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ego\Documents\Trabajos de Excel\"/>
    </mc:Choice>
  </mc:AlternateContent>
  <xr:revisionPtr revIDLastSave="0" documentId="13_ncr:1_{40242DD7-22EA-4B8C-86E9-DDC084AA4B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oja2" sheetId="2" r:id="rId1"/>
    <sheet name="Hoja4" sheetId="4" r:id="rId2"/>
    <sheet name="Hoja1" sheetId="5" r:id="rId3"/>
  </sheets>
  <definedNames>
    <definedName name="DatosExternos_1" localSheetId="2" hidden="1">Hoja1!$A$1:$AM$1000</definedName>
    <definedName name="DatosExternos_1" localSheetId="0" hidden="1">Hoja2!$A$1:$J$1000</definedName>
  </definedNames>
  <calcPr calcId="181029"/>
  <fileRecoveryPr repairLoad="1"/>
</workbook>
</file>

<file path=xl/calcChain.xml><?xml version="1.0" encoding="utf-8"?>
<calcChain xmlns="http://schemas.openxmlformats.org/spreadsheetml/2006/main">
  <c r="M5" i="4" l="1"/>
  <c r="D11" i="4" s="1"/>
  <c r="AJ5" i="4"/>
  <c r="I15" i="4" s="1"/>
  <c r="AN5" i="4"/>
  <c r="D17" i="4" s="1"/>
  <c r="AM5" i="4"/>
  <c r="C17" i="4" s="1"/>
  <c r="AI5" i="4"/>
  <c r="H15" i="4" s="1"/>
  <c r="AH5" i="4"/>
  <c r="G15" i="4" s="1"/>
  <c r="AL5" i="4"/>
  <c r="K15" i="4" s="1"/>
  <c r="AK5" i="4"/>
  <c r="J15" i="4" s="1"/>
  <c r="AG5" i="4"/>
  <c r="F15" i="4" s="1"/>
  <c r="AF5" i="4"/>
  <c r="E15" i="4" s="1"/>
  <c r="AE5" i="4"/>
  <c r="D15" i="4" s="1"/>
  <c r="AD5" i="4"/>
  <c r="C15" i="4" s="1"/>
  <c r="AC5" i="4"/>
  <c r="K13" i="4" s="1"/>
  <c r="AB5" i="4"/>
  <c r="J13" i="4" s="1"/>
  <c r="AA5" i="4"/>
  <c r="I13" i="4" s="1"/>
  <c r="Z5" i="4"/>
  <c r="H13" i="4" s="1"/>
  <c r="Y5" i="4"/>
  <c r="G13" i="4" s="1"/>
  <c r="W5" i="4"/>
  <c r="E13" i="4" s="1"/>
  <c r="X5" i="4"/>
  <c r="F13" i="4" s="1"/>
  <c r="V5" i="4"/>
  <c r="D13" i="4" s="1"/>
  <c r="U5" i="4"/>
  <c r="C13" i="4" s="1"/>
  <c r="T5" i="4"/>
  <c r="K11" i="4" s="1"/>
  <c r="S5" i="4"/>
  <c r="J11" i="4" s="1"/>
  <c r="R5" i="4"/>
  <c r="I11" i="4" s="1"/>
  <c r="Q5" i="4"/>
  <c r="H11" i="4" s="1"/>
  <c r="P5" i="4"/>
  <c r="G11" i="4" s="1"/>
  <c r="O5" i="4"/>
  <c r="F11" i="4" s="1"/>
  <c r="N5" i="4"/>
  <c r="E11" i="4" s="1"/>
  <c r="L5" i="4"/>
  <c r="C11" i="4" s="1"/>
  <c r="K6" i="4"/>
  <c r="BB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CC5" i="2"/>
  <c r="AS17" i="2" s="1"/>
  <c r="CB5" i="2"/>
  <c r="AR17" i="2" s="1"/>
  <c r="CA5" i="2"/>
  <c r="BX5" i="2"/>
  <c r="AW15" i="2" s="1"/>
  <c r="BS5" i="2"/>
  <c r="AR15" i="2" s="1"/>
  <c r="BR5" i="2"/>
  <c r="AZ13" i="2" s="1"/>
  <c r="AZ6" i="2"/>
  <c r="AY6" i="2"/>
  <c r="AX6" i="2"/>
  <c r="AW6" i="2"/>
  <c r="AV6" i="2"/>
  <c r="AU6" i="2"/>
  <c r="AT6" i="2"/>
  <c r="AS6" i="2"/>
  <c r="AR6" i="2"/>
  <c r="AZ5" i="2"/>
  <c r="AY5" i="2"/>
  <c r="AX5" i="2"/>
  <c r="AW5" i="2"/>
  <c r="AV5" i="2"/>
  <c r="AU5" i="2"/>
  <c r="AT5" i="2"/>
  <c r="AS5" i="2"/>
  <c r="AR5" i="2"/>
  <c r="BJ5" i="2"/>
  <c r="BD5" i="2"/>
  <c r="BH5" i="2"/>
  <c r="BG5" i="2"/>
  <c r="BA5" i="2"/>
  <c r="BK5" i="2"/>
  <c r="BI5" i="2"/>
  <c r="AZ15" i="2"/>
  <c r="L2" i="2"/>
  <c r="L3" i="2"/>
  <c r="L4" i="2"/>
  <c r="L5" i="2"/>
  <c r="AE5" i="2" s="1"/>
  <c r="L6" i="2"/>
  <c r="L7" i="2"/>
  <c r="AE7" i="2" s="1"/>
  <c r="L8" i="2"/>
  <c r="AE8" i="2" s="1"/>
  <c r="L9" i="2"/>
  <c r="AE9" i="2" s="1"/>
  <c r="L10" i="2"/>
  <c r="L11" i="2"/>
  <c r="L12" i="2"/>
  <c r="AE12" i="2" s="1"/>
  <c r="L13" i="2"/>
  <c r="AE13" i="2" s="1"/>
  <c r="L14" i="2"/>
  <c r="L15" i="2"/>
  <c r="L16" i="2"/>
  <c r="AE16" i="2" s="1"/>
  <c r="L17" i="2"/>
  <c r="AE17" i="2" s="1"/>
  <c r="L18" i="2"/>
  <c r="L19" i="2"/>
  <c r="L20" i="2"/>
  <c r="AE20" i="2" s="1"/>
  <c r="L21" i="2"/>
  <c r="AE21" i="2" s="1"/>
  <c r="L22" i="2"/>
  <c r="L23" i="2"/>
  <c r="AE23" i="2" s="1"/>
  <c r="L24" i="2"/>
  <c r="AE24" i="2" s="1"/>
  <c r="L25" i="2"/>
  <c r="AE25" i="2" s="1"/>
  <c r="L26" i="2"/>
  <c r="L27" i="2"/>
  <c r="L28" i="2"/>
  <c r="AE28" i="2" s="1"/>
  <c r="AF28" i="2" s="1"/>
  <c r="L29" i="2"/>
  <c r="AE29" i="2" s="1"/>
  <c r="L30" i="2"/>
  <c r="L31" i="2"/>
  <c r="L32" i="2"/>
  <c r="AE32" i="2" s="1"/>
  <c r="L33" i="2"/>
  <c r="AE33" i="2" s="1"/>
  <c r="L34" i="2"/>
  <c r="L35" i="2"/>
  <c r="L36" i="2"/>
  <c r="AE36" i="2" s="1"/>
  <c r="L37" i="2"/>
  <c r="AE37" i="2" s="1"/>
  <c r="L38" i="2"/>
  <c r="L39" i="2"/>
  <c r="AE39" i="2" s="1"/>
  <c r="L40" i="2"/>
  <c r="AE40" i="2" s="1"/>
  <c r="L41" i="2"/>
  <c r="AE41" i="2" s="1"/>
  <c r="L42" i="2"/>
  <c r="L43" i="2"/>
  <c r="L44" i="2"/>
  <c r="AE44" i="2" s="1"/>
  <c r="L45" i="2"/>
  <c r="AE45" i="2" s="1"/>
  <c r="L46" i="2"/>
  <c r="L47" i="2"/>
  <c r="L48" i="2"/>
  <c r="AE48" i="2" s="1"/>
  <c r="L49" i="2"/>
  <c r="AE49" i="2" s="1"/>
  <c r="L50" i="2"/>
  <c r="L51" i="2"/>
  <c r="L52" i="2"/>
  <c r="AE52" i="2" s="1"/>
  <c r="L53" i="2"/>
  <c r="AE53" i="2" s="1"/>
  <c r="L54" i="2"/>
  <c r="L55" i="2"/>
  <c r="AE55" i="2" s="1"/>
  <c r="L56" i="2"/>
  <c r="AE56" i="2" s="1"/>
  <c r="L57" i="2"/>
  <c r="AE57" i="2" s="1"/>
  <c r="L58" i="2"/>
  <c r="L59" i="2"/>
  <c r="L60" i="2"/>
  <c r="AE60" i="2" s="1"/>
  <c r="L61" i="2"/>
  <c r="AE61" i="2" s="1"/>
  <c r="L62" i="2"/>
  <c r="L63" i="2"/>
  <c r="L64" i="2"/>
  <c r="L65" i="2"/>
  <c r="AE65" i="2" s="1"/>
  <c r="L66" i="2"/>
  <c r="L67" i="2"/>
  <c r="L68" i="2"/>
  <c r="AE68" i="2" s="1"/>
  <c r="L69" i="2"/>
  <c r="AE69" i="2" s="1"/>
  <c r="L70" i="2"/>
  <c r="L71" i="2"/>
  <c r="AE71" i="2" s="1"/>
  <c r="L72" i="2"/>
  <c r="AE72" i="2" s="1"/>
  <c r="L73" i="2"/>
  <c r="AE73" i="2" s="1"/>
  <c r="L74" i="2"/>
  <c r="L75" i="2"/>
  <c r="L76" i="2"/>
  <c r="AE76" i="2" s="1"/>
  <c r="L77" i="2"/>
  <c r="AE77" i="2" s="1"/>
  <c r="L78" i="2"/>
  <c r="L79" i="2"/>
  <c r="L80" i="2"/>
  <c r="AE80" i="2" s="1"/>
  <c r="L81" i="2"/>
  <c r="AE81" i="2" s="1"/>
  <c r="L82" i="2"/>
  <c r="L83" i="2"/>
  <c r="L84" i="2"/>
  <c r="AE84" i="2" s="1"/>
  <c r="L85" i="2"/>
  <c r="AE85" i="2" s="1"/>
  <c r="L86" i="2"/>
  <c r="L87" i="2"/>
  <c r="AE87" i="2" s="1"/>
  <c r="L88" i="2"/>
  <c r="L89" i="2"/>
  <c r="AE89" i="2" s="1"/>
  <c r="L90" i="2"/>
  <c r="L91" i="2"/>
  <c r="L92" i="2"/>
  <c r="AE92" i="2" s="1"/>
  <c r="AF92" i="2" s="1"/>
  <c r="L93" i="2"/>
  <c r="AE93" i="2" s="1"/>
  <c r="L94" i="2"/>
  <c r="L95" i="2"/>
  <c r="L96" i="2"/>
  <c r="L97" i="2"/>
  <c r="AE97" i="2" s="1"/>
  <c r="L98" i="2"/>
  <c r="L99" i="2"/>
  <c r="L100" i="2"/>
  <c r="L101" i="2"/>
  <c r="AE101" i="2" s="1"/>
  <c r="L102" i="2"/>
  <c r="L103" i="2"/>
  <c r="AE103" i="2" s="1"/>
  <c r="L104" i="2"/>
  <c r="AE104" i="2" s="1"/>
  <c r="L105" i="2"/>
  <c r="AE105" i="2" s="1"/>
  <c r="L106" i="2"/>
  <c r="L107" i="2"/>
  <c r="L108" i="2"/>
  <c r="AE108" i="2" s="1"/>
  <c r="AF108" i="2" s="1"/>
  <c r="L109" i="2"/>
  <c r="AE109" i="2" s="1"/>
  <c r="L110" i="2"/>
  <c r="L111" i="2"/>
  <c r="L112" i="2"/>
  <c r="AE112" i="2" s="1"/>
  <c r="L113" i="2"/>
  <c r="AE113" i="2" s="1"/>
  <c r="L114" i="2"/>
  <c r="L115" i="2"/>
  <c r="L116" i="2"/>
  <c r="AE116" i="2" s="1"/>
  <c r="L117" i="2"/>
  <c r="AE117" i="2" s="1"/>
  <c r="L118" i="2"/>
  <c r="L119" i="2"/>
  <c r="AE119" i="2" s="1"/>
  <c r="L120" i="2"/>
  <c r="L121" i="2"/>
  <c r="AE121" i="2" s="1"/>
  <c r="L122" i="2"/>
  <c r="L123" i="2"/>
  <c r="L124" i="2"/>
  <c r="AE124" i="2" s="1"/>
  <c r="L125" i="2"/>
  <c r="AE125" i="2" s="1"/>
  <c r="L126" i="2"/>
  <c r="L127" i="2"/>
  <c r="L128" i="2"/>
  <c r="AE128" i="2" s="1"/>
  <c r="L129" i="2"/>
  <c r="AE129" i="2" s="1"/>
  <c r="L130" i="2"/>
  <c r="L131" i="2"/>
  <c r="L132" i="2"/>
  <c r="AE132" i="2" s="1"/>
  <c r="L133" i="2"/>
  <c r="AE133" i="2" s="1"/>
  <c r="L134" i="2"/>
  <c r="L135" i="2"/>
  <c r="AE135" i="2" s="1"/>
  <c r="L136" i="2"/>
  <c r="AE136" i="2" s="1"/>
  <c r="L137" i="2"/>
  <c r="AE137" i="2" s="1"/>
  <c r="L138" i="2"/>
  <c r="L139" i="2"/>
  <c r="L140" i="2"/>
  <c r="AE140" i="2" s="1"/>
  <c r="L141" i="2"/>
  <c r="AE141" i="2" s="1"/>
  <c r="L142" i="2"/>
  <c r="L143" i="2"/>
  <c r="L144" i="2"/>
  <c r="AE144" i="2" s="1"/>
  <c r="L145" i="2"/>
  <c r="AE145" i="2" s="1"/>
  <c r="L146" i="2"/>
  <c r="L147" i="2"/>
  <c r="L148" i="2"/>
  <c r="AE148" i="2" s="1"/>
  <c r="L149" i="2"/>
  <c r="AE149" i="2" s="1"/>
  <c r="L150" i="2"/>
  <c r="L151" i="2"/>
  <c r="AE151" i="2" s="1"/>
  <c r="L152" i="2"/>
  <c r="AE152" i="2" s="1"/>
  <c r="L153" i="2"/>
  <c r="AE153" i="2" s="1"/>
  <c r="L154" i="2"/>
  <c r="L155" i="2"/>
  <c r="L156" i="2"/>
  <c r="AE156" i="2" s="1"/>
  <c r="AF156" i="2" s="1"/>
  <c r="L157" i="2"/>
  <c r="AE157" i="2" s="1"/>
  <c r="L158" i="2"/>
  <c r="L159" i="2"/>
  <c r="L160" i="2"/>
  <c r="AE160" i="2" s="1"/>
  <c r="L161" i="2"/>
  <c r="AE161" i="2" s="1"/>
  <c r="L162" i="2"/>
  <c r="L163" i="2"/>
  <c r="L164" i="2"/>
  <c r="AE164" i="2" s="1"/>
  <c r="L165" i="2"/>
  <c r="AE165" i="2" s="1"/>
  <c r="L166" i="2"/>
  <c r="L167" i="2"/>
  <c r="AE167" i="2" s="1"/>
  <c r="L168" i="2"/>
  <c r="AE168" i="2" s="1"/>
  <c r="L169" i="2"/>
  <c r="AE169" i="2" s="1"/>
  <c r="L170" i="2"/>
  <c r="L171" i="2"/>
  <c r="L172" i="2"/>
  <c r="AE172" i="2" s="1"/>
  <c r="L173" i="2"/>
  <c r="AE173" i="2" s="1"/>
  <c r="L174" i="2"/>
  <c r="L175" i="2"/>
  <c r="L176" i="2"/>
  <c r="AE176" i="2" s="1"/>
  <c r="L177" i="2"/>
  <c r="AE177" i="2" s="1"/>
  <c r="L178" i="2"/>
  <c r="L179" i="2"/>
  <c r="L180" i="2"/>
  <c r="AE180" i="2" s="1"/>
  <c r="L181" i="2"/>
  <c r="AE181" i="2" s="1"/>
  <c r="L182" i="2"/>
  <c r="L183" i="2"/>
  <c r="AE183" i="2" s="1"/>
  <c r="L184" i="2"/>
  <c r="AE184" i="2" s="1"/>
  <c r="L185" i="2"/>
  <c r="AE185" i="2" s="1"/>
  <c r="L186" i="2"/>
  <c r="L187" i="2"/>
  <c r="L188" i="2"/>
  <c r="AE188" i="2" s="1"/>
  <c r="L189" i="2"/>
  <c r="AE189" i="2" s="1"/>
  <c r="L190" i="2"/>
  <c r="L191" i="2"/>
  <c r="L192" i="2"/>
  <c r="AE192" i="2" s="1"/>
  <c r="L193" i="2"/>
  <c r="AE193" i="2" s="1"/>
  <c r="L194" i="2"/>
  <c r="L195" i="2"/>
  <c r="L196" i="2"/>
  <c r="AE196" i="2" s="1"/>
  <c r="L197" i="2"/>
  <c r="AE197" i="2" s="1"/>
  <c r="L198" i="2"/>
  <c r="L199" i="2"/>
  <c r="AE199" i="2" s="1"/>
  <c r="L200" i="2"/>
  <c r="AE200" i="2" s="1"/>
  <c r="L201" i="2"/>
  <c r="AE201" i="2" s="1"/>
  <c r="L202" i="2"/>
  <c r="L203" i="2"/>
  <c r="L204" i="2"/>
  <c r="AE204" i="2" s="1"/>
  <c r="L205" i="2"/>
  <c r="AE205" i="2" s="1"/>
  <c r="L206" i="2"/>
  <c r="L207" i="2"/>
  <c r="L208" i="2"/>
  <c r="AE208" i="2" s="1"/>
  <c r="L209" i="2"/>
  <c r="AE209" i="2" s="1"/>
  <c r="L210" i="2"/>
  <c r="L211" i="2"/>
  <c r="L212" i="2"/>
  <c r="AE212" i="2" s="1"/>
  <c r="L213" i="2"/>
  <c r="AE213" i="2" s="1"/>
  <c r="L214" i="2"/>
  <c r="L215" i="2"/>
  <c r="AE215" i="2" s="1"/>
  <c r="L216" i="2"/>
  <c r="L217" i="2"/>
  <c r="AE217" i="2" s="1"/>
  <c r="L218" i="2"/>
  <c r="L219" i="2"/>
  <c r="L220" i="2"/>
  <c r="AE220" i="2" s="1"/>
  <c r="AF220" i="2" s="1"/>
  <c r="L221" i="2"/>
  <c r="AE221" i="2" s="1"/>
  <c r="L222" i="2"/>
  <c r="L223" i="2"/>
  <c r="L224" i="2"/>
  <c r="AE224" i="2" s="1"/>
  <c r="L225" i="2"/>
  <c r="AE225" i="2" s="1"/>
  <c r="L226" i="2"/>
  <c r="L227" i="2"/>
  <c r="L228" i="2"/>
  <c r="L229" i="2"/>
  <c r="AE229" i="2" s="1"/>
  <c r="L230" i="2"/>
  <c r="L231" i="2"/>
  <c r="AE231" i="2" s="1"/>
  <c r="L232" i="2"/>
  <c r="AE232" i="2" s="1"/>
  <c r="L233" i="2"/>
  <c r="AE233" i="2" s="1"/>
  <c r="L234" i="2"/>
  <c r="L235" i="2"/>
  <c r="L236" i="2"/>
  <c r="AE236" i="2" s="1"/>
  <c r="AF236" i="2" s="1"/>
  <c r="L237" i="2"/>
  <c r="AE237" i="2" s="1"/>
  <c r="L238" i="2"/>
  <c r="L239" i="2"/>
  <c r="L240" i="2"/>
  <c r="AE240" i="2" s="1"/>
  <c r="L241" i="2"/>
  <c r="AE241" i="2" s="1"/>
  <c r="L242" i="2"/>
  <c r="L243" i="2"/>
  <c r="L244" i="2"/>
  <c r="AE244" i="2" s="1"/>
  <c r="L245" i="2"/>
  <c r="AE245" i="2" s="1"/>
  <c r="L246" i="2"/>
  <c r="L247" i="2"/>
  <c r="AE247" i="2" s="1"/>
  <c r="L248" i="2"/>
  <c r="AE248" i="2" s="1"/>
  <c r="L249" i="2"/>
  <c r="AE249" i="2" s="1"/>
  <c r="L250" i="2"/>
  <c r="L251" i="2"/>
  <c r="L252" i="2"/>
  <c r="AE252" i="2" s="1"/>
  <c r="L253" i="2"/>
  <c r="AE253" i="2" s="1"/>
  <c r="L254" i="2"/>
  <c r="L255" i="2"/>
  <c r="L256" i="2"/>
  <c r="AE256" i="2" s="1"/>
  <c r="L257" i="2"/>
  <c r="AE257" i="2" s="1"/>
  <c r="L258" i="2"/>
  <c r="L259" i="2"/>
  <c r="L260" i="2"/>
  <c r="L261" i="2"/>
  <c r="AE261" i="2" s="1"/>
  <c r="L262" i="2"/>
  <c r="L263" i="2"/>
  <c r="AE263" i="2" s="1"/>
  <c r="L264" i="2"/>
  <c r="AE264" i="2" s="1"/>
  <c r="L265" i="2"/>
  <c r="AE265" i="2" s="1"/>
  <c r="L266" i="2"/>
  <c r="L267" i="2"/>
  <c r="L268" i="2"/>
  <c r="AE268" i="2" s="1"/>
  <c r="L269" i="2"/>
  <c r="AE269" i="2" s="1"/>
  <c r="L270" i="2"/>
  <c r="L271" i="2"/>
  <c r="L272" i="2"/>
  <c r="AE272" i="2" s="1"/>
  <c r="L273" i="2"/>
  <c r="AE273" i="2" s="1"/>
  <c r="L274" i="2"/>
  <c r="L275" i="2"/>
  <c r="L276" i="2"/>
  <c r="AE276" i="2" s="1"/>
  <c r="L277" i="2"/>
  <c r="AE277" i="2" s="1"/>
  <c r="L278" i="2"/>
  <c r="L279" i="2"/>
  <c r="AE279" i="2" s="1"/>
  <c r="L280" i="2"/>
  <c r="AE280" i="2" s="1"/>
  <c r="L281" i="2"/>
  <c r="AE281" i="2" s="1"/>
  <c r="L282" i="2"/>
  <c r="L283" i="2"/>
  <c r="L284" i="2"/>
  <c r="AE284" i="2" s="1"/>
  <c r="AF284" i="2" s="1"/>
  <c r="L285" i="2"/>
  <c r="AE285" i="2" s="1"/>
  <c r="L286" i="2"/>
  <c r="L287" i="2"/>
  <c r="L288" i="2"/>
  <c r="AE288" i="2" s="1"/>
  <c r="L289" i="2"/>
  <c r="AE289" i="2" s="1"/>
  <c r="L290" i="2"/>
  <c r="L291" i="2"/>
  <c r="L292" i="2"/>
  <c r="AE292" i="2" s="1"/>
  <c r="L293" i="2"/>
  <c r="AE293" i="2" s="1"/>
  <c r="L294" i="2"/>
  <c r="L295" i="2"/>
  <c r="AE295" i="2" s="1"/>
  <c r="L296" i="2"/>
  <c r="AE296" i="2" s="1"/>
  <c r="L297" i="2"/>
  <c r="AE297" i="2" s="1"/>
  <c r="L298" i="2"/>
  <c r="L299" i="2"/>
  <c r="L300" i="2"/>
  <c r="AE300" i="2" s="1"/>
  <c r="AF300" i="2" s="1"/>
  <c r="L301" i="2"/>
  <c r="AE301" i="2" s="1"/>
  <c r="L302" i="2"/>
  <c r="L303" i="2"/>
  <c r="L304" i="2"/>
  <c r="AE304" i="2" s="1"/>
  <c r="L305" i="2"/>
  <c r="AE305" i="2" s="1"/>
  <c r="L306" i="2"/>
  <c r="L307" i="2"/>
  <c r="L308" i="2"/>
  <c r="AE308" i="2" s="1"/>
  <c r="L309" i="2"/>
  <c r="AE309" i="2" s="1"/>
  <c r="L310" i="2"/>
  <c r="L311" i="2"/>
  <c r="AE311" i="2" s="1"/>
  <c r="L312" i="2"/>
  <c r="AE312" i="2" s="1"/>
  <c r="L313" i="2"/>
  <c r="AE313" i="2" s="1"/>
  <c r="L314" i="2"/>
  <c r="L315" i="2"/>
  <c r="L316" i="2"/>
  <c r="AE316" i="2" s="1"/>
  <c r="L317" i="2"/>
  <c r="AE317" i="2" s="1"/>
  <c r="L318" i="2"/>
  <c r="L319" i="2"/>
  <c r="L320" i="2"/>
  <c r="L321" i="2"/>
  <c r="AE321" i="2" s="1"/>
  <c r="L322" i="2"/>
  <c r="L323" i="2"/>
  <c r="L324" i="2"/>
  <c r="AE324" i="2" s="1"/>
  <c r="L325" i="2"/>
  <c r="AE325" i="2" s="1"/>
  <c r="L326" i="2"/>
  <c r="L327" i="2"/>
  <c r="AE327" i="2" s="1"/>
  <c r="L328" i="2"/>
  <c r="AE328" i="2" s="1"/>
  <c r="L329" i="2"/>
  <c r="AE329" i="2" s="1"/>
  <c r="L330" i="2"/>
  <c r="L331" i="2"/>
  <c r="L332" i="2"/>
  <c r="AE332" i="2" s="1"/>
  <c r="L333" i="2"/>
  <c r="AE333" i="2" s="1"/>
  <c r="L334" i="2"/>
  <c r="L335" i="2"/>
  <c r="L336" i="2"/>
  <c r="AE336" i="2" s="1"/>
  <c r="L337" i="2"/>
  <c r="AE337" i="2" s="1"/>
  <c r="L338" i="2"/>
  <c r="L339" i="2"/>
  <c r="L340" i="2"/>
  <c r="AE340" i="2" s="1"/>
  <c r="L341" i="2"/>
  <c r="AE341" i="2" s="1"/>
  <c r="L342" i="2"/>
  <c r="L343" i="2"/>
  <c r="AE343" i="2" s="1"/>
  <c r="L344" i="2"/>
  <c r="AE344" i="2" s="1"/>
  <c r="AF344" i="2" s="1"/>
  <c r="L345" i="2"/>
  <c r="AE345" i="2" s="1"/>
  <c r="L346" i="2"/>
  <c r="L347" i="2"/>
  <c r="L348" i="2"/>
  <c r="AE348" i="2" s="1"/>
  <c r="L349" i="2"/>
  <c r="AE349" i="2" s="1"/>
  <c r="L350" i="2"/>
  <c r="L351" i="2"/>
  <c r="L352" i="2"/>
  <c r="L353" i="2"/>
  <c r="AE353" i="2" s="1"/>
  <c r="L354" i="2"/>
  <c r="L355" i="2"/>
  <c r="L356" i="2"/>
  <c r="AE356" i="2" s="1"/>
  <c r="L357" i="2"/>
  <c r="AE357" i="2" s="1"/>
  <c r="L358" i="2"/>
  <c r="L359" i="2"/>
  <c r="AE359" i="2" s="1"/>
  <c r="L360" i="2"/>
  <c r="AE360" i="2" s="1"/>
  <c r="L361" i="2"/>
  <c r="AE361" i="2" s="1"/>
  <c r="L362" i="2"/>
  <c r="L363" i="2"/>
  <c r="L364" i="2"/>
  <c r="AE364" i="2" s="1"/>
  <c r="L365" i="2"/>
  <c r="AE365" i="2" s="1"/>
  <c r="L366" i="2"/>
  <c r="L367" i="2"/>
  <c r="L368" i="2"/>
  <c r="AE368" i="2" s="1"/>
  <c r="L369" i="2"/>
  <c r="AE369" i="2" s="1"/>
  <c r="L370" i="2"/>
  <c r="L371" i="2"/>
  <c r="L372" i="2"/>
  <c r="AE372" i="2" s="1"/>
  <c r="L373" i="2"/>
  <c r="AE373" i="2" s="1"/>
  <c r="L374" i="2"/>
  <c r="L375" i="2"/>
  <c r="AE375" i="2" s="1"/>
  <c r="L376" i="2"/>
  <c r="L377" i="2"/>
  <c r="AE377" i="2" s="1"/>
  <c r="L378" i="2"/>
  <c r="L379" i="2"/>
  <c r="L380" i="2"/>
  <c r="AE380" i="2" s="1"/>
  <c r="L381" i="2"/>
  <c r="AE381" i="2" s="1"/>
  <c r="L382" i="2"/>
  <c r="L383" i="2"/>
  <c r="L384" i="2"/>
  <c r="AE384" i="2" s="1"/>
  <c r="L385" i="2"/>
  <c r="AE385" i="2" s="1"/>
  <c r="L386" i="2"/>
  <c r="L387" i="2"/>
  <c r="L388" i="2"/>
  <c r="AE388" i="2" s="1"/>
  <c r="L389" i="2"/>
  <c r="AE389" i="2" s="1"/>
  <c r="L390" i="2"/>
  <c r="L391" i="2"/>
  <c r="AE391" i="2" s="1"/>
  <c r="AF391" i="2" s="1"/>
  <c r="L392" i="2"/>
  <c r="AE392" i="2" s="1"/>
  <c r="L393" i="2"/>
  <c r="AE393" i="2" s="1"/>
  <c r="L394" i="2"/>
  <c r="L395" i="2"/>
  <c r="L396" i="2"/>
  <c r="AE396" i="2" s="1"/>
  <c r="L397" i="2"/>
  <c r="AE397" i="2" s="1"/>
  <c r="L398" i="2"/>
  <c r="L399" i="2"/>
  <c r="L400" i="2"/>
  <c r="AE400" i="2" s="1"/>
  <c r="L401" i="2"/>
  <c r="AE401" i="2" s="1"/>
  <c r="L402" i="2"/>
  <c r="L403" i="2"/>
  <c r="L404" i="2"/>
  <c r="AE404" i="2" s="1"/>
  <c r="L405" i="2"/>
  <c r="AE405" i="2" s="1"/>
  <c r="L406" i="2"/>
  <c r="L407" i="2"/>
  <c r="AE407" i="2" s="1"/>
  <c r="AF407" i="2" s="1"/>
  <c r="L408" i="2"/>
  <c r="AE408" i="2" s="1"/>
  <c r="L409" i="2"/>
  <c r="AE409" i="2" s="1"/>
  <c r="L410" i="2"/>
  <c r="L411" i="2"/>
  <c r="L412" i="2"/>
  <c r="AE412" i="2" s="1"/>
  <c r="L413" i="2"/>
  <c r="AE413" i="2" s="1"/>
  <c r="L414" i="2"/>
  <c r="L415" i="2"/>
  <c r="L416" i="2"/>
  <c r="AE416" i="2" s="1"/>
  <c r="L417" i="2"/>
  <c r="AE417" i="2" s="1"/>
  <c r="L418" i="2"/>
  <c r="L419" i="2"/>
  <c r="L420" i="2"/>
  <c r="AE420" i="2" s="1"/>
  <c r="L421" i="2"/>
  <c r="AE421" i="2" s="1"/>
  <c r="L422" i="2"/>
  <c r="L423" i="2"/>
  <c r="AE423" i="2" s="1"/>
  <c r="AF423" i="2" s="1"/>
  <c r="L424" i="2"/>
  <c r="AE424" i="2" s="1"/>
  <c r="L425" i="2"/>
  <c r="AE425" i="2" s="1"/>
  <c r="L426" i="2"/>
  <c r="L427" i="2"/>
  <c r="L428" i="2"/>
  <c r="AE428" i="2" s="1"/>
  <c r="L429" i="2"/>
  <c r="AE429" i="2" s="1"/>
  <c r="L430" i="2"/>
  <c r="L431" i="2"/>
  <c r="L432" i="2"/>
  <c r="AE432" i="2" s="1"/>
  <c r="L433" i="2"/>
  <c r="AE433" i="2" s="1"/>
  <c r="L434" i="2"/>
  <c r="L435" i="2"/>
  <c r="L436" i="2"/>
  <c r="AE436" i="2" s="1"/>
  <c r="L437" i="2"/>
  <c r="AE437" i="2" s="1"/>
  <c r="L438" i="2"/>
  <c r="L439" i="2"/>
  <c r="AE439" i="2" s="1"/>
  <c r="AF439" i="2" s="1"/>
  <c r="L440" i="2"/>
  <c r="AE440" i="2" s="1"/>
  <c r="L441" i="2"/>
  <c r="AE441" i="2" s="1"/>
  <c r="L442" i="2"/>
  <c r="L443" i="2"/>
  <c r="L444" i="2"/>
  <c r="AE444" i="2" s="1"/>
  <c r="L445" i="2"/>
  <c r="AE445" i="2" s="1"/>
  <c r="L446" i="2"/>
  <c r="L447" i="2"/>
  <c r="L448" i="2"/>
  <c r="AE448" i="2" s="1"/>
  <c r="L449" i="2"/>
  <c r="AE449" i="2" s="1"/>
  <c r="L450" i="2"/>
  <c r="L451" i="2"/>
  <c r="L452" i="2"/>
  <c r="AE452" i="2" s="1"/>
  <c r="L453" i="2"/>
  <c r="AE453" i="2" s="1"/>
  <c r="L454" i="2"/>
  <c r="L455" i="2"/>
  <c r="AE455" i="2" s="1"/>
  <c r="AF455" i="2" s="1"/>
  <c r="L456" i="2"/>
  <c r="AE456" i="2" s="1"/>
  <c r="L457" i="2"/>
  <c r="AE457" i="2" s="1"/>
  <c r="L458" i="2"/>
  <c r="L459" i="2"/>
  <c r="L460" i="2"/>
  <c r="AE460" i="2" s="1"/>
  <c r="L461" i="2"/>
  <c r="AE461" i="2" s="1"/>
  <c r="L462" i="2"/>
  <c r="L463" i="2"/>
  <c r="L464" i="2"/>
  <c r="AE464" i="2" s="1"/>
  <c r="L465" i="2"/>
  <c r="AE465" i="2" s="1"/>
  <c r="L466" i="2"/>
  <c r="L467" i="2"/>
  <c r="L468" i="2"/>
  <c r="AE468" i="2" s="1"/>
  <c r="L469" i="2"/>
  <c r="AE469" i="2" s="1"/>
  <c r="L470" i="2"/>
  <c r="L471" i="2"/>
  <c r="AE471" i="2" s="1"/>
  <c r="AF471" i="2" s="1"/>
  <c r="L472" i="2"/>
  <c r="L473" i="2"/>
  <c r="AE473" i="2" s="1"/>
  <c r="L474" i="2"/>
  <c r="L475" i="2"/>
  <c r="L476" i="2"/>
  <c r="AE476" i="2" s="1"/>
  <c r="L477" i="2"/>
  <c r="AE477" i="2" s="1"/>
  <c r="L478" i="2"/>
  <c r="L479" i="2"/>
  <c r="L480" i="2"/>
  <c r="AE480" i="2" s="1"/>
  <c r="L481" i="2"/>
  <c r="AE481" i="2" s="1"/>
  <c r="L482" i="2"/>
  <c r="L483" i="2"/>
  <c r="L484" i="2"/>
  <c r="AE484" i="2" s="1"/>
  <c r="L485" i="2"/>
  <c r="AE485" i="2" s="1"/>
  <c r="L486" i="2"/>
  <c r="L487" i="2"/>
  <c r="L488" i="2"/>
  <c r="AE488" i="2" s="1"/>
  <c r="L489" i="2"/>
  <c r="AE489" i="2" s="1"/>
  <c r="L490" i="2"/>
  <c r="L491" i="2"/>
  <c r="L492" i="2"/>
  <c r="AE492" i="2" s="1"/>
  <c r="L493" i="2"/>
  <c r="AE493" i="2" s="1"/>
  <c r="L494" i="2"/>
  <c r="L495" i="2"/>
  <c r="L496" i="2"/>
  <c r="AE496" i="2" s="1"/>
  <c r="L497" i="2"/>
  <c r="AE497" i="2" s="1"/>
  <c r="L498" i="2"/>
  <c r="L499" i="2"/>
  <c r="L500" i="2"/>
  <c r="L501" i="2"/>
  <c r="AE501" i="2" s="1"/>
  <c r="L502" i="2"/>
  <c r="L503" i="2"/>
  <c r="L504" i="2"/>
  <c r="AE504" i="2" s="1"/>
  <c r="AF504" i="2" s="1"/>
  <c r="L505" i="2"/>
  <c r="AE505" i="2" s="1"/>
  <c r="L506" i="2"/>
  <c r="L507" i="2"/>
  <c r="L508" i="2"/>
  <c r="AE508" i="2" s="1"/>
  <c r="L509" i="2"/>
  <c r="AE509" i="2" s="1"/>
  <c r="L510" i="2"/>
  <c r="L511" i="2"/>
  <c r="L512" i="2"/>
  <c r="AE512" i="2" s="1"/>
  <c r="L513" i="2"/>
  <c r="AE513" i="2" s="1"/>
  <c r="L514" i="2"/>
  <c r="L515" i="2"/>
  <c r="L516" i="2"/>
  <c r="AE516" i="2" s="1"/>
  <c r="L517" i="2"/>
  <c r="AE517" i="2" s="1"/>
  <c r="L518" i="2"/>
  <c r="L519" i="2"/>
  <c r="L520" i="2"/>
  <c r="AE520" i="2" s="1"/>
  <c r="L521" i="2"/>
  <c r="AE521" i="2" s="1"/>
  <c r="L522" i="2"/>
  <c r="L523" i="2"/>
  <c r="L524" i="2"/>
  <c r="AE524" i="2" s="1"/>
  <c r="L525" i="2"/>
  <c r="AE525" i="2" s="1"/>
  <c r="L526" i="2"/>
  <c r="L527" i="2"/>
  <c r="L528" i="2"/>
  <c r="AE528" i="2" s="1"/>
  <c r="L529" i="2"/>
  <c r="AE529" i="2" s="1"/>
  <c r="L530" i="2"/>
  <c r="L531" i="2"/>
  <c r="L532" i="2"/>
  <c r="AE532" i="2" s="1"/>
  <c r="L533" i="2"/>
  <c r="AE533" i="2" s="1"/>
  <c r="L534" i="2"/>
  <c r="L535" i="2"/>
  <c r="L536" i="2"/>
  <c r="L537" i="2"/>
  <c r="AE537" i="2" s="1"/>
  <c r="L538" i="2"/>
  <c r="L539" i="2"/>
  <c r="L540" i="2"/>
  <c r="AE540" i="2" s="1"/>
  <c r="L541" i="2"/>
  <c r="AE541" i="2" s="1"/>
  <c r="L542" i="2"/>
  <c r="L543" i="2"/>
  <c r="L544" i="2"/>
  <c r="AE544" i="2" s="1"/>
  <c r="L545" i="2"/>
  <c r="AE545" i="2" s="1"/>
  <c r="L546" i="2"/>
  <c r="L547" i="2"/>
  <c r="L548" i="2"/>
  <c r="AE548" i="2" s="1"/>
  <c r="L549" i="2"/>
  <c r="AE549" i="2" s="1"/>
  <c r="L550" i="2"/>
  <c r="L551" i="2"/>
  <c r="L552" i="2"/>
  <c r="AE552" i="2" s="1"/>
  <c r="L553" i="2"/>
  <c r="AE553" i="2" s="1"/>
  <c r="L554" i="2"/>
  <c r="L555" i="2"/>
  <c r="L556" i="2"/>
  <c r="AE556" i="2" s="1"/>
  <c r="L557" i="2"/>
  <c r="AE557" i="2" s="1"/>
  <c r="L558" i="2"/>
  <c r="L559" i="2"/>
  <c r="L560" i="2"/>
  <c r="AE560" i="2" s="1"/>
  <c r="L561" i="2"/>
  <c r="AE561" i="2" s="1"/>
  <c r="L562" i="2"/>
  <c r="L563" i="2"/>
  <c r="L564" i="2"/>
  <c r="L565" i="2"/>
  <c r="AE565" i="2" s="1"/>
  <c r="L566" i="2"/>
  <c r="L567" i="2"/>
  <c r="L568" i="2"/>
  <c r="AE568" i="2" s="1"/>
  <c r="L569" i="2"/>
  <c r="AE569" i="2" s="1"/>
  <c r="L570" i="2"/>
  <c r="L571" i="2"/>
  <c r="L572" i="2"/>
  <c r="AE572" i="2" s="1"/>
  <c r="L573" i="2"/>
  <c r="AE573" i="2" s="1"/>
  <c r="L574" i="2"/>
  <c r="L575" i="2"/>
  <c r="L576" i="2"/>
  <c r="AE576" i="2" s="1"/>
  <c r="L577" i="2"/>
  <c r="AE577" i="2" s="1"/>
  <c r="L578" i="2"/>
  <c r="L579" i="2"/>
  <c r="L580" i="2"/>
  <c r="AE580" i="2" s="1"/>
  <c r="L581" i="2"/>
  <c r="AE581" i="2" s="1"/>
  <c r="L582" i="2"/>
  <c r="L583" i="2"/>
  <c r="L584" i="2"/>
  <c r="AE584" i="2" s="1"/>
  <c r="L585" i="2"/>
  <c r="AE585" i="2" s="1"/>
  <c r="L586" i="2"/>
  <c r="L587" i="2"/>
  <c r="L588" i="2"/>
  <c r="AE588" i="2" s="1"/>
  <c r="L589" i="2"/>
  <c r="AE589" i="2" s="1"/>
  <c r="L590" i="2"/>
  <c r="L591" i="2"/>
  <c r="L592" i="2"/>
  <c r="AE592" i="2" s="1"/>
  <c r="L593" i="2"/>
  <c r="AE593" i="2" s="1"/>
  <c r="L594" i="2"/>
  <c r="L595" i="2"/>
  <c r="L596" i="2"/>
  <c r="AE596" i="2" s="1"/>
  <c r="L597" i="2"/>
  <c r="AE597" i="2" s="1"/>
  <c r="L598" i="2"/>
  <c r="L599" i="2"/>
  <c r="L600" i="2"/>
  <c r="L601" i="2"/>
  <c r="AE601" i="2" s="1"/>
  <c r="L602" i="2"/>
  <c r="L603" i="2"/>
  <c r="L604" i="2"/>
  <c r="AE604" i="2" s="1"/>
  <c r="L605" i="2"/>
  <c r="AE605" i="2" s="1"/>
  <c r="L606" i="2"/>
  <c r="L607" i="2"/>
  <c r="L608" i="2"/>
  <c r="AE608" i="2" s="1"/>
  <c r="L609" i="2"/>
  <c r="AE609" i="2" s="1"/>
  <c r="L610" i="2"/>
  <c r="L611" i="2"/>
  <c r="L612" i="2"/>
  <c r="AE612" i="2" s="1"/>
  <c r="L613" i="2"/>
  <c r="AE613" i="2" s="1"/>
  <c r="L614" i="2"/>
  <c r="L615" i="2"/>
  <c r="L616" i="2"/>
  <c r="AE616" i="2" s="1"/>
  <c r="L617" i="2"/>
  <c r="AE617" i="2" s="1"/>
  <c r="L618" i="2"/>
  <c r="L619" i="2"/>
  <c r="L620" i="2"/>
  <c r="AE620" i="2" s="1"/>
  <c r="L621" i="2"/>
  <c r="AE621" i="2" s="1"/>
  <c r="L622" i="2"/>
  <c r="L623" i="2"/>
  <c r="L624" i="2"/>
  <c r="AE624" i="2" s="1"/>
  <c r="L625" i="2"/>
  <c r="AE625" i="2" s="1"/>
  <c r="L626" i="2"/>
  <c r="L627" i="2"/>
  <c r="L628" i="2"/>
  <c r="L629" i="2"/>
  <c r="AE629" i="2" s="1"/>
  <c r="L630" i="2"/>
  <c r="L631" i="2"/>
  <c r="L632" i="2"/>
  <c r="AE632" i="2" s="1"/>
  <c r="L633" i="2"/>
  <c r="AE633" i="2" s="1"/>
  <c r="L634" i="2"/>
  <c r="L635" i="2"/>
  <c r="L636" i="2"/>
  <c r="AE636" i="2" s="1"/>
  <c r="L637" i="2"/>
  <c r="AE637" i="2" s="1"/>
  <c r="L638" i="2"/>
  <c r="L639" i="2"/>
  <c r="L640" i="2"/>
  <c r="AE640" i="2" s="1"/>
  <c r="L641" i="2"/>
  <c r="AE641" i="2" s="1"/>
  <c r="L642" i="2"/>
  <c r="L643" i="2"/>
  <c r="L644" i="2"/>
  <c r="AE644" i="2" s="1"/>
  <c r="L645" i="2"/>
  <c r="AE645" i="2" s="1"/>
  <c r="L646" i="2"/>
  <c r="L647" i="2"/>
  <c r="L648" i="2"/>
  <c r="AE648" i="2" s="1"/>
  <c r="L649" i="2"/>
  <c r="AE649" i="2" s="1"/>
  <c r="L650" i="2"/>
  <c r="L651" i="2"/>
  <c r="L652" i="2"/>
  <c r="AE652" i="2" s="1"/>
  <c r="L653" i="2"/>
  <c r="AE653" i="2" s="1"/>
  <c r="L654" i="2"/>
  <c r="L655" i="2"/>
  <c r="L656" i="2"/>
  <c r="AE656" i="2" s="1"/>
  <c r="L657" i="2"/>
  <c r="AE657" i="2" s="1"/>
  <c r="L658" i="2"/>
  <c r="L659" i="2"/>
  <c r="L660" i="2"/>
  <c r="AE660" i="2" s="1"/>
  <c r="L661" i="2"/>
  <c r="AE661" i="2" s="1"/>
  <c r="L662" i="2"/>
  <c r="L663" i="2"/>
  <c r="L664" i="2"/>
  <c r="L665" i="2"/>
  <c r="AE665" i="2" s="1"/>
  <c r="L666" i="2"/>
  <c r="L667" i="2"/>
  <c r="L668" i="2"/>
  <c r="AE668" i="2" s="1"/>
  <c r="L669" i="2"/>
  <c r="AE669" i="2" s="1"/>
  <c r="L670" i="2"/>
  <c r="L671" i="2"/>
  <c r="L672" i="2"/>
  <c r="AE672" i="2" s="1"/>
  <c r="L673" i="2"/>
  <c r="AE673" i="2" s="1"/>
  <c r="L674" i="2"/>
  <c r="L675" i="2"/>
  <c r="L676" i="2"/>
  <c r="AE676" i="2" s="1"/>
  <c r="L677" i="2"/>
  <c r="AE677" i="2" s="1"/>
  <c r="L678" i="2"/>
  <c r="L679" i="2"/>
  <c r="L680" i="2"/>
  <c r="AE680" i="2" s="1"/>
  <c r="L681" i="2"/>
  <c r="AE681" i="2" s="1"/>
  <c r="L682" i="2"/>
  <c r="L683" i="2"/>
  <c r="L684" i="2"/>
  <c r="AE684" i="2" s="1"/>
  <c r="L685" i="2"/>
  <c r="AE685" i="2" s="1"/>
  <c r="L686" i="2"/>
  <c r="L687" i="2"/>
  <c r="L688" i="2"/>
  <c r="AE688" i="2" s="1"/>
  <c r="L689" i="2"/>
  <c r="AE689" i="2" s="1"/>
  <c r="L690" i="2"/>
  <c r="L691" i="2"/>
  <c r="L692" i="2"/>
  <c r="L693" i="2"/>
  <c r="AE693" i="2" s="1"/>
  <c r="L694" i="2"/>
  <c r="L695" i="2"/>
  <c r="L696" i="2"/>
  <c r="AE696" i="2" s="1"/>
  <c r="L697" i="2"/>
  <c r="AE697" i="2" s="1"/>
  <c r="L698" i="2"/>
  <c r="L699" i="2"/>
  <c r="L700" i="2"/>
  <c r="AE700" i="2" s="1"/>
  <c r="L701" i="2"/>
  <c r="AE701" i="2" s="1"/>
  <c r="L702" i="2"/>
  <c r="L703" i="2"/>
  <c r="L704" i="2"/>
  <c r="AE704" i="2" s="1"/>
  <c r="L705" i="2"/>
  <c r="AE705" i="2" s="1"/>
  <c r="L706" i="2"/>
  <c r="L707" i="2"/>
  <c r="L708" i="2"/>
  <c r="AE708" i="2" s="1"/>
  <c r="L709" i="2"/>
  <c r="AE709" i="2" s="1"/>
  <c r="L710" i="2"/>
  <c r="L711" i="2"/>
  <c r="L712" i="2"/>
  <c r="AE712" i="2" s="1"/>
  <c r="L713" i="2"/>
  <c r="AE713" i="2" s="1"/>
  <c r="L714" i="2"/>
  <c r="L715" i="2"/>
  <c r="L716" i="2"/>
  <c r="AE716" i="2" s="1"/>
  <c r="L717" i="2"/>
  <c r="AE717" i="2" s="1"/>
  <c r="L718" i="2"/>
  <c r="L719" i="2"/>
  <c r="L720" i="2"/>
  <c r="AE720" i="2" s="1"/>
  <c r="L721" i="2"/>
  <c r="AE721" i="2" s="1"/>
  <c r="L722" i="2"/>
  <c r="L723" i="2"/>
  <c r="L724" i="2"/>
  <c r="AE724" i="2" s="1"/>
  <c r="L725" i="2"/>
  <c r="AE725" i="2" s="1"/>
  <c r="L726" i="2"/>
  <c r="L727" i="2"/>
  <c r="L728" i="2"/>
  <c r="L729" i="2"/>
  <c r="AE729" i="2" s="1"/>
  <c r="L730" i="2"/>
  <c r="L731" i="2"/>
  <c r="L732" i="2"/>
  <c r="AE732" i="2" s="1"/>
  <c r="L733" i="2"/>
  <c r="AE733" i="2" s="1"/>
  <c r="L734" i="2"/>
  <c r="L735" i="2"/>
  <c r="L736" i="2"/>
  <c r="AE736" i="2" s="1"/>
  <c r="L737" i="2"/>
  <c r="AE737" i="2" s="1"/>
  <c r="L738" i="2"/>
  <c r="L739" i="2"/>
  <c r="L740" i="2"/>
  <c r="AE740" i="2" s="1"/>
  <c r="L741" i="2"/>
  <c r="AE741" i="2" s="1"/>
  <c r="L742" i="2"/>
  <c r="L743" i="2"/>
  <c r="L744" i="2"/>
  <c r="AE744" i="2" s="1"/>
  <c r="L745" i="2"/>
  <c r="AE745" i="2" s="1"/>
  <c r="L746" i="2"/>
  <c r="L747" i="2"/>
  <c r="L748" i="2"/>
  <c r="AE748" i="2" s="1"/>
  <c r="L749" i="2"/>
  <c r="AE749" i="2" s="1"/>
  <c r="L750" i="2"/>
  <c r="L751" i="2"/>
  <c r="L752" i="2"/>
  <c r="AE752" i="2" s="1"/>
  <c r="L753" i="2"/>
  <c r="AE753" i="2" s="1"/>
  <c r="L754" i="2"/>
  <c r="L755" i="2"/>
  <c r="L756" i="2"/>
  <c r="AE756" i="2" s="1"/>
  <c r="L757" i="2"/>
  <c r="AE757" i="2" s="1"/>
  <c r="L758" i="2"/>
  <c r="L759" i="2"/>
  <c r="L760" i="2"/>
  <c r="AE760" i="2" s="1"/>
  <c r="L761" i="2"/>
  <c r="AE761" i="2" s="1"/>
  <c r="L762" i="2"/>
  <c r="L763" i="2"/>
  <c r="L764" i="2"/>
  <c r="AE764" i="2" s="1"/>
  <c r="L765" i="2"/>
  <c r="AE765" i="2" s="1"/>
  <c r="L766" i="2"/>
  <c r="L767" i="2"/>
  <c r="L768" i="2"/>
  <c r="AE768" i="2" s="1"/>
  <c r="L769" i="2"/>
  <c r="AE769" i="2" s="1"/>
  <c r="L770" i="2"/>
  <c r="L771" i="2"/>
  <c r="L772" i="2"/>
  <c r="AE772" i="2" s="1"/>
  <c r="L773" i="2"/>
  <c r="AE773" i="2" s="1"/>
  <c r="L774" i="2"/>
  <c r="L775" i="2"/>
  <c r="L776" i="2"/>
  <c r="AE776" i="2" s="1"/>
  <c r="L777" i="2"/>
  <c r="AE777" i="2" s="1"/>
  <c r="L778" i="2"/>
  <c r="L779" i="2"/>
  <c r="L780" i="2"/>
  <c r="AE780" i="2" s="1"/>
  <c r="L781" i="2"/>
  <c r="AE781" i="2" s="1"/>
  <c r="L782" i="2"/>
  <c r="L783" i="2"/>
  <c r="L784" i="2"/>
  <c r="AE784" i="2" s="1"/>
  <c r="L785" i="2"/>
  <c r="AE785" i="2" s="1"/>
  <c r="L786" i="2"/>
  <c r="L787" i="2"/>
  <c r="L788" i="2"/>
  <c r="AE788" i="2" s="1"/>
  <c r="L789" i="2"/>
  <c r="AE789" i="2" s="1"/>
  <c r="L790" i="2"/>
  <c r="L791" i="2"/>
  <c r="L792" i="2"/>
  <c r="AE792" i="2" s="1"/>
  <c r="L793" i="2"/>
  <c r="AE793" i="2" s="1"/>
  <c r="L794" i="2"/>
  <c r="L795" i="2"/>
  <c r="L796" i="2"/>
  <c r="AE796" i="2" s="1"/>
  <c r="L797" i="2"/>
  <c r="AE797" i="2" s="1"/>
  <c r="L798" i="2"/>
  <c r="L799" i="2"/>
  <c r="L800" i="2"/>
  <c r="AE800" i="2" s="1"/>
  <c r="L801" i="2"/>
  <c r="AE801" i="2" s="1"/>
  <c r="L802" i="2"/>
  <c r="L803" i="2"/>
  <c r="L804" i="2"/>
  <c r="AE804" i="2" s="1"/>
  <c r="L805" i="2"/>
  <c r="AE805" i="2" s="1"/>
  <c r="L806" i="2"/>
  <c r="L807" i="2"/>
  <c r="L808" i="2"/>
  <c r="AE808" i="2" s="1"/>
  <c r="L809" i="2"/>
  <c r="AE809" i="2" s="1"/>
  <c r="L810" i="2"/>
  <c r="L811" i="2"/>
  <c r="L812" i="2"/>
  <c r="AE812" i="2" s="1"/>
  <c r="L813" i="2"/>
  <c r="AE813" i="2" s="1"/>
  <c r="L814" i="2"/>
  <c r="L815" i="2"/>
  <c r="L816" i="2"/>
  <c r="AE816" i="2" s="1"/>
  <c r="L817" i="2"/>
  <c r="AE817" i="2" s="1"/>
  <c r="L818" i="2"/>
  <c r="L819" i="2"/>
  <c r="L820" i="2"/>
  <c r="AE820" i="2" s="1"/>
  <c r="L821" i="2"/>
  <c r="AE821" i="2" s="1"/>
  <c r="L822" i="2"/>
  <c r="L823" i="2"/>
  <c r="L824" i="2"/>
  <c r="L825" i="2"/>
  <c r="AE825" i="2" s="1"/>
  <c r="L826" i="2"/>
  <c r="L827" i="2"/>
  <c r="L828" i="2"/>
  <c r="AE828" i="2" s="1"/>
  <c r="L829" i="2"/>
  <c r="AE829" i="2" s="1"/>
  <c r="L830" i="2"/>
  <c r="L831" i="2"/>
  <c r="L832" i="2"/>
  <c r="AE832" i="2" s="1"/>
  <c r="L833" i="2"/>
  <c r="AE833" i="2" s="1"/>
  <c r="L834" i="2"/>
  <c r="L835" i="2"/>
  <c r="L836" i="2"/>
  <c r="AE836" i="2" s="1"/>
  <c r="L837" i="2"/>
  <c r="AE837" i="2" s="1"/>
  <c r="L838" i="2"/>
  <c r="L839" i="2"/>
  <c r="L840" i="2"/>
  <c r="AE840" i="2" s="1"/>
  <c r="L841" i="2"/>
  <c r="AE841" i="2" s="1"/>
  <c r="L842" i="2"/>
  <c r="L843" i="2"/>
  <c r="L844" i="2"/>
  <c r="AE844" i="2" s="1"/>
  <c r="L845" i="2"/>
  <c r="AE845" i="2" s="1"/>
  <c r="L846" i="2"/>
  <c r="L847" i="2"/>
  <c r="L848" i="2"/>
  <c r="AE848" i="2" s="1"/>
  <c r="L849" i="2"/>
  <c r="AE849" i="2" s="1"/>
  <c r="L850" i="2"/>
  <c r="L851" i="2"/>
  <c r="L852" i="2"/>
  <c r="AE852" i="2" s="1"/>
  <c r="L853" i="2"/>
  <c r="AE853" i="2" s="1"/>
  <c r="L854" i="2"/>
  <c r="L855" i="2"/>
  <c r="L856" i="2"/>
  <c r="AE856" i="2" s="1"/>
  <c r="L857" i="2"/>
  <c r="AE857" i="2" s="1"/>
  <c r="L858" i="2"/>
  <c r="L859" i="2"/>
  <c r="L860" i="2"/>
  <c r="AE860" i="2" s="1"/>
  <c r="L861" i="2"/>
  <c r="AE861" i="2" s="1"/>
  <c r="L862" i="2"/>
  <c r="L863" i="2"/>
  <c r="L864" i="2"/>
  <c r="AE864" i="2" s="1"/>
  <c r="L865" i="2"/>
  <c r="AE865" i="2" s="1"/>
  <c r="L866" i="2"/>
  <c r="L867" i="2"/>
  <c r="L868" i="2"/>
  <c r="AE868" i="2" s="1"/>
  <c r="L869" i="2"/>
  <c r="AE869" i="2" s="1"/>
  <c r="L870" i="2"/>
  <c r="L871" i="2"/>
  <c r="L872" i="2"/>
  <c r="AE872" i="2" s="1"/>
  <c r="L873" i="2"/>
  <c r="AE873" i="2" s="1"/>
  <c r="L874" i="2"/>
  <c r="L875" i="2"/>
  <c r="L876" i="2"/>
  <c r="AE876" i="2" s="1"/>
  <c r="L877" i="2"/>
  <c r="AE877" i="2" s="1"/>
  <c r="L878" i="2"/>
  <c r="L879" i="2"/>
  <c r="L880" i="2"/>
  <c r="AE880" i="2" s="1"/>
  <c r="L881" i="2"/>
  <c r="AE881" i="2" s="1"/>
  <c r="L882" i="2"/>
  <c r="L883" i="2"/>
  <c r="L884" i="2"/>
  <c r="L885" i="2"/>
  <c r="AE885" i="2" s="1"/>
  <c r="L886" i="2"/>
  <c r="L887" i="2"/>
  <c r="L888" i="2"/>
  <c r="L889" i="2"/>
  <c r="AE889" i="2" s="1"/>
  <c r="L890" i="2"/>
  <c r="L891" i="2"/>
  <c r="L892" i="2"/>
  <c r="AE892" i="2" s="1"/>
  <c r="AF892" i="2" s="1"/>
  <c r="L893" i="2"/>
  <c r="AE893" i="2" s="1"/>
  <c r="L894" i="2"/>
  <c r="L895" i="2"/>
  <c r="L896" i="2"/>
  <c r="AE896" i="2" s="1"/>
  <c r="AF896" i="2" s="1"/>
  <c r="L897" i="2"/>
  <c r="AE897" i="2" s="1"/>
  <c r="L898" i="2"/>
  <c r="L899" i="2"/>
  <c r="L900" i="2"/>
  <c r="AE900" i="2" s="1"/>
  <c r="AF900" i="2" s="1"/>
  <c r="L901" i="2"/>
  <c r="AE901" i="2" s="1"/>
  <c r="L902" i="2"/>
  <c r="L903" i="2"/>
  <c r="L904" i="2"/>
  <c r="AE904" i="2" s="1"/>
  <c r="AF904" i="2" s="1"/>
  <c r="L905" i="2"/>
  <c r="AE905" i="2" s="1"/>
  <c r="L906" i="2"/>
  <c r="L907" i="2"/>
  <c r="L908" i="2"/>
  <c r="AE908" i="2" s="1"/>
  <c r="AF908" i="2" s="1"/>
  <c r="L909" i="2"/>
  <c r="AE909" i="2" s="1"/>
  <c r="L910" i="2"/>
  <c r="L911" i="2"/>
  <c r="L912" i="2"/>
  <c r="AE912" i="2" s="1"/>
  <c r="AF912" i="2" s="1"/>
  <c r="L913" i="2"/>
  <c r="AE913" i="2" s="1"/>
  <c r="L914" i="2"/>
  <c r="L915" i="2"/>
  <c r="L916" i="2"/>
  <c r="AE916" i="2" s="1"/>
  <c r="AF916" i="2" s="1"/>
  <c r="L917" i="2"/>
  <c r="AE917" i="2" s="1"/>
  <c r="L918" i="2"/>
  <c r="L919" i="2"/>
  <c r="L920" i="2"/>
  <c r="L921" i="2"/>
  <c r="AE921" i="2" s="1"/>
  <c r="L922" i="2"/>
  <c r="L923" i="2"/>
  <c r="L924" i="2"/>
  <c r="AE924" i="2" s="1"/>
  <c r="AF924" i="2" s="1"/>
  <c r="L925" i="2"/>
  <c r="AE925" i="2" s="1"/>
  <c r="L926" i="2"/>
  <c r="L927" i="2"/>
  <c r="L928" i="2"/>
  <c r="AE928" i="2" s="1"/>
  <c r="AF928" i="2" s="1"/>
  <c r="L929" i="2"/>
  <c r="AE929" i="2" s="1"/>
  <c r="AF929" i="2" s="1"/>
  <c r="L930" i="2"/>
  <c r="L931" i="2"/>
  <c r="L932" i="2"/>
  <c r="AE932" i="2" s="1"/>
  <c r="AF932" i="2" s="1"/>
  <c r="L933" i="2"/>
  <c r="AE933" i="2" s="1"/>
  <c r="L934" i="2"/>
  <c r="L935" i="2"/>
  <c r="L936" i="2"/>
  <c r="AE936" i="2" s="1"/>
  <c r="AF936" i="2" s="1"/>
  <c r="L937" i="2"/>
  <c r="AE937" i="2" s="1"/>
  <c r="L938" i="2"/>
  <c r="L939" i="2"/>
  <c r="L940" i="2"/>
  <c r="AE940" i="2" s="1"/>
  <c r="AF940" i="2" s="1"/>
  <c r="L941" i="2"/>
  <c r="AE941" i="2" s="1"/>
  <c r="L942" i="2"/>
  <c r="L943" i="2"/>
  <c r="L944" i="2"/>
  <c r="AE944" i="2" s="1"/>
  <c r="AF944" i="2" s="1"/>
  <c r="L945" i="2"/>
  <c r="AE945" i="2" s="1"/>
  <c r="L946" i="2"/>
  <c r="L947" i="2"/>
  <c r="L948" i="2"/>
  <c r="L949" i="2"/>
  <c r="AE949" i="2" s="1"/>
  <c r="L950" i="2"/>
  <c r="L951" i="2"/>
  <c r="L952" i="2"/>
  <c r="AE952" i="2" s="1"/>
  <c r="AF952" i="2" s="1"/>
  <c r="L953" i="2"/>
  <c r="AE953" i="2" s="1"/>
  <c r="L954" i="2"/>
  <c r="L955" i="2"/>
  <c r="L956" i="2"/>
  <c r="AE956" i="2" s="1"/>
  <c r="AF956" i="2" s="1"/>
  <c r="L957" i="2"/>
  <c r="AE957" i="2" s="1"/>
  <c r="L958" i="2"/>
  <c r="L959" i="2"/>
  <c r="L960" i="2"/>
  <c r="AE960" i="2" s="1"/>
  <c r="AF960" i="2" s="1"/>
  <c r="L961" i="2"/>
  <c r="AE961" i="2" s="1"/>
  <c r="L962" i="2"/>
  <c r="L963" i="2"/>
  <c r="L964" i="2"/>
  <c r="AE964" i="2" s="1"/>
  <c r="AF964" i="2" s="1"/>
  <c r="L965" i="2"/>
  <c r="AE965" i="2" s="1"/>
  <c r="L966" i="2"/>
  <c r="L967" i="2"/>
  <c r="L968" i="2"/>
  <c r="AE968" i="2" s="1"/>
  <c r="AF968" i="2" s="1"/>
  <c r="L969" i="2"/>
  <c r="AE969" i="2" s="1"/>
  <c r="L970" i="2"/>
  <c r="L971" i="2"/>
  <c r="L972" i="2"/>
  <c r="AE972" i="2" s="1"/>
  <c r="AF972" i="2" s="1"/>
  <c r="L973" i="2"/>
  <c r="AE973" i="2" s="1"/>
  <c r="L974" i="2"/>
  <c r="L975" i="2"/>
  <c r="L976" i="2"/>
  <c r="AE976" i="2" s="1"/>
  <c r="AF976" i="2" s="1"/>
  <c r="L977" i="2"/>
  <c r="AE977" i="2" s="1"/>
  <c r="L978" i="2"/>
  <c r="L979" i="2"/>
  <c r="L980" i="2"/>
  <c r="AE980" i="2" s="1"/>
  <c r="AF980" i="2" s="1"/>
  <c r="L981" i="2"/>
  <c r="AE981" i="2" s="1"/>
  <c r="L982" i="2"/>
  <c r="L983" i="2"/>
  <c r="L984" i="2"/>
  <c r="L985" i="2"/>
  <c r="AE985" i="2" s="1"/>
  <c r="L986" i="2"/>
  <c r="L987" i="2"/>
  <c r="L988" i="2"/>
  <c r="AE988" i="2" s="1"/>
  <c r="AF988" i="2" s="1"/>
  <c r="L989" i="2"/>
  <c r="AE989" i="2" s="1"/>
  <c r="L990" i="2"/>
  <c r="L991" i="2"/>
  <c r="L992" i="2"/>
  <c r="AE992" i="2" s="1"/>
  <c r="AF992" i="2" s="1"/>
  <c r="L993" i="2"/>
  <c r="AE993" i="2" s="1"/>
  <c r="L994" i="2"/>
  <c r="L995" i="2"/>
  <c r="L996" i="2"/>
  <c r="AE996" i="2" s="1"/>
  <c r="AF996" i="2" s="1"/>
  <c r="L997" i="2"/>
  <c r="AE997" i="2" s="1"/>
  <c r="L998" i="2"/>
  <c r="L999" i="2"/>
  <c r="AE999" i="2" s="1"/>
  <c r="L1000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BW5" i="2" s="1"/>
  <c r="AV15" i="2" s="1"/>
  <c r="AG996" i="2"/>
  <c r="AG997" i="2"/>
  <c r="AG998" i="2"/>
  <c r="AG999" i="2"/>
  <c r="AG1000" i="2"/>
  <c r="AF44" i="2"/>
  <c r="AF172" i="2"/>
  <c r="AF411" i="2"/>
  <c r="AF431" i="2"/>
  <c r="AF591" i="2"/>
  <c r="AF655" i="2"/>
  <c r="AE3" i="2"/>
  <c r="AE4" i="2"/>
  <c r="AE6" i="2"/>
  <c r="AE10" i="2"/>
  <c r="AE11" i="2"/>
  <c r="AE14" i="2"/>
  <c r="AE15" i="2"/>
  <c r="AE18" i="2"/>
  <c r="AE19" i="2"/>
  <c r="AE22" i="2"/>
  <c r="AE26" i="2"/>
  <c r="AE27" i="2"/>
  <c r="AE30" i="2"/>
  <c r="AE31" i="2"/>
  <c r="AE34" i="2"/>
  <c r="AE35" i="2"/>
  <c r="AE38" i="2"/>
  <c r="AE42" i="2"/>
  <c r="AE43" i="2"/>
  <c r="AE46" i="2"/>
  <c r="AE47" i="2"/>
  <c r="AE50" i="2"/>
  <c r="AE51" i="2"/>
  <c r="AE54" i="2"/>
  <c r="AE58" i="2"/>
  <c r="AE59" i="2"/>
  <c r="AE62" i="2"/>
  <c r="AE63" i="2"/>
  <c r="AE64" i="2"/>
  <c r="AE66" i="2"/>
  <c r="AE67" i="2"/>
  <c r="AE70" i="2"/>
  <c r="AE74" i="2"/>
  <c r="AE75" i="2"/>
  <c r="AE78" i="2"/>
  <c r="AE79" i="2"/>
  <c r="AE82" i="2"/>
  <c r="AE83" i="2"/>
  <c r="AE86" i="2"/>
  <c r="AE88" i="2"/>
  <c r="AE90" i="2"/>
  <c r="AE91" i="2"/>
  <c r="AE94" i="2"/>
  <c r="AE95" i="2"/>
  <c r="AE96" i="2"/>
  <c r="AE98" i="2"/>
  <c r="AE99" i="2"/>
  <c r="AE100" i="2"/>
  <c r="AE102" i="2"/>
  <c r="AE106" i="2"/>
  <c r="AE107" i="2"/>
  <c r="AE110" i="2"/>
  <c r="AE111" i="2"/>
  <c r="AE114" i="2"/>
  <c r="AE115" i="2"/>
  <c r="AE118" i="2"/>
  <c r="AE120" i="2"/>
  <c r="AE122" i="2"/>
  <c r="AE123" i="2"/>
  <c r="AE126" i="2"/>
  <c r="AE127" i="2"/>
  <c r="AE130" i="2"/>
  <c r="AE131" i="2"/>
  <c r="AE134" i="2"/>
  <c r="AE138" i="2"/>
  <c r="AE139" i="2"/>
  <c r="AE142" i="2"/>
  <c r="AE143" i="2"/>
  <c r="AE146" i="2"/>
  <c r="AE147" i="2"/>
  <c r="AE150" i="2"/>
  <c r="AE154" i="2"/>
  <c r="AE155" i="2"/>
  <c r="AE158" i="2"/>
  <c r="AE159" i="2"/>
  <c r="AE162" i="2"/>
  <c r="AE163" i="2"/>
  <c r="AE166" i="2"/>
  <c r="AE170" i="2"/>
  <c r="AE171" i="2"/>
  <c r="AE174" i="2"/>
  <c r="AE175" i="2"/>
  <c r="AE178" i="2"/>
  <c r="AE179" i="2"/>
  <c r="AE182" i="2"/>
  <c r="AE186" i="2"/>
  <c r="AE187" i="2"/>
  <c r="AE190" i="2"/>
  <c r="AE191" i="2"/>
  <c r="AE194" i="2"/>
  <c r="AE195" i="2"/>
  <c r="AE198" i="2"/>
  <c r="AE202" i="2"/>
  <c r="AE203" i="2"/>
  <c r="AE206" i="2"/>
  <c r="AE207" i="2"/>
  <c r="AE210" i="2"/>
  <c r="AE211" i="2"/>
  <c r="AE214" i="2"/>
  <c r="AE216" i="2"/>
  <c r="AE218" i="2"/>
  <c r="AE219" i="2"/>
  <c r="AE222" i="2"/>
  <c r="AE223" i="2"/>
  <c r="AE226" i="2"/>
  <c r="AE227" i="2"/>
  <c r="AE228" i="2"/>
  <c r="AE230" i="2"/>
  <c r="AE234" i="2"/>
  <c r="AE235" i="2"/>
  <c r="AE238" i="2"/>
  <c r="AE239" i="2"/>
  <c r="AE242" i="2"/>
  <c r="AE243" i="2"/>
  <c r="AE246" i="2"/>
  <c r="AE250" i="2"/>
  <c r="AE251" i="2"/>
  <c r="AE254" i="2"/>
  <c r="AE255" i="2"/>
  <c r="AE258" i="2"/>
  <c r="AE259" i="2"/>
  <c r="AE260" i="2"/>
  <c r="AE262" i="2"/>
  <c r="AE266" i="2"/>
  <c r="AE267" i="2"/>
  <c r="AE270" i="2"/>
  <c r="AE271" i="2"/>
  <c r="AE274" i="2"/>
  <c r="AE275" i="2"/>
  <c r="AE278" i="2"/>
  <c r="AE282" i="2"/>
  <c r="AE283" i="2"/>
  <c r="AE286" i="2"/>
  <c r="AE287" i="2"/>
  <c r="AE290" i="2"/>
  <c r="AE291" i="2"/>
  <c r="AE294" i="2"/>
  <c r="AE298" i="2"/>
  <c r="AE299" i="2"/>
  <c r="AE302" i="2"/>
  <c r="AE303" i="2"/>
  <c r="AE306" i="2"/>
  <c r="AE307" i="2"/>
  <c r="AE310" i="2"/>
  <c r="AE314" i="2"/>
  <c r="AE315" i="2"/>
  <c r="AE318" i="2"/>
  <c r="AE319" i="2"/>
  <c r="AE320" i="2"/>
  <c r="AE322" i="2"/>
  <c r="AE323" i="2"/>
  <c r="AE326" i="2"/>
  <c r="AE330" i="2"/>
  <c r="AE331" i="2"/>
  <c r="AE334" i="2"/>
  <c r="AE335" i="2"/>
  <c r="AE338" i="2"/>
  <c r="AE339" i="2"/>
  <c r="AE342" i="2"/>
  <c r="AE346" i="2"/>
  <c r="AE347" i="2"/>
  <c r="AE350" i="2"/>
  <c r="AE351" i="2"/>
  <c r="AE352" i="2"/>
  <c r="AF352" i="2" s="1"/>
  <c r="AE354" i="2"/>
  <c r="AE355" i="2"/>
  <c r="AE358" i="2"/>
  <c r="AE362" i="2"/>
  <c r="AE363" i="2"/>
  <c r="AE366" i="2"/>
  <c r="AE367" i="2"/>
  <c r="AE370" i="2"/>
  <c r="AE371" i="2"/>
  <c r="AE374" i="2"/>
  <c r="AE376" i="2"/>
  <c r="AF376" i="2" s="1"/>
  <c r="AE378" i="2"/>
  <c r="AE379" i="2"/>
  <c r="AE382" i="2"/>
  <c r="AE383" i="2"/>
  <c r="AE386" i="2"/>
  <c r="AE387" i="2"/>
  <c r="AE390" i="2"/>
  <c r="AE394" i="2"/>
  <c r="AE395" i="2"/>
  <c r="AF395" i="2" s="1"/>
  <c r="AE398" i="2"/>
  <c r="AE399" i="2"/>
  <c r="AF399" i="2" s="1"/>
  <c r="AE402" i="2"/>
  <c r="AE403" i="2"/>
  <c r="AE406" i="2"/>
  <c r="AE410" i="2"/>
  <c r="AE411" i="2"/>
  <c r="AE414" i="2"/>
  <c r="AE415" i="2"/>
  <c r="AF415" i="2" s="1"/>
  <c r="AE418" i="2"/>
  <c r="AE419" i="2"/>
  <c r="AE422" i="2"/>
  <c r="AE426" i="2"/>
  <c r="AE427" i="2"/>
  <c r="AF427" i="2" s="1"/>
  <c r="AE430" i="2"/>
  <c r="AE431" i="2"/>
  <c r="AE434" i="2"/>
  <c r="AE435" i="2"/>
  <c r="AE438" i="2"/>
  <c r="AE442" i="2"/>
  <c r="AE443" i="2"/>
  <c r="AF443" i="2" s="1"/>
  <c r="AE446" i="2"/>
  <c r="AE447" i="2"/>
  <c r="AF447" i="2" s="1"/>
  <c r="AE450" i="2"/>
  <c r="AE451" i="2"/>
  <c r="AE454" i="2"/>
  <c r="AE458" i="2"/>
  <c r="AE459" i="2"/>
  <c r="AF459" i="2" s="1"/>
  <c r="AE462" i="2"/>
  <c r="AE463" i="2"/>
  <c r="AF463" i="2" s="1"/>
  <c r="AE466" i="2"/>
  <c r="AE467" i="2"/>
  <c r="AE470" i="2"/>
  <c r="AE472" i="2"/>
  <c r="AE474" i="2"/>
  <c r="AE475" i="2"/>
  <c r="AF475" i="2" s="1"/>
  <c r="AE478" i="2"/>
  <c r="AE479" i="2"/>
  <c r="AF479" i="2" s="1"/>
  <c r="AE482" i="2"/>
  <c r="AE483" i="2"/>
  <c r="AE486" i="2"/>
  <c r="AE487" i="2"/>
  <c r="AF487" i="2" s="1"/>
  <c r="AE490" i="2"/>
  <c r="AE491" i="2"/>
  <c r="AF491" i="2" s="1"/>
  <c r="AE494" i="2"/>
  <c r="AE495" i="2"/>
  <c r="AF495" i="2" s="1"/>
  <c r="AE498" i="2"/>
  <c r="AE499" i="2"/>
  <c r="AE500" i="2"/>
  <c r="AE502" i="2"/>
  <c r="AE503" i="2"/>
  <c r="AF503" i="2" s="1"/>
  <c r="AE506" i="2"/>
  <c r="AE507" i="2"/>
  <c r="AF507" i="2" s="1"/>
  <c r="AE510" i="2"/>
  <c r="AE511" i="2"/>
  <c r="AF511" i="2" s="1"/>
  <c r="AE514" i="2"/>
  <c r="AE515" i="2"/>
  <c r="AE518" i="2"/>
  <c r="AE519" i="2"/>
  <c r="AF519" i="2" s="1"/>
  <c r="AE522" i="2"/>
  <c r="AE523" i="2"/>
  <c r="AF523" i="2" s="1"/>
  <c r="AE526" i="2"/>
  <c r="AE527" i="2"/>
  <c r="AF527" i="2" s="1"/>
  <c r="AE530" i="2"/>
  <c r="AE531" i="2"/>
  <c r="AE534" i="2"/>
  <c r="AE535" i="2"/>
  <c r="AF535" i="2" s="1"/>
  <c r="AE536" i="2"/>
  <c r="AE538" i="2"/>
  <c r="AE539" i="2"/>
  <c r="AF539" i="2" s="1"/>
  <c r="AE542" i="2"/>
  <c r="AE543" i="2"/>
  <c r="AF543" i="2" s="1"/>
  <c r="AE546" i="2"/>
  <c r="AE547" i="2"/>
  <c r="AE550" i="2"/>
  <c r="AE551" i="2"/>
  <c r="AF551" i="2" s="1"/>
  <c r="AE554" i="2"/>
  <c r="AE555" i="2"/>
  <c r="AF555" i="2" s="1"/>
  <c r="AE558" i="2"/>
  <c r="AE559" i="2"/>
  <c r="AF559" i="2" s="1"/>
  <c r="AE562" i="2"/>
  <c r="AE563" i="2"/>
  <c r="AE564" i="2"/>
  <c r="AE566" i="2"/>
  <c r="AE567" i="2"/>
  <c r="AF567" i="2" s="1"/>
  <c r="AE570" i="2"/>
  <c r="AE571" i="2"/>
  <c r="AF571" i="2" s="1"/>
  <c r="AE574" i="2"/>
  <c r="AE575" i="2"/>
  <c r="AF575" i="2" s="1"/>
  <c r="AE578" i="2"/>
  <c r="AE579" i="2"/>
  <c r="AE582" i="2"/>
  <c r="AE583" i="2"/>
  <c r="AF583" i="2" s="1"/>
  <c r="AE586" i="2"/>
  <c r="AE587" i="2"/>
  <c r="AF587" i="2" s="1"/>
  <c r="AE590" i="2"/>
  <c r="AE591" i="2"/>
  <c r="AE594" i="2"/>
  <c r="AE595" i="2"/>
  <c r="AE598" i="2"/>
  <c r="AE599" i="2"/>
  <c r="AF599" i="2" s="1"/>
  <c r="AE600" i="2"/>
  <c r="AE602" i="2"/>
  <c r="AE603" i="2"/>
  <c r="AF603" i="2" s="1"/>
  <c r="AE606" i="2"/>
  <c r="AE607" i="2"/>
  <c r="AF607" i="2" s="1"/>
  <c r="AE610" i="2"/>
  <c r="AE611" i="2"/>
  <c r="AE614" i="2"/>
  <c r="AE615" i="2"/>
  <c r="AF615" i="2" s="1"/>
  <c r="AE618" i="2"/>
  <c r="AE619" i="2"/>
  <c r="AF619" i="2" s="1"/>
  <c r="AE622" i="2"/>
  <c r="AE623" i="2"/>
  <c r="AF623" i="2" s="1"/>
  <c r="AE626" i="2"/>
  <c r="AE627" i="2"/>
  <c r="AE628" i="2"/>
  <c r="AE630" i="2"/>
  <c r="AE631" i="2"/>
  <c r="AF631" i="2" s="1"/>
  <c r="AE634" i="2"/>
  <c r="AE635" i="2"/>
  <c r="AF635" i="2" s="1"/>
  <c r="AE638" i="2"/>
  <c r="AE639" i="2"/>
  <c r="AF639" i="2" s="1"/>
  <c r="AE642" i="2"/>
  <c r="AE643" i="2"/>
  <c r="AE646" i="2"/>
  <c r="AE647" i="2"/>
  <c r="AF647" i="2" s="1"/>
  <c r="AE650" i="2"/>
  <c r="AE651" i="2"/>
  <c r="AF651" i="2" s="1"/>
  <c r="AE654" i="2"/>
  <c r="AE655" i="2"/>
  <c r="AE658" i="2"/>
  <c r="AE659" i="2"/>
  <c r="AE662" i="2"/>
  <c r="AE663" i="2"/>
  <c r="AF663" i="2" s="1"/>
  <c r="AE664" i="2"/>
  <c r="AE666" i="2"/>
  <c r="AE667" i="2"/>
  <c r="AF667" i="2" s="1"/>
  <c r="AE670" i="2"/>
  <c r="AE671" i="2"/>
  <c r="AF671" i="2" s="1"/>
  <c r="AE674" i="2"/>
  <c r="AE675" i="2"/>
  <c r="AE678" i="2"/>
  <c r="AE679" i="2"/>
  <c r="AF679" i="2" s="1"/>
  <c r="AE682" i="2"/>
  <c r="AE683" i="2"/>
  <c r="AF683" i="2" s="1"/>
  <c r="AE686" i="2"/>
  <c r="AE687" i="2"/>
  <c r="AF687" i="2" s="1"/>
  <c r="AE690" i="2"/>
  <c r="AE691" i="2"/>
  <c r="AE692" i="2"/>
  <c r="AE694" i="2"/>
  <c r="AE695" i="2"/>
  <c r="AF695" i="2" s="1"/>
  <c r="AE698" i="2"/>
  <c r="AE699" i="2"/>
  <c r="AF699" i="2" s="1"/>
  <c r="AE702" i="2"/>
  <c r="AE703" i="2"/>
  <c r="AF703" i="2" s="1"/>
  <c r="AE706" i="2"/>
  <c r="AE707" i="2"/>
  <c r="AE710" i="2"/>
  <c r="AE711" i="2"/>
  <c r="AF711" i="2" s="1"/>
  <c r="AE714" i="2"/>
  <c r="AE715" i="2"/>
  <c r="AF715" i="2" s="1"/>
  <c r="AE718" i="2"/>
  <c r="AE719" i="2"/>
  <c r="AF719" i="2" s="1"/>
  <c r="AE722" i="2"/>
  <c r="AE723" i="2"/>
  <c r="AE726" i="2"/>
  <c r="AE727" i="2"/>
  <c r="AF727" i="2" s="1"/>
  <c r="AE728" i="2"/>
  <c r="AE730" i="2"/>
  <c r="AE731" i="2"/>
  <c r="AF731" i="2" s="1"/>
  <c r="AE734" i="2"/>
  <c r="AE735" i="2"/>
  <c r="AF735" i="2" s="1"/>
  <c r="AE738" i="2"/>
  <c r="AE739" i="2"/>
  <c r="AE742" i="2"/>
  <c r="AE743" i="2"/>
  <c r="AF743" i="2" s="1"/>
  <c r="AE746" i="2"/>
  <c r="AE747" i="2"/>
  <c r="AF747" i="2" s="1"/>
  <c r="AE750" i="2"/>
  <c r="AE751" i="2"/>
  <c r="AF751" i="2" s="1"/>
  <c r="AE754" i="2"/>
  <c r="AE755" i="2"/>
  <c r="AE758" i="2"/>
  <c r="AE759" i="2"/>
  <c r="AF759" i="2" s="1"/>
  <c r="AE762" i="2"/>
  <c r="AE763" i="2"/>
  <c r="AF763" i="2" s="1"/>
  <c r="AE766" i="2"/>
  <c r="AE767" i="2"/>
  <c r="AF767" i="2" s="1"/>
  <c r="AE770" i="2"/>
  <c r="AE771" i="2"/>
  <c r="AE774" i="2"/>
  <c r="AE775" i="2"/>
  <c r="AF775" i="2" s="1"/>
  <c r="AE778" i="2"/>
  <c r="AE779" i="2"/>
  <c r="AF779" i="2" s="1"/>
  <c r="AE782" i="2"/>
  <c r="AE783" i="2"/>
  <c r="AF783" i="2" s="1"/>
  <c r="AE786" i="2"/>
  <c r="AE787" i="2"/>
  <c r="AE790" i="2"/>
  <c r="AE791" i="2"/>
  <c r="AF791" i="2" s="1"/>
  <c r="AE794" i="2"/>
  <c r="AE795" i="2"/>
  <c r="AF795" i="2" s="1"/>
  <c r="AE798" i="2"/>
  <c r="AE799" i="2"/>
  <c r="AF799" i="2" s="1"/>
  <c r="AE802" i="2"/>
  <c r="AE803" i="2"/>
  <c r="AE806" i="2"/>
  <c r="AE807" i="2"/>
  <c r="AF807" i="2" s="1"/>
  <c r="AE810" i="2"/>
  <c r="AE811" i="2"/>
  <c r="AF811" i="2" s="1"/>
  <c r="AE814" i="2"/>
  <c r="AE815" i="2"/>
  <c r="AF815" i="2" s="1"/>
  <c r="AE818" i="2"/>
  <c r="AE819" i="2"/>
  <c r="AE822" i="2"/>
  <c r="AE823" i="2"/>
  <c r="AF823" i="2" s="1"/>
  <c r="AE824" i="2"/>
  <c r="AE826" i="2"/>
  <c r="AE827" i="2"/>
  <c r="AF827" i="2" s="1"/>
  <c r="AE830" i="2"/>
  <c r="AF830" i="2" s="1"/>
  <c r="AE831" i="2"/>
  <c r="AF831" i="2" s="1"/>
  <c r="AE834" i="2"/>
  <c r="AE835" i="2"/>
  <c r="AE838" i="2"/>
  <c r="AE839" i="2"/>
  <c r="AF839" i="2" s="1"/>
  <c r="AE842" i="2"/>
  <c r="AE843" i="2"/>
  <c r="AF843" i="2" s="1"/>
  <c r="AE846" i="2"/>
  <c r="AE847" i="2"/>
  <c r="AF847" i="2" s="1"/>
  <c r="AE850" i="2"/>
  <c r="AE851" i="2"/>
  <c r="AE854" i="2"/>
  <c r="AE855" i="2"/>
  <c r="AF855" i="2" s="1"/>
  <c r="AE858" i="2"/>
  <c r="AE859" i="2"/>
  <c r="AE862" i="2"/>
  <c r="AE863" i="2"/>
  <c r="AF863" i="2" s="1"/>
  <c r="AE866" i="2"/>
  <c r="AE867" i="2"/>
  <c r="AE870" i="2"/>
  <c r="AE871" i="2"/>
  <c r="AF871" i="2" s="1"/>
  <c r="AE874" i="2"/>
  <c r="AE875" i="2"/>
  <c r="AE878" i="2"/>
  <c r="AE879" i="2"/>
  <c r="AF879" i="2" s="1"/>
  <c r="AE882" i="2"/>
  <c r="AE883" i="2"/>
  <c r="AF883" i="2" s="1"/>
  <c r="AE884" i="2"/>
  <c r="AF884" i="2" s="1"/>
  <c r="AE886" i="2"/>
  <c r="AE887" i="2"/>
  <c r="AF887" i="2" s="1"/>
  <c r="AE888" i="2"/>
  <c r="AF888" i="2" s="1"/>
  <c r="AE890" i="2"/>
  <c r="AE891" i="2"/>
  <c r="AF891" i="2" s="1"/>
  <c r="AE894" i="2"/>
  <c r="AF894" i="2" s="1"/>
  <c r="AE895" i="2"/>
  <c r="AF895" i="2" s="1"/>
  <c r="AE898" i="2"/>
  <c r="AE899" i="2"/>
  <c r="AF899" i="2" s="1"/>
  <c r="AE902" i="2"/>
  <c r="AE903" i="2"/>
  <c r="AF903" i="2" s="1"/>
  <c r="AE906" i="2"/>
  <c r="AE907" i="2"/>
  <c r="AE910" i="2"/>
  <c r="AE911" i="2"/>
  <c r="AE914" i="2"/>
  <c r="AE915" i="2"/>
  <c r="AE918" i="2"/>
  <c r="AE919" i="2"/>
  <c r="AE920" i="2"/>
  <c r="AF920" i="2" s="1"/>
  <c r="AE922" i="2"/>
  <c r="AE923" i="2"/>
  <c r="AE926" i="2"/>
  <c r="AE927" i="2"/>
  <c r="AE930" i="2"/>
  <c r="AE931" i="2"/>
  <c r="AE934" i="2"/>
  <c r="AE935" i="2"/>
  <c r="AE938" i="2"/>
  <c r="AE939" i="2"/>
  <c r="AE942" i="2"/>
  <c r="AE943" i="2"/>
  <c r="AE946" i="2"/>
  <c r="AE947" i="2"/>
  <c r="AE948" i="2"/>
  <c r="AF948" i="2" s="1"/>
  <c r="AE950" i="2"/>
  <c r="AE951" i="2"/>
  <c r="AE954" i="2"/>
  <c r="AE955" i="2"/>
  <c r="AE958" i="2"/>
  <c r="AF958" i="2" s="1"/>
  <c r="AE959" i="2"/>
  <c r="AE962" i="2"/>
  <c r="AE963" i="2"/>
  <c r="AE966" i="2"/>
  <c r="AE967" i="2"/>
  <c r="AE970" i="2"/>
  <c r="AE971" i="2"/>
  <c r="AE974" i="2"/>
  <c r="AE975" i="2"/>
  <c r="AE978" i="2"/>
  <c r="AE979" i="2"/>
  <c r="AE982" i="2"/>
  <c r="AE983" i="2"/>
  <c r="AE984" i="2"/>
  <c r="AF984" i="2" s="1"/>
  <c r="AE986" i="2"/>
  <c r="AE987" i="2"/>
  <c r="AE990" i="2"/>
  <c r="AE991" i="2"/>
  <c r="AE994" i="2"/>
  <c r="AE995" i="2"/>
  <c r="AE998" i="2"/>
  <c r="AE1000" i="2"/>
  <c r="AF1000" i="2" s="1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BP5" i="2" s="1"/>
  <c r="AX13" i="2" s="1"/>
  <c r="AA996" i="2"/>
  <c r="AA997" i="2"/>
  <c r="AA998" i="2"/>
  <c r="AA999" i="2"/>
  <c r="AA1000" i="2"/>
  <c r="X171" i="2"/>
  <c r="X235" i="2"/>
  <c r="X245" i="2"/>
  <c r="X299" i="2"/>
  <c r="X405" i="2"/>
  <c r="W21" i="2"/>
  <c r="W25" i="2"/>
  <c r="W53" i="2"/>
  <c r="X53" i="2" s="1"/>
  <c r="W57" i="2"/>
  <c r="W85" i="2"/>
  <c r="X85" i="2" s="1"/>
  <c r="W89" i="2"/>
  <c r="W117" i="2"/>
  <c r="X117" i="2" s="1"/>
  <c r="W121" i="2"/>
  <c r="W149" i="2"/>
  <c r="W153" i="2"/>
  <c r="W181" i="2"/>
  <c r="X181" i="2" s="1"/>
  <c r="W185" i="2"/>
  <c r="W213" i="2"/>
  <c r="W217" i="2"/>
  <c r="W254" i="2"/>
  <c r="W257" i="2"/>
  <c r="W289" i="2"/>
  <c r="W293" i="2"/>
  <c r="W325" i="2"/>
  <c r="W326" i="2"/>
  <c r="W357" i="2"/>
  <c r="X357" i="2" s="1"/>
  <c r="W358" i="2"/>
  <c r="W377" i="2"/>
  <c r="W379" i="2"/>
  <c r="W390" i="2"/>
  <c r="W397" i="2"/>
  <c r="W401" i="2"/>
  <c r="W421" i="2"/>
  <c r="X421" i="2" s="1"/>
  <c r="W422" i="2"/>
  <c r="W441" i="2"/>
  <c r="W461" i="2"/>
  <c r="W465" i="2"/>
  <c r="W485" i="2"/>
  <c r="X485" i="2" s="1"/>
  <c r="W486" i="2"/>
  <c r="W505" i="2"/>
  <c r="W525" i="2"/>
  <c r="W529" i="2"/>
  <c r="W549" i="2"/>
  <c r="X549" i="2" s="1"/>
  <c r="W550" i="2"/>
  <c r="W569" i="2"/>
  <c r="W589" i="2"/>
  <c r="W593" i="2"/>
  <c r="W673" i="2"/>
  <c r="W678" i="2"/>
  <c r="W721" i="2"/>
  <c r="W801" i="2"/>
  <c r="W806" i="2"/>
  <c r="W849" i="2"/>
  <c r="W929" i="2"/>
  <c r="W934" i="2"/>
  <c r="W977" i="2"/>
  <c r="V2" i="2"/>
  <c r="V3" i="2"/>
  <c r="V4" i="2"/>
  <c r="V5" i="2"/>
  <c r="W5" i="2" s="1"/>
  <c r="X5" i="2" s="1"/>
  <c r="V6" i="2"/>
  <c r="V7" i="2"/>
  <c r="V8" i="2"/>
  <c r="V9" i="2"/>
  <c r="W9" i="2" s="1"/>
  <c r="V10" i="2"/>
  <c r="V11" i="2"/>
  <c r="W11" i="2" s="1"/>
  <c r="V12" i="2"/>
  <c r="V13" i="2"/>
  <c r="W13" i="2" s="1"/>
  <c r="V14" i="2"/>
  <c r="V15" i="2"/>
  <c r="V16" i="2"/>
  <c r="W16" i="2" s="1"/>
  <c r="V17" i="2"/>
  <c r="W17" i="2" s="1"/>
  <c r="X17" i="2" s="1"/>
  <c r="V18" i="2"/>
  <c r="V19" i="2"/>
  <c r="V20" i="2"/>
  <c r="V21" i="2"/>
  <c r="X21" i="2" s="1"/>
  <c r="V22" i="2"/>
  <c r="V23" i="2"/>
  <c r="V24" i="2"/>
  <c r="V25" i="2"/>
  <c r="V26" i="2"/>
  <c r="V27" i="2"/>
  <c r="W27" i="2" s="1"/>
  <c r="V28" i="2"/>
  <c r="V29" i="2"/>
  <c r="W29" i="2" s="1"/>
  <c r="V30" i="2"/>
  <c r="V31" i="2"/>
  <c r="V32" i="2"/>
  <c r="W32" i="2" s="1"/>
  <c r="V33" i="2"/>
  <c r="W33" i="2" s="1"/>
  <c r="V34" i="2"/>
  <c r="V35" i="2"/>
  <c r="V36" i="2"/>
  <c r="V37" i="2"/>
  <c r="V38" i="2"/>
  <c r="V39" i="2"/>
  <c r="V40" i="2"/>
  <c r="V41" i="2"/>
  <c r="W41" i="2" s="1"/>
  <c r="V42" i="2"/>
  <c r="V43" i="2"/>
  <c r="W43" i="2" s="1"/>
  <c r="V44" i="2"/>
  <c r="V45" i="2"/>
  <c r="W45" i="2" s="1"/>
  <c r="V46" i="2"/>
  <c r="V47" i="2"/>
  <c r="V48" i="2"/>
  <c r="W48" i="2" s="1"/>
  <c r="V49" i="2"/>
  <c r="W49" i="2" s="1"/>
  <c r="X49" i="2" s="1"/>
  <c r="V50" i="2"/>
  <c r="V51" i="2"/>
  <c r="V52" i="2"/>
  <c r="V53" i="2"/>
  <c r="V54" i="2"/>
  <c r="V55" i="2"/>
  <c r="V56" i="2"/>
  <c r="V57" i="2"/>
  <c r="V58" i="2"/>
  <c r="V59" i="2"/>
  <c r="W59" i="2" s="1"/>
  <c r="V60" i="2"/>
  <c r="V61" i="2"/>
  <c r="W61" i="2" s="1"/>
  <c r="V62" i="2"/>
  <c r="V63" i="2"/>
  <c r="V64" i="2"/>
  <c r="W64" i="2" s="1"/>
  <c r="V65" i="2"/>
  <c r="W65" i="2" s="1"/>
  <c r="V66" i="2"/>
  <c r="V67" i="2"/>
  <c r="V68" i="2"/>
  <c r="V69" i="2"/>
  <c r="W69" i="2" s="1"/>
  <c r="X69" i="2" s="1"/>
  <c r="V70" i="2"/>
  <c r="V71" i="2"/>
  <c r="V72" i="2"/>
  <c r="V73" i="2"/>
  <c r="W73" i="2" s="1"/>
  <c r="V74" i="2"/>
  <c r="V75" i="2"/>
  <c r="W75" i="2" s="1"/>
  <c r="V76" i="2"/>
  <c r="V77" i="2"/>
  <c r="W77" i="2" s="1"/>
  <c r="V78" i="2"/>
  <c r="V79" i="2"/>
  <c r="V80" i="2"/>
  <c r="W80" i="2" s="1"/>
  <c r="V81" i="2"/>
  <c r="W81" i="2" s="1"/>
  <c r="X81" i="2" s="1"/>
  <c r="V82" i="2"/>
  <c r="V83" i="2"/>
  <c r="V84" i="2"/>
  <c r="V85" i="2"/>
  <c r="V86" i="2"/>
  <c r="V87" i="2"/>
  <c r="V88" i="2"/>
  <c r="V89" i="2"/>
  <c r="V90" i="2"/>
  <c r="V91" i="2"/>
  <c r="W91" i="2" s="1"/>
  <c r="V92" i="2"/>
  <c r="V93" i="2"/>
  <c r="W93" i="2" s="1"/>
  <c r="V94" i="2"/>
  <c r="V95" i="2"/>
  <c r="V96" i="2"/>
  <c r="W96" i="2" s="1"/>
  <c r="V97" i="2"/>
  <c r="W97" i="2" s="1"/>
  <c r="V98" i="2"/>
  <c r="V99" i="2"/>
  <c r="V100" i="2"/>
  <c r="V101" i="2"/>
  <c r="W101" i="2" s="1"/>
  <c r="X101" i="2" s="1"/>
  <c r="V102" i="2"/>
  <c r="V103" i="2"/>
  <c r="V104" i="2"/>
  <c r="V105" i="2"/>
  <c r="W105" i="2" s="1"/>
  <c r="V106" i="2"/>
  <c r="V107" i="2"/>
  <c r="W107" i="2" s="1"/>
  <c r="V108" i="2"/>
  <c r="V109" i="2"/>
  <c r="W109" i="2" s="1"/>
  <c r="V110" i="2"/>
  <c r="V111" i="2"/>
  <c r="V112" i="2"/>
  <c r="W112" i="2" s="1"/>
  <c r="V113" i="2"/>
  <c r="W113" i="2" s="1"/>
  <c r="X113" i="2" s="1"/>
  <c r="V114" i="2"/>
  <c r="V115" i="2"/>
  <c r="V116" i="2"/>
  <c r="V117" i="2"/>
  <c r="V118" i="2"/>
  <c r="V119" i="2"/>
  <c r="V120" i="2"/>
  <c r="V121" i="2"/>
  <c r="V122" i="2"/>
  <c r="V123" i="2"/>
  <c r="W123" i="2" s="1"/>
  <c r="V124" i="2"/>
  <c r="V125" i="2"/>
  <c r="W125" i="2" s="1"/>
  <c r="V126" i="2"/>
  <c r="V127" i="2"/>
  <c r="V128" i="2"/>
  <c r="W128" i="2" s="1"/>
  <c r="V129" i="2"/>
  <c r="W129" i="2" s="1"/>
  <c r="V130" i="2"/>
  <c r="V131" i="2"/>
  <c r="V132" i="2"/>
  <c r="V133" i="2"/>
  <c r="W133" i="2" s="1"/>
  <c r="X133" i="2" s="1"/>
  <c r="V134" i="2"/>
  <c r="V135" i="2"/>
  <c r="V136" i="2"/>
  <c r="V137" i="2"/>
  <c r="W137" i="2" s="1"/>
  <c r="V138" i="2"/>
  <c r="V139" i="2"/>
  <c r="W139" i="2" s="1"/>
  <c r="V140" i="2"/>
  <c r="V141" i="2"/>
  <c r="W141" i="2" s="1"/>
  <c r="V142" i="2"/>
  <c r="V143" i="2"/>
  <c r="V144" i="2"/>
  <c r="W144" i="2" s="1"/>
  <c r="V145" i="2"/>
  <c r="W145" i="2" s="1"/>
  <c r="X145" i="2" s="1"/>
  <c r="V146" i="2"/>
  <c r="V147" i="2"/>
  <c r="V148" i="2"/>
  <c r="V149" i="2"/>
  <c r="V150" i="2"/>
  <c r="V151" i="2"/>
  <c r="V152" i="2"/>
  <c r="V153" i="2"/>
  <c r="V154" i="2"/>
  <c r="V155" i="2"/>
  <c r="W155" i="2" s="1"/>
  <c r="V156" i="2"/>
  <c r="V157" i="2"/>
  <c r="W157" i="2" s="1"/>
  <c r="V158" i="2"/>
  <c r="V159" i="2"/>
  <c r="V160" i="2"/>
  <c r="W160" i="2" s="1"/>
  <c r="V161" i="2"/>
  <c r="W161" i="2" s="1"/>
  <c r="V162" i="2"/>
  <c r="V163" i="2"/>
  <c r="V164" i="2"/>
  <c r="V165" i="2"/>
  <c r="V166" i="2"/>
  <c r="V167" i="2"/>
  <c r="V168" i="2"/>
  <c r="V169" i="2"/>
  <c r="W169" i="2" s="1"/>
  <c r="V170" i="2"/>
  <c r="V171" i="2"/>
  <c r="W171" i="2" s="1"/>
  <c r="V172" i="2"/>
  <c r="V173" i="2"/>
  <c r="W173" i="2" s="1"/>
  <c r="V174" i="2"/>
  <c r="V175" i="2"/>
  <c r="V176" i="2"/>
  <c r="W176" i="2" s="1"/>
  <c r="V177" i="2"/>
  <c r="W177" i="2" s="1"/>
  <c r="X177" i="2" s="1"/>
  <c r="V178" i="2"/>
  <c r="V179" i="2"/>
  <c r="V180" i="2"/>
  <c r="V181" i="2"/>
  <c r="V182" i="2"/>
  <c r="V183" i="2"/>
  <c r="V184" i="2"/>
  <c r="V185" i="2"/>
  <c r="V186" i="2"/>
  <c r="V187" i="2"/>
  <c r="W187" i="2" s="1"/>
  <c r="V188" i="2"/>
  <c r="V189" i="2"/>
  <c r="W189" i="2" s="1"/>
  <c r="V190" i="2"/>
  <c r="V191" i="2"/>
  <c r="V192" i="2"/>
  <c r="W192" i="2" s="1"/>
  <c r="V193" i="2"/>
  <c r="W193" i="2" s="1"/>
  <c r="V194" i="2"/>
  <c r="V195" i="2"/>
  <c r="V196" i="2"/>
  <c r="V197" i="2"/>
  <c r="W197" i="2" s="1"/>
  <c r="X197" i="2" s="1"/>
  <c r="V198" i="2"/>
  <c r="V199" i="2"/>
  <c r="V200" i="2"/>
  <c r="V201" i="2"/>
  <c r="W201" i="2" s="1"/>
  <c r="V202" i="2"/>
  <c r="V203" i="2"/>
  <c r="W203" i="2" s="1"/>
  <c r="V204" i="2"/>
  <c r="V205" i="2"/>
  <c r="W205" i="2" s="1"/>
  <c r="V206" i="2"/>
  <c r="V207" i="2"/>
  <c r="V208" i="2"/>
  <c r="W208" i="2" s="1"/>
  <c r="V209" i="2"/>
  <c r="W209" i="2" s="1"/>
  <c r="X209" i="2" s="1"/>
  <c r="V210" i="2"/>
  <c r="V211" i="2"/>
  <c r="V212" i="2"/>
  <c r="V213" i="2"/>
  <c r="V214" i="2"/>
  <c r="W214" i="2" s="1"/>
  <c r="V215" i="2"/>
  <c r="V216" i="2"/>
  <c r="V217" i="2"/>
  <c r="V218" i="2"/>
  <c r="V219" i="2"/>
  <c r="W219" i="2" s="1"/>
  <c r="V220" i="2"/>
  <c r="V221" i="2"/>
  <c r="V222" i="2"/>
  <c r="V223" i="2"/>
  <c r="V224" i="2"/>
  <c r="W224" i="2" s="1"/>
  <c r="V225" i="2"/>
  <c r="V226" i="2"/>
  <c r="V227" i="2"/>
  <c r="V228" i="2"/>
  <c r="V229" i="2"/>
  <c r="V230" i="2"/>
  <c r="V231" i="2"/>
  <c r="V232" i="2"/>
  <c r="V233" i="2"/>
  <c r="W233" i="2" s="1"/>
  <c r="V234" i="2"/>
  <c r="V235" i="2"/>
  <c r="W235" i="2" s="1"/>
  <c r="V236" i="2"/>
  <c r="V237" i="2"/>
  <c r="V238" i="2"/>
  <c r="V239" i="2"/>
  <c r="V240" i="2"/>
  <c r="W240" i="2" s="1"/>
  <c r="V241" i="2"/>
  <c r="W241" i="2" s="1"/>
  <c r="X241" i="2" s="1"/>
  <c r="V242" i="2"/>
  <c r="V243" i="2"/>
  <c r="V244" i="2"/>
  <c r="W244" i="2" s="1"/>
  <c r="V245" i="2"/>
  <c r="W245" i="2" s="1"/>
  <c r="V246" i="2"/>
  <c r="V247" i="2"/>
  <c r="V248" i="2"/>
  <c r="V249" i="2"/>
  <c r="W249" i="2" s="1"/>
  <c r="V250" i="2"/>
  <c r="V251" i="2"/>
  <c r="W251" i="2" s="1"/>
  <c r="V252" i="2"/>
  <c r="W252" i="2" s="1"/>
  <c r="V253" i="2"/>
  <c r="V254" i="2"/>
  <c r="V255" i="2"/>
  <c r="V256" i="2"/>
  <c r="W256" i="2" s="1"/>
  <c r="V257" i="2"/>
  <c r="V258" i="2"/>
  <c r="V259" i="2"/>
  <c r="V260" i="2"/>
  <c r="W260" i="2" s="1"/>
  <c r="V261" i="2"/>
  <c r="V262" i="2"/>
  <c r="W262" i="2" s="1"/>
  <c r="V263" i="2"/>
  <c r="V264" i="2"/>
  <c r="V265" i="2"/>
  <c r="W265" i="2" s="1"/>
  <c r="V266" i="2"/>
  <c r="V267" i="2"/>
  <c r="W267" i="2" s="1"/>
  <c r="V268" i="2"/>
  <c r="W268" i="2" s="1"/>
  <c r="V269" i="2"/>
  <c r="V270" i="2"/>
  <c r="W270" i="2" s="1"/>
  <c r="V271" i="2"/>
  <c r="V272" i="2"/>
  <c r="W272" i="2" s="1"/>
  <c r="V273" i="2"/>
  <c r="W273" i="2" s="1"/>
  <c r="V274" i="2"/>
  <c r="V275" i="2"/>
  <c r="V276" i="2"/>
  <c r="V277" i="2"/>
  <c r="V278" i="2"/>
  <c r="W278" i="2" s="1"/>
  <c r="V279" i="2"/>
  <c r="V280" i="2"/>
  <c r="V281" i="2"/>
  <c r="W281" i="2" s="1"/>
  <c r="V282" i="2"/>
  <c r="V283" i="2"/>
  <c r="W283" i="2" s="1"/>
  <c r="V284" i="2"/>
  <c r="V285" i="2"/>
  <c r="V286" i="2"/>
  <c r="V287" i="2"/>
  <c r="V288" i="2"/>
  <c r="W288" i="2" s="1"/>
  <c r="V289" i="2"/>
  <c r="V290" i="2"/>
  <c r="V291" i="2"/>
  <c r="V292" i="2"/>
  <c r="V293" i="2"/>
  <c r="X293" i="2" s="1"/>
  <c r="V294" i="2"/>
  <c r="V295" i="2"/>
  <c r="V296" i="2"/>
  <c r="V297" i="2"/>
  <c r="W297" i="2" s="1"/>
  <c r="V298" i="2"/>
  <c r="V299" i="2"/>
  <c r="W299" i="2" s="1"/>
  <c r="V300" i="2"/>
  <c r="V301" i="2"/>
  <c r="V302" i="2"/>
  <c r="V303" i="2"/>
  <c r="V304" i="2"/>
  <c r="W304" i="2" s="1"/>
  <c r="V305" i="2"/>
  <c r="V306" i="2"/>
  <c r="V307" i="2"/>
  <c r="V308" i="2"/>
  <c r="W308" i="2" s="1"/>
  <c r="V309" i="2"/>
  <c r="V310" i="2"/>
  <c r="V311" i="2"/>
  <c r="V312" i="2"/>
  <c r="V313" i="2"/>
  <c r="W313" i="2" s="1"/>
  <c r="V314" i="2"/>
  <c r="V315" i="2"/>
  <c r="W315" i="2" s="1"/>
  <c r="V316" i="2"/>
  <c r="W316" i="2" s="1"/>
  <c r="V317" i="2"/>
  <c r="V318" i="2"/>
  <c r="W318" i="2" s="1"/>
  <c r="V319" i="2"/>
  <c r="V320" i="2"/>
  <c r="W320" i="2" s="1"/>
  <c r="V321" i="2"/>
  <c r="V322" i="2"/>
  <c r="V323" i="2"/>
  <c r="V324" i="2"/>
  <c r="W324" i="2" s="1"/>
  <c r="V325" i="2"/>
  <c r="V326" i="2"/>
  <c r="V327" i="2"/>
  <c r="V328" i="2"/>
  <c r="V329" i="2"/>
  <c r="W329" i="2" s="1"/>
  <c r="V330" i="2"/>
  <c r="V331" i="2"/>
  <c r="W331" i="2" s="1"/>
  <c r="V332" i="2"/>
  <c r="W332" i="2" s="1"/>
  <c r="V333" i="2"/>
  <c r="V334" i="2"/>
  <c r="W334" i="2" s="1"/>
  <c r="V335" i="2"/>
  <c r="V336" i="2"/>
  <c r="W336" i="2" s="1"/>
  <c r="V337" i="2"/>
  <c r="W337" i="2" s="1"/>
  <c r="V338" i="2"/>
  <c r="V339" i="2"/>
  <c r="V340" i="2"/>
  <c r="V341" i="2"/>
  <c r="W341" i="2" s="1"/>
  <c r="X341" i="2" s="1"/>
  <c r="V342" i="2"/>
  <c r="W342" i="2" s="1"/>
  <c r="V343" i="2"/>
  <c r="V344" i="2"/>
  <c r="V345" i="2"/>
  <c r="W345" i="2" s="1"/>
  <c r="V346" i="2"/>
  <c r="V347" i="2"/>
  <c r="V348" i="2"/>
  <c r="V349" i="2"/>
  <c r="W349" i="2" s="1"/>
  <c r="V350" i="2"/>
  <c r="V351" i="2"/>
  <c r="V352" i="2"/>
  <c r="W352" i="2" s="1"/>
  <c r="V353" i="2"/>
  <c r="W353" i="2" s="1"/>
  <c r="V354" i="2"/>
  <c r="V355" i="2"/>
  <c r="V356" i="2"/>
  <c r="V357" i="2"/>
  <c r="V358" i="2"/>
  <c r="V359" i="2"/>
  <c r="V360" i="2"/>
  <c r="V361" i="2"/>
  <c r="W361" i="2" s="1"/>
  <c r="V362" i="2"/>
  <c r="W362" i="2" s="1"/>
  <c r="V363" i="2"/>
  <c r="W363" i="2" s="1"/>
  <c r="X363" i="2" s="1"/>
  <c r="V364" i="2"/>
  <c r="V365" i="2"/>
  <c r="W365" i="2" s="1"/>
  <c r="V366" i="2"/>
  <c r="V367" i="2"/>
  <c r="V368" i="2"/>
  <c r="W368" i="2" s="1"/>
  <c r="V369" i="2"/>
  <c r="W369" i="2" s="1"/>
  <c r="V370" i="2"/>
  <c r="V371" i="2"/>
  <c r="V372" i="2"/>
  <c r="V373" i="2"/>
  <c r="W373" i="2" s="1"/>
  <c r="X373" i="2" s="1"/>
  <c r="V374" i="2"/>
  <c r="W374" i="2" s="1"/>
  <c r="V375" i="2"/>
  <c r="V376" i="2"/>
  <c r="V377" i="2"/>
  <c r="V378" i="2"/>
  <c r="W378" i="2" s="1"/>
  <c r="V379" i="2"/>
  <c r="V380" i="2"/>
  <c r="V381" i="2"/>
  <c r="W381" i="2" s="1"/>
  <c r="V382" i="2"/>
  <c r="V383" i="2"/>
  <c r="V384" i="2"/>
  <c r="W384" i="2" s="1"/>
  <c r="V385" i="2"/>
  <c r="W385" i="2" s="1"/>
  <c r="V386" i="2"/>
  <c r="V387" i="2"/>
  <c r="V388" i="2"/>
  <c r="V389" i="2"/>
  <c r="W389" i="2" s="1"/>
  <c r="X389" i="2" s="1"/>
  <c r="V390" i="2"/>
  <c r="V391" i="2"/>
  <c r="V392" i="2"/>
  <c r="V393" i="2"/>
  <c r="W393" i="2" s="1"/>
  <c r="V394" i="2"/>
  <c r="W394" i="2" s="1"/>
  <c r="V395" i="2"/>
  <c r="V396" i="2"/>
  <c r="V397" i="2"/>
  <c r="V398" i="2"/>
  <c r="V399" i="2"/>
  <c r="V400" i="2"/>
  <c r="W400" i="2" s="1"/>
  <c r="V401" i="2"/>
  <c r="V402" i="2"/>
  <c r="V403" i="2"/>
  <c r="V404" i="2"/>
  <c r="V405" i="2"/>
  <c r="W405" i="2" s="1"/>
  <c r="V406" i="2"/>
  <c r="W406" i="2" s="1"/>
  <c r="V407" i="2"/>
  <c r="V408" i="2"/>
  <c r="V409" i="2"/>
  <c r="W409" i="2" s="1"/>
  <c r="V410" i="2"/>
  <c r="W410" i="2" s="1"/>
  <c r="V411" i="2"/>
  <c r="W411" i="2" s="1"/>
  <c r="V412" i="2"/>
  <c r="V413" i="2"/>
  <c r="W413" i="2" s="1"/>
  <c r="V414" i="2"/>
  <c r="V415" i="2"/>
  <c r="V416" i="2"/>
  <c r="W416" i="2" s="1"/>
  <c r="V417" i="2"/>
  <c r="W417" i="2" s="1"/>
  <c r="V418" i="2"/>
  <c r="V419" i="2"/>
  <c r="V420" i="2"/>
  <c r="V421" i="2"/>
  <c r="V422" i="2"/>
  <c r="V423" i="2"/>
  <c r="V424" i="2"/>
  <c r="V425" i="2"/>
  <c r="W425" i="2" s="1"/>
  <c r="V426" i="2"/>
  <c r="W426" i="2" s="1"/>
  <c r="V427" i="2"/>
  <c r="W427" i="2" s="1"/>
  <c r="X427" i="2" s="1"/>
  <c r="V428" i="2"/>
  <c r="V429" i="2"/>
  <c r="W429" i="2" s="1"/>
  <c r="V430" i="2"/>
  <c r="V431" i="2"/>
  <c r="V432" i="2"/>
  <c r="W432" i="2" s="1"/>
  <c r="V433" i="2"/>
  <c r="W433" i="2" s="1"/>
  <c r="V434" i="2"/>
  <c r="V435" i="2"/>
  <c r="V436" i="2"/>
  <c r="V437" i="2"/>
  <c r="W437" i="2" s="1"/>
  <c r="X437" i="2" s="1"/>
  <c r="V438" i="2"/>
  <c r="W438" i="2" s="1"/>
  <c r="V439" i="2"/>
  <c r="V440" i="2"/>
  <c r="V441" i="2"/>
  <c r="V442" i="2"/>
  <c r="W442" i="2" s="1"/>
  <c r="V443" i="2"/>
  <c r="V444" i="2"/>
  <c r="V445" i="2"/>
  <c r="W445" i="2" s="1"/>
  <c r="V446" i="2"/>
  <c r="V447" i="2"/>
  <c r="V448" i="2"/>
  <c r="W448" i="2" s="1"/>
  <c r="V449" i="2"/>
  <c r="W449" i="2" s="1"/>
  <c r="V450" i="2"/>
  <c r="V451" i="2"/>
  <c r="V452" i="2"/>
  <c r="V453" i="2"/>
  <c r="W453" i="2" s="1"/>
  <c r="X453" i="2" s="1"/>
  <c r="V454" i="2"/>
  <c r="W454" i="2" s="1"/>
  <c r="V455" i="2"/>
  <c r="V456" i="2"/>
  <c r="V457" i="2"/>
  <c r="W457" i="2" s="1"/>
  <c r="V458" i="2"/>
  <c r="W458" i="2" s="1"/>
  <c r="V459" i="2"/>
  <c r="V460" i="2"/>
  <c r="V461" i="2"/>
  <c r="V462" i="2"/>
  <c r="V463" i="2"/>
  <c r="V464" i="2"/>
  <c r="W464" i="2" s="1"/>
  <c r="V465" i="2"/>
  <c r="V466" i="2"/>
  <c r="V467" i="2"/>
  <c r="V468" i="2"/>
  <c r="V469" i="2"/>
  <c r="V470" i="2"/>
  <c r="W470" i="2" s="1"/>
  <c r="V471" i="2"/>
  <c r="V472" i="2"/>
  <c r="V473" i="2"/>
  <c r="W473" i="2" s="1"/>
  <c r="V474" i="2"/>
  <c r="W474" i="2" s="1"/>
  <c r="V475" i="2"/>
  <c r="V476" i="2"/>
  <c r="V477" i="2"/>
  <c r="W477" i="2" s="1"/>
  <c r="V478" i="2"/>
  <c r="V479" i="2"/>
  <c r="V480" i="2"/>
  <c r="W480" i="2" s="1"/>
  <c r="V481" i="2"/>
  <c r="W481" i="2" s="1"/>
  <c r="V482" i="2"/>
  <c r="V483" i="2"/>
  <c r="V484" i="2"/>
  <c r="V485" i="2"/>
  <c r="V486" i="2"/>
  <c r="V487" i="2"/>
  <c r="V488" i="2"/>
  <c r="V489" i="2"/>
  <c r="W489" i="2" s="1"/>
  <c r="V490" i="2"/>
  <c r="W490" i="2" s="1"/>
  <c r="V491" i="2"/>
  <c r="W491" i="2" s="1"/>
  <c r="X491" i="2" s="1"/>
  <c r="V492" i="2"/>
  <c r="V493" i="2"/>
  <c r="W493" i="2" s="1"/>
  <c r="V494" i="2"/>
  <c r="V495" i="2"/>
  <c r="V496" i="2"/>
  <c r="W496" i="2" s="1"/>
  <c r="V497" i="2"/>
  <c r="W497" i="2" s="1"/>
  <c r="V498" i="2"/>
  <c r="V499" i="2"/>
  <c r="V500" i="2"/>
  <c r="V501" i="2"/>
  <c r="W501" i="2" s="1"/>
  <c r="X501" i="2" s="1"/>
  <c r="V502" i="2"/>
  <c r="W502" i="2" s="1"/>
  <c r="V503" i="2"/>
  <c r="V504" i="2"/>
  <c r="V505" i="2"/>
  <c r="V506" i="2"/>
  <c r="W506" i="2" s="1"/>
  <c r="V507" i="2"/>
  <c r="V508" i="2"/>
  <c r="V509" i="2"/>
  <c r="W509" i="2" s="1"/>
  <c r="V510" i="2"/>
  <c r="V511" i="2"/>
  <c r="V512" i="2"/>
  <c r="W512" i="2" s="1"/>
  <c r="V513" i="2"/>
  <c r="W513" i="2" s="1"/>
  <c r="V514" i="2"/>
  <c r="V515" i="2"/>
  <c r="V516" i="2"/>
  <c r="V517" i="2"/>
  <c r="W517" i="2" s="1"/>
  <c r="X517" i="2" s="1"/>
  <c r="V518" i="2"/>
  <c r="W518" i="2" s="1"/>
  <c r="V519" i="2"/>
  <c r="V520" i="2"/>
  <c r="V521" i="2"/>
  <c r="W521" i="2" s="1"/>
  <c r="V522" i="2"/>
  <c r="W522" i="2" s="1"/>
  <c r="V523" i="2"/>
  <c r="V524" i="2"/>
  <c r="V525" i="2"/>
  <c r="V526" i="2"/>
  <c r="V527" i="2"/>
  <c r="V528" i="2"/>
  <c r="W528" i="2" s="1"/>
  <c r="V529" i="2"/>
  <c r="V530" i="2"/>
  <c r="V531" i="2"/>
  <c r="V532" i="2"/>
  <c r="V533" i="2"/>
  <c r="V534" i="2"/>
  <c r="W534" i="2" s="1"/>
  <c r="V535" i="2"/>
  <c r="V536" i="2"/>
  <c r="V537" i="2"/>
  <c r="W537" i="2" s="1"/>
  <c r="V538" i="2"/>
  <c r="W538" i="2" s="1"/>
  <c r="V539" i="2"/>
  <c r="V540" i="2"/>
  <c r="V541" i="2"/>
  <c r="W541" i="2" s="1"/>
  <c r="V542" i="2"/>
  <c r="V543" i="2"/>
  <c r="V544" i="2"/>
  <c r="W544" i="2" s="1"/>
  <c r="V545" i="2"/>
  <c r="W545" i="2" s="1"/>
  <c r="V546" i="2"/>
  <c r="V547" i="2"/>
  <c r="V548" i="2"/>
  <c r="V549" i="2"/>
  <c r="V550" i="2"/>
  <c r="V551" i="2"/>
  <c r="V552" i="2"/>
  <c r="V553" i="2"/>
  <c r="W553" i="2" s="1"/>
  <c r="V554" i="2"/>
  <c r="W554" i="2" s="1"/>
  <c r="V555" i="2"/>
  <c r="W555" i="2" s="1"/>
  <c r="X555" i="2" s="1"/>
  <c r="V556" i="2"/>
  <c r="V557" i="2"/>
  <c r="W557" i="2" s="1"/>
  <c r="V558" i="2"/>
  <c r="V559" i="2"/>
  <c r="V560" i="2"/>
  <c r="W560" i="2" s="1"/>
  <c r="V561" i="2"/>
  <c r="W561" i="2" s="1"/>
  <c r="V562" i="2"/>
  <c r="V563" i="2"/>
  <c r="V564" i="2"/>
  <c r="V565" i="2"/>
  <c r="W565" i="2" s="1"/>
  <c r="X565" i="2" s="1"/>
  <c r="V566" i="2"/>
  <c r="W566" i="2" s="1"/>
  <c r="V567" i="2"/>
  <c r="V568" i="2"/>
  <c r="V569" i="2"/>
  <c r="V570" i="2"/>
  <c r="W570" i="2" s="1"/>
  <c r="V571" i="2"/>
  <c r="V572" i="2"/>
  <c r="V573" i="2"/>
  <c r="W573" i="2" s="1"/>
  <c r="V574" i="2"/>
  <c r="V575" i="2"/>
  <c r="V576" i="2"/>
  <c r="W576" i="2" s="1"/>
  <c r="V577" i="2"/>
  <c r="W577" i="2" s="1"/>
  <c r="V578" i="2"/>
  <c r="V579" i="2"/>
  <c r="V580" i="2"/>
  <c r="V581" i="2"/>
  <c r="W581" i="2" s="1"/>
  <c r="X581" i="2" s="1"/>
  <c r="V582" i="2"/>
  <c r="W582" i="2" s="1"/>
  <c r="V583" i="2"/>
  <c r="V584" i="2"/>
  <c r="V585" i="2"/>
  <c r="W585" i="2" s="1"/>
  <c r="V586" i="2"/>
  <c r="W586" i="2" s="1"/>
  <c r="V587" i="2"/>
  <c r="V588" i="2"/>
  <c r="V589" i="2"/>
  <c r="V590" i="2"/>
  <c r="V591" i="2"/>
  <c r="V592" i="2"/>
  <c r="W592" i="2" s="1"/>
  <c r="V593" i="2"/>
  <c r="V594" i="2"/>
  <c r="V595" i="2"/>
  <c r="V596" i="2"/>
  <c r="V597" i="2"/>
  <c r="W597" i="2" s="1"/>
  <c r="X597" i="2" s="1"/>
  <c r="V598" i="2"/>
  <c r="W598" i="2" s="1"/>
  <c r="V599" i="2"/>
  <c r="V600" i="2"/>
  <c r="V601" i="2"/>
  <c r="W601" i="2" s="1"/>
  <c r="V602" i="2"/>
  <c r="W602" i="2" s="1"/>
  <c r="V603" i="2"/>
  <c r="V604" i="2"/>
  <c r="V605" i="2"/>
  <c r="V606" i="2"/>
  <c r="V607" i="2"/>
  <c r="V608" i="2"/>
  <c r="W608" i="2" s="1"/>
  <c r="V609" i="2"/>
  <c r="W609" i="2" s="1"/>
  <c r="V610" i="2"/>
  <c r="V611" i="2"/>
  <c r="V612" i="2"/>
  <c r="V613" i="2"/>
  <c r="V614" i="2"/>
  <c r="W614" i="2" s="1"/>
  <c r="V615" i="2"/>
  <c r="V616" i="2"/>
  <c r="V617" i="2"/>
  <c r="W617" i="2" s="1"/>
  <c r="V618" i="2"/>
  <c r="W618" i="2" s="1"/>
  <c r="V619" i="2"/>
  <c r="W619" i="2" s="1"/>
  <c r="X619" i="2" s="1"/>
  <c r="V620" i="2"/>
  <c r="V621" i="2"/>
  <c r="V622" i="2"/>
  <c r="V623" i="2"/>
  <c r="V624" i="2"/>
  <c r="W624" i="2" s="1"/>
  <c r="V625" i="2"/>
  <c r="W625" i="2" s="1"/>
  <c r="V626" i="2"/>
  <c r="V627" i="2"/>
  <c r="V628" i="2"/>
  <c r="V629" i="2"/>
  <c r="V630" i="2"/>
  <c r="W630" i="2" s="1"/>
  <c r="V631" i="2"/>
  <c r="V632" i="2"/>
  <c r="V633" i="2"/>
  <c r="W633" i="2" s="1"/>
  <c r="V634" i="2"/>
  <c r="W634" i="2" s="1"/>
  <c r="V635" i="2"/>
  <c r="V636" i="2"/>
  <c r="V637" i="2"/>
  <c r="V638" i="2"/>
  <c r="V639" i="2"/>
  <c r="V640" i="2"/>
  <c r="W640" i="2" s="1"/>
  <c r="V641" i="2"/>
  <c r="W641" i="2" s="1"/>
  <c r="V642" i="2"/>
  <c r="V643" i="2"/>
  <c r="V644" i="2"/>
  <c r="V645" i="2"/>
  <c r="V646" i="2"/>
  <c r="W646" i="2" s="1"/>
  <c r="V647" i="2"/>
  <c r="V648" i="2"/>
  <c r="V649" i="2"/>
  <c r="W649" i="2" s="1"/>
  <c r="V650" i="2"/>
  <c r="W650" i="2" s="1"/>
  <c r="V651" i="2"/>
  <c r="V652" i="2"/>
  <c r="V653" i="2"/>
  <c r="V654" i="2"/>
  <c r="V655" i="2"/>
  <c r="V656" i="2"/>
  <c r="W656" i="2" s="1"/>
  <c r="V657" i="2"/>
  <c r="W657" i="2" s="1"/>
  <c r="V658" i="2"/>
  <c r="V659" i="2"/>
  <c r="V660" i="2"/>
  <c r="V661" i="2"/>
  <c r="W661" i="2" s="1"/>
  <c r="X661" i="2" s="1"/>
  <c r="V662" i="2"/>
  <c r="W662" i="2" s="1"/>
  <c r="V663" i="2"/>
  <c r="V664" i="2"/>
  <c r="V665" i="2"/>
  <c r="W665" i="2" s="1"/>
  <c r="V666" i="2"/>
  <c r="W666" i="2" s="1"/>
  <c r="V667" i="2"/>
  <c r="V668" i="2"/>
  <c r="V669" i="2"/>
  <c r="V670" i="2"/>
  <c r="V671" i="2"/>
  <c r="V672" i="2"/>
  <c r="W672" i="2" s="1"/>
  <c r="V673" i="2"/>
  <c r="V674" i="2"/>
  <c r="V675" i="2"/>
  <c r="V676" i="2"/>
  <c r="W676" i="2" s="1"/>
  <c r="V677" i="2"/>
  <c r="W677" i="2" s="1"/>
  <c r="V678" i="2"/>
  <c r="V679" i="2"/>
  <c r="V680" i="2"/>
  <c r="W680" i="2" s="1"/>
  <c r="V681" i="2"/>
  <c r="W681" i="2" s="1"/>
  <c r="V682" i="2"/>
  <c r="W682" i="2" s="1"/>
  <c r="V683" i="2"/>
  <c r="W683" i="2" s="1"/>
  <c r="V684" i="2"/>
  <c r="W684" i="2" s="1"/>
  <c r="V685" i="2"/>
  <c r="V686" i="2"/>
  <c r="V687" i="2"/>
  <c r="V688" i="2"/>
  <c r="W688" i="2" s="1"/>
  <c r="V689" i="2"/>
  <c r="W689" i="2" s="1"/>
  <c r="V690" i="2"/>
  <c r="V691" i="2"/>
  <c r="V692" i="2"/>
  <c r="W692" i="2" s="1"/>
  <c r="V693" i="2"/>
  <c r="W693" i="2" s="1"/>
  <c r="V694" i="2"/>
  <c r="W694" i="2" s="1"/>
  <c r="V695" i="2"/>
  <c r="V696" i="2"/>
  <c r="W696" i="2" s="1"/>
  <c r="V697" i="2"/>
  <c r="W697" i="2" s="1"/>
  <c r="V698" i="2"/>
  <c r="W698" i="2" s="1"/>
  <c r="V699" i="2"/>
  <c r="W699" i="2" s="1"/>
  <c r="V700" i="2"/>
  <c r="W700" i="2" s="1"/>
  <c r="V701" i="2"/>
  <c r="V702" i="2"/>
  <c r="V703" i="2"/>
  <c r="V704" i="2"/>
  <c r="W704" i="2" s="1"/>
  <c r="V705" i="2"/>
  <c r="W705" i="2" s="1"/>
  <c r="V706" i="2"/>
  <c r="V707" i="2"/>
  <c r="V708" i="2"/>
  <c r="W708" i="2" s="1"/>
  <c r="V709" i="2"/>
  <c r="W709" i="2" s="1"/>
  <c r="V710" i="2"/>
  <c r="W710" i="2" s="1"/>
  <c r="V711" i="2"/>
  <c r="V712" i="2"/>
  <c r="W712" i="2" s="1"/>
  <c r="V713" i="2"/>
  <c r="W713" i="2" s="1"/>
  <c r="V714" i="2"/>
  <c r="W714" i="2" s="1"/>
  <c r="V715" i="2"/>
  <c r="W715" i="2" s="1"/>
  <c r="V716" i="2"/>
  <c r="W716" i="2" s="1"/>
  <c r="V717" i="2"/>
  <c r="V718" i="2"/>
  <c r="V719" i="2"/>
  <c r="V720" i="2"/>
  <c r="W720" i="2" s="1"/>
  <c r="V721" i="2"/>
  <c r="V722" i="2"/>
  <c r="V723" i="2"/>
  <c r="V724" i="2"/>
  <c r="W724" i="2" s="1"/>
  <c r="V725" i="2"/>
  <c r="W725" i="2" s="1"/>
  <c r="V726" i="2"/>
  <c r="W726" i="2" s="1"/>
  <c r="V727" i="2"/>
  <c r="V728" i="2"/>
  <c r="W728" i="2" s="1"/>
  <c r="V729" i="2"/>
  <c r="W729" i="2" s="1"/>
  <c r="V730" i="2"/>
  <c r="W730" i="2" s="1"/>
  <c r="V731" i="2"/>
  <c r="W731" i="2" s="1"/>
  <c r="V732" i="2"/>
  <c r="W732" i="2" s="1"/>
  <c r="V733" i="2"/>
  <c r="V734" i="2"/>
  <c r="V735" i="2"/>
  <c r="V736" i="2"/>
  <c r="W736" i="2" s="1"/>
  <c r="V737" i="2"/>
  <c r="W737" i="2" s="1"/>
  <c r="V738" i="2"/>
  <c r="V739" i="2"/>
  <c r="V740" i="2"/>
  <c r="W740" i="2" s="1"/>
  <c r="V741" i="2"/>
  <c r="W741" i="2" s="1"/>
  <c r="V742" i="2"/>
  <c r="W742" i="2" s="1"/>
  <c r="V743" i="2"/>
  <c r="V744" i="2"/>
  <c r="W744" i="2" s="1"/>
  <c r="V745" i="2"/>
  <c r="W745" i="2" s="1"/>
  <c r="V746" i="2"/>
  <c r="W746" i="2" s="1"/>
  <c r="V747" i="2"/>
  <c r="W747" i="2" s="1"/>
  <c r="V748" i="2"/>
  <c r="W748" i="2" s="1"/>
  <c r="V749" i="2"/>
  <c r="V750" i="2"/>
  <c r="V751" i="2"/>
  <c r="V752" i="2"/>
  <c r="W752" i="2" s="1"/>
  <c r="V753" i="2"/>
  <c r="W753" i="2" s="1"/>
  <c r="V754" i="2"/>
  <c r="V755" i="2"/>
  <c r="V756" i="2"/>
  <c r="W756" i="2" s="1"/>
  <c r="V757" i="2"/>
  <c r="W757" i="2" s="1"/>
  <c r="V758" i="2"/>
  <c r="W758" i="2" s="1"/>
  <c r="V759" i="2"/>
  <c r="V760" i="2"/>
  <c r="W760" i="2" s="1"/>
  <c r="V761" i="2"/>
  <c r="W761" i="2" s="1"/>
  <c r="V762" i="2"/>
  <c r="W762" i="2" s="1"/>
  <c r="V763" i="2"/>
  <c r="W763" i="2" s="1"/>
  <c r="V764" i="2"/>
  <c r="W764" i="2" s="1"/>
  <c r="V765" i="2"/>
  <c r="V766" i="2"/>
  <c r="V767" i="2"/>
  <c r="V768" i="2"/>
  <c r="W768" i="2" s="1"/>
  <c r="V769" i="2"/>
  <c r="W769" i="2" s="1"/>
  <c r="V770" i="2"/>
  <c r="V771" i="2"/>
  <c r="V772" i="2"/>
  <c r="W772" i="2" s="1"/>
  <c r="V773" i="2"/>
  <c r="W773" i="2" s="1"/>
  <c r="V774" i="2"/>
  <c r="W774" i="2" s="1"/>
  <c r="V775" i="2"/>
  <c r="V776" i="2"/>
  <c r="W776" i="2" s="1"/>
  <c r="V777" i="2"/>
  <c r="W777" i="2" s="1"/>
  <c r="V778" i="2"/>
  <c r="W778" i="2" s="1"/>
  <c r="V779" i="2"/>
  <c r="W779" i="2" s="1"/>
  <c r="V780" i="2"/>
  <c r="W780" i="2" s="1"/>
  <c r="V781" i="2"/>
  <c r="V782" i="2"/>
  <c r="V783" i="2"/>
  <c r="V784" i="2"/>
  <c r="W784" i="2" s="1"/>
  <c r="V785" i="2"/>
  <c r="W785" i="2" s="1"/>
  <c r="V786" i="2"/>
  <c r="V787" i="2"/>
  <c r="V788" i="2"/>
  <c r="W788" i="2" s="1"/>
  <c r="V789" i="2"/>
  <c r="W789" i="2" s="1"/>
  <c r="V790" i="2"/>
  <c r="W790" i="2" s="1"/>
  <c r="V791" i="2"/>
  <c r="V792" i="2"/>
  <c r="W792" i="2" s="1"/>
  <c r="V793" i="2"/>
  <c r="W793" i="2" s="1"/>
  <c r="V794" i="2"/>
  <c r="W794" i="2" s="1"/>
  <c r="V795" i="2"/>
  <c r="W795" i="2" s="1"/>
  <c r="V796" i="2"/>
  <c r="W796" i="2" s="1"/>
  <c r="V797" i="2"/>
  <c r="V798" i="2"/>
  <c r="V799" i="2"/>
  <c r="V800" i="2"/>
  <c r="W800" i="2" s="1"/>
  <c r="V801" i="2"/>
  <c r="V802" i="2"/>
  <c r="V803" i="2"/>
  <c r="V804" i="2"/>
  <c r="W804" i="2" s="1"/>
  <c r="V805" i="2"/>
  <c r="W805" i="2" s="1"/>
  <c r="V806" i="2"/>
  <c r="V807" i="2"/>
  <c r="V808" i="2"/>
  <c r="W808" i="2" s="1"/>
  <c r="V809" i="2"/>
  <c r="W809" i="2" s="1"/>
  <c r="V810" i="2"/>
  <c r="W810" i="2" s="1"/>
  <c r="V811" i="2"/>
  <c r="W811" i="2" s="1"/>
  <c r="V812" i="2"/>
  <c r="W812" i="2" s="1"/>
  <c r="V813" i="2"/>
  <c r="V814" i="2"/>
  <c r="V815" i="2"/>
  <c r="V816" i="2"/>
  <c r="W816" i="2" s="1"/>
  <c r="V817" i="2"/>
  <c r="W817" i="2" s="1"/>
  <c r="V818" i="2"/>
  <c r="V819" i="2"/>
  <c r="V820" i="2"/>
  <c r="W820" i="2" s="1"/>
  <c r="V821" i="2"/>
  <c r="W821" i="2" s="1"/>
  <c r="V822" i="2"/>
  <c r="W822" i="2" s="1"/>
  <c r="V823" i="2"/>
  <c r="V824" i="2"/>
  <c r="W824" i="2" s="1"/>
  <c r="V825" i="2"/>
  <c r="W825" i="2" s="1"/>
  <c r="V826" i="2"/>
  <c r="W826" i="2" s="1"/>
  <c r="V827" i="2"/>
  <c r="W827" i="2" s="1"/>
  <c r="V828" i="2"/>
  <c r="W828" i="2" s="1"/>
  <c r="V829" i="2"/>
  <c r="V830" i="2"/>
  <c r="V831" i="2"/>
  <c r="V832" i="2"/>
  <c r="W832" i="2" s="1"/>
  <c r="V833" i="2"/>
  <c r="W833" i="2" s="1"/>
  <c r="V834" i="2"/>
  <c r="V835" i="2"/>
  <c r="V836" i="2"/>
  <c r="W836" i="2" s="1"/>
  <c r="V837" i="2"/>
  <c r="W837" i="2" s="1"/>
  <c r="V838" i="2"/>
  <c r="W838" i="2" s="1"/>
  <c r="V839" i="2"/>
  <c r="V840" i="2"/>
  <c r="W840" i="2" s="1"/>
  <c r="V841" i="2"/>
  <c r="W841" i="2" s="1"/>
  <c r="V842" i="2"/>
  <c r="W842" i="2" s="1"/>
  <c r="V843" i="2"/>
  <c r="W843" i="2" s="1"/>
  <c r="V844" i="2"/>
  <c r="W844" i="2" s="1"/>
  <c r="V845" i="2"/>
  <c r="V846" i="2"/>
  <c r="V847" i="2"/>
  <c r="V848" i="2"/>
  <c r="W848" i="2" s="1"/>
  <c r="V849" i="2"/>
  <c r="V850" i="2"/>
  <c r="V851" i="2"/>
  <c r="V852" i="2"/>
  <c r="W852" i="2" s="1"/>
  <c r="V853" i="2"/>
  <c r="W853" i="2" s="1"/>
  <c r="V854" i="2"/>
  <c r="W854" i="2" s="1"/>
  <c r="V855" i="2"/>
  <c r="V856" i="2"/>
  <c r="W856" i="2" s="1"/>
  <c r="V857" i="2"/>
  <c r="W857" i="2" s="1"/>
  <c r="V858" i="2"/>
  <c r="W858" i="2" s="1"/>
  <c r="V859" i="2"/>
  <c r="W859" i="2" s="1"/>
  <c r="V860" i="2"/>
  <c r="W860" i="2" s="1"/>
  <c r="V861" i="2"/>
  <c r="V862" i="2"/>
  <c r="V863" i="2"/>
  <c r="V864" i="2"/>
  <c r="W864" i="2" s="1"/>
  <c r="V865" i="2"/>
  <c r="W865" i="2" s="1"/>
  <c r="V866" i="2"/>
  <c r="V867" i="2"/>
  <c r="V868" i="2"/>
  <c r="W868" i="2" s="1"/>
  <c r="V869" i="2"/>
  <c r="W869" i="2" s="1"/>
  <c r="V870" i="2"/>
  <c r="W870" i="2" s="1"/>
  <c r="V871" i="2"/>
  <c r="V872" i="2"/>
  <c r="W872" i="2" s="1"/>
  <c r="V873" i="2"/>
  <c r="W873" i="2" s="1"/>
  <c r="V874" i="2"/>
  <c r="W874" i="2" s="1"/>
  <c r="V875" i="2"/>
  <c r="W875" i="2" s="1"/>
  <c r="V876" i="2"/>
  <c r="W876" i="2" s="1"/>
  <c r="V877" i="2"/>
  <c r="V878" i="2"/>
  <c r="V879" i="2"/>
  <c r="V880" i="2"/>
  <c r="W880" i="2" s="1"/>
  <c r="V881" i="2"/>
  <c r="W881" i="2" s="1"/>
  <c r="V882" i="2"/>
  <c r="V883" i="2"/>
  <c r="V884" i="2"/>
  <c r="W884" i="2" s="1"/>
  <c r="V885" i="2"/>
  <c r="W885" i="2" s="1"/>
  <c r="V886" i="2"/>
  <c r="W886" i="2" s="1"/>
  <c r="V887" i="2"/>
  <c r="V888" i="2"/>
  <c r="W888" i="2" s="1"/>
  <c r="V889" i="2"/>
  <c r="W889" i="2" s="1"/>
  <c r="V890" i="2"/>
  <c r="W890" i="2" s="1"/>
  <c r="V891" i="2"/>
  <c r="W891" i="2" s="1"/>
  <c r="V892" i="2"/>
  <c r="W892" i="2" s="1"/>
  <c r="V893" i="2"/>
  <c r="V894" i="2"/>
  <c r="V895" i="2"/>
  <c r="V896" i="2"/>
  <c r="W896" i="2" s="1"/>
  <c r="V897" i="2"/>
  <c r="W897" i="2" s="1"/>
  <c r="V898" i="2"/>
  <c r="V899" i="2"/>
  <c r="V900" i="2"/>
  <c r="W900" i="2" s="1"/>
  <c r="V901" i="2"/>
  <c r="W901" i="2" s="1"/>
  <c r="V902" i="2"/>
  <c r="W902" i="2" s="1"/>
  <c r="V903" i="2"/>
  <c r="V904" i="2"/>
  <c r="W904" i="2" s="1"/>
  <c r="V905" i="2"/>
  <c r="W905" i="2" s="1"/>
  <c r="V906" i="2"/>
  <c r="W906" i="2" s="1"/>
  <c r="V907" i="2"/>
  <c r="W907" i="2" s="1"/>
  <c r="V908" i="2"/>
  <c r="W908" i="2" s="1"/>
  <c r="V909" i="2"/>
  <c r="V910" i="2"/>
  <c r="V911" i="2"/>
  <c r="V912" i="2"/>
  <c r="W912" i="2" s="1"/>
  <c r="V913" i="2"/>
  <c r="W913" i="2" s="1"/>
  <c r="V914" i="2"/>
  <c r="V915" i="2"/>
  <c r="V916" i="2"/>
  <c r="W916" i="2" s="1"/>
  <c r="V917" i="2"/>
  <c r="W917" i="2" s="1"/>
  <c r="V918" i="2"/>
  <c r="W918" i="2" s="1"/>
  <c r="V919" i="2"/>
  <c r="V920" i="2"/>
  <c r="W920" i="2" s="1"/>
  <c r="V921" i="2"/>
  <c r="W921" i="2" s="1"/>
  <c r="V922" i="2"/>
  <c r="W922" i="2" s="1"/>
  <c r="V923" i="2"/>
  <c r="W923" i="2" s="1"/>
  <c r="V924" i="2"/>
  <c r="W924" i="2" s="1"/>
  <c r="V925" i="2"/>
  <c r="V926" i="2"/>
  <c r="V927" i="2"/>
  <c r="V928" i="2"/>
  <c r="W928" i="2" s="1"/>
  <c r="V929" i="2"/>
  <c r="V930" i="2"/>
  <c r="V931" i="2"/>
  <c r="V932" i="2"/>
  <c r="W932" i="2" s="1"/>
  <c r="V933" i="2"/>
  <c r="W933" i="2" s="1"/>
  <c r="V934" i="2"/>
  <c r="V935" i="2"/>
  <c r="V936" i="2"/>
  <c r="W936" i="2" s="1"/>
  <c r="V937" i="2"/>
  <c r="W937" i="2" s="1"/>
  <c r="V938" i="2"/>
  <c r="W938" i="2" s="1"/>
  <c r="V939" i="2"/>
  <c r="W939" i="2" s="1"/>
  <c r="V940" i="2"/>
  <c r="W940" i="2" s="1"/>
  <c r="V941" i="2"/>
  <c r="V942" i="2"/>
  <c r="V943" i="2"/>
  <c r="V944" i="2"/>
  <c r="W944" i="2" s="1"/>
  <c r="V945" i="2"/>
  <c r="W945" i="2" s="1"/>
  <c r="V946" i="2"/>
  <c r="V947" i="2"/>
  <c r="V948" i="2"/>
  <c r="W948" i="2" s="1"/>
  <c r="V949" i="2"/>
  <c r="W949" i="2" s="1"/>
  <c r="V950" i="2"/>
  <c r="W950" i="2" s="1"/>
  <c r="V951" i="2"/>
  <c r="V952" i="2"/>
  <c r="W952" i="2" s="1"/>
  <c r="V953" i="2"/>
  <c r="W953" i="2" s="1"/>
  <c r="V954" i="2"/>
  <c r="W954" i="2" s="1"/>
  <c r="V955" i="2"/>
  <c r="W955" i="2" s="1"/>
  <c r="V956" i="2"/>
  <c r="W956" i="2" s="1"/>
  <c r="V957" i="2"/>
  <c r="V958" i="2"/>
  <c r="V959" i="2"/>
  <c r="V960" i="2"/>
  <c r="W960" i="2" s="1"/>
  <c r="V961" i="2"/>
  <c r="W961" i="2" s="1"/>
  <c r="V962" i="2"/>
  <c r="V963" i="2"/>
  <c r="V964" i="2"/>
  <c r="W964" i="2" s="1"/>
  <c r="V965" i="2"/>
  <c r="W965" i="2" s="1"/>
  <c r="V966" i="2"/>
  <c r="W966" i="2" s="1"/>
  <c r="V967" i="2"/>
  <c r="V968" i="2"/>
  <c r="W968" i="2" s="1"/>
  <c r="V969" i="2"/>
  <c r="W969" i="2" s="1"/>
  <c r="V970" i="2"/>
  <c r="W970" i="2" s="1"/>
  <c r="V971" i="2"/>
  <c r="W971" i="2" s="1"/>
  <c r="V972" i="2"/>
  <c r="W972" i="2" s="1"/>
  <c r="V973" i="2"/>
  <c r="V974" i="2"/>
  <c r="V975" i="2"/>
  <c r="V976" i="2"/>
  <c r="W976" i="2" s="1"/>
  <c r="V977" i="2"/>
  <c r="V978" i="2"/>
  <c r="V979" i="2"/>
  <c r="V980" i="2"/>
  <c r="W980" i="2" s="1"/>
  <c r="V981" i="2"/>
  <c r="W981" i="2" s="1"/>
  <c r="V982" i="2"/>
  <c r="W982" i="2" s="1"/>
  <c r="V983" i="2"/>
  <c r="V984" i="2"/>
  <c r="W984" i="2" s="1"/>
  <c r="V985" i="2"/>
  <c r="W985" i="2" s="1"/>
  <c r="V986" i="2"/>
  <c r="W986" i="2" s="1"/>
  <c r="V987" i="2"/>
  <c r="W987" i="2" s="1"/>
  <c r="V988" i="2"/>
  <c r="W988" i="2" s="1"/>
  <c r="V989" i="2"/>
  <c r="V990" i="2"/>
  <c r="V991" i="2"/>
  <c r="V992" i="2"/>
  <c r="W992" i="2" s="1"/>
  <c r="V993" i="2"/>
  <c r="W993" i="2" s="1"/>
  <c r="V994" i="2"/>
  <c r="V995" i="2"/>
  <c r="V996" i="2"/>
  <c r="W996" i="2" s="1"/>
  <c r="V997" i="2"/>
  <c r="W997" i="2" s="1"/>
  <c r="V998" i="2"/>
  <c r="W998" i="2" s="1"/>
  <c r="V999" i="2"/>
  <c r="V1000" i="2"/>
  <c r="W1000" i="2" s="1"/>
  <c r="P2" i="2"/>
  <c r="P3" i="2"/>
  <c r="P4" i="2"/>
  <c r="P6" i="2"/>
  <c r="P7" i="2"/>
  <c r="P8" i="2"/>
  <c r="P10" i="2"/>
  <c r="P11" i="2"/>
  <c r="P12" i="2"/>
  <c r="P14" i="2"/>
  <c r="P15" i="2"/>
  <c r="P16" i="2"/>
  <c r="P18" i="2"/>
  <c r="P19" i="2"/>
  <c r="P20" i="2"/>
  <c r="P22" i="2"/>
  <c r="P23" i="2"/>
  <c r="P24" i="2"/>
  <c r="P26" i="2"/>
  <c r="P27" i="2"/>
  <c r="P28" i="2"/>
  <c r="P30" i="2"/>
  <c r="P31" i="2"/>
  <c r="P32" i="2"/>
  <c r="P34" i="2"/>
  <c r="P35" i="2"/>
  <c r="P36" i="2"/>
  <c r="P38" i="2"/>
  <c r="P39" i="2"/>
  <c r="P40" i="2"/>
  <c r="P42" i="2"/>
  <c r="P43" i="2"/>
  <c r="P44" i="2"/>
  <c r="P46" i="2"/>
  <c r="P47" i="2"/>
  <c r="P48" i="2"/>
  <c r="P50" i="2"/>
  <c r="P51" i="2"/>
  <c r="P52" i="2"/>
  <c r="P54" i="2"/>
  <c r="P55" i="2"/>
  <c r="P56" i="2"/>
  <c r="P58" i="2"/>
  <c r="P59" i="2"/>
  <c r="P60" i="2"/>
  <c r="P62" i="2"/>
  <c r="P63" i="2"/>
  <c r="P64" i="2"/>
  <c r="P66" i="2"/>
  <c r="P67" i="2"/>
  <c r="P68" i="2"/>
  <c r="P70" i="2"/>
  <c r="P71" i="2"/>
  <c r="P72" i="2"/>
  <c r="P74" i="2"/>
  <c r="P75" i="2"/>
  <c r="P76" i="2"/>
  <c r="P78" i="2"/>
  <c r="P79" i="2"/>
  <c r="P80" i="2"/>
  <c r="P82" i="2"/>
  <c r="P83" i="2"/>
  <c r="P84" i="2"/>
  <c r="P86" i="2"/>
  <c r="P87" i="2"/>
  <c r="P88" i="2"/>
  <c r="P90" i="2"/>
  <c r="P91" i="2"/>
  <c r="P92" i="2"/>
  <c r="P94" i="2"/>
  <c r="P95" i="2"/>
  <c r="P96" i="2"/>
  <c r="P98" i="2"/>
  <c r="P99" i="2"/>
  <c r="P100" i="2"/>
  <c r="P102" i="2"/>
  <c r="P103" i="2"/>
  <c r="P104" i="2"/>
  <c r="P106" i="2"/>
  <c r="P107" i="2"/>
  <c r="P108" i="2"/>
  <c r="P110" i="2"/>
  <c r="P111" i="2"/>
  <c r="P112" i="2"/>
  <c r="P114" i="2"/>
  <c r="P115" i="2"/>
  <c r="P116" i="2"/>
  <c r="P118" i="2"/>
  <c r="P119" i="2"/>
  <c r="P120" i="2"/>
  <c r="P122" i="2"/>
  <c r="P123" i="2"/>
  <c r="P124" i="2"/>
  <c r="P126" i="2"/>
  <c r="P127" i="2"/>
  <c r="P128" i="2"/>
  <c r="P130" i="2"/>
  <c r="P131" i="2"/>
  <c r="P132" i="2"/>
  <c r="P134" i="2"/>
  <c r="P135" i="2"/>
  <c r="P136" i="2"/>
  <c r="P138" i="2"/>
  <c r="P139" i="2"/>
  <c r="P140" i="2"/>
  <c r="P142" i="2"/>
  <c r="P143" i="2"/>
  <c r="P144" i="2"/>
  <c r="P146" i="2"/>
  <c r="P147" i="2"/>
  <c r="P148" i="2"/>
  <c r="P150" i="2"/>
  <c r="P151" i="2"/>
  <c r="P152" i="2"/>
  <c r="P154" i="2"/>
  <c r="P155" i="2"/>
  <c r="P156" i="2"/>
  <c r="P158" i="2"/>
  <c r="P159" i="2"/>
  <c r="P160" i="2"/>
  <c r="P162" i="2"/>
  <c r="P163" i="2"/>
  <c r="P164" i="2"/>
  <c r="P166" i="2"/>
  <c r="P167" i="2"/>
  <c r="P168" i="2"/>
  <c r="P170" i="2"/>
  <c r="P171" i="2"/>
  <c r="P172" i="2"/>
  <c r="P174" i="2"/>
  <c r="P175" i="2"/>
  <c r="P176" i="2"/>
  <c r="P178" i="2"/>
  <c r="P179" i="2"/>
  <c r="P180" i="2"/>
  <c r="P182" i="2"/>
  <c r="P183" i="2"/>
  <c r="P184" i="2"/>
  <c r="P186" i="2"/>
  <c r="P187" i="2"/>
  <c r="P188" i="2"/>
  <c r="P190" i="2"/>
  <c r="P191" i="2"/>
  <c r="P192" i="2"/>
  <c r="P194" i="2"/>
  <c r="P195" i="2"/>
  <c r="P196" i="2"/>
  <c r="P198" i="2"/>
  <c r="P199" i="2"/>
  <c r="P200" i="2"/>
  <c r="P202" i="2"/>
  <c r="P203" i="2"/>
  <c r="P204" i="2"/>
  <c r="P206" i="2"/>
  <c r="P207" i="2"/>
  <c r="P208" i="2"/>
  <c r="P210" i="2"/>
  <c r="P211" i="2"/>
  <c r="P212" i="2"/>
  <c r="P214" i="2"/>
  <c r="P215" i="2"/>
  <c r="P216" i="2"/>
  <c r="P218" i="2"/>
  <c r="P219" i="2"/>
  <c r="P220" i="2"/>
  <c r="P222" i="2"/>
  <c r="P223" i="2"/>
  <c r="P224" i="2"/>
  <c r="P226" i="2"/>
  <c r="P227" i="2"/>
  <c r="P228" i="2"/>
  <c r="P230" i="2"/>
  <c r="P231" i="2"/>
  <c r="P232" i="2"/>
  <c r="P234" i="2"/>
  <c r="P235" i="2"/>
  <c r="P236" i="2"/>
  <c r="P238" i="2"/>
  <c r="P239" i="2"/>
  <c r="P240" i="2"/>
  <c r="P242" i="2"/>
  <c r="P243" i="2"/>
  <c r="P244" i="2"/>
  <c r="P246" i="2"/>
  <c r="P247" i="2"/>
  <c r="P248" i="2"/>
  <c r="P250" i="2"/>
  <c r="P251" i="2"/>
  <c r="P252" i="2"/>
  <c r="P254" i="2"/>
  <c r="P255" i="2"/>
  <c r="P256" i="2"/>
  <c r="P258" i="2"/>
  <c r="P259" i="2"/>
  <c r="P260" i="2"/>
  <c r="P262" i="2"/>
  <c r="P263" i="2"/>
  <c r="P264" i="2"/>
  <c r="P266" i="2"/>
  <c r="P267" i="2"/>
  <c r="P268" i="2"/>
  <c r="P270" i="2"/>
  <c r="P271" i="2"/>
  <c r="P272" i="2"/>
  <c r="P274" i="2"/>
  <c r="P275" i="2"/>
  <c r="P276" i="2"/>
  <c r="P278" i="2"/>
  <c r="P279" i="2"/>
  <c r="P280" i="2"/>
  <c r="P282" i="2"/>
  <c r="P283" i="2"/>
  <c r="P284" i="2"/>
  <c r="P286" i="2"/>
  <c r="P287" i="2"/>
  <c r="P288" i="2"/>
  <c r="P290" i="2"/>
  <c r="P291" i="2"/>
  <c r="P292" i="2"/>
  <c r="P294" i="2"/>
  <c r="P295" i="2"/>
  <c r="P296" i="2"/>
  <c r="P298" i="2"/>
  <c r="P299" i="2"/>
  <c r="P300" i="2"/>
  <c r="P302" i="2"/>
  <c r="P303" i="2"/>
  <c r="P304" i="2"/>
  <c r="P306" i="2"/>
  <c r="P307" i="2"/>
  <c r="P308" i="2"/>
  <c r="P310" i="2"/>
  <c r="P311" i="2"/>
  <c r="P312" i="2"/>
  <c r="P314" i="2"/>
  <c r="P315" i="2"/>
  <c r="P316" i="2"/>
  <c r="P318" i="2"/>
  <c r="P319" i="2"/>
  <c r="P320" i="2"/>
  <c r="P322" i="2"/>
  <c r="P323" i="2"/>
  <c r="P324" i="2"/>
  <c r="P326" i="2"/>
  <c r="P327" i="2"/>
  <c r="P328" i="2"/>
  <c r="P330" i="2"/>
  <c r="P331" i="2"/>
  <c r="P332" i="2"/>
  <c r="P334" i="2"/>
  <c r="P335" i="2"/>
  <c r="P336" i="2"/>
  <c r="P338" i="2"/>
  <c r="P339" i="2"/>
  <c r="P340" i="2"/>
  <c r="P342" i="2"/>
  <c r="P343" i="2"/>
  <c r="P344" i="2"/>
  <c r="P346" i="2"/>
  <c r="P347" i="2"/>
  <c r="P348" i="2"/>
  <c r="P350" i="2"/>
  <c r="P351" i="2"/>
  <c r="P352" i="2"/>
  <c r="P354" i="2"/>
  <c r="P355" i="2"/>
  <c r="P356" i="2"/>
  <c r="P358" i="2"/>
  <c r="P359" i="2"/>
  <c r="P360" i="2"/>
  <c r="P362" i="2"/>
  <c r="P363" i="2"/>
  <c r="P364" i="2"/>
  <c r="P366" i="2"/>
  <c r="P367" i="2"/>
  <c r="P368" i="2"/>
  <c r="P370" i="2"/>
  <c r="P371" i="2"/>
  <c r="P372" i="2"/>
  <c r="P374" i="2"/>
  <c r="P375" i="2"/>
  <c r="P376" i="2"/>
  <c r="P378" i="2"/>
  <c r="P379" i="2"/>
  <c r="P380" i="2"/>
  <c r="P382" i="2"/>
  <c r="P383" i="2"/>
  <c r="P384" i="2"/>
  <c r="P386" i="2"/>
  <c r="P387" i="2"/>
  <c r="P388" i="2"/>
  <c r="P390" i="2"/>
  <c r="P391" i="2"/>
  <c r="P392" i="2"/>
  <c r="P394" i="2"/>
  <c r="P395" i="2"/>
  <c r="P396" i="2"/>
  <c r="P398" i="2"/>
  <c r="P399" i="2"/>
  <c r="P400" i="2"/>
  <c r="P402" i="2"/>
  <c r="P403" i="2"/>
  <c r="P404" i="2"/>
  <c r="P406" i="2"/>
  <c r="P407" i="2"/>
  <c r="P408" i="2"/>
  <c r="P410" i="2"/>
  <c r="P411" i="2"/>
  <c r="P412" i="2"/>
  <c r="P414" i="2"/>
  <c r="P415" i="2"/>
  <c r="P416" i="2"/>
  <c r="P418" i="2"/>
  <c r="P419" i="2"/>
  <c r="P420" i="2"/>
  <c r="P422" i="2"/>
  <c r="P423" i="2"/>
  <c r="P424" i="2"/>
  <c r="P426" i="2"/>
  <c r="P427" i="2"/>
  <c r="P428" i="2"/>
  <c r="P430" i="2"/>
  <c r="P431" i="2"/>
  <c r="P432" i="2"/>
  <c r="P434" i="2"/>
  <c r="P435" i="2"/>
  <c r="P436" i="2"/>
  <c r="P438" i="2"/>
  <c r="P439" i="2"/>
  <c r="P440" i="2"/>
  <c r="P442" i="2"/>
  <c r="P443" i="2"/>
  <c r="P444" i="2"/>
  <c r="P446" i="2"/>
  <c r="P447" i="2"/>
  <c r="P448" i="2"/>
  <c r="P450" i="2"/>
  <c r="P451" i="2"/>
  <c r="P452" i="2"/>
  <c r="P454" i="2"/>
  <c r="P455" i="2"/>
  <c r="P456" i="2"/>
  <c r="P458" i="2"/>
  <c r="P459" i="2"/>
  <c r="P460" i="2"/>
  <c r="P462" i="2"/>
  <c r="P463" i="2"/>
  <c r="P464" i="2"/>
  <c r="P466" i="2"/>
  <c r="P467" i="2"/>
  <c r="P468" i="2"/>
  <c r="P470" i="2"/>
  <c r="P471" i="2"/>
  <c r="P472" i="2"/>
  <c r="P474" i="2"/>
  <c r="P475" i="2"/>
  <c r="P476" i="2"/>
  <c r="P478" i="2"/>
  <c r="P479" i="2"/>
  <c r="P480" i="2"/>
  <c r="P482" i="2"/>
  <c r="P483" i="2"/>
  <c r="P484" i="2"/>
  <c r="P486" i="2"/>
  <c r="P487" i="2"/>
  <c r="P488" i="2"/>
  <c r="P490" i="2"/>
  <c r="P491" i="2"/>
  <c r="P492" i="2"/>
  <c r="P494" i="2"/>
  <c r="P495" i="2"/>
  <c r="P496" i="2"/>
  <c r="P498" i="2"/>
  <c r="P499" i="2"/>
  <c r="P500" i="2"/>
  <c r="P502" i="2"/>
  <c r="P503" i="2"/>
  <c r="P504" i="2"/>
  <c r="P506" i="2"/>
  <c r="P507" i="2"/>
  <c r="P508" i="2"/>
  <c r="P510" i="2"/>
  <c r="P511" i="2"/>
  <c r="P512" i="2"/>
  <c r="P514" i="2"/>
  <c r="P515" i="2"/>
  <c r="P516" i="2"/>
  <c r="P518" i="2"/>
  <c r="P519" i="2"/>
  <c r="P520" i="2"/>
  <c r="P522" i="2"/>
  <c r="P523" i="2"/>
  <c r="P524" i="2"/>
  <c r="P526" i="2"/>
  <c r="P527" i="2"/>
  <c r="P528" i="2"/>
  <c r="P530" i="2"/>
  <c r="P531" i="2"/>
  <c r="P532" i="2"/>
  <c r="P534" i="2"/>
  <c r="P535" i="2"/>
  <c r="P536" i="2"/>
  <c r="P538" i="2"/>
  <c r="P539" i="2"/>
  <c r="P540" i="2"/>
  <c r="P542" i="2"/>
  <c r="P543" i="2"/>
  <c r="P544" i="2"/>
  <c r="P546" i="2"/>
  <c r="P547" i="2"/>
  <c r="P548" i="2"/>
  <c r="P550" i="2"/>
  <c r="P551" i="2"/>
  <c r="P552" i="2"/>
  <c r="P554" i="2"/>
  <c r="P555" i="2"/>
  <c r="P556" i="2"/>
  <c r="P558" i="2"/>
  <c r="P559" i="2"/>
  <c r="P560" i="2"/>
  <c r="P562" i="2"/>
  <c r="P563" i="2"/>
  <c r="P564" i="2"/>
  <c r="P566" i="2"/>
  <c r="P567" i="2"/>
  <c r="P568" i="2"/>
  <c r="P570" i="2"/>
  <c r="P571" i="2"/>
  <c r="P572" i="2"/>
  <c r="P574" i="2"/>
  <c r="P575" i="2"/>
  <c r="P576" i="2"/>
  <c r="P578" i="2"/>
  <c r="P579" i="2"/>
  <c r="P580" i="2"/>
  <c r="P582" i="2"/>
  <c r="P583" i="2"/>
  <c r="P584" i="2"/>
  <c r="P586" i="2"/>
  <c r="P587" i="2"/>
  <c r="P588" i="2"/>
  <c r="P590" i="2"/>
  <c r="P591" i="2"/>
  <c r="P592" i="2"/>
  <c r="P594" i="2"/>
  <c r="P595" i="2"/>
  <c r="P596" i="2"/>
  <c r="P598" i="2"/>
  <c r="P599" i="2"/>
  <c r="P600" i="2"/>
  <c r="P602" i="2"/>
  <c r="P603" i="2"/>
  <c r="P604" i="2"/>
  <c r="P606" i="2"/>
  <c r="P607" i="2"/>
  <c r="P608" i="2"/>
  <c r="P610" i="2"/>
  <c r="P611" i="2"/>
  <c r="P612" i="2"/>
  <c r="P614" i="2"/>
  <c r="P615" i="2"/>
  <c r="P616" i="2"/>
  <c r="P618" i="2"/>
  <c r="P619" i="2"/>
  <c r="P620" i="2"/>
  <c r="P622" i="2"/>
  <c r="P623" i="2"/>
  <c r="P624" i="2"/>
  <c r="P626" i="2"/>
  <c r="P627" i="2"/>
  <c r="P628" i="2"/>
  <c r="P630" i="2"/>
  <c r="P631" i="2"/>
  <c r="P632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50" i="2"/>
  <c r="P651" i="2"/>
  <c r="P652" i="2"/>
  <c r="P654" i="2"/>
  <c r="P655" i="2"/>
  <c r="P656" i="2"/>
  <c r="P658" i="2"/>
  <c r="P659" i="2"/>
  <c r="P660" i="2"/>
  <c r="P662" i="2"/>
  <c r="P663" i="2"/>
  <c r="P664" i="2"/>
  <c r="P666" i="2"/>
  <c r="P667" i="2"/>
  <c r="P668" i="2"/>
  <c r="P670" i="2"/>
  <c r="P671" i="2"/>
  <c r="P672" i="2"/>
  <c r="P674" i="2"/>
  <c r="P675" i="2"/>
  <c r="P676" i="2"/>
  <c r="P678" i="2"/>
  <c r="P679" i="2"/>
  <c r="P680" i="2"/>
  <c r="P682" i="2"/>
  <c r="P683" i="2"/>
  <c r="P684" i="2"/>
  <c r="P686" i="2"/>
  <c r="P687" i="2"/>
  <c r="P688" i="2"/>
  <c r="P690" i="2"/>
  <c r="P691" i="2"/>
  <c r="P692" i="2"/>
  <c r="P694" i="2"/>
  <c r="P695" i="2"/>
  <c r="P696" i="2"/>
  <c r="P698" i="2"/>
  <c r="P699" i="2"/>
  <c r="P700" i="2"/>
  <c r="P702" i="2"/>
  <c r="P703" i="2"/>
  <c r="P704" i="2"/>
  <c r="P706" i="2"/>
  <c r="P707" i="2"/>
  <c r="P708" i="2"/>
  <c r="P710" i="2"/>
  <c r="P711" i="2"/>
  <c r="P712" i="2"/>
  <c r="P714" i="2"/>
  <c r="P715" i="2"/>
  <c r="P716" i="2"/>
  <c r="P718" i="2"/>
  <c r="P719" i="2"/>
  <c r="P720" i="2"/>
  <c r="P722" i="2"/>
  <c r="P723" i="2"/>
  <c r="P724" i="2"/>
  <c r="P726" i="2"/>
  <c r="P727" i="2"/>
  <c r="P728" i="2"/>
  <c r="P730" i="2"/>
  <c r="P731" i="2"/>
  <c r="P732" i="2"/>
  <c r="P734" i="2"/>
  <c r="P735" i="2"/>
  <c r="P736" i="2"/>
  <c r="P738" i="2"/>
  <c r="P739" i="2"/>
  <c r="P740" i="2"/>
  <c r="P742" i="2"/>
  <c r="P743" i="2"/>
  <c r="P744" i="2"/>
  <c r="P746" i="2"/>
  <c r="P747" i="2"/>
  <c r="P748" i="2"/>
  <c r="P750" i="2"/>
  <c r="P751" i="2"/>
  <c r="P752" i="2"/>
  <c r="P754" i="2"/>
  <c r="P755" i="2"/>
  <c r="P756" i="2"/>
  <c r="P758" i="2"/>
  <c r="P759" i="2"/>
  <c r="P760" i="2"/>
  <c r="P762" i="2"/>
  <c r="P763" i="2"/>
  <c r="P764" i="2"/>
  <c r="P766" i="2"/>
  <c r="P767" i="2"/>
  <c r="P768" i="2"/>
  <c r="P770" i="2"/>
  <c r="P771" i="2"/>
  <c r="P772" i="2"/>
  <c r="P774" i="2"/>
  <c r="P775" i="2"/>
  <c r="P776" i="2"/>
  <c r="P778" i="2"/>
  <c r="P779" i="2"/>
  <c r="P780" i="2"/>
  <c r="P782" i="2"/>
  <c r="P783" i="2"/>
  <c r="P784" i="2"/>
  <c r="P786" i="2"/>
  <c r="P787" i="2"/>
  <c r="P788" i="2"/>
  <c r="P790" i="2"/>
  <c r="P791" i="2"/>
  <c r="P792" i="2"/>
  <c r="P794" i="2"/>
  <c r="P795" i="2"/>
  <c r="P796" i="2"/>
  <c r="P798" i="2"/>
  <c r="P799" i="2"/>
  <c r="P800" i="2"/>
  <c r="P802" i="2"/>
  <c r="P803" i="2"/>
  <c r="P804" i="2"/>
  <c r="P806" i="2"/>
  <c r="P807" i="2"/>
  <c r="P808" i="2"/>
  <c r="P810" i="2"/>
  <c r="P811" i="2"/>
  <c r="P812" i="2"/>
  <c r="P814" i="2"/>
  <c r="P815" i="2"/>
  <c r="P816" i="2"/>
  <c r="P818" i="2"/>
  <c r="P819" i="2"/>
  <c r="P820" i="2"/>
  <c r="P822" i="2"/>
  <c r="P823" i="2"/>
  <c r="P824" i="2"/>
  <c r="P826" i="2"/>
  <c r="P827" i="2"/>
  <c r="P828" i="2"/>
  <c r="P830" i="2"/>
  <c r="P831" i="2"/>
  <c r="P832" i="2"/>
  <c r="P834" i="2"/>
  <c r="P835" i="2"/>
  <c r="P836" i="2"/>
  <c r="P838" i="2"/>
  <c r="P839" i="2"/>
  <c r="P840" i="2"/>
  <c r="P842" i="2"/>
  <c r="P843" i="2"/>
  <c r="P844" i="2"/>
  <c r="P846" i="2"/>
  <c r="P847" i="2"/>
  <c r="P848" i="2"/>
  <c r="P850" i="2"/>
  <c r="P851" i="2"/>
  <c r="P852" i="2"/>
  <c r="P854" i="2"/>
  <c r="P855" i="2"/>
  <c r="P856" i="2"/>
  <c r="P858" i="2"/>
  <c r="P859" i="2"/>
  <c r="P860" i="2"/>
  <c r="P862" i="2"/>
  <c r="P863" i="2"/>
  <c r="P864" i="2"/>
  <c r="P866" i="2"/>
  <c r="P867" i="2"/>
  <c r="P868" i="2"/>
  <c r="P870" i="2"/>
  <c r="P871" i="2"/>
  <c r="P872" i="2"/>
  <c r="P874" i="2"/>
  <c r="P875" i="2"/>
  <c r="P876" i="2"/>
  <c r="P878" i="2"/>
  <c r="P879" i="2"/>
  <c r="P880" i="2"/>
  <c r="P882" i="2"/>
  <c r="P883" i="2"/>
  <c r="P884" i="2"/>
  <c r="P886" i="2"/>
  <c r="P887" i="2"/>
  <c r="P888" i="2"/>
  <c r="P890" i="2"/>
  <c r="P891" i="2"/>
  <c r="P892" i="2"/>
  <c r="P894" i="2"/>
  <c r="P895" i="2"/>
  <c r="P896" i="2"/>
  <c r="P898" i="2"/>
  <c r="P899" i="2"/>
  <c r="P900" i="2"/>
  <c r="P902" i="2"/>
  <c r="P903" i="2"/>
  <c r="P904" i="2"/>
  <c r="P906" i="2"/>
  <c r="P907" i="2"/>
  <c r="P908" i="2"/>
  <c r="P910" i="2"/>
  <c r="P911" i="2"/>
  <c r="P912" i="2"/>
  <c r="P914" i="2"/>
  <c r="P915" i="2"/>
  <c r="P916" i="2"/>
  <c r="P918" i="2"/>
  <c r="P919" i="2"/>
  <c r="P920" i="2"/>
  <c r="P922" i="2"/>
  <c r="P923" i="2"/>
  <c r="P924" i="2"/>
  <c r="P926" i="2"/>
  <c r="P927" i="2"/>
  <c r="P928" i="2"/>
  <c r="P930" i="2"/>
  <c r="P931" i="2"/>
  <c r="P932" i="2"/>
  <c r="P934" i="2"/>
  <c r="P935" i="2"/>
  <c r="P936" i="2"/>
  <c r="P938" i="2"/>
  <c r="P939" i="2"/>
  <c r="P940" i="2"/>
  <c r="P942" i="2"/>
  <c r="P943" i="2"/>
  <c r="P944" i="2"/>
  <c r="P946" i="2"/>
  <c r="P947" i="2"/>
  <c r="P948" i="2"/>
  <c r="P950" i="2"/>
  <c r="P951" i="2"/>
  <c r="P952" i="2"/>
  <c r="P954" i="2"/>
  <c r="P955" i="2"/>
  <c r="P956" i="2"/>
  <c r="P958" i="2"/>
  <c r="P959" i="2"/>
  <c r="P960" i="2"/>
  <c r="P962" i="2"/>
  <c r="P963" i="2"/>
  <c r="P964" i="2"/>
  <c r="P966" i="2"/>
  <c r="P967" i="2"/>
  <c r="P968" i="2"/>
  <c r="P970" i="2"/>
  <c r="P971" i="2"/>
  <c r="P972" i="2"/>
  <c r="P974" i="2"/>
  <c r="P975" i="2"/>
  <c r="P976" i="2"/>
  <c r="P978" i="2"/>
  <c r="P979" i="2"/>
  <c r="P980" i="2"/>
  <c r="P982" i="2"/>
  <c r="P983" i="2"/>
  <c r="P984" i="2"/>
  <c r="P986" i="2"/>
  <c r="P987" i="2"/>
  <c r="P988" i="2"/>
  <c r="P990" i="2"/>
  <c r="P991" i="2"/>
  <c r="P992" i="2"/>
  <c r="P994" i="2"/>
  <c r="P995" i="2"/>
  <c r="BF5" i="2" s="1"/>
  <c r="P996" i="2"/>
  <c r="P998" i="2"/>
  <c r="P999" i="2"/>
  <c r="P1000" i="2"/>
  <c r="AB4" i="2"/>
  <c r="AB6" i="2"/>
  <c r="AB7" i="2"/>
  <c r="AB10" i="2"/>
  <c r="AB14" i="2"/>
  <c r="AB15" i="2"/>
  <c r="AB18" i="2"/>
  <c r="AB22" i="2"/>
  <c r="AB23" i="2"/>
  <c r="AB26" i="2"/>
  <c r="AB30" i="2"/>
  <c r="AB31" i="2"/>
  <c r="AB34" i="2"/>
  <c r="AB38" i="2"/>
  <c r="AB39" i="2"/>
  <c r="AB42" i="2"/>
  <c r="AB43" i="2"/>
  <c r="AB46" i="2"/>
  <c r="AB47" i="2"/>
  <c r="AB50" i="2"/>
  <c r="AB54" i="2"/>
  <c r="AB55" i="2"/>
  <c r="AB58" i="2"/>
  <c r="AB62" i="2"/>
  <c r="AB63" i="2"/>
  <c r="AB66" i="2"/>
  <c r="AB70" i="2"/>
  <c r="AB71" i="2"/>
  <c r="AB74" i="2"/>
  <c r="AB78" i="2"/>
  <c r="AB79" i="2"/>
  <c r="AB82" i="2"/>
  <c r="AB83" i="2"/>
  <c r="AB86" i="2"/>
  <c r="AB87" i="2"/>
  <c r="AB90" i="2"/>
  <c r="AB94" i="2"/>
  <c r="AB95" i="2"/>
  <c r="AB98" i="2"/>
  <c r="AB102" i="2"/>
  <c r="AB103" i="2"/>
  <c r="AB106" i="2"/>
  <c r="AB110" i="2"/>
  <c r="AB111" i="2"/>
  <c r="AB114" i="2"/>
  <c r="AB118" i="2"/>
  <c r="AB119" i="2"/>
  <c r="AB122" i="2"/>
  <c r="AB126" i="2"/>
  <c r="AB127" i="2"/>
  <c r="Y128" i="2"/>
  <c r="AB130" i="2"/>
  <c r="AB131" i="2"/>
  <c r="AB134" i="2"/>
  <c r="AB135" i="2"/>
  <c r="AB138" i="2"/>
  <c r="AB142" i="2"/>
  <c r="AB143" i="2"/>
  <c r="AB146" i="2"/>
  <c r="AB150" i="2"/>
  <c r="AB151" i="2"/>
  <c r="AB154" i="2"/>
  <c r="AB158" i="2"/>
  <c r="AB159" i="2"/>
  <c r="AB162" i="2"/>
  <c r="AB166" i="2"/>
  <c r="AB167" i="2"/>
  <c r="AB170" i="2"/>
  <c r="AB171" i="2"/>
  <c r="AB174" i="2"/>
  <c r="AB175" i="2"/>
  <c r="AB178" i="2"/>
  <c r="AB182" i="2"/>
  <c r="AB183" i="2"/>
  <c r="AB186" i="2"/>
  <c r="AB190" i="2"/>
  <c r="AB191" i="2"/>
  <c r="Y192" i="2"/>
  <c r="AB194" i="2"/>
  <c r="AB198" i="2"/>
  <c r="AB199" i="2"/>
  <c r="AB202" i="2"/>
  <c r="AB206" i="2"/>
  <c r="AB207" i="2"/>
  <c r="AB210" i="2"/>
  <c r="AB211" i="2"/>
  <c r="AB215" i="2"/>
  <c r="AB218" i="2"/>
  <c r="AB222" i="2"/>
  <c r="AB223" i="2"/>
  <c r="AB226" i="2"/>
  <c r="AB230" i="2"/>
  <c r="AB231" i="2"/>
  <c r="AB234" i="2"/>
  <c r="AB238" i="2"/>
  <c r="AB239" i="2"/>
  <c r="AB242" i="2"/>
  <c r="AB246" i="2"/>
  <c r="AB247" i="2"/>
  <c r="AB250" i="2"/>
  <c r="AB254" i="2"/>
  <c r="AB255" i="2"/>
  <c r="Y256" i="2"/>
  <c r="AB258" i="2"/>
  <c r="AB259" i="2"/>
  <c r="AB262" i="2"/>
  <c r="AB263" i="2"/>
  <c r="AB266" i="2"/>
  <c r="AB270" i="2"/>
  <c r="AB271" i="2"/>
  <c r="AB274" i="2"/>
  <c r="Y278" i="2"/>
  <c r="Z278" i="2" s="1"/>
  <c r="AB279" i="2"/>
  <c r="AB282" i="2"/>
  <c r="AB286" i="2"/>
  <c r="AB287" i="2"/>
  <c r="AB290" i="2"/>
  <c r="AB294" i="2"/>
  <c r="AB295" i="2"/>
  <c r="AB298" i="2"/>
  <c r="AB299" i="2"/>
  <c r="AB302" i="2"/>
  <c r="AB303" i="2"/>
  <c r="AB306" i="2"/>
  <c r="AB310" i="2"/>
  <c r="AB311" i="2"/>
  <c r="AB314" i="2"/>
  <c r="AB318" i="2"/>
  <c r="AB319" i="2"/>
  <c r="Y320" i="2"/>
  <c r="AB322" i="2"/>
  <c r="AB326" i="2"/>
  <c r="AB327" i="2"/>
  <c r="AB330" i="2"/>
  <c r="AB334" i="2"/>
  <c r="AB335" i="2"/>
  <c r="AB338" i="2"/>
  <c r="AB339" i="2"/>
  <c r="Y342" i="2"/>
  <c r="Z342" i="2" s="1"/>
  <c r="AB343" i="2"/>
  <c r="AB346" i="2"/>
  <c r="AB350" i="2"/>
  <c r="AB351" i="2"/>
  <c r="AB354" i="2"/>
  <c r="AB358" i="2"/>
  <c r="AB359" i="2"/>
  <c r="AB362" i="2"/>
  <c r="AB366" i="2"/>
  <c r="AB367" i="2"/>
  <c r="AB370" i="2"/>
  <c r="AB374" i="2"/>
  <c r="AB375" i="2"/>
  <c r="AB378" i="2"/>
  <c r="AB382" i="2"/>
  <c r="AB383" i="2"/>
  <c r="Y384" i="2"/>
  <c r="AB386" i="2"/>
  <c r="AB387" i="2"/>
  <c r="AB390" i="2"/>
  <c r="AB391" i="2"/>
  <c r="AB394" i="2"/>
  <c r="AB398" i="2"/>
  <c r="AB399" i="2"/>
  <c r="AB402" i="2"/>
  <c r="AB403" i="2"/>
  <c r="AB407" i="2"/>
  <c r="AB410" i="2"/>
  <c r="AB412" i="2"/>
  <c r="AB414" i="2"/>
  <c r="AB416" i="2"/>
  <c r="AB418" i="2"/>
  <c r="AB419" i="2"/>
  <c r="AB420" i="2"/>
  <c r="AB422" i="2"/>
  <c r="AB424" i="2"/>
  <c r="AB426" i="2"/>
  <c r="AB428" i="2"/>
  <c r="AB430" i="2"/>
  <c r="AB432" i="2"/>
  <c r="AB434" i="2"/>
  <c r="AB436" i="2"/>
  <c r="AB438" i="2"/>
  <c r="AB439" i="2"/>
  <c r="AB440" i="2"/>
  <c r="AB442" i="2"/>
  <c r="AB444" i="2"/>
  <c r="AB446" i="2"/>
  <c r="AB448" i="2"/>
  <c r="AB450" i="2"/>
  <c r="AB452" i="2"/>
  <c r="AB454" i="2"/>
  <c r="AB456" i="2"/>
  <c r="AB458" i="2"/>
  <c r="AB460" i="2"/>
  <c r="AB462" i="2"/>
  <c r="AB463" i="2"/>
  <c r="AB464" i="2"/>
  <c r="AB466" i="2"/>
  <c r="AB468" i="2"/>
  <c r="AB470" i="2"/>
  <c r="AB472" i="2"/>
  <c r="AB474" i="2"/>
  <c r="AB476" i="2"/>
  <c r="AB478" i="2"/>
  <c r="AB480" i="2"/>
  <c r="AB482" i="2"/>
  <c r="AB483" i="2"/>
  <c r="AB484" i="2"/>
  <c r="AB486" i="2"/>
  <c r="AB488" i="2"/>
  <c r="AB490" i="2"/>
  <c r="AB492" i="2"/>
  <c r="AB494" i="2"/>
  <c r="AB496" i="2"/>
  <c r="AB498" i="2"/>
  <c r="AB500" i="2"/>
  <c r="AB502" i="2"/>
  <c r="AB503" i="2"/>
  <c r="AB504" i="2"/>
  <c r="AB506" i="2"/>
  <c r="AB508" i="2"/>
  <c r="AB510" i="2"/>
  <c r="AB512" i="2"/>
  <c r="AB514" i="2"/>
  <c r="AB516" i="2"/>
  <c r="AB518" i="2"/>
  <c r="AB520" i="2"/>
  <c r="AB522" i="2"/>
  <c r="AB524" i="2"/>
  <c r="AB526" i="2"/>
  <c r="AB527" i="2"/>
  <c r="AB528" i="2"/>
  <c r="AB530" i="2"/>
  <c r="AB532" i="2"/>
  <c r="AB534" i="2"/>
  <c r="AB536" i="2"/>
  <c r="AB538" i="2"/>
  <c r="AB540" i="2"/>
  <c r="AB542" i="2"/>
  <c r="AB544" i="2"/>
  <c r="AB546" i="2"/>
  <c r="AB547" i="2"/>
  <c r="AB548" i="2"/>
  <c r="AB550" i="2"/>
  <c r="AB552" i="2"/>
  <c r="AB554" i="2"/>
  <c r="AB556" i="2"/>
  <c r="AB558" i="2"/>
  <c r="AB560" i="2"/>
  <c r="AB562" i="2"/>
  <c r="AB564" i="2"/>
  <c r="AB566" i="2"/>
  <c r="AB567" i="2"/>
  <c r="AB568" i="2"/>
  <c r="AB570" i="2"/>
  <c r="AB572" i="2"/>
  <c r="AB574" i="2"/>
  <c r="AB576" i="2"/>
  <c r="AB578" i="2"/>
  <c r="AB580" i="2"/>
  <c r="AB582" i="2"/>
  <c r="AB584" i="2"/>
  <c r="AB586" i="2"/>
  <c r="AB588" i="2"/>
  <c r="AB590" i="2"/>
  <c r="AB591" i="2"/>
  <c r="AB592" i="2"/>
  <c r="AB594" i="2"/>
  <c r="AB596" i="2"/>
  <c r="AB598" i="2"/>
  <c r="AB600" i="2"/>
  <c r="AB602" i="2"/>
  <c r="AB604" i="2"/>
  <c r="AB606" i="2"/>
  <c r="AB608" i="2"/>
  <c r="AB610" i="2"/>
  <c r="AB611" i="2"/>
  <c r="AB612" i="2"/>
  <c r="AB614" i="2"/>
  <c r="AB616" i="2"/>
  <c r="AB618" i="2"/>
  <c r="AB620" i="2"/>
  <c r="AB622" i="2"/>
  <c r="AB624" i="2"/>
  <c r="AB626" i="2"/>
  <c r="AB628" i="2"/>
  <c r="AB630" i="2"/>
  <c r="AB631" i="2"/>
  <c r="AB632" i="2"/>
  <c r="AB634" i="2"/>
  <c r="AB636" i="2"/>
  <c r="AB638" i="2"/>
  <c r="AB640" i="2"/>
  <c r="AB642" i="2"/>
  <c r="AB644" i="2"/>
  <c r="AB646" i="2"/>
  <c r="AB648" i="2"/>
  <c r="AB650" i="2"/>
  <c r="AB652" i="2"/>
  <c r="AB654" i="2"/>
  <c r="AB656" i="2"/>
  <c r="AB658" i="2"/>
  <c r="AB660" i="2"/>
  <c r="AB662" i="2"/>
  <c r="AB664" i="2"/>
  <c r="AB666" i="2"/>
  <c r="AB668" i="2"/>
  <c r="AB670" i="2"/>
  <c r="AB672" i="2"/>
  <c r="AB674" i="2"/>
  <c r="AB675" i="2"/>
  <c r="AB676" i="2"/>
  <c r="AB678" i="2"/>
  <c r="AB680" i="2"/>
  <c r="AB682" i="2"/>
  <c r="AB684" i="2"/>
  <c r="AB686" i="2"/>
  <c r="AB688" i="2"/>
  <c r="AB690" i="2"/>
  <c r="AB692" i="2"/>
  <c r="AB694" i="2"/>
  <c r="AB695" i="2"/>
  <c r="AB696" i="2"/>
  <c r="AB698" i="2"/>
  <c r="AB700" i="2"/>
  <c r="AB702" i="2"/>
  <c r="AB704" i="2"/>
  <c r="AB706" i="2"/>
  <c r="AB708" i="2"/>
  <c r="AB710" i="2"/>
  <c r="AB712" i="2"/>
  <c r="AB714" i="2"/>
  <c r="AB716" i="2"/>
  <c r="AB718" i="2"/>
  <c r="AB719" i="2"/>
  <c r="AB720" i="2"/>
  <c r="AB722" i="2"/>
  <c r="AB724" i="2"/>
  <c r="AB726" i="2"/>
  <c r="AB728" i="2"/>
  <c r="AB730" i="2"/>
  <c r="AB732" i="2"/>
  <c r="AB734" i="2"/>
  <c r="AB736" i="2"/>
  <c r="AB738" i="2"/>
  <c r="AB739" i="2"/>
  <c r="AB740" i="2"/>
  <c r="AB742" i="2"/>
  <c r="AB744" i="2"/>
  <c r="AB746" i="2"/>
  <c r="AB748" i="2"/>
  <c r="AB750" i="2"/>
  <c r="AB752" i="2"/>
  <c r="AB754" i="2"/>
  <c r="AB756" i="2"/>
  <c r="AB758" i="2"/>
  <c r="AB759" i="2"/>
  <c r="AB760" i="2"/>
  <c r="AB762" i="2"/>
  <c r="AB764" i="2"/>
  <c r="AB766" i="2"/>
  <c r="AB768" i="2"/>
  <c r="AB770" i="2"/>
  <c r="AB772" i="2"/>
  <c r="AB774" i="2"/>
  <c r="AB776" i="2"/>
  <c r="AB778" i="2"/>
  <c r="AB780" i="2"/>
  <c r="AB782" i="2"/>
  <c r="AB783" i="2"/>
  <c r="AB784" i="2"/>
  <c r="AB786" i="2"/>
  <c r="AB788" i="2"/>
  <c r="AB790" i="2"/>
  <c r="AB792" i="2"/>
  <c r="AB794" i="2"/>
  <c r="AB796" i="2"/>
  <c r="AB798" i="2"/>
  <c r="AB800" i="2"/>
  <c r="AB802" i="2"/>
  <c r="AB803" i="2"/>
  <c r="AB804" i="2"/>
  <c r="AB806" i="2"/>
  <c r="AB808" i="2"/>
  <c r="AB810" i="2"/>
  <c r="AB812" i="2"/>
  <c r="AB814" i="2"/>
  <c r="AB816" i="2"/>
  <c r="AB818" i="2"/>
  <c r="AB820" i="2"/>
  <c r="AB822" i="2"/>
  <c r="AB824" i="2"/>
  <c r="AB826" i="2"/>
  <c r="AB828" i="2"/>
  <c r="AB830" i="2"/>
  <c r="AB832" i="2"/>
  <c r="AB834" i="2"/>
  <c r="AB836" i="2"/>
  <c r="AB838" i="2"/>
  <c r="AB840" i="2"/>
  <c r="AB842" i="2"/>
  <c r="AB844" i="2"/>
  <c r="AB846" i="2"/>
  <c r="AB847" i="2"/>
  <c r="AB848" i="2"/>
  <c r="AB850" i="2"/>
  <c r="AB852" i="2"/>
  <c r="AB854" i="2"/>
  <c r="AB856" i="2"/>
  <c r="AB858" i="2"/>
  <c r="AB860" i="2"/>
  <c r="AB862" i="2"/>
  <c r="AB864" i="2"/>
  <c r="AB866" i="2"/>
  <c r="AB867" i="2"/>
  <c r="AB868" i="2"/>
  <c r="AB870" i="2"/>
  <c r="AB872" i="2"/>
  <c r="AB874" i="2"/>
  <c r="AB876" i="2"/>
  <c r="AB878" i="2"/>
  <c r="AB880" i="2"/>
  <c r="AB882" i="2"/>
  <c r="AB884" i="2"/>
  <c r="AB886" i="2"/>
  <c r="AB887" i="2"/>
  <c r="AB888" i="2"/>
  <c r="AB890" i="2"/>
  <c r="AB892" i="2"/>
  <c r="AB894" i="2"/>
  <c r="AB896" i="2"/>
  <c r="AB898" i="2"/>
  <c r="AB900" i="2"/>
  <c r="AB902" i="2"/>
  <c r="AB904" i="2"/>
  <c r="AB906" i="2"/>
  <c r="AB908" i="2"/>
  <c r="AB910" i="2"/>
  <c r="AB911" i="2"/>
  <c r="AB912" i="2"/>
  <c r="AB914" i="2"/>
  <c r="AB916" i="2"/>
  <c r="AB918" i="2"/>
  <c r="AB920" i="2"/>
  <c r="AB922" i="2"/>
  <c r="AB924" i="2"/>
  <c r="AB926" i="2"/>
  <c r="AB928" i="2"/>
  <c r="AB930" i="2"/>
  <c r="AB931" i="2"/>
  <c r="AB932" i="2"/>
  <c r="AB934" i="2"/>
  <c r="AB936" i="2"/>
  <c r="AB938" i="2"/>
  <c r="AB940" i="2"/>
  <c r="AB942" i="2"/>
  <c r="AB944" i="2"/>
  <c r="AB946" i="2"/>
  <c r="AB948" i="2"/>
  <c r="AB950" i="2"/>
  <c r="AB951" i="2"/>
  <c r="AB952" i="2"/>
  <c r="AB954" i="2"/>
  <c r="AB956" i="2"/>
  <c r="Y958" i="2"/>
  <c r="AB960" i="2"/>
  <c r="AB962" i="2"/>
  <c r="AB964" i="2"/>
  <c r="AB966" i="2"/>
  <c r="AB968" i="2"/>
  <c r="AB970" i="2"/>
  <c r="AB972" i="2"/>
  <c r="AB974" i="2"/>
  <c r="AB975" i="2"/>
  <c r="AB976" i="2"/>
  <c r="AB978" i="2"/>
  <c r="AB980" i="2"/>
  <c r="AB982" i="2"/>
  <c r="AB984" i="2"/>
  <c r="AB986" i="2"/>
  <c r="AB988" i="2"/>
  <c r="AB990" i="2"/>
  <c r="AB992" i="2"/>
  <c r="AB994" i="2"/>
  <c r="AB996" i="2"/>
  <c r="AB998" i="2"/>
  <c r="AB100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BC5" i="2" s="1"/>
  <c r="M996" i="2"/>
  <c r="M997" i="2"/>
  <c r="M998" i="2"/>
  <c r="M999" i="2"/>
  <c r="M1000" i="2"/>
  <c r="J6" i="4"/>
  <c r="I6" i="4"/>
  <c r="H6" i="4"/>
  <c r="G6" i="4"/>
  <c r="F6" i="4"/>
  <c r="E6" i="4"/>
  <c r="D6" i="4"/>
  <c r="C6" i="4"/>
  <c r="K4" i="4"/>
  <c r="J4" i="4"/>
  <c r="I4" i="4"/>
  <c r="H4" i="4"/>
  <c r="G4" i="4"/>
  <c r="F4" i="4"/>
  <c r="E4" i="4"/>
  <c r="D4" i="4"/>
  <c r="C4" i="4"/>
  <c r="Y43" i="2" l="1"/>
  <c r="Z43" i="2" s="1"/>
  <c r="X539" i="2"/>
  <c r="W523" i="2"/>
  <c r="X523" i="2" s="1"/>
  <c r="X475" i="2"/>
  <c r="W459" i="2"/>
  <c r="X459" i="2" s="1"/>
  <c r="W443" i="2"/>
  <c r="X443" i="2" s="1"/>
  <c r="AB655" i="2"/>
  <c r="Y655" i="2"/>
  <c r="Z655" i="2" s="1"/>
  <c r="W533" i="2"/>
  <c r="X533" i="2"/>
  <c r="W469" i="2"/>
  <c r="X469" i="2" s="1"/>
  <c r="X325" i="2"/>
  <c r="X321" i="2"/>
  <c r="W321" i="2"/>
  <c r="W305" i="2"/>
  <c r="X305" i="2" s="1"/>
  <c r="X289" i="2"/>
  <c r="W277" i="2"/>
  <c r="X277" i="2"/>
  <c r="X261" i="2"/>
  <c r="W261" i="2"/>
  <c r="X257" i="2"/>
  <c r="W229" i="2"/>
  <c r="X229" i="2" s="1"/>
  <c r="W225" i="2"/>
  <c r="X225" i="2" s="1"/>
  <c r="X213" i="2"/>
  <c r="X149" i="2"/>
  <c r="W539" i="2"/>
  <c r="W475" i="2"/>
  <c r="AB823" i="2"/>
  <c r="Y823" i="2"/>
  <c r="Z823" i="2" s="1"/>
  <c r="W667" i="2"/>
  <c r="X667" i="2" s="1"/>
  <c r="X635" i="2"/>
  <c r="X603" i="2"/>
  <c r="W603" i="2"/>
  <c r="W587" i="2"/>
  <c r="X587" i="2" s="1"/>
  <c r="X411" i="2"/>
  <c r="W635" i="2"/>
  <c r="W571" i="2"/>
  <c r="X571" i="2" s="1"/>
  <c r="W507" i="2"/>
  <c r="X507" i="2" s="1"/>
  <c r="Y567" i="2"/>
  <c r="Z567" i="2" s="1"/>
  <c r="Z958" i="2"/>
  <c r="W651" i="2"/>
  <c r="X651" i="2" s="1"/>
  <c r="W309" i="2"/>
  <c r="X309" i="2" s="1"/>
  <c r="W165" i="2"/>
  <c r="X165" i="2" s="1"/>
  <c r="W37" i="2"/>
  <c r="X37" i="2" s="1"/>
  <c r="Y911" i="2"/>
  <c r="Z911" i="2" s="1"/>
  <c r="X379" i="2"/>
  <c r="W395" i="2"/>
  <c r="X395" i="2" s="1"/>
  <c r="X43" i="2"/>
  <c r="X107" i="2"/>
  <c r="AB551" i="2"/>
  <c r="Y551" i="2"/>
  <c r="Z551" i="2" s="1"/>
  <c r="AB535" i="2"/>
  <c r="Y535" i="2"/>
  <c r="Z535" i="2" s="1"/>
  <c r="AB519" i="2"/>
  <c r="Y519" i="2"/>
  <c r="Z519" i="2" s="1"/>
  <c r="AB487" i="2"/>
  <c r="Y487" i="2"/>
  <c r="Z487" i="2" s="1"/>
  <c r="AB471" i="2"/>
  <c r="Y471" i="2"/>
  <c r="Z471" i="2" s="1"/>
  <c r="AB455" i="2"/>
  <c r="Y455" i="2"/>
  <c r="Z455" i="2" s="1"/>
  <c r="AB423" i="2"/>
  <c r="Y423" i="2"/>
  <c r="Z423" i="2" s="1"/>
  <c r="AB2" i="2"/>
  <c r="Y2" i="2"/>
  <c r="Z2" i="2" s="1"/>
  <c r="BL5" i="2"/>
  <c r="AT13" i="2" s="1"/>
  <c r="X987" i="2"/>
  <c r="X971" i="2"/>
  <c r="X967" i="2"/>
  <c r="X955" i="2"/>
  <c r="X939" i="2"/>
  <c r="X923" i="2"/>
  <c r="X907" i="2"/>
  <c r="X891" i="2"/>
  <c r="X875" i="2"/>
  <c r="X859" i="2"/>
  <c r="X855" i="2"/>
  <c r="X843" i="2"/>
  <c r="X827" i="2"/>
  <c r="X811" i="2"/>
  <c r="X795" i="2"/>
  <c r="X779" i="2"/>
  <c r="X763" i="2"/>
  <c r="X747" i="2"/>
  <c r="X731" i="2"/>
  <c r="X715" i="2"/>
  <c r="X711" i="2"/>
  <c r="X699" i="2"/>
  <c r="X683" i="2"/>
  <c r="X623" i="2"/>
  <c r="X447" i="2"/>
  <c r="W343" i="2"/>
  <c r="X343" i="2"/>
  <c r="W339" i="2"/>
  <c r="X339" i="2" s="1"/>
  <c r="W335" i="2"/>
  <c r="X335" i="2"/>
  <c r="W327" i="2"/>
  <c r="X327" i="2"/>
  <c r="W323" i="2"/>
  <c r="X323" i="2" s="1"/>
  <c r="W319" i="2"/>
  <c r="X319" i="2"/>
  <c r="W311" i="2"/>
  <c r="X311" i="2" s="1"/>
  <c r="W307" i="2"/>
  <c r="X307" i="2" s="1"/>
  <c r="W303" i="2"/>
  <c r="X303" i="2"/>
  <c r="W295" i="2"/>
  <c r="X295" i="2"/>
  <c r="W291" i="2"/>
  <c r="X291" i="2" s="1"/>
  <c r="W287" i="2"/>
  <c r="X287" i="2" s="1"/>
  <c r="W279" i="2"/>
  <c r="X279" i="2"/>
  <c r="W275" i="2"/>
  <c r="X275" i="2" s="1"/>
  <c r="W271" i="2"/>
  <c r="X271" i="2"/>
  <c r="W263" i="2"/>
  <c r="X263" i="2"/>
  <c r="W259" i="2"/>
  <c r="X259" i="2" s="1"/>
  <c r="W255" i="2"/>
  <c r="X255" i="2"/>
  <c r="W247" i="2"/>
  <c r="X247" i="2" s="1"/>
  <c r="W243" i="2"/>
  <c r="X243" i="2" s="1"/>
  <c r="W239" i="2"/>
  <c r="X239" i="2"/>
  <c r="W231" i="2"/>
  <c r="X231" i="2"/>
  <c r="W227" i="2"/>
  <c r="X227" i="2" s="1"/>
  <c r="W223" i="2"/>
  <c r="X223" i="2" s="1"/>
  <c r="W215" i="2"/>
  <c r="X215" i="2"/>
  <c r="W211" i="2"/>
  <c r="X211" i="2" s="1"/>
  <c r="W207" i="2"/>
  <c r="X207" i="2"/>
  <c r="W199" i="2"/>
  <c r="X199" i="2"/>
  <c r="W195" i="2"/>
  <c r="X195" i="2" s="1"/>
  <c r="W191" i="2"/>
  <c r="X191" i="2"/>
  <c r="W183" i="2"/>
  <c r="X183" i="2" s="1"/>
  <c r="W179" i="2"/>
  <c r="X179" i="2" s="1"/>
  <c r="W175" i="2"/>
  <c r="X175" i="2"/>
  <c r="W167" i="2"/>
  <c r="X167" i="2"/>
  <c r="W163" i="2"/>
  <c r="X163" i="2" s="1"/>
  <c r="W159" i="2"/>
  <c r="X159" i="2" s="1"/>
  <c r="W151" i="2"/>
  <c r="X151" i="2"/>
  <c r="W147" i="2"/>
  <c r="X147" i="2" s="1"/>
  <c r="W143" i="2"/>
  <c r="X143" i="2"/>
  <c r="W135" i="2"/>
  <c r="X135" i="2"/>
  <c r="W131" i="2"/>
  <c r="X131" i="2" s="1"/>
  <c r="W127" i="2"/>
  <c r="X127" i="2"/>
  <c r="W119" i="2"/>
  <c r="X119" i="2" s="1"/>
  <c r="W115" i="2"/>
  <c r="X115" i="2" s="1"/>
  <c r="W111" i="2"/>
  <c r="X111" i="2"/>
  <c r="W103" i="2"/>
  <c r="X103" i="2"/>
  <c r="W99" i="2"/>
  <c r="X99" i="2" s="1"/>
  <c r="W95" i="2"/>
  <c r="X95" i="2" s="1"/>
  <c r="W87" i="2"/>
  <c r="X87" i="2"/>
  <c r="W83" i="2"/>
  <c r="X83" i="2" s="1"/>
  <c r="W79" i="2"/>
  <c r="X79" i="2"/>
  <c r="W71" i="2"/>
  <c r="X71" i="2"/>
  <c r="W67" i="2"/>
  <c r="X67" i="2" s="1"/>
  <c r="W63" i="2"/>
  <c r="X63" i="2"/>
  <c r="W55" i="2"/>
  <c r="X55" i="2" s="1"/>
  <c r="W51" i="2"/>
  <c r="X51" i="2" s="1"/>
  <c r="W47" i="2"/>
  <c r="X47" i="2"/>
  <c r="W39" i="2"/>
  <c r="X39" i="2"/>
  <c r="W35" i="2"/>
  <c r="X35" i="2" s="1"/>
  <c r="W31" i="2"/>
  <c r="X31" i="2" s="1"/>
  <c r="W23" i="2"/>
  <c r="X23" i="2"/>
  <c r="W19" i="2"/>
  <c r="X19" i="2" s="1"/>
  <c r="W15" i="2"/>
  <c r="X15" i="2"/>
  <c r="W7" i="2"/>
  <c r="X7" i="2"/>
  <c r="W3" i="2"/>
  <c r="X3" i="2" s="1"/>
  <c r="W991" i="2"/>
  <c r="X991" i="2" s="1"/>
  <c r="W975" i="2"/>
  <c r="X975" i="2" s="1"/>
  <c r="W959" i="2"/>
  <c r="X959" i="2" s="1"/>
  <c r="W943" i="2"/>
  <c r="X943" i="2" s="1"/>
  <c r="W927" i="2"/>
  <c r="X927" i="2" s="1"/>
  <c r="W911" i="2"/>
  <c r="X911" i="2" s="1"/>
  <c r="W895" i="2"/>
  <c r="X895" i="2" s="1"/>
  <c r="W879" i="2"/>
  <c r="X879" i="2" s="1"/>
  <c r="W863" i="2"/>
  <c r="X863" i="2" s="1"/>
  <c r="W847" i="2"/>
  <c r="X847" i="2" s="1"/>
  <c r="W831" i="2"/>
  <c r="X831" i="2" s="1"/>
  <c r="W815" i="2"/>
  <c r="X815" i="2" s="1"/>
  <c r="W799" i="2"/>
  <c r="X799" i="2" s="1"/>
  <c r="W783" i="2"/>
  <c r="X783" i="2" s="1"/>
  <c r="W767" i="2"/>
  <c r="X767" i="2" s="1"/>
  <c r="W751" i="2"/>
  <c r="X751" i="2" s="1"/>
  <c r="W735" i="2"/>
  <c r="X735" i="2" s="1"/>
  <c r="W719" i="2"/>
  <c r="X719" i="2" s="1"/>
  <c r="W703" i="2"/>
  <c r="X703" i="2" s="1"/>
  <c r="W687" i="2"/>
  <c r="X687" i="2" s="1"/>
  <c r="W671" i="2"/>
  <c r="X671" i="2" s="1"/>
  <c r="W655" i="2"/>
  <c r="X655" i="2" s="1"/>
  <c r="W645" i="2"/>
  <c r="X645" i="2" s="1"/>
  <c r="W639" i="2"/>
  <c r="X639" i="2" s="1"/>
  <c r="W629" i="2"/>
  <c r="X629" i="2" s="1"/>
  <c r="W623" i="2"/>
  <c r="W613" i="2"/>
  <c r="X613" i="2" s="1"/>
  <c r="W607" i="2"/>
  <c r="X607" i="2" s="1"/>
  <c r="W591" i="2"/>
  <c r="X591" i="2" s="1"/>
  <c r="W575" i="2"/>
  <c r="X575" i="2" s="1"/>
  <c r="W559" i="2"/>
  <c r="X559" i="2" s="1"/>
  <c r="W543" i="2"/>
  <c r="X543" i="2" s="1"/>
  <c r="W527" i="2"/>
  <c r="X527" i="2" s="1"/>
  <c r="W511" i="2"/>
  <c r="X511" i="2" s="1"/>
  <c r="W495" i="2"/>
  <c r="X495" i="2" s="1"/>
  <c r="W479" i="2"/>
  <c r="X479" i="2" s="1"/>
  <c r="W463" i="2"/>
  <c r="X463" i="2" s="1"/>
  <c r="W447" i="2"/>
  <c r="W431" i="2"/>
  <c r="X431" i="2" s="1"/>
  <c r="W415" i="2"/>
  <c r="X415" i="2" s="1"/>
  <c r="W399" i="2"/>
  <c r="X399" i="2" s="1"/>
  <c r="W383" i="2"/>
  <c r="X383" i="2" s="1"/>
  <c r="W367" i="2"/>
  <c r="X367" i="2" s="1"/>
  <c r="W351" i="2"/>
  <c r="X351" i="2" s="1"/>
  <c r="X996" i="2"/>
  <c r="X980" i="2"/>
  <c r="X964" i="2"/>
  <c r="X948" i="2"/>
  <c r="X932" i="2"/>
  <c r="X916" i="2"/>
  <c r="X900" i="2"/>
  <c r="X884" i="2"/>
  <c r="X868" i="2"/>
  <c r="X852" i="2"/>
  <c r="X836" i="2"/>
  <c r="X820" i="2"/>
  <c r="X804" i="2"/>
  <c r="X788" i="2"/>
  <c r="X772" i="2"/>
  <c r="X756" i="2"/>
  <c r="X740" i="2"/>
  <c r="X724" i="2"/>
  <c r="X708" i="2"/>
  <c r="X692" i="2"/>
  <c r="X676" i="2"/>
  <c r="X656" i="2"/>
  <c r="X592" i="2"/>
  <c r="X528" i="2"/>
  <c r="X464" i="2"/>
  <c r="X400" i="2"/>
  <c r="X336" i="2"/>
  <c r="X315" i="2"/>
  <c r="X272" i="2"/>
  <c r="X251" i="2"/>
  <c r="X208" i="2"/>
  <c r="X187" i="2"/>
  <c r="X144" i="2"/>
  <c r="X123" i="2"/>
  <c r="X80" i="2"/>
  <c r="X59" i="2"/>
  <c r="X16" i="2"/>
  <c r="Y975" i="2"/>
  <c r="Z975" i="2" s="1"/>
  <c r="Y887" i="2"/>
  <c r="Z887" i="2" s="1"/>
  <c r="Y803" i="2"/>
  <c r="Z803" i="2" s="1"/>
  <c r="Y719" i="2"/>
  <c r="Z719" i="2" s="1"/>
  <c r="Y631" i="2"/>
  <c r="Z631" i="2" s="1"/>
  <c r="Y547" i="2"/>
  <c r="Z547" i="2" s="1"/>
  <c r="Y463" i="2"/>
  <c r="Z463" i="2" s="1"/>
  <c r="Y339" i="2"/>
  <c r="Z339" i="2" s="1"/>
  <c r="Y171" i="2"/>
  <c r="Z171" i="2" s="1"/>
  <c r="AB995" i="2"/>
  <c r="BQ5" i="2" s="1"/>
  <c r="AY13" i="2" s="1"/>
  <c r="BE5" i="2"/>
  <c r="AB979" i="2"/>
  <c r="Y979" i="2"/>
  <c r="Z979" i="2" s="1"/>
  <c r="AB963" i="2"/>
  <c r="Y963" i="2"/>
  <c r="Z963" i="2" s="1"/>
  <c r="AB947" i="2"/>
  <c r="Y947" i="2"/>
  <c r="Z947" i="2" s="1"/>
  <c r="AB915" i="2"/>
  <c r="Y915" i="2"/>
  <c r="Z915" i="2" s="1"/>
  <c r="AB899" i="2"/>
  <c r="Y899" i="2"/>
  <c r="Z899" i="2" s="1"/>
  <c r="AB851" i="2"/>
  <c r="Y851" i="2"/>
  <c r="Z851" i="2" s="1"/>
  <c r="AB771" i="2"/>
  <c r="Y771" i="2"/>
  <c r="Z771" i="2" s="1"/>
  <c r="AB707" i="2"/>
  <c r="Y707" i="2"/>
  <c r="Z707" i="2" s="1"/>
  <c r="AB691" i="2"/>
  <c r="Y691" i="2"/>
  <c r="Z691" i="2" s="1"/>
  <c r="AB659" i="2"/>
  <c r="Y659" i="2"/>
  <c r="Z659" i="2" s="1"/>
  <c r="AB579" i="2"/>
  <c r="Y579" i="2"/>
  <c r="Z579" i="2" s="1"/>
  <c r="AB563" i="2"/>
  <c r="Y563" i="2"/>
  <c r="Z563" i="2" s="1"/>
  <c r="AB531" i="2"/>
  <c r="Y531" i="2"/>
  <c r="Z531" i="2" s="1"/>
  <c r="AB323" i="2"/>
  <c r="Y323" i="2"/>
  <c r="Z323" i="2" s="1"/>
  <c r="AB307" i="2"/>
  <c r="Y307" i="2"/>
  <c r="Z307" i="2" s="1"/>
  <c r="AB291" i="2"/>
  <c r="Y291" i="2"/>
  <c r="Z291" i="2" s="1"/>
  <c r="AB227" i="2"/>
  <c r="Y227" i="2"/>
  <c r="Z227" i="2" s="1"/>
  <c r="AB51" i="2"/>
  <c r="Y51" i="2"/>
  <c r="Z51" i="2" s="1"/>
  <c r="AB35" i="2"/>
  <c r="Y35" i="2"/>
  <c r="Z35" i="2" s="1"/>
  <c r="AB19" i="2"/>
  <c r="Y19" i="2"/>
  <c r="Z19" i="2" s="1"/>
  <c r="AB999" i="2"/>
  <c r="Y999" i="2"/>
  <c r="Z999" i="2" s="1"/>
  <c r="AB983" i="2"/>
  <c r="Y983" i="2"/>
  <c r="Z983" i="2" s="1"/>
  <c r="AB967" i="2"/>
  <c r="Y967" i="2"/>
  <c r="Z967" i="2" s="1"/>
  <c r="AB935" i="2"/>
  <c r="Y935" i="2"/>
  <c r="Z935" i="2" s="1"/>
  <c r="AB919" i="2"/>
  <c r="Y919" i="2"/>
  <c r="Z919" i="2" s="1"/>
  <c r="AB903" i="2"/>
  <c r="Y903" i="2"/>
  <c r="Z903" i="2" s="1"/>
  <c r="AB871" i="2"/>
  <c r="Y871" i="2"/>
  <c r="Z871" i="2" s="1"/>
  <c r="AB855" i="2"/>
  <c r="Y855" i="2"/>
  <c r="Z855" i="2" s="1"/>
  <c r="AB839" i="2"/>
  <c r="Y839" i="2"/>
  <c r="Z839" i="2" s="1"/>
  <c r="AB807" i="2"/>
  <c r="Y807" i="2"/>
  <c r="Z807" i="2" s="1"/>
  <c r="AB791" i="2"/>
  <c r="Y791" i="2"/>
  <c r="Z791" i="2" s="1"/>
  <c r="AB775" i="2"/>
  <c r="Y775" i="2"/>
  <c r="Z775" i="2" s="1"/>
  <c r="AB743" i="2"/>
  <c r="Y743" i="2"/>
  <c r="Z743" i="2" s="1"/>
  <c r="AB727" i="2"/>
  <c r="Y727" i="2"/>
  <c r="Z727" i="2" s="1"/>
  <c r="AB711" i="2"/>
  <c r="Y711" i="2"/>
  <c r="Z711" i="2" s="1"/>
  <c r="AB679" i="2"/>
  <c r="Y679" i="2"/>
  <c r="Z679" i="2" s="1"/>
  <c r="AB663" i="2"/>
  <c r="Y663" i="2"/>
  <c r="Z663" i="2" s="1"/>
  <c r="AB647" i="2"/>
  <c r="Y647" i="2"/>
  <c r="Z647" i="2" s="1"/>
  <c r="AB615" i="2"/>
  <c r="Y615" i="2"/>
  <c r="Z615" i="2" s="1"/>
  <c r="AB599" i="2"/>
  <c r="Y599" i="2"/>
  <c r="Z599" i="2" s="1"/>
  <c r="AB583" i="2"/>
  <c r="Y583" i="2"/>
  <c r="Z583" i="2" s="1"/>
  <c r="AB971" i="2"/>
  <c r="Y971" i="2"/>
  <c r="Z971" i="2" s="1"/>
  <c r="AB939" i="2"/>
  <c r="Y939" i="2"/>
  <c r="Z939" i="2" s="1"/>
  <c r="AB891" i="2"/>
  <c r="Y891" i="2"/>
  <c r="Z891" i="2" s="1"/>
  <c r="AB859" i="2"/>
  <c r="Y859" i="2"/>
  <c r="Z859" i="2" s="1"/>
  <c r="AB827" i="2"/>
  <c r="Y827" i="2"/>
  <c r="Z827" i="2" s="1"/>
  <c r="AB779" i="2"/>
  <c r="Y779" i="2"/>
  <c r="Z779" i="2" s="1"/>
  <c r="AB747" i="2"/>
  <c r="Y747" i="2"/>
  <c r="Z747" i="2" s="1"/>
  <c r="AB699" i="2"/>
  <c r="Y699" i="2"/>
  <c r="Z699" i="2" s="1"/>
  <c r="AB667" i="2"/>
  <c r="Y667" i="2"/>
  <c r="Z667" i="2" s="1"/>
  <c r="AB619" i="2"/>
  <c r="Y619" i="2"/>
  <c r="Z619" i="2" s="1"/>
  <c r="AB603" i="2"/>
  <c r="Y603" i="2"/>
  <c r="Z603" i="2" s="1"/>
  <c r="AB555" i="2"/>
  <c r="Y555" i="2"/>
  <c r="Z555" i="2" s="1"/>
  <c r="AB523" i="2"/>
  <c r="Y523" i="2"/>
  <c r="Z523" i="2" s="1"/>
  <c r="AB491" i="2"/>
  <c r="Y491" i="2"/>
  <c r="Z491" i="2" s="1"/>
  <c r="AB459" i="2"/>
  <c r="Y459" i="2"/>
  <c r="Z459" i="2" s="1"/>
  <c r="AB427" i="2"/>
  <c r="Y427" i="2"/>
  <c r="Z427" i="2" s="1"/>
  <c r="AB406" i="2"/>
  <c r="Y406" i="2"/>
  <c r="Z406" i="2" s="1"/>
  <c r="AB395" i="2"/>
  <c r="Y395" i="2"/>
  <c r="Z395" i="2" s="1"/>
  <c r="AB347" i="2"/>
  <c r="Y347" i="2"/>
  <c r="Z347" i="2" s="1"/>
  <c r="Z320" i="2"/>
  <c r="AB283" i="2"/>
  <c r="Y283" i="2"/>
  <c r="Z283" i="2" s="1"/>
  <c r="AB267" i="2"/>
  <c r="Y267" i="2"/>
  <c r="Z267" i="2" s="1"/>
  <c r="X998" i="2"/>
  <c r="X986" i="2"/>
  <c r="X982" i="2"/>
  <c r="X970" i="2"/>
  <c r="X966" i="2"/>
  <c r="X954" i="2"/>
  <c r="X950" i="2"/>
  <c r="X938" i="2"/>
  <c r="X934" i="2"/>
  <c r="X922" i="2"/>
  <c r="X918" i="2"/>
  <c r="X906" i="2"/>
  <c r="X902" i="2"/>
  <c r="X890" i="2"/>
  <c r="X886" i="2"/>
  <c r="X874" i="2"/>
  <c r="X870" i="2"/>
  <c r="X858" i="2"/>
  <c r="X854" i="2"/>
  <c r="X842" i="2"/>
  <c r="X838" i="2"/>
  <c r="X826" i="2"/>
  <c r="X822" i="2"/>
  <c r="X810" i="2"/>
  <c r="X806" i="2"/>
  <c r="X794" i="2"/>
  <c r="X790" i="2"/>
  <c r="X778" i="2"/>
  <c r="X774" i="2"/>
  <c r="X762" i="2"/>
  <c r="X758" i="2"/>
  <c r="X746" i="2"/>
  <c r="X742" i="2"/>
  <c r="X730" i="2"/>
  <c r="X726" i="2"/>
  <c r="X714" i="2"/>
  <c r="X710" i="2"/>
  <c r="X698" i="2"/>
  <c r="X694" i="2"/>
  <c r="X682" i="2"/>
  <c r="X678" i="2"/>
  <c r="X666" i="2"/>
  <c r="X662" i="2"/>
  <c r="X650" i="2"/>
  <c r="X646" i="2"/>
  <c r="X634" i="2"/>
  <c r="X630" i="2"/>
  <c r="X618" i="2"/>
  <c r="X614" i="2"/>
  <c r="X602" i="2"/>
  <c r="X598" i="2"/>
  <c r="X586" i="2"/>
  <c r="X582" i="2"/>
  <c r="X570" i="2"/>
  <c r="X566" i="2"/>
  <c r="X554" i="2"/>
  <c r="X550" i="2"/>
  <c r="X538" i="2"/>
  <c r="X534" i="2"/>
  <c r="X522" i="2"/>
  <c r="X518" i="2"/>
  <c r="X506" i="2"/>
  <c r="X502" i="2"/>
  <c r="X490" i="2"/>
  <c r="X486" i="2"/>
  <c r="X474" i="2"/>
  <c r="X470" i="2"/>
  <c r="X458" i="2"/>
  <c r="X454" i="2"/>
  <c r="X442" i="2"/>
  <c r="X438" i="2"/>
  <c r="X426" i="2"/>
  <c r="X422" i="2"/>
  <c r="X410" i="2"/>
  <c r="X406" i="2"/>
  <c r="X394" i="2"/>
  <c r="X390" i="2"/>
  <c r="X378" i="2"/>
  <c r="X374" i="2"/>
  <c r="X362" i="2"/>
  <c r="X358" i="2"/>
  <c r="W350" i="2"/>
  <c r="X350" i="2" s="1"/>
  <c r="X346" i="2"/>
  <c r="W346" i="2"/>
  <c r="X342" i="2"/>
  <c r="X338" i="2"/>
  <c r="W338" i="2"/>
  <c r="X334" i="2"/>
  <c r="W330" i="2"/>
  <c r="X330" i="2" s="1"/>
  <c r="X326" i="2"/>
  <c r="W322" i="2"/>
  <c r="X322" i="2" s="1"/>
  <c r="X318" i="2"/>
  <c r="W314" i="2"/>
  <c r="X314" i="2" s="1"/>
  <c r="X306" i="2"/>
  <c r="W306" i="2"/>
  <c r="W298" i="2"/>
  <c r="X298" i="2" s="1"/>
  <c r="W290" i="2"/>
  <c r="X290" i="2" s="1"/>
  <c r="X282" i="2"/>
  <c r="W282" i="2"/>
  <c r="X278" i="2"/>
  <c r="X274" i="2"/>
  <c r="W274" i="2"/>
  <c r="X270" i="2"/>
  <c r="W266" i="2"/>
  <c r="X266" i="2" s="1"/>
  <c r="X262" i="2"/>
  <c r="W258" i="2"/>
  <c r="X258" i="2" s="1"/>
  <c r="X254" i="2"/>
  <c r="W250" i="2"/>
  <c r="X250" i="2" s="1"/>
  <c r="X242" i="2"/>
  <c r="W242" i="2"/>
  <c r="W234" i="2"/>
  <c r="X234" i="2" s="1"/>
  <c r="W226" i="2"/>
  <c r="X226" i="2" s="1"/>
  <c r="W218" i="2"/>
  <c r="X218" i="2" s="1"/>
  <c r="X214" i="2"/>
  <c r="X210" i="2"/>
  <c r="W210" i="2"/>
  <c r="W206" i="2"/>
  <c r="X206" i="2" s="1"/>
  <c r="X202" i="2"/>
  <c r="W202" i="2"/>
  <c r="W198" i="2"/>
  <c r="X198" i="2" s="1"/>
  <c r="W194" i="2"/>
  <c r="X194" i="2" s="1"/>
  <c r="W190" i="2"/>
  <c r="X190" i="2" s="1"/>
  <c r="W186" i="2"/>
  <c r="X186" i="2" s="1"/>
  <c r="W182" i="2"/>
  <c r="X182" i="2" s="1"/>
  <c r="X178" i="2"/>
  <c r="W178" i="2"/>
  <c r="W174" i="2"/>
  <c r="X174" i="2" s="1"/>
  <c r="X170" i="2"/>
  <c r="W170" i="2"/>
  <c r="W166" i="2"/>
  <c r="X166" i="2" s="1"/>
  <c r="W162" i="2"/>
  <c r="X162" i="2" s="1"/>
  <c r="W158" i="2"/>
  <c r="X158" i="2" s="1"/>
  <c r="W154" i="2"/>
  <c r="X154" i="2" s="1"/>
  <c r="W150" i="2"/>
  <c r="X150" i="2" s="1"/>
  <c r="X146" i="2"/>
  <c r="W146" i="2"/>
  <c r="W142" i="2"/>
  <c r="X142" i="2" s="1"/>
  <c r="X138" i="2"/>
  <c r="W138" i="2"/>
  <c r="W134" i="2"/>
  <c r="X134" i="2" s="1"/>
  <c r="W130" i="2"/>
  <c r="X130" i="2" s="1"/>
  <c r="W126" i="2"/>
  <c r="X126" i="2" s="1"/>
  <c r="W122" i="2"/>
  <c r="X122" i="2" s="1"/>
  <c r="W118" i="2"/>
  <c r="X118" i="2" s="1"/>
  <c r="X114" i="2"/>
  <c r="W114" i="2"/>
  <c r="W110" i="2"/>
  <c r="X110" i="2" s="1"/>
  <c r="X106" i="2"/>
  <c r="W106" i="2"/>
  <c r="W102" i="2"/>
  <c r="X102" i="2" s="1"/>
  <c r="W98" i="2"/>
  <c r="X98" i="2" s="1"/>
  <c r="W94" i="2"/>
  <c r="X94" i="2" s="1"/>
  <c r="W90" i="2"/>
  <c r="X90" i="2" s="1"/>
  <c r="W86" i="2"/>
  <c r="X86" i="2" s="1"/>
  <c r="X82" i="2"/>
  <c r="W82" i="2"/>
  <c r="W78" i="2"/>
  <c r="X78" i="2" s="1"/>
  <c r="X74" i="2"/>
  <c r="W74" i="2"/>
  <c r="W70" i="2"/>
  <c r="X70" i="2" s="1"/>
  <c r="W66" i="2"/>
  <c r="X66" i="2" s="1"/>
  <c r="W62" i="2"/>
  <c r="X62" i="2" s="1"/>
  <c r="W58" i="2"/>
  <c r="X58" i="2" s="1"/>
  <c r="W54" i="2"/>
  <c r="X54" i="2" s="1"/>
  <c r="X50" i="2"/>
  <c r="W50" i="2"/>
  <c r="W46" i="2"/>
  <c r="X46" i="2" s="1"/>
  <c r="X42" i="2"/>
  <c r="W42" i="2"/>
  <c r="W38" i="2"/>
  <c r="X38" i="2" s="1"/>
  <c r="W34" i="2"/>
  <c r="X34" i="2" s="1"/>
  <c r="W30" i="2"/>
  <c r="X30" i="2" s="1"/>
  <c r="W26" i="2"/>
  <c r="X26" i="2" s="1"/>
  <c r="W22" i="2"/>
  <c r="X22" i="2" s="1"/>
  <c r="X18" i="2"/>
  <c r="W18" i="2"/>
  <c r="W14" i="2"/>
  <c r="X14" i="2" s="1"/>
  <c r="X10" i="2"/>
  <c r="W10" i="2"/>
  <c r="W6" i="2"/>
  <c r="X6" i="2" s="1"/>
  <c r="W2" i="2"/>
  <c r="X2" i="2" s="1"/>
  <c r="W995" i="2"/>
  <c r="BM5" i="2" s="1"/>
  <c r="AU13" i="2" s="1"/>
  <c r="W990" i="2"/>
  <c r="X990" i="2" s="1"/>
  <c r="W979" i="2"/>
  <c r="X979" i="2" s="1"/>
  <c r="W974" i="2"/>
  <c r="X974" i="2" s="1"/>
  <c r="W963" i="2"/>
  <c r="X963" i="2" s="1"/>
  <c r="W958" i="2"/>
  <c r="X958" i="2" s="1"/>
  <c r="W947" i="2"/>
  <c r="X947" i="2" s="1"/>
  <c r="W942" i="2"/>
  <c r="X942" i="2" s="1"/>
  <c r="W931" i="2"/>
  <c r="X931" i="2" s="1"/>
  <c r="W926" i="2"/>
  <c r="X926" i="2" s="1"/>
  <c r="W915" i="2"/>
  <c r="X915" i="2" s="1"/>
  <c r="W910" i="2"/>
  <c r="X910" i="2" s="1"/>
  <c r="W899" i="2"/>
  <c r="X899" i="2" s="1"/>
  <c r="W894" i="2"/>
  <c r="X894" i="2" s="1"/>
  <c r="W883" i="2"/>
  <c r="X883" i="2" s="1"/>
  <c r="W878" i="2"/>
  <c r="X878" i="2" s="1"/>
  <c r="W867" i="2"/>
  <c r="X867" i="2" s="1"/>
  <c r="W862" i="2"/>
  <c r="X862" i="2" s="1"/>
  <c r="W851" i="2"/>
  <c r="X851" i="2" s="1"/>
  <c r="W846" i="2"/>
  <c r="X846" i="2" s="1"/>
  <c r="W835" i="2"/>
  <c r="X835" i="2" s="1"/>
  <c r="W830" i="2"/>
  <c r="X830" i="2" s="1"/>
  <c r="W819" i="2"/>
  <c r="X819" i="2" s="1"/>
  <c r="W814" i="2"/>
  <c r="X814" i="2" s="1"/>
  <c r="W803" i="2"/>
  <c r="X803" i="2" s="1"/>
  <c r="W798" i="2"/>
  <c r="X798" i="2" s="1"/>
  <c r="W787" i="2"/>
  <c r="X787" i="2" s="1"/>
  <c r="W782" i="2"/>
  <c r="X782" i="2" s="1"/>
  <c r="W771" i="2"/>
  <c r="X771" i="2" s="1"/>
  <c r="W766" i="2"/>
  <c r="X766" i="2" s="1"/>
  <c r="W755" i="2"/>
  <c r="X755" i="2" s="1"/>
  <c r="W750" i="2"/>
  <c r="X750" i="2" s="1"/>
  <c r="W739" i="2"/>
  <c r="X739" i="2" s="1"/>
  <c r="W734" i="2"/>
  <c r="X734" i="2" s="1"/>
  <c r="W723" i="2"/>
  <c r="X723" i="2" s="1"/>
  <c r="W718" i="2"/>
  <c r="X718" i="2" s="1"/>
  <c r="W707" i="2"/>
  <c r="X707" i="2" s="1"/>
  <c r="W702" i="2"/>
  <c r="X702" i="2" s="1"/>
  <c r="W691" i="2"/>
  <c r="X691" i="2" s="1"/>
  <c r="W686" i="2"/>
  <c r="X686" i="2" s="1"/>
  <c r="W675" i="2"/>
  <c r="X675" i="2" s="1"/>
  <c r="W670" i="2"/>
  <c r="X670" i="2" s="1"/>
  <c r="W659" i="2"/>
  <c r="X659" i="2" s="1"/>
  <c r="W654" i="2"/>
  <c r="X654" i="2" s="1"/>
  <c r="W643" i="2"/>
  <c r="X643" i="2" s="1"/>
  <c r="W638" i="2"/>
  <c r="X638" i="2" s="1"/>
  <c r="W627" i="2"/>
  <c r="X627" i="2" s="1"/>
  <c r="W622" i="2"/>
  <c r="X622" i="2" s="1"/>
  <c r="W611" i="2"/>
  <c r="X611" i="2" s="1"/>
  <c r="W606" i="2"/>
  <c r="X606" i="2" s="1"/>
  <c r="W595" i="2"/>
  <c r="X595" i="2" s="1"/>
  <c r="W590" i="2"/>
  <c r="X590" i="2" s="1"/>
  <c r="W579" i="2"/>
  <c r="X579" i="2" s="1"/>
  <c r="W574" i="2"/>
  <c r="X574" i="2" s="1"/>
  <c r="W563" i="2"/>
  <c r="X563" i="2" s="1"/>
  <c r="W558" i="2"/>
  <c r="X558" i="2" s="1"/>
  <c r="W547" i="2"/>
  <c r="X547" i="2" s="1"/>
  <c r="W542" i="2"/>
  <c r="X542" i="2" s="1"/>
  <c r="W531" i="2"/>
  <c r="X531" i="2" s="1"/>
  <c r="W526" i="2"/>
  <c r="X526" i="2" s="1"/>
  <c r="W515" i="2"/>
  <c r="X515" i="2" s="1"/>
  <c r="W510" i="2"/>
  <c r="X510" i="2" s="1"/>
  <c r="W499" i="2"/>
  <c r="X499" i="2" s="1"/>
  <c r="W494" i="2"/>
  <c r="X494" i="2" s="1"/>
  <c r="W483" i="2"/>
  <c r="X483" i="2" s="1"/>
  <c r="W478" i="2"/>
  <c r="X478" i="2" s="1"/>
  <c r="W467" i="2"/>
  <c r="X467" i="2" s="1"/>
  <c r="W462" i="2"/>
  <c r="X462" i="2" s="1"/>
  <c r="W451" i="2"/>
  <c r="X451" i="2" s="1"/>
  <c r="W446" i="2"/>
  <c r="X446" i="2" s="1"/>
  <c r="W435" i="2"/>
  <c r="X435" i="2" s="1"/>
  <c r="W430" i="2"/>
  <c r="X430" i="2" s="1"/>
  <c r="W419" i="2"/>
  <c r="X419" i="2" s="1"/>
  <c r="W414" i="2"/>
  <c r="X414" i="2" s="1"/>
  <c r="W403" i="2"/>
  <c r="X403" i="2" s="1"/>
  <c r="W398" i="2"/>
  <c r="X398" i="2" s="1"/>
  <c r="W387" i="2"/>
  <c r="X387" i="2" s="1"/>
  <c r="W382" i="2"/>
  <c r="X382" i="2" s="1"/>
  <c r="W371" i="2"/>
  <c r="X371" i="2" s="1"/>
  <c r="W366" i="2"/>
  <c r="X366" i="2" s="1"/>
  <c r="W355" i="2"/>
  <c r="X355" i="2" s="1"/>
  <c r="W294" i="2"/>
  <c r="X294" i="2" s="1"/>
  <c r="W286" i="2"/>
  <c r="X286" i="2" s="1"/>
  <c r="W230" i="2"/>
  <c r="X230" i="2" s="1"/>
  <c r="W222" i="2"/>
  <c r="X222" i="2" s="1"/>
  <c r="X992" i="2"/>
  <c r="X976" i="2"/>
  <c r="X960" i="2"/>
  <c r="X944" i="2"/>
  <c r="X928" i="2"/>
  <c r="X912" i="2"/>
  <c r="X896" i="2"/>
  <c r="X880" i="2"/>
  <c r="X864" i="2"/>
  <c r="X848" i="2"/>
  <c r="X832" i="2"/>
  <c r="X816" i="2"/>
  <c r="X800" i="2"/>
  <c r="X784" i="2"/>
  <c r="X768" i="2"/>
  <c r="X752" i="2"/>
  <c r="X736" i="2"/>
  <c r="X720" i="2"/>
  <c r="X704" i="2"/>
  <c r="X688" i="2"/>
  <c r="X672" i="2"/>
  <c r="X608" i="2"/>
  <c r="X544" i="2"/>
  <c r="X480" i="2"/>
  <c r="X416" i="2"/>
  <c r="X352" i="2"/>
  <c r="X331" i="2"/>
  <c r="X288" i="2"/>
  <c r="X267" i="2"/>
  <c r="X224" i="2"/>
  <c r="X203" i="2"/>
  <c r="X160" i="2"/>
  <c r="X139" i="2"/>
  <c r="X96" i="2"/>
  <c r="X75" i="2"/>
  <c r="X32" i="2"/>
  <c r="X11" i="2"/>
  <c r="Y951" i="2"/>
  <c r="Z951" i="2" s="1"/>
  <c r="Y867" i="2"/>
  <c r="Z867" i="2" s="1"/>
  <c r="Y783" i="2"/>
  <c r="Z783" i="2" s="1"/>
  <c r="Y695" i="2"/>
  <c r="Z695" i="2" s="1"/>
  <c r="Y611" i="2"/>
  <c r="Z611" i="2" s="1"/>
  <c r="Y527" i="2"/>
  <c r="Z527" i="2" s="1"/>
  <c r="Y439" i="2"/>
  <c r="Z439" i="2" s="1"/>
  <c r="Y299" i="2"/>
  <c r="Z299" i="2" s="1"/>
  <c r="Y131" i="2"/>
  <c r="Z131" i="2" s="1"/>
  <c r="AB883" i="2"/>
  <c r="Y883" i="2"/>
  <c r="Z883" i="2" s="1"/>
  <c r="AB835" i="2"/>
  <c r="Y835" i="2"/>
  <c r="Z835" i="2" s="1"/>
  <c r="AB819" i="2"/>
  <c r="Y819" i="2"/>
  <c r="Z819" i="2" s="1"/>
  <c r="AB787" i="2"/>
  <c r="Y787" i="2"/>
  <c r="Z787" i="2" s="1"/>
  <c r="AB755" i="2"/>
  <c r="Y755" i="2"/>
  <c r="Z755" i="2" s="1"/>
  <c r="AB723" i="2"/>
  <c r="Y723" i="2"/>
  <c r="Z723" i="2" s="1"/>
  <c r="AB643" i="2"/>
  <c r="Y643" i="2"/>
  <c r="Z643" i="2" s="1"/>
  <c r="AB627" i="2"/>
  <c r="Y627" i="2"/>
  <c r="Z627" i="2" s="1"/>
  <c r="AB595" i="2"/>
  <c r="Y595" i="2"/>
  <c r="Z595" i="2" s="1"/>
  <c r="AB515" i="2"/>
  <c r="Y515" i="2"/>
  <c r="Z515" i="2" s="1"/>
  <c r="AB499" i="2"/>
  <c r="Y499" i="2"/>
  <c r="Z499" i="2" s="1"/>
  <c r="AB467" i="2"/>
  <c r="Y467" i="2"/>
  <c r="Z467" i="2" s="1"/>
  <c r="AB451" i="2"/>
  <c r="Y451" i="2"/>
  <c r="Z451" i="2" s="1"/>
  <c r="AB435" i="2"/>
  <c r="Y435" i="2"/>
  <c r="Z435" i="2" s="1"/>
  <c r="AB371" i="2"/>
  <c r="Y371" i="2"/>
  <c r="Z371" i="2" s="1"/>
  <c r="AB355" i="2"/>
  <c r="Y355" i="2"/>
  <c r="Z355" i="2" s="1"/>
  <c r="AB275" i="2"/>
  <c r="Y275" i="2"/>
  <c r="Z275" i="2" s="1"/>
  <c r="AB243" i="2"/>
  <c r="Y243" i="2"/>
  <c r="Z243" i="2" s="1"/>
  <c r="AB195" i="2"/>
  <c r="Y195" i="2"/>
  <c r="Z195" i="2" s="1"/>
  <c r="AB179" i="2"/>
  <c r="Y179" i="2"/>
  <c r="Z179" i="2" s="1"/>
  <c r="AB163" i="2"/>
  <c r="Y163" i="2"/>
  <c r="Z163" i="2" s="1"/>
  <c r="AB147" i="2"/>
  <c r="Y147" i="2"/>
  <c r="Z147" i="2" s="1"/>
  <c r="AB115" i="2"/>
  <c r="Y115" i="2"/>
  <c r="Z115" i="2" s="1"/>
  <c r="AB99" i="2"/>
  <c r="Y99" i="2"/>
  <c r="Z99" i="2" s="1"/>
  <c r="AB67" i="2"/>
  <c r="Y67" i="2"/>
  <c r="Z67" i="2" s="1"/>
  <c r="W668" i="2"/>
  <c r="X668" i="2"/>
  <c r="W664" i="2"/>
  <c r="X664" i="2" s="1"/>
  <c r="W660" i="2"/>
  <c r="X660" i="2" s="1"/>
  <c r="W652" i="2"/>
  <c r="X652" i="2" s="1"/>
  <c r="W648" i="2"/>
  <c r="X648" i="2" s="1"/>
  <c r="W644" i="2"/>
  <c r="X644" i="2" s="1"/>
  <c r="W636" i="2"/>
  <c r="X636" i="2" s="1"/>
  <c r="W632" i="2"/>
  <c r="X632" i="2" s="1"/>
  <c r="W628" i="2"/>
  <c r="X628" i="2" s="1"/>
  <c r="W620" i="2"/>
  <c r="X620" i="2" s="1"/>
  <c r="W616" i="2"/>
  <c r="X616" i="2" s="1"/>
  <c r="W612" i="2"/>
  <c r="X612" i="2" s="1"/>
  <c r="W604" i="2"/>
  <c r="X604" i="2" s="1"/>
  <c r="W600" i="2"/>
  <c r="X600" i="2" s="1"/>
  <c r="W596" i="2"/>
  <c r="X596" i="2" s="1"/>
  <c r="W588" i="2"/>
  <c r="X588" i="2" s="1"/>
  <c r="W584" i="2"/>
  <c r="X584" i="2" s="1"/>
  <c r="W580" i="2"/>
  <c r="X580" i="2" s="1"/>
  <c r="W572" i="2"/>
  <c r="X572" i="2"/>
  <c r="W568" i="2"/>
  <c r="X568" i="2" s="1"/>
  <c r="W564" i="2"/>
  <c r="X564" i="2" s="1"/>
  <c r="W556" i="2"/>
  <c r="X556" i="2" s="1"/>
  <c r="W552" i="2"/>
  <c r="X552" i="2" s="1"/>
  <c r="W548" i="2"/>
  <c r="X548" i="2" s="1"/>
  <c r="W540" i="2"/>
  <c r="X540" i="2"/>
  <c r="W536" i="2"/>
  <c r="X536" i="2" s="1"/>
  <c r="W532" i="2"/>
  <c r="X532" i="2" s="1"/>
  <c r="W524" i="2"/>
  <c r="X524" i="2" s="1"/>
  <c r="W520" i="2"/>
  <c r="X520" i="2" s="1"/>
  <c r="W516" i="2"/>
  <c r="X516" i="2" s="1"/>
  <c r="W508" i="2"/>
  <c r="X508" i="2" s="1"/>
  <c r="W504" i="2"/>
  <c r="X504" i="2" s="1"/>
  <c r="W500" i="2"/>
  <c r="X500" i="2" s="1"/>
  <c r="W492" i="2"/>
  <c r="X492" i="2" s="1"/>
  <c r="W488" i="2"/>
  <c r="X488" i="2" s="1"/>
  <c r="W484" i="2"/>
  <c r="X484" i="2" s="1"/>
  <c r="W476" i="2"/>
  <c r="X476" i="2" s="1"/>
  <c r="W472" i="2"/>
  <c r="X472" i="2" s="1"/>
  <c r="W468" i="2"/>
  <c r="X468" i="2" s="1"/>
  <c r="W460" i="2"/>
  <c r="X460" i="2" s="1"/>
  <c r="W456" i="2"/>
  <c r="X456" i="2" s="1"/>
  <c r="W452" i="2"/>
  <c r="X452" i="2" s="1"/>
  <c r="W444" i="2"/>
  <c r="X444" i="2"/>
  <c r="W440" i="2"/>
  <c r="X440" i="2" s="1"/>
  <c r="W436" i="2"/>
  <c r="X436" i="2" s="1"/>
  <c r="W428" i="2"/>
  <c r="X428" i="2" s="1"/>
  <c r="W424" i="2"/>
  <c r="X424" i="2" s="1"/>
  <c r="W420" i="2"/>
  <c r="X420" i="2" s="1"/>
  <c r="W412" i="2"/>
  <c r="X412" i="2"/>
  <c r="W408" i="2"/>
  <c r="X408" i="2" s="1"/>
  <c r="W404" i="2"/>
  <c r="X404" i="2" s="1"/>
  <c r="W396" i="2"/>
  <c r="X396" i="2" s="1"/>
  <c r="W392" i="2"/>
  <c r="X392" i="2" s="1"/>
  <c r="W388" i="2"/>
  <c r="X388" i="2" s="1"/>
  <c r="W380" i="2"/>
  <c r="X380" i="2" s="1"/>
  <c r="W376" i="2"/>
  <c r="X376" i="2" s="1"/>
  <c r="W372" i="2"/>
  <c r="X372" i="2" s="1"/>
  <c r="W364" i="2"/>
  <c r="X364" i="2" s="1"/>
  <c r="W360" i="2"/>
  <c r="X360" i="2" s="1"/>
  <c r="W356" i="2"/>
  <c r="X356" i="2" s="1"/>
  <c r="W348" i="2"/>
  <c r="X348" i="2" s="1"/>
  <c r="W344" i="2"/>
  <c r="X344" i="2" s="1"/>
  <c r="X332" i="2"/>
  <c r="W328" i="2"/>
  <c r="X328" i="2" s="1"/>
  <c r="X324" i="2"/>
  <c r="X316" i="2"/>
  <c r="W312" i="2"/>
  <c r="X312" i="2" s="1"/>
  <c r="X308" i="2"/>
  <c r="W296" i="2"/>
  <c r="X296" i="2" s="1"/>
  <c r="W280" i="2"/>
  <c r="X280" i="2" s="1"/>
  <c r="X268" i="2"/>
  <c r="W264" i="2"/>
  <c r="X264" i="2" s="1"/>
  <c r="X260" i="2"/>
  <c r="X252" i="2"/>
  <c r="W248" i="2"/>
  <c r="X248" i="2" s="1"/>
  <c r="X244" i="2"/>
  <c r="W232" i="2"/>
  <c r="X232" i="2" s="1"/>
  <c r="X220" i="2"/>
  <c r="W216" i="2"/>
  <c r="X216" i="2" s="1"/>
  <c r="W204" i="2"/>
  <c r="X204" i="2" s="1"/>
  <c r="W200" i="2"/>
  <c r="X200" i="2" s="1"/>
  <c r="X196" i="2"/>
  <c r="W196" i="2"/>
  <c r="W188" i="2"/>
  <c r="X188" i="2"/>
  <c r="X184" i="2"/>
  <c r="W184" i="2"/>
  <c r="W180" i="2"/>
  <c r="X180" i="2" s="1"/>
  <c r="W172" i="2"/>
  <c r="X172" i="2" s="1"/>
  <c r="W168" i="2"/>
  <c r="X168" i="2" s="1"/>
  <c r="W164" i="2"/>
  <c r="X164" i="2" s="1"/>
  <c r="W156" i="2"/>
  <c r="X156" i="2" s="1"/>
  <c r="W152" i="2"/>
  <c r="X152" i="2" s="1"/>
  <c r="W148" i="2"/>
  <c r="X148" i="2" s="1"/>
  <c r="W140" i="2"/>
  <c r="X140" i="2" s="1"/>
  <c r="W136" i="2"/>
  <c r="X136" i="2" s="1"/>
  <c r="W132" i="2"/>
  <c r="X132" i="2" s="1"/>
  <c r="W124" i="2"/>
  <c r="X124" i="2" s="1"/>
  <c r="W120" i="2"/>
  <c r="X120" i="2" s="1"/>
  <c r="W116" i="2"/>
  <c r="X116" i="2" s="1"/>
  <c r="W108" i="2"/>
  <c r="X108" i="2" s="1"/>
  <c r="W104" i="2"/>
  <c r="X104" i="2" s="1"/>
  <c r="X100" i="2"/>
  <c r="W100" i="2"/>
  <c r="W92" i="2"/>
  <c r="X92" i="2"/>
  <c r="X88" i="2"/>
  <c r="W88" i="2"/>
  <c r="W84" i="2"/>
  <c r="X84" i="2" s="1"/>
  <c r="W76" i="2"/>
  <c r="X76" i="2" s="1"/>
  <c r="W72" i="2"/>
  <c r="X72" i="2" s="1"/>
  <c r="X68" i="2"/>
  <c r="W68" i="2"/>
  <c r="W60" i="2"/>
  <c r="X60" i="2"/>
  <c r="X56" i="2"/>
  <c r="W56" i="2"/>
  <c r="W52" i="2"/>
  <c r="X52" i="2" s="1"/>
  <c r="W44" i="2"/>
  <c r="X44" i="2" s="1"/>
  <c r="W40" i="2"/>
  <c r="X40" i="2" s="1"/>
  <c r="W36" i="2"/>
  <c r="X36" i="2" s="1"/>
  <c r="W28" i="2"/>
  <c r="X28" i="2" s="1"/>
  <c r="W24" i="2"/>
  <c r="X24" i="2" s="1"/>
  <c r="W20" i="2"/>
  <c r="X20" i="2" s="1"/>
  <c r="W12" i="2"/>
  <c r="X12" i="2" s="1"/>
  <c r="W8" i="2"/>
  <c r="X8" i="2" s="1"/>
  <c r="W4" i="2"/>
  <c r="X4" i="2" s="1"/>
  <c r="W300" i="2"/>
  <c r="X300" i="2" s="1"/>
  <c r="W292" i="2"/>
  <c r="X292" i="2" s="1"/>
  <c r="W236" i="2"/>
  <c r="X236" i="2" s="1"/>
  <c r="W228" i="2"/>
  <c r="X228" i="2" s="1"/>
  <c r="X1000" i="2"/>
  <c r="X984" i="2"/>
  <c r="X968" i="2"/>
  <c r="X952" i="2"/>
  <c r="X936" i="2"/>
  <c r="X920" i="2"/>
  <c r="X904" i="2"/>
  <c r="X888" i="2"/>
  <c r="X872" i="2"/>
  <c r="X856" i="2"/>
  <c r="X840" i="2"/>
  <c r="X824" i="2"/>
  <c r="X808" i="2"/>
  <c r="X792" i="2"/>
  <c r="X776" i="2"/>
  <c r="X760" i="2"/>
  <c r="X744" i="2"/>
  <c r="X728" i="2"/>
  <c r="X712" i="2"/>
  <c r="X696" i="2"/>
  <c r="X680" i="2"/>
  <c r="X640" i="2"/>
  <c r="X576" i="2"/>
  <c r="X512" i="2"/>
  <c r="X448" i="2"/>
  <c r="X384" i="2"/>
  <c r="X320" i="2"/>
  <c r="X256" i="2"/>
  <c r="X192" i="2"/>
  <c r="X128" i="2"/>
  <c r="X64" i="2"/>
  <c r="Y995" i="2"/>
  <c r="Y739" i="2"/>
  <c r="Z739" i="2" s="1"/>
  <c r="Y483" i="2"/>
  <c r="Z483" i="2" s="1"/>
  <c r="Y387" i="2"/>
  <c r="Z387" i="2" s="1"/>
  <c r="Y211" i="2"/>
  <c r="Z211" i="2" s="1"/>
  <c r="AB987" i="2"/>
  <c r="Y987" i="2"/>
  <c r="Z987" i="2" s="1"/>
  <c r="AB955" i="2"/>
  <c r="Y955" i="2"/>
  <c r="Z955" i="2" s="1"/>
  <c r="AB923" i="2"/>
  <c r="Y923" i="2"/>
  <c r="Z923" i="2" s="1"/>
  <c r="AB907" i="2"/>
  <c r="Y907" i="2"/>
  <c r="Z907" i="2" s="1"/>
  <c r="AB875" i="2"/>
  <c r="Y875" i="2"/>
  <c r="Z875" i="2" s="1"/>
  <c r="AB843" i="2"/>
  <c r="Y843" i="2"/>
  <c r="Z843" i="2" s="1"/>
  <c r="AB811" i="2"/>
  <c r="Y811" i="2"/>
  <c r="Z811" i="2" s="1"/>
  <c r="AB795" i="2"/>
  <c r="Y795" i="2"/>
  <c r="Z795" i="2" s="1"/>
  <c r="AB763" i="2"/>
  <c r="Y763" i="2"/>
  <c r="Z763" i="2" s="1"/>
  <c r="AB731" i="2"/>
  <c r="Y731" i="2"/>
  <c r="Z731" i="2" s="1"/>
  <c r="AB715" i="2"/>
  <c r="Y715" i="2"/>
  <c r="Z715" i="2" s="1"/>
  <c r="AB683" i="2"/>
  <c r="Y683" i="2"/>
  <c r="Z683" i="2" s="1"/>
  <c r="AB651" i="2"/>
  <c r="Y651" i="2"/>
  <c r="Z651" i="2" s="1"/>
  <c r="AB635" i="2"/>
  <c r="Y635" i="2"/>
  <c r="Z635" i="2" s="1"/>
  <c r="AB587" i="2"/>
  <c r="Y587" i="2"/>
  <c r="Z587" i="2" s="1"/>
  <c r="AB571" i="2"/>
  <c r="Y571" i="2"/>
  <c r="Z571" i="2" s="1"/>
  <c r="AB539" i="2"/>
  <c r="Y539" i="2"/>
  <c r="Z539" i="2" s="1"/>
  <c r="AB507" i="2"/>
  <c r="Y507" i="2"/>
  <c r="Z507" i="2" s="1"/>
  <c r="AB475" i="2"/>
  <c r="Y475" i="2"/>
  <c r="Z475" i="2" s="1"/>
  <c r="AB443" i="2"/>
  <c r="Y443" i="2"/>
  <c r="Z443" i="2" s="1"/>
  <c r="AB411" i="2"/>
  <c r="Y411" i="2"/>
  <c r="Z411" i="2" s="1"/>
  <c r="Z384" i="2"/>
  <c r="AB379" i="2"/>
  <c r="Y379" i="2"/>
  <c r="Z379" i="2" s="1"/>
  <c r="AB363" i="2"/>
  <c r="Y363" i="2"/>
  <c r="Z363" i="2" s="1"/>
  <c r="AB331" i="2"/>
  <c r="Y331" i="2"/>
  <c r="Z331" i="2" s="1"/>
  <c r="AB315" i="2"/>
  <c r="Y315" i="2"/>
  <c r="Z315" i="2" s="1"/>
  <c r="Z256" i="2"/>
  <c r="AB251" i="2"/>
  <c r="Y251" i="2"/>
  <c r="Z251" i="2" s="1"/>
  <c r="AB235" i="2"/>
  <c r="Y235" i="2"/>
  <c r="Z235" i="2" s="1"/>
  <c r="AB219" i="2"/>
  <c r="Y219" i="2"/>
  <c r="Z219" i="2" s="1"/>
  <c r="Y214" i="2"/>
  <c r="Z214" i="2" s="1"/>
  <c r="AB214" i="2"/>
  <c r="AB203" i="2"/>
  <c r="Y203" i="2"/>
  <c r="Z203" i="2" s="1"/>
  <c r="Z192" i="2"/>
  <c r="AB187" i="2"/>
  <c r="Y187" i="2"/>
  <c r="Z187" i="2" s="1"/>
  <c r="AB155" i="2"/>
  <c r="Y155" i="2"/>
  <c r="Z155" i="2" s="1"/>
  <c r="AB139" i="2"/>
  <c r="Y139" i="2"/>
  <c r="Z139" i="2" s="1"/>
  <c r="Z128" i="2"/>
  <c r="AB123" i="2"/>
  <c r="Y123" i="2"/>
  <c r="Z123" i="2" s="1"/>
  <c r="AB107" i="2"/>
  <c r="Y107" i="2"/>
  <c r="Z107" i="2" s="1"/>
  <c r="AB91" i="2"/>
  <c r="Y91" i="2"/>
  <c r="Z91" i="2" s="1"/>
  <c r="AB75" i="2"/>
  <c r="Y75" i="2"/>
  <c r="Z75" i="2" s="1"/>
  <c r="AB59" i="2"/>
  <c r="Y59" i="2"/>
  <c r="Z59" i="2" s="1"/>
  <c r="AB27" i="2"/>
  <c r="Y27" i="2"/>
  <c r="Z27" i="2" s="1"/>
  <c r="AB11" i="2"/>
  <c r="Y11" i="2"/>
  <c r="Z11" i="2" s="1"/>
  <c r="AB991" i="2"/>
  <c r="Y991" i="2"/>
  <c r="Z991" i="2" s="1"/>
  <c r="AB959" i="2"/>
  <c r="Y959" i="2"/>
  <c r="Z959" i="2" s="1"/>
  <c r="AB943" i="2"/>
  <c r="Y943" i="2"/>
  <c r="Z943" i="2" s="1"/>
  <c r="AB927" i="2"/>
  <c r="Y927" i="2"/>
  <c r="Z927" i="2" s="1"/>
  <c r="AB895" i="2"/>
  <c r="Y895" i="2"/>
  <c r="Z895" i="2" s="1"/>
  <c r="AB879" i="2"/>
  <c r="Y879" i="2"/>
  <c r="Z879" i="2" s="1"/>
  <c r="AB863" i="2"/>
  <c r="Y863" i="2"/>
  <c r="Z863" i="2" s="1"/>
  <c r="AB831" i="2"/>
  <c r="Y831" i="2"/>
  <c r="Z831" i="2" s="1"/>
  <c r="AB815" i="2"/>
  <c r="Y815" i="2"/>
  <c r="Z815" i="2" s="1"/>
  <c r="AB799" i="2"/>
  <c r="Y799" i="2"/>
  <c r="Z799" i="2" s="1"/>
  <c r="AB767" i="2"/>
  <c r="Y767" i="2"/>
  <c r="Z767" i="2" s="1"/>
  <c r="AB751" i="2"/>
  <c r="Y751" i="2"/>
  <c r="Z751" i="2" s="1"/>
  <c r="AB735" i="2"/>
  <c r="Y735" i="2"/>
  <c r="Z735" i="2" s="1"/>
  <c r="AB703" i="2"/>
  <c r="Y703" i="2"/>
  <c r="Z703" i="2" s="1"/>
  <c r="AB687" i="2"/>
  <c r="Y687" i="2"/>
  <c r="Z687" i="2" s="1"/>
  <c r="AB671" i="2"/>
  <c r="Y671" i="2"/>
  <c r="Z671" i="2" s="1"/>
  <c r="AB639" i="2"/>
  <c r="Y639" i="2"/>
  <c r="Z639" i="2" s="1"/>
  <c r="AB623" i="2"/>
  <c r="Y623" i="2"/>
  <c r="Z623" i="2" s="1"/>
  <c r="AB607" i="2"/>
  <c r="Y607" i="2"/>
  <c r="Z607" i="2" s="1"/>
  <c r="AB575" i="2"/>
  <c r="Y575" i="2"/>
  <c r="Z575" i="2" s="1"/>
  <c r="AB559" i="2"/>
  <c r="Y559" i="2"/>
  <c r="Z559" i="2" s="1"/>
  <c r="AB543" i="2"/>
  <c r="Y543" i="2"/>
  <c r="Z543" i="2" s="1"/>
  <c r="AB511" i="2"/>
  <c r="Y511" i="2"/>
  <c r="Z511" i="2" s="1"/>
  <c r="AB495" i="2"/>
  <c r="Y495" i="2"/>
  <c r="Z495" i="2" s="1"/>
  <c r="AB479" i="2"/>
  <c r="Y479" i="2"/>
  <c r="Z479" i="2" s="1"/>
  <c r="AB447" i="2"/>
  <c r="Y447" i="2"/>
  <c r="Z447" i="2" s="1"/>
  <c r="AB431" i="2"/>
  <c r="Y431" i="2"/>
  <c r="Z431" i="2" s="1"/>
  <c r="AB415" i="2"/>
  <c r="Y415" i="2"/>
  <c r="Z415" i="2" s="1"/>
  <c r="X997" i="2"/>
  <c r="X993" i="2"/>
  <c r="X985" i="2"/>
  <c r="X981" i="2"/>
  <c r="X977" i="2"/>
  <c r="X969" i="2"/>
  <c r="X965" i="2"/>
  <c r="X961" i="2"/>
  <c r="X953" i="2"/>
  <c r="X949" i="2"/>
  <c r="X945" i="2"/>
  <c r="X937" i="2"/>
  <c r="X933" i="2"/>
  <c r="X929" i="2"/>
  <c r="X921" i="2"/>
  <c r="X917" i="2"/>
  <c r="X913" i="2"/>
  <c r="X905" i="2"/>
  <c r="X901" i="2"/>
  <c r="X897" i="2"/>
  <c r="X889" i="2"/>
  <c r="X885" i="2"/>
  <c r="X881" i="2"/>
  <c r="X873" i="2"/>
  <c r="X869" i="2"/>
  <c r="X865" i="2"/>
  <c r="X857" i="2"/>
  <c r="X853" i="2"/>
  <c r="X849" i="2"/>
  <c r="X841" i="2"/>
  <c r="X837" i="2"/>
  <c r="X833" i="2"/>
  <c r="X825" i="2"/>
  <c r="X821" i="2"/>
  <c r="X817" i="2"/>
  <c r="X809" i="2"/>
  <c r="X805" i="2"/>
  <c r="X801" i="2"/>
  <c r="X793" i="2"/>
  <c r="X789" i="2"/>
  <c r="X785" i="2"/>
  <c r="X777" i="2"/>
  <c r="X773" i="2"/>
  <c r="X769" i="2"/>
  <c r="X761" i="2"/>
  <c r="X757" i="2"/>
  <c r="X753" i="2"/>
  <c r="X745" i="2"/>
  <c r="X741" i="2"/>
  <c r="X737" i="2"/>
  <c r="X729" i="2"/>
  <c r="X725" i="2"/>
  <c r="X721" i="2"/>
  <c r="X713" i="2"/>
  <c r="X709" i="2"/>
  <c r="X705" i="2"/>
  <c r="X697" i="2"/>
  <c r="X693" i="2"/>
  <c r="X689" i="2"/>
  <c r="X681" i="2"/>
  <c r="X677" i="2"/>
  <c r="X673" i="2"/>
  <c r="X665" i="2"/>
  <c r="X657" i="2"/>
  <c r="X649" i="2"/>
  <c r="X641" i="2"/>
  <c r="X633" i="2"/>
  <c r="X625" i="2"/>
  <c r="X617" i="2"/>
  <c r="X609" i="2"/>
  <c r="X601" i="2"/>
  <c r="X593" i="2"/>
  <c r="X577" i="2"/>
  <c r="X561" i="2"/>
  <c r="X545" i="2"/>
  <c r="X529" i="2"/>
  <c r="X513" i="2"/>
  <c r="X497" i="2"/>
  <c r="X481" i="2"/>
  <c r="X465" i="2"/>
  <c r="X449" i="2"/>
  <c r="X433" i="2"/>
  <c r="X417" i="2"/>
  <c r="X401" i="2"/>
  <c r="X385" i="2"/>
  <c r="X369" i="2"/>
  <c r="X353" i="2"/>
  <c r="X337" i="2"/>
  <c r="X273" i="2"/>
  <c r="X193" i="2"/>
  <c r="X161" i="2"/>
  <c r="X129" i="2"/>
  <c r="X97" i="2"/>
  <c r="X65" i="2"/>
  <c r="X33" i="2"/>
  <c r="W999" i="2"/>
  <c r="X999" i="2" s="1"/>
  <c r="W994" i="2"/>
  <c r="X994" i="2" s="1"/>
  <c r="W989" i="2"/>
  <c r="X989" i="2" s="1"/>
  <c r="W983" i="2"/>
  <c r="X983" i="2" s="1"/>
  <c r="W978" i="2"/>
  <c r="X978" i="2" s="1"/>
  <c r="W973" i="2"/>
  <c r="X973" i="2" s="1"/>
  <c r="W967" i="2"/>
  <c r="W962" i="2"/>
  <c r="X962" i="2" s="1"/>
  <c r="W957" i="2"/>
  <c r="X957" i="2" s="1"/>
  <c r="W951" i="2"/>
  <c r="X951" i="2" s="1"/>
  <c r="W946" i="2"/>
  <c r="X946" i="2" s="1"/>
  <c r="W941" i="2"/>
  <c r="X941" i="2" s="1"/>
  <c r="W935" i="2"/>
  <c r="X935" i="2" s="1"/>
  <c r="W930" i="2"/>
  <c r="X930" i="2" s="1"/>
  <c r="W925" i="2"/>
  <c r="X925" i="2" s="1"/>
  <c r="W919" i="2"/>
  <c r="X919" i="2" s="1"/>
  <c r="W914" i="2"/>
  <c r="X914" i="2" s="1"/>
  <c r="W909" i="2"/>
  <c r="X909" i="2" s="1"/>
  <c r="W903" i="2"/>
  <c r="X903" i="2" s="1"/>
  <c r="W898" i="2"/>
  <c r="X898" i="2" s="1"/>
  <c r="W893" i="2"/>
  <c r="X893" i="2" s="1"/>
  <c r="W887" i="2"/>
  <c r="X887" i="2" s="1"/>
  <c r="W882" i="2"/>
  <c r="X882" i="2" s="1"/>
  <c r="W877" i="2"/>
  <c r="X877" i="2" s="1"/>
  <c r="W871" i="2"/>
  <c r="X871" i="2" s="1"/>
  <c r="W866" i="2"/>
  <c r="X866" i="2" s="1"/>
  <c r="W861" i="2"/>
  <c r="X861" i="2" s="1"/>
  <c r="W855" i="2"/>
  <c r="W850" i="2"/>
  <c r="X850" i="2" s="1"/>
  <c r="W845" i="2"/>
  <c r="X845" i="2" s="1"/>
  <c r="W839" i="2"/>
  <c r="X839" i="2" s="1"/>
  <c r="W834" i="2"/>
  <c r="X834" i="2" s="1"/>
  <c r="W829" i="2"/>
  <c r="X829" i="2" s="1"/>
  <c r="W823" i="2"/>
  <c r="X823" i="2" s="1"/>
  <c r="W818" i="2"/>
  <c r="X818" i="2" s="1"/>
  <c r="W813" i="2"/>
  <c r="X813" i="2" s="1"/>
  <c r="W807" i="2"/>
  <c r="X807" i="2" s="1"/>
  <c r="W802" i="2"/>
  <c r="X802" i="2" s="1"/>
  <c r="W797" i="2"/>
  <c r="X797" i="2" s="1"/>
  <c r="W791" i="2"/>
  <c r="X791" i="2" s="1"/>
  <c r="W786" i="2"/>
  <c r="X786" i="2" s="1"/>
  <c r="W781" i="2"/>
  <c r="X781" i="2" s="1"/>
  <c r="W775" i="2"/>
  <c r="X775" i="2" s="1"/>
  <c r="W770" i="2"/>
  <c r="X770" i="2" s="1"/>
  <c r="W765" i="2"/>
  <c r="X765" i="2" s="1"/>
  <c r="W759" i="2"/>
  <c r="X759" i="2" s="1"/>
  <c r="W754" i="2"/>
  <c r="X754" i="2" s="1"/>
  <c r="W749" i="2"/>
  <c r="X749" i="2" s="1"/>
  <c r="W743" i="2"/>
  <c r="X743" i="2" s="1"/>
  <c r="W738" i="2"/>
  <c r="X738" i="2" s="1"/>
  <c r="W733" i="2"/>
  <c r="X733" i="2" s="1"/>
  <c r="W727" i="2"/>
  <c r="X727" i="2" s="1"/>
  <c r="W722" i="2"/>
  <c r="X722" i="2" s="1"/>
  <c r="W717" i="2"/>
  <c r="X717" i="2" s="1"/>
  <c r="W711" i="2"/>
  <c r="W706" i="2"/>
  <c r="X706" i="2" s="1"/>
  <c r="W701" i="2"/>
  <c r="X701" i="2" s="1"/>
  <c r="W695" i="2"/>
  <c r="X695" i="2" s="1"/>
  <c r="W690" i="2"/>
  <c r="X690" i="2" s="1"/>
  <c r="W685" i="2"/>
  <c r="X685" i="2" s="1"/>
  <c r="W679" i="2"/>
  <c r="X679" i="2" s="1"/>
  <c r="W674" i="2"/>
  <c r="X674" i="2" s="1"/>
  <c r="W669" i="2"/>
  <c r="X669" i="2" s="1"/>
  <c r="W663" i="2"/>
  <c r="X663" i="2" s="1"/>
  <c r="W658" i="2"/>
  <c r="X658" i="2" s="1"/>
  <c r="W653" i="2"/>
  <c r="X653" i="2" s="1"/>
  <c r="W647" i="2"/>
  <c r="X647" i="2" s="1"/>
  <c r="W642" i="2"/>
  <c r="X642" i="2" s="1"/>
  <c r="W637" i="2"/>
  <c r="X637" i="2" s="1"/>
  <c r="W631" i="2"/>
  <c r="X631" i="2" s="1"/>
  <c r="W626" i="2"/>
  <c r="X626" i="2" s="1"/>
  <c r="W621" i="2"/>
  <c r="X621" i="2" s="1"/>
  <c r="W615" i="2"/>
  <c r="X615" i="2" s="1"/>
  <c r="W610" i="2"/>
  <c r="X610" i="2" s="1"/>
  <c r="W605" i="2"/>
  <c r="X605" i="2" s="1"/>
  <c r="W599" i="2"/>
  <c r="X599" i="2" s="1"/>
  <c r="W594" i="2"/>
  <c r="X594" i="2" s="1"/>
  <c r="W583" i="2"/>
  <c r="X583" i="2" s="1"/>
  <c r="W578" i="2"/>
  <c r="X578" i="2" s="1"/>
  <c r="W567" i="2"/>
  <c r="X567" i="2" s="1"/>
  <c r="W562" i="2"/>
  <c r="X562" i="2" s="1"/>
  <c r="W551" i="2"/>
  <c r="X551" i="2" s="1"/>
  <c r="W546" i="2"/>
  <c r="X546" i="2" s="1"/>
  <c r="W535" i="2"/>
  <c r="X535" i="2" s="1"/>
  <c r="W530" i="2"/>
  <c r="X530" i="2" s="1"/>
  <c r="W519" i="2"/>
  <c r="X519" i="2" s="1"/>
  <c r="W514" i="2"/>
  <c r="X514" i="2" s="1"/>
  <c r="W503" i="2"/>
  <c r="X503" i="2" s="1"/>
  <c r="W498" i="2"/>
  <c r="X498" i="2" s="1"/>
  <c r="W487" i="2"/>
  <c r="X487" i="2" s="1"/>
  <c r="W482" i="2"/>
  <c r="X482" i="2" s="1"/>
  <c r="W471" i="2"/>
  <c r="X471" i="2" s="1"/>
  <c r="W466" i="2"/>
  <c r="X466" i="2" s="1"/>
  <c r="W455" i="2"/>
  <c r="X455" i="2" s="1"/>
  <c r="W450" i="2"/>
  <c r="X450" i="2" s="1"/>
  <c r="W439" i="2"/>
  <c r="X439" i="2" s="1"/>
  <c r="W434" i="2"/>
  <c r="X434" i="2" s="1"/>
  <c r="W423" i="2"/>
  <c r="X423" i="2" s="1"/>
  <c r="W418" i="2"/>
  <c r="X418" i="2" s="1"/>
  <c r="W407" i="2"/>
  <c r="X407" i="2" s="1"/>
  <c r="W402" i="2"/>
  <c r="X402" i="2" s="1"/>
  <c r="W391" i="2"/>
  <c r="X391" i="2" s="1"/>
  <c r="W386" i="2"/>
  <c r="X386" i="2" s="1"/>
  <c r="W375" i="2"/>
  <c r="X375" i="2" s="1"/>
  <c r="W370" i="2"/>
  <c r="X370" i="2" s="1"/>
  <c r="W359" i="2"/>
  <c r="X359" i="2" s="1"/>
  <c r="W354" i="2"/>
  <c r="X354" i="2" s="1"/>
  <c r="W347" i="2"/>
  <c r="X347" i="2" s="1"/>
  <c r="W340" i="2"/>
  <c r="X340" i="2" s="1"/>
  <c r="W310" i="2"/>
  <c r="X310" i="2" s="1"/>
  <c r="W302" i="2"/>
  <c r="X302" i="2" s="1"/>
  <c r="W284" i="2"/>
  <c r="X284" i="2" s="1"/>
  <c r="W276" i="2"/>
  <c r="X276" i="2" s="1"/>
  <c r="W246" i="2"/>
  <c r="X246" i="2" s="1"/>
  <c r="W238" i="2"/>
  <c r="X238" i="2" s="1"/>
  <c r="W220" i="2"/>
  <c r="W212" i="2"/>
  <c r="X212" i="2" s="1"/>
  <c r="X988" i="2"/>
  <c r="X972" i="2"/>
  <c r="X956" i="2"/>
  <c r="X940" i="2"/>
  <c r="X924" i="2"/>
  <c r="X908" i="2"/>
  <c r="X892" i="2"/>
  <c r="X876" i="2"/>
  <c r="X860" i="2"/>
  <c r="X844" i="2"/>
  <c r="X828" i="2"/>
  <c r="X812" i="2"/>
  <c r="X796" i="2"/>
  <c r="X780" i="2"/>
  <c r="X764" i="2"/>
  <c r="X748" i="2"/>
  <c r="X732" i="2"/>
  <c r="X716" i="2"/>
  <c r="X700" i="2"/>
  <c r="X684" i="2"/>
  <c r="X624" i="2"/>
  <c r="X560" i="2"/>
  <c r="X496" i="2"/>
  <c r="X432" i="2"/>
  <c r="X368" i="2"/>
  <c r="X304" i="2"/>
  <c r="X283" i="2"/>
  <c r="X240" i="2"/>
  <c r="X219" i="2"/>
  <c r="X176" i="2"/>
  <c r="X155" i="2"/>
  <c r="X112" i="2"/>
  <c r="X91" i="2"/>
  <c r="X48" i="2"/>
  <c r="X27" i="2"/>
  <c r="Y931" i="2"/>
  <c r="Z931" i="2" s="1"/>
  <c r="Y847" i="2"/>
  <c r="Z847" i="2" s="1"/>
  <c r="Y759" i="2"/>
  <c r="Z759" i="2" s="1"/>
  <c r="Y675" i="2"/>
  <c r="Z675" i="2" s="1"/>
  <c r="Y591" i="2"/>
  <c r="Z591" i="2" s="1"/>
  <c r="Y503" i="2"/>
  <c r="Z503" i="2" s="1"/>
  <c r="Y419" i="2"/>
  <c r="Z419" i="2" s="1"/>
  <c r="Y259" i="2"/>
  <c r="Z259" i="2" s="1"/>
  <c r="Y83" i="2"/>
  <c r="Z83" i="2" s="1"/>
  <c r="X589" i="2"/>
  <c r="X585" i="2"/>
  <c r="X573" i="2"/>
  <c r="X569" i="2"/>
  <c r="X557" i="2"/>
  <c r="X553" i="2"/>
  <c r="X541" i="2"/>
  <c r="X537" i="2"/>
  <c r="X525" i="2"/>
  <c r="X521" i="2"/>
  <c r="X509" i="2"/>
  <c r="X505" i="2"/>
  <c r="X493" i="2"/>
  <c r="X489" i="2"/>
  <c r="X477" i="2"/>
  <c r="X473" i="2"/>
  <c r="X461" i="2"/>
  <c r="X457" i="2"/>
  <c r="X445" i="2"/>
  <c r="X441" i="2"/>
  <c r="X429" i="2"/>
  <c r="X425" i="2"/>
  <c r="X413" i="2"/>
  <c r="X409" i="2"/>
  <c r="X397" i="2"/>
  <c r="X393" i="2"/>
  <c r="X381" i="2"/>
  <c r="X377" i="2"/>
  <c r="X365" i="2"/>
  <c r="X361" i="2"/>
  <c r="X349" i="2"/>
  <c r="X345" i="2"/>
  <c r="X333" i="2"/>
  <c r="X329" i="2"/>
  <c r="X313" i="2"/>
  <c r="X297" i="2"/>
  <c r="X285" i="2"/>
  <c r="X281" i="2"/>
  <c r="X265" i="2"/>
  <c r="X249" i="2"/>
  <c r="X233" i="2"/>
  <c r="X221" i="2"/>
  <c r="X217" i="2"/>
  <c r="X205" i="2"/>
  <c r="X201" i="2"/>
  <c r="X189" i="2"/>
  <c r="X185" i="2"/>
  <c r="X173" i="2"/>
  <c r="X169" i="2"/>
  <c r="X157" i="2"/>
  <c r="X153" i="2"/>
  <c r="X141" i="2"/>
  <c r="X137" i="2"/>
  <c r="X125" i="2"/>
  <c r="X121" i="2"/>
  <c r="X109" i="2"/>
  <c r="X105" i="2"/>
  <c r="X93" i="2"/>
  <c r="X89" i="2"/>
  <c r="X77" i="2"/>
  <c r="X73" i="2"/>
  <c r="X61" i="2"/>
  <c r="X57" i="2"/>
  <c r="X45" i="2"/>
  <c r="X41" i="2"/>
  <c r="X29" i="2"/>
  <c r="X25" i="2"/>
  <c r="X13" i="2"/>
  <c r="X9" i="2"/>
  <c r="W333" i="2"/>
  <c r="W317" i="2"/>
  <c r="X317" i="2" s="1"/>
  <c r="W301" i="2"/>
  <c r="X301" i="2" s="1"/>
  <c r="W285" i="2"/>
  <c r="W269" i="2"/>
  <c r="X269" i="2" s="1"/>
  <c r="W253" i="2"/>
  <c r="X253" i="2" s="1"/>
  <c r="W237" i="2"/>
  <c r="X237" i="2" s="1"/>
  <c r="W221" i="2"/>
  <c r="BT5" i="2"/>
  <c r="AS15" i="2" s="1"/>
  <c r="BU5" i="2"/>
  <c r="AT15" i="2" s="1"/>
  <c r="AI2" i="2"/>
  <c r="AJ2" i="2" s="1"/>
  <c r="AF5" i="2"/>
  <c r="AB372" i="2"/>
  <c r="Y372" i="2"/>
  <c r="Z372" i="2" s="1"/>
  <c r="AB364" i="2"/>
  <c r="Y364" i="2"/>
  <c r="Z364" i="2" s="1"/>
  <c r="Y352" i="2"/>
  <c r="Z352" i="2" s="1"/>
  <c r="AB352" i="2"/>
  <c r="AB344" i="2"/>
  <c r="Y344" i="2"/>
  <c r="Z344" i="2" s="1"/>
  <c r="Y336" i="2"/>
  <c r="Z336" i="2" s="1"/>
  <c r="AB336" i="2"/>
  <c r="AB328" i="2"/>
  <c r="Y328" i="2"/>
  <c r="Z328" i="2" s="1"/>
  <c r="AB316" i="2"/>
  <c r="Y316" i="2"/>
  <c r="Z316" i="2" s="1"/>
  <c r="AB304" i="2"/>
  <c r="Y304" i="2"/>
  <c r="Z304" i="2" s="1"/>
  <c r="AB296" i="2"/>
  <c r="Y296" i="2"/>
  <c r="Z296" i="2" s="1"/>
  <c r="AB284" i="2"/>
  <c r="Y284" i="2"/>
  <c r="Z284" i="2" s="1"/>
  <c r="AB276" i="2"/>
  <c r="Y276" i="2"/>
  <c r="Z276" i="2" s="1"/>
  <c r="AB268" i="2"/>
  <c r="Y268" i="2"/>
  <c r="Z268" i="2" s="1"/>
  <c r="AB260" i="2"/>
  <c r="Y260" i="2"/>
  <c r="Z260" i="2" s="1"/>
  <c r="AB248" i="2"/>
  <c r="Y248" i="2"/>
  <c r="Z248" i="2" s="1"/>
  <c r="AB236" i="2"/>
  <c r="Y236" i="2"/>
  <c r="Z236" i="2" s="1"/>
  <c r="Y224" i="2"/>
  <c r="Z224" i="2" s="1"/>
  <c r="AB224" i="2"/>
  <c r="AB216" i="2"/>
  <c r="Y216" i="2"/>
  <c r="Z216" i="2" s="1"/>
  <c r="Y208" i="2"/>
  <c r="Z208" i="2" s="1"/>
  <c r="AB208" i="2"/>
  <c r="AB200" i="2"/>
  <c r="Y200" i="2"/>
  <c r="Z200" i="2" s="1"/>
  <c r="AB188" i="2"/>
  <c r="Y188" i="2"/>
  <c r="Z188" i="2" s="1"/>
  <c r="AB176" i="2"/>
  <c r="Y176" i="2"/>
  <c r="Z176" i="2" s="1"/>
  <c r="Y160" i="2"/>
  <c r="Z160" i="2" s="1"/>
  <c r="AB160" i="2"/>
  <c r="AB116" i="2"/>
  <c r="Y116" i="2"/>
  <c r="Z116" i="2" s="1"/>
  <c r="AB104" i="2"/>
  <c r="Y104" i="2"/>
  <c r="Z104" i="2" s="1"/>
  <c r="AB92" i="2"/>
  <c r="Y92" i="2"/>
  <c r="Z92" i="2" s="1"/>
  <c r="AB80" i="2"/>
  <c r="Y80" i="2"/>
  <c r="Z80" i="2" s="1"/>
  <c r="AB72" i="2"/>
  <c r="Y72" i="2"/>
  <c r="Z72" i="2" s="1"/>
  <c r="AB60" i="2"/>
  <c r="Y60" i="2"/>
  <c r="Z60" i="2" s="1"/>
  <c r="AB44" i="2"/>
  <c r="Y44" i="2"/>
  <c r="Z44" i="2" s="1"/>
  <c r="AB36" i="2"/>
  <c r="Y36" i="2"/>
  <c r="Z36" i="2" s="1"/>
  <c r="AB24" i="2"/>
  <c r="Y24" i="2"/>
  <c r="Z24" i="2" s="1"/>
  <c r="AF997" i="2"/>
  <c r="AF985" i="2"/>
  <c r="AF973" i="2"/>
  <c r="AF957" i="2"/>
  <c r="AF913" i="2"/>
  <c r="AF901" i="2"/>
  <c r="AF889" i="2"/>
  <c r="AI877" i="2"/>
  <c r="AJ877" i="2" s="1"/>
  <c r="AF877" i="2"/>
  <c r="AF865" i="2"/>
  <c r="AF853" i="2"/>
  <c r="AF841" i="2"/>
  <c r="AI829" i="2"/>
  <c r="AJ829" i="2" s="1"/>
  <c r="AF829" i="2"/>
  <c r="AF817" i="2"/>
  <c r="AF805" i="2"/>
  <c r="AF793" i="2"/>
  <c r="AF777" i="2"/>
  <c r="AF769" i="2"/>
  <c r="AI749" i="2"/>
  <c r="AJ749" i="2" s="1"/>
  <c r="AF749" i="2"/>
  <c r="AF737" i="2"/>
  <c r="AF725" i="2"/>
  <c r="AF713" i="2"/>
  <c r="AF701" i="2"/>
  <c r="AF689" i="2"/>
  <c r="AF673" i="2"/>
  <c r="AF657" i="2"/>
  <c r="AF645" i="2"/>
  <c r="AF633" i="2"/>
  <c r="AI621" i="2"/>
  <c r="AJ621" i="2" s="1"/>
  <c r="AF621" i="2"/>
  <c r="AF609" i="2"/>
  <c r="AF597" i="2"/>
  <c r="AF585" i="2"/>
  <c r="AI573" i="2"/>
  <c r="AJ573" i="2" s="1"/>
  <c r="AF573" i="2"/>
  <c r="AF553" i="2"/>
  <c r="AI541" i="2"/>
  <c r="AJ541" i="2" s="1"/>
  <c r="AF541" i="2"/>
  <c r="AF529" i="2"/>
  <c r="AF517" i="2"/>
  <c r="AF501" i="2"/>
  <c r="AF489" i="2"/>
  <c r="AF473" i="2"/>
  <c r="AF461" i="2"/>
  <c r="AF449" i="2"/>
  <c r="AF437" i="2"/>
  <c r="AF425" i="2"/>
  <c r="AF413" i="2"/>
  <c r="AF393" i="2"/>
  <c r="AI381" i="2"/>
  <c r="AJ381" i="2" s="1"/>
  <c r="AF381" i="2"/>
  <c r="AF369" i="2"/>
  <c r="AF357" i="2"/>
  <c r="AF345" i="2"/>
  <c r="AF325" i="2"/>
  <c r="AF313" i="2"/>
  <c r="AF301" i="2"/>
  <c r="AF289" i="2"/>
  <c r="AF273" i="2"/>
  <c r="AF261" i="2"/>
  <c r="AF245" i="2"/>
  <c r="AF233" i="2"/>
  <c r="AF221" i="2"/>
  <c r="AF209" i="2"/>
  <c r="AF197" i="2"/>
  <c r="AF185" i="2"/>
  <c r="AF169" i="2"/>
  <c r="AF157" i="2"/>
  <c r="AF145" i="2"/>
  <c r="AF133" i="2"/>
  <c r="AF121" i="2"/>
  <c r="AF101" i="2"/>
  <c r="AF17" i="2"/>
  <c r="Y3" i="2"/>
  <c r="Z3" i="2" s="1"/>
  <c r="AB3" i="2"/>
  <c r="Y998" i="2"/>
  <c r="Z998" i="2" s="1"/>
  <c r="Y994" i="2"/>
  <c r="Z994" i="2" s="1"/>
  <c r="Y990" i="2"/>
  <c r="Z990" i="2" s="1"/>
  <c r="Y986" i="2"/>
  <c r="Z986" i="2" s="1"/>
  <c r="Y982" i="2"/>
  <c r="Z982" i="2" s="1"/>
  <c r="Y978" i="2"/>
  <c r="Z978" i="2" s="1"/>
  <c r="Y974" i="2"/>
  <c r="Z974" i="2" s="1"/>
  <c r="Y970" i="2"/>
  <c r="Z970" i="2" s="1"/>
  <c r="Y966" i="2"/>
  <c r="Z966" i="2" s="1"/>
  <c r="Y962" i="2"/>
  <c r="Z962" i="2" s="1"/>
  <c r="Y954" i="2"/>
  <c r="Z954" i="2" s="1"/>
  <c r="Y950" i="2"/>
  <c r="Z950" i="2" s="1"/>
  <c r="Y946" i="2"/>
  <c r="Z946" i="2" s="1"/>
  <c r="Y942" i="2"/>
  <c r="Z942" i="2" s="1"/>
  <c r="Y938" i="2"/>
  <c r="Z938" i="2" s="1"/>
  <c r="Y934" i="2"/>
  <c r="Z934" i="2" s="1"/>
  <c r="Y930" i="2"/>
  <c r="Z930" i="2" s="1"/>
  <c r="Y926" i="2"/>
  <c r="Z926" i="2" s="1"/>
  <c r="Y922" i="2"/>
  <c r="Z922" i="2" s="1"/>
  <c r="Y918" i="2"/>
  <c r="Z918" i="2" s="1"/>
  <c r="Y914" i="2"/>
  <c r="Z914" i="2" s="1"/>
  <c r="Y910" i="2"/>
  <c r="Z910" i="2" s="1"/>
  <c r="Y906" i="2"/>
  <c r="Z906" i="2" s="1"/>
  <c r="Y902" i="2"/>
  <c r="Z902" i="2" s="1"/>
  <c r="Y898" i="2"/>
  <c r="Z898" i="2" s="1"/>
  <c r="Y894" i="2"/>
  <c r="Z894" i="2" s="1"/>
  <c r="Y890" i="2"/>
  <c r="Z890" i="2" s="1"/>
  <c r="Y886" i="2"/>
  <c r="Z886" i="2" s="1"/>
  <c r="Y882" i="2"/>
  <c r="Z882" i="2" s="1"/>
  <c r="Y878" i="2"/>
  <c r="Z878" i="2" s="1"/>
  <c r="Y874" i="2"/>
  <c r="Z874" i="2" s="1"/>
  <c r="Y870" i="2"/>
  <c r="Z870" i="2" s="1"/>
  <c r="Y866" i="2"/>
  <c r="Z866" i="2" s="1"/>
  <c r="Y862" i="2"/>
  <c r="Z862" i="2" s="1"/>
  <c r="Y858" i="2"/>
  <c r="Z858" i="2" s="1"/>
  <c r="Y854" i="2"/>
  <c r="Z854" i="2" s="1"/>
  <c r="Y850" i="2"/>
  <c r="Z850" i="2" s="1"/>
  <c r="Y846" i="2"/>
  <c r="Z846" i="2" s="1"/>
  <c r="Y842" i="2"/>
  <c r="Z842" i="2" s="1"/>
  <c r="Y838" i="2"/>
  <c r="Z838" i="2" s="1"/>
  <c r="Y834" i="2"/>
  <c r="Z834" i="2" s="1"/>
  <c r="Y830" i="2"/>
  <c r="Z830" i="2" s="1"/>
  <c r="Y826" i="2"/>
  <c r="Z826" i="2" s="1"/>
  <c r="Y822" i="2"/>
  <c r="Z822" i="2" s="1"/>
  <c r="Y818" i="2"/>
  <c r="Z818" i="2" s="1"/>
  <c r="Y814" i="2"/>
  <c r="Z814" i="2" s="1"/>
  <c r="Y810" i="2"/>
  <c r="Z810" i="2" s="1"/>
  <c r="Y806" i="2"/>
  <c r="Z806" i="2" s="1"/>
  <c r="Y802" i="2"/>
  <c r="Z802" i="2" s="1"/>
  <c r="Y798" i="2"/>
  <c r="Z798" i="2" s="1"/>
  <c r="Y794" i="2"/>
  <c r="Z794" i="2" s="1"/>
  <c r="Y790" i="2"/>
  <c r="Z790" i="2" s="1"/>
  <c r="Y786" i="2"/>
  <c r="Z786" i="2" s="1"/>
  <c r="Y782" i="2"/>
  <c r="Z782" i="2" s="1"/>
  <c r="Y778" i="2"/>
  <c r="Z778" i="2" s="1"/>
  <c r="Y774" i="2"/>
  <c r="Z774" i="2" s="1"/>
  <c r="Y770" i="2"/>
  <c r="Z770" i="2" s="1"/>
  <c r="Y766" i="2"/>
  <c r="Z766" i="2" s="1"/>
  <c r="Y762" i="2"/>
  <c r="Z762" i="2" s="1"/>
  <c r="Y758" i="2"/>
  <c r="Z758" i="2" s="1"/>
  <c r="Y754" i="2"/>
  <c r="Z754" i="2" s="1"/>
  <c r="Y750" i="2"/>
  <c r="Z750" i="2" s="1"/>
  <c r="Y746" i="2"/>
  <c r="Z746" i="2" s="1"/>
  <c r="Y742" i="2"/>
  <c r="Z742" i="2" s="1"/>
  <c r="Y738" i="2"/>
  <c r="Z738" i="2" s="1"/>
  <c r="Y734" i="2"/>
  <c r="Z734" i="2" s="1"/>
  <c r="Y730" i="2"/>
  <c r="Z730" i="2" s="1"/>
  <c r="Y726" i="2"/>
  <c r="Z726" i="2" s="1"/>
  <c r="Y722" i="2"/>
  <c r="Z722" i="2" s="1"/>
  <c r="Y718" i="2"/>
  <c r="Z718" i="2" s="1"/>
  <c r="Y714" i="2"/>
  <c r="Z714" i="2" s="1"/>
  <c r="Y710" i="2"/>
  <c r="Z710" i="2" s="1"/>
  <c r="Y706" i="2"/>
  <c r="Z706" i="2" s="1"/>
  <c r="Y702" i="2"/>
  <c r="Z702" i="2" s="1"/>
  <c r="Y698" i="2"/>
  <c r="Z698" i="2" s="1"/>
  <c r="Y694" i="2"/>
  <c r="Z694" i="2" s="1"/>
  <c r="Y690" i="2"/>
  <c r="Z690" i="2" s="1"/>
  <c r="Y686" i="2"/>
  <c r="Z686" i="2" s="1"/>
  <c r="Y682" i="2"/>
  <c r="Z682" i="2" s="1"/>
  <c r="Y678" i="2"/>
  <c r="Z678" i="2" s="1"/>
  <c r="Y674" i="2"/>
  <c r="Z674" i="2" s="1"/>
  <c r="Y670" i="2"/>
  <c r="Z670" i="2" s="1"/>
  <c r="Y666" i="2"/>
  <c r="Z666" i="2" s="1"/>
  <c r="Y662" i="2"/>
  <c r="Z662" i="2" s="1"/>
  <c r="Y658" i="2"/>
  <c r="Z658" i="2" s="1"/>
  <c r="Y654" i="2"/>
  <c r="Z654" i="2" s="1"/>
  <c r="Y650" i="2"/>
  <c r="Z650" i="2" s="1"/>
  <c r="Y646" i="2"/>
  <c r="Z646" i="2" s="1"/>
  <c r="Y642" i="2"/>
  <c r="Z642" i="2" s="1"/>
  <c r="Y638" i="2"/>
  <c r="Z638" i="2" s="1"/>
  <c r="Y634" i="2"/>
  <c r="Z634" i="2" s="1"/>
  <c r="Y630" i="2"/>
  <c r="Z630" i="2" s="1"/>
  <c r="Y626" i="2"/>
  <c r="Z626" i="2" s="1"/>
  <c r="Y622" i="2"/>
  <c r="Z622" i="2" s="1"/>
  <c r="Y618" i="2"/>
  <c r="Z618" i="2" s="1"/>
  <c r="Y614" i="2"/>
  <c r="Z614" i="2" s="1"/>
  <c r="Y610" i="2"/>
  <c r="Z610" i="2" s="1"/>
  <c r="Y606" i="2"/>
  <c r="Z606" i="2" s="1"/>
  <c r="Y602" i="2"/>
  <c r="Z602" i="2" s="1"/>
  <c r="Y598" i="2"/>
  <c r="Z598" i="2" s="1"/>
  <c r="Y594" i="2"/>
  <c r="Z594" i="2" s="1"/>
  <c r="Y590" i="2"/>
  <c r="Z590" i="2" s="1"/>
  <c r="Y586" i="2"/>
  <c r="Z586" i="2" s="1"/>
  <c r="Y582" i="2"/>
  <c r="Z582" i="2" s="1"/>
  <c r="Y578" i="2"/>
  <c r="Z578" i="2" s="1"/>
  <c r="Y574" i="2"/>
  <c r="Z574" i="2" s="1"/>
  <c r="Y570" i="2"/>
  <c r="Z570" i="2" s="1"/>
  <c r="Y566" i="2"/>
  <c r="Z566" i="2" s="1"/>
  <c r="Y562" i="2"/>
  <c r="Z562" i="2" s="1"/>
  <c r="Y558" i="2"/>
  <c r="Z558" i="2" s="1"/>
  <c r="Y554" i="2"/>
  <c r="Z554" i="2" s="1"/>
  <c r="Y550" i="2"/>
  <c r="Z550" i="2" s="1"/>
  <c r="Y546" i="2"/>
  <c r="Z546" i="2" s="1"/>
  <c r="Y542" i="2"/>
  <c r="Z542" i="2" s="1"/>
  <c r="Y538" i="2"/>
  <c r="Z538" i="2" s="1"/>
  <c r="Y534" i="2"/>
  <c r="Z534" i="2" s="1"/>
  <c r="Y530" i="2"/>
  <c r="Z530" i="2" s="1"/>
  <c r="Y526" i="2"/>
  <c r="Z526" i="2" s="1"/>
  <c r="Y522" i="2"/>
  <c r="Z522" i="2" s="1"/>
  <c r="Y518" i="2"/>
  <c r="Z518" i="2" s="1"/>
  <c r="Y514" i="2"/>
  <c r="Z514" i="2" s="1"/>
  <c r="Y510" i="2"/>
  <c r="Z510" i="2" s="1"/>
  <c r="Y506" i="2"/>
  <c r="Z506" i="2" s="1"/>
  <c r="Y502" i="2"/>
  <c r="Z502" i="2" s="1"/>
  <c r="Y498" i="2"/>
  <c r="Z498" i="2" s="1"/>
  <c r="Y494" i="2"/>
  <c r="Z494" i="2" s="1"/>
  <c r="Y490" i="2"/>
  <c r="Z490" i="2" s="1"/>
  <c r="Y486" i="2"/>
  <c r="Z486" i="2" s="1"/>
  <c r="Y482" i="2"/>
  <c r="Z482" i="2" s="1"/>
  <c r="Y478" i="2"/>
  <c r="Z478" i="2" s="1"/>
  <c r="Y474" i="2"/>
  <c r="Z474" i="2" s="1"/>
  <c r="Y470" i="2"/>
  <c r="Z470" i="2" s="1"/>
  <c r="Y466" i="2"/>
  <c r="Z466" i="2" s="1"/>
  <c r="Y462" i="2"/>
  <c r="Z462" i="2" s="1"/>
  <c r="Y458" i="2"/>
  <c r="Z458" i="2" s="1"/>
  <c r="Y454" i="2"/>
  <c r="Z454" i="2" s="1"/>
  <c r="Y450" i="2"/>
  <c r="Z450" i="2" s="1"/>
  <c r="Y446" i="2"/>
  <c r="Z446" i="2" s="1"/>
  <c r="Y442" i="2"/>
  <c r="Z442" i="2" s="1"/>
  <c r="Y438" i="2"/>
  <c r="Z438" i="2" s="1"/>
  <c r="Y434" i="2"/>
  <c r="Z434" i="2" s="1"/>
  <c r="Y430" i="2"/>
  <c r="Z430" i="2" s="1"/>
  <c r="Y426" i="2"/>
  <c r="Z426" i="2" s="1"/>
  <c r="Y422" i="2"/>
  <c r="Z422" i="2" s="1"/>
  <c r="Y418" i="2"/>
  <c r="Z418" i="2" s="1"/>
  <c r="Y414" i="2"/>
  <c r="Z414" i="2" s="1"/>
  <c r="Y410" i="2"/>
  <c r="Z410" i="2" s="1"/>
  <c r="Y399" i="2"/>
  <c r="Z399" i="2" s="1"/>
  <c r="Y394" i="2"/>
  <c r="Z394" i="2" s="1"/>
  <c r="Y386" i="2"/>
  <c r="Z386" i="2" s="1"/>
  <c r="Y378" i="2"/>
  <c r="Z378" i="2" s="1"/>
  <c r="Y370" i="2"/>
  <c r="Z370" i="2" s="1"/>
  <c r="Y362" i="2"/>
  <c r="Z362" i="2" s="1"/>
  <c r="Y354" i="2"/>
  <c r="Z354" i="2" s="1"/>
  <c r="Y346" i="2"/>
  <c r="Z346" i="2" s="1"/>
  <c r="Y338" i="2"/>
  <c r="Z338" i="2" s="1"/>
  <c r="Y330" i="2"/>
  <c r="Z330" i="2" s="1"/>
  <c r="Y322" i="2"/>
  <c r="Z322" i="2" s="1"/>
  <c r="Y314" i="2"/>
  <c r="Z314" i="2" s="1"/>
  <c r="Y306" i="2"/>
  <c r="Z306" i="2" s="1"/>
  <c r="Y298" i="2"/>
  <c r="Z298" i="2" s="1"/>
  <c r="Y290" i="2"/>
  <c r="Z290" i="2" s="1"/>
  <c r="Y282" i="2"/>
  <c r="Z282" i="2" s="1"/>
  <c r="Y274" i="2"/>
  <c r="Z274" i="2" s="1"/>
  <c r="Y266" i="2"/>
  <c r="Z266" i="2" s="1"/>
  <c r="Y258" i="2"/>
  <c r="Z258" i="2" s="1"/>
  <c r="Y250" i="2"/>
  <c r="Z250" i="2" s="1"/>
  <c r="Y242" i="2"/>
  <c r="Z242" i="2" s="1"/>
  <c r="Y234" i="2"/>
  <c r="Z234" i="2" s="1"/>
  <c r="Y226" i="2"/>
  <c r="Z226" i="2" s="1"/>
  <c r="Y218" i="2"/>
  <c r="Z218" i="2" s="1"/>
  <c r="Y210" i="2"/>
  <c r="Z210" i="2" s="1"/>
  <c r="Y202" i="2"/>
  <c r="Z202" i="2" s="1"/>
  <c r="Y194" i="2"/>
  <c r="Z194" i="2" s="1"/>
  <c r="Y186" i="2"/>
  <c r="Z186" i="2" s="1"/>
  <c r="Y178" i="2"/>
  <c r="Z178" i="2" s="1"/>
  <c r="Y170" i="2"/>
  <c r="Z170" i="2" s="1"/>
  <c r="Y162" i="2"/>
  <c r="Z162" i="2" s="1"/>
  <c r="Y154" i="2"/>
  <c r="Z154" i="2" s="1"/>
  <c r="Y146" i="2"/>
  <c r="Z146" i="2" s="1"/>
  <c r="Y138" i="2"/>
  <c r="Z138" i="2" s="1"/>
  <c r="Y130" i="2"/>
  <c r="Z130" i="2" s="1"/>
  <c r="Y122" i="2"/>
  <c r="Z122" i="2" s="1"/>
  <c r="Y114" i="2"/>
  <c r="Z114" i="2" s="1"/>
  <c r="Y106" i="2"/>
  <c r="Z106" i="2" s="1"/>
  <c r="Y98" i="2"/>
  <c r="Z98" i="2" s="1"/>
  <c r="Y90" i="2"/>
  <c r="Z90" i="2" s="1"/>
  <c r="Y82" i="2"/>
  <c r="Z82" i="2" s="1"/>
  <c r="Y74" i="2"/>
  <c r="Z74" i="2" s="1"/>
  <c r="Y66" i="2"/>
  <c r="Z66" i="2" s="1"/>
  <c r="Y58" i="2"/>
  <c r="Z58" i="2" s="1"/>
  <c r="Y50" i="2"/>
  <c r="Z50" i="2" s="1"/>
  <c r="Y42" i="2"/>
  <c r="Z42" i="2" s="1"/>
  <c r="Y34" i="2"/>
  <c r="Z34" i="2" s="1"/>
  <c r="Y26" i="2"/>
  <c r="Z26" i="2" s="1"/>
  <c r="Y18" i="2"/>
  <c r="Z18" i="2" s="1"/>
  <c r="Y10" i="2"/>
  <c r="Z10" i="2" s="1"/>
  <c r="Y4" i="2"/>
  <c r="Z4" i="2" s="1"/>
  <c r="AB278" i="2"/>
  <c r="AB192" i="2"/>
  <c r="AB404" i="2"/>
  <c r="Y404" i="2"/>
  <c r="Z404" i="2" s="1"/>
  <c r="Y400" i="2"/>
  <c r="Z400" i="2" s="1"/>
  <c r="AB400" i="2"/>
  <c r="AB392" i="2"/>
  <c r="Y392" i="2"/>
  <c r="Z392" i="2" s="1"/>
  <c r="AB380" i="2"/>
  <c r="Y380" i="2"/>
  <c r="Z380" i="2" s="1"/>
  <c r="AB368" i="2"/>
  <c r="Y368" i="2"/>
  <c r="Z368" i="2" s="1"/>
  <c r="AB360" i="2"/>
  <c r="Y360" i="2"/>
  <c r="Z360" i="2" s="1"/>
  <c r="AB348" i="2"/>
  <c r="Y348" i="2"/>
  <c r="Z348" i="2" s="1"/>
  <c r="AB340" i="2"/>
  <c r="Y340" i="2"/>
  <c r="Z340" i="2" s="1"/>
  <c r="AB332" i="2"/>
  <c r="Y332" i="2"/>
  <c r="Z332" i="2" s="1"/>
  <c r="AB324" i="2"/>
  <c r="Y324" i="2"/>
  <c r="Z324" i="2" s="1"/>
  <c r="AB312" i="2"/>
  <c r="Y312" i="2"/>
  <c r="Z312" i="2" s="1"/>
  <c r="AB300" i="2"/>
  <c r="Y300" i="2"/>
  <c r="Z300" i="2" s="1"/>
  <c r="Y288" i="2"/>
  <c r="Z288" i="2" s="1"/>
  <c r="AB288" i="2"/>
  <c r="AB280" i="2"/>
  <c r="Y280" i="2"/>
  <c r="Z280" i="2" s="1"/>
  <c r="Y272" i="2"/>
  <c r="Z272" i="2" s="1"/>
  <c r="AB272" i="2"/>
  <c r="AB264" i="2"/>
  <c r="Y264" i="2"/>
  <c r="Z264" i="2" s="1"/>
  <c r="AB252" i="2"/>
  <c r="Y252" i="2"/>
  <c r="Z252" i="2" s="1"/>
  <c r="AB240" i="2"/>
  <c r="Y240" i="2"/>
  <c r="Z240" i="2" s="1"/>
  <c r="AB232" i="2"/>
  <c r="Y232" i="2"/>
  <c r="Z232" i="2" s="1"/>
  <c r="AB220" i="2"/>
  <c r="Y220" i="2"/>
  <c r="Z220" i="2" s="1"/>
  <c r="AB212" i="2"/>
  <c r="Y212" i="2"/>
  <c r="Z212" i="2" s="1"/>
  <c r="AB204" i="2"/>
  <c r="Y204" i="2"/>
  <c r="Z204" i="2" s="1"/>
  <c r="AB196" i="2"/>
  <c r="Y196" i="2"/>
  <c r="Z196" i="2" s="1"/>
  <c r="AB184" i="2"/>
  <c r="Y184" i="2"/>
  <c r="Z184" i="2" s="1"/>
  <c r="AB172" i="2"/>
  <c r="Y172" i="2"/>
  <c r="Z172" i="2" s="1"/>
  <c r="AB164" i="2"/>
  <c r="Y164" i="2"/>
  <c r="Z164" i="2" s="1"/>
  <c r="AB152" i="2"/>
  <c r="Y152" i="2"/>
  <c r="Z152" i="2" s="1"/>
  <c r="Y144" i="2"/>
  <c r="Z144" i="2" s="1"/>
  <c r="AB144" i="2"/>
  <c r="AB140" i="2"/>
  <c r="Y140" i="2"/>
  <c r="Z140" i="2" s="1"/>
  <c r="AB132" i="2"/>
  <c r="Y132" i="2"/>
  <c r="Z132" i="2" s="1"/>
  <c r="AB120" i="2"/>
  <c r="Y120" i="2"/>
  <c r="Z120" i="2" s="1"/>
  <c r="AB108" i="2"/>
  <c r="Y108" i="2"/>
  <c r="Z108" i="2" s="1"/>
  <c r="AB96" i="2"/>
  <c r="Y96" i="2"/>
  <c r="Z96" i="2" s="1"/>
  <c r="AB84" i="2"/>
  <c r="Y84" i="2"/>
  <c r="Z84" i="2" s="1"/>
  <c r="AB68" i="2"/>
  <c r="Y68" i="2"/>
  <c r="Z68" i="2" s="1"/>
  <c r="AB56" i="2"/>
  <c r="Y56" i="2"/>
  <c r="Z56" i="2" s="1"/>
  <c r="AB48" i="2"/>
  <c r="Y48" i="2"/>
  <c r="Z48" i="2" s="1"/>
  <c r="AB32" i="2"/>
  <c r="Y32" i="2"/>
  <c r="Z32" i="2" s="1"/>
  <c r="AB20" i="2"/>
  <c r="Y20" i="2"/>
  <c r="Z20" i="2" s="1"/>
  <c r="AB12" i="2"/>
  <c r="Y12" i="2"/>
  <c r="Z12" i="2" s="1"/>
  <c r="AB384" i="2"/>
  <c r="AF981" i="2"/>
  <c r="AF969" i="2"/>
  <c r="AF961" i="2"/>
  <c r="AF949" i="2"/>
  <c r="AF941" i="2"/>
  <c r="AF933" i="2"/>
  <c r="AF917" i="2"/>
  <c r="AF905" i="2"/>
  <c r="AF893" i="2"/>
  <c r="AF881" i="2"/>
  <c r="AF873" i="2"/>
  <c r="AF857" i="2"/>
  <c r="AF849" i="2"/>
  <c r="AF837" i="2"/>
  <c r="AF821" i="2"/>
  <c r="AI813" i="2"/>
  <c r="AJ813" i="2" s="1"/>
  <c r="AF813" i="2"/>
  <c r="AF801" i="2"/>
  <c r="AF785" i="2"/>
  <c r="AF773" i="2"/>
  <c r="AF761" i="2"/>
  <c r="AF757" i="2"/>
  <c r="AF741" i="2"/>
  <c r="AF729" i="2"/>
  <c r="AF717" i="2"/>
  <c r="AF705" i="2"/>
  <c r="AF693" i="2"/>
  <c r="AF681" i="2"/>
  <c r="AF669" i="2"/>
  <c r="AF661" i="2"/>
  <c r="AF649" i="2"/>
  <c r="AF637" i="2"/>
  <c r="AF625" i="2"/>
  <c r="AF613" i="2"/>
  <c r="AI605" i="2"/>
  <c r="AJ605" i="2" s="1"/>
  <c r="AF605" i="2"/>
  <c r="AF589" i="2"/>
  <c r="AF581" i="2"/>
  <c r="AF569" i="2"/>
  <c r="AF561" i="2"/>
  <c r="AF549" i="2"/>
  <c r="AF537" i="2"/>
  <c r="AF521" i="2"/>
  <c r="AF513" i="2"/>
  <c r="AF505" i="2"/>
  <c r="AI493" i="2"/>
  <c r="AJ493" i="2" s="1"/>
  <c r="AF493" i="2"/>
  <c r="AF481" i="2"/>
  <c r="AF469" i="2"/>
  <c r="AF457" i="2"/>
  <c r="AI445" i="2"/>
  <c r="AJ445" i="2" s="1"/>
  <c r="AF445" i="2"/>
  <c r="AF429" i="2"/>
  <c r="AF417" i="2"/>
  <c r="AF405" i="2"/>
  <c r="AF401" i="2"/>
  <c r="AF389" i="2"/>
  <c r="AF377" i="2"/>
  <c r="AF361" i="2"/>
  <c r="AF353" i="2"/>
  <c r="AF341" i="2"/>
  <c r="AI333" i="2"/>
  <c r="AJ333" i="2" s="1"/>
  <c r="AF333" i="2"/>
  <c r="AF321" i="2"/>
  <c r="AF309" i="2"/>
  <c r="AF297" i="2"/>
  <c r="AI285" i="2"/>
  <c r="AJ285" i="2" s="1"/>
  <c r="AF285" i="2"/>
  <c r="AF277" i="2"/>
  <c r="AF265" i="2"/>
  <c r="AF253" i="2"/>
  <c r="AF241" i="2"/>
  <c r="AF229" i="2"/>
  <c r="AF217" i="2"/>
  <c r="AF205" i="2"/>
  <c r="AF193" i="2"/>
  <c r="AF181" i="2"/>
  <c r="AI173" i="2"/>
  <c r="AJ173" i="2" s="1"/>
  <c r="AF173" i="2"/>
  <c r="AF161" i="2"/>
  <c r="AF149" i="2"/>
  <c r="AF141" i="2"/>
  <c r="AF125" i="2"/>
  <c r="AF113" i="2"/>
  <c r="AF105" i="2"/>
  <c r="AF93" i="2"/>
  <c r="AF85" i="2"/>
  <c r="AF81" i="2"/>
  <c r="AF73" i="2"/>
  <c r="AF65" i="2"/>
  <c r="AF57" i="2"/>
  <c r="AF45" i="2"/>
  <c r="AF41" i="2"/>
  <c r="AF33" i="2"/>
  <c r="AF25" i="2"/>
  <c r="AF9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41" i="2"/>
  <c r="P537" i="2"/>
  <c r="P533" i="2"/>
  <c r="P529" i="2"/>
  <c r="P525" i="2"/>
  <c r="P521" i="2"/>
  <c r="P517" i="2"/>
  <c r="P513" i="2"/>
  <c r="P509" i="2"/>
  <c r="P505" i="2"/>
  <c r="P501" i="2"/>
  <c r="P497" i="2"/>
  <c r="P493" i="2"/>
  <c r="P489" i="2"/>
  <c r="P485" i="2"/>
  <c r="P481" i="2"/>
  <c r="P477" i="2"/>
  <c r="P473" i="2"/>
  <c r="P469" i="2"/>
  <c r="P465" i="2"/>
  <c r="P461" i="2"/>
  <c r="P457" i="2"/>
  <c r="P453" i="2"/>
  <c r="P449" i="2"/>
  <c r="P445" i="2"/>
  <c r="P441" i="2"/>
  <c r="P437" i="2"/>
  <c r="P433" i="2"/>
  <c r="P429" i="2"/>
  <c r="P425" i="2"/>
  <c r="P421" i="2"/>
  <c r="P417" i="2"/>
  <c r="P413" i="2"/>
  <c r="P409" i="2"/>
  <c r="P405" i="2"/>
  <c r="P401" i="2"/>
  <c r="P397" i="2"/>
  <c r="P393" i="2"/>
  <c r="P389" i="2"/>
  <c r="P385" i="2"/>
  <c r="P381" i="2"/>
  <c r="P377" i="2"/>
  <c r="P373" i="2"/>
  <c r="P369" i="2"/>
  <c r="P365" i="2"/>
  <c r="P361" i="2"/>
  <c r="P357" i="2"/>
  <c r="P353" i="2"/>
  <c r="P349" i="2"/>
  <c r="P345" i="2"/>
  <c r="P341" i="2"/>
  <c r="P337" i="2"/>
  <c r="P333" i="2"/>
  <c r="P329" i="2"/>
  <c r="P325" i="2"/>
  <c r="P321" i="2"/>
  <c r="P317" i="2"/>
  <c r="P313" i="2"/>
  <c r="P309" i="2"/>
  <c r="P305" i="2"/>
  <c r="P301" i="2"/>
  <c r="P297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7" i="2"/>
  <c r="P233" i="2"/>
  <c r="P229" i="2"/>
  <c r="P225" i="2"/>
  <c r="P221" i="2"/>
  <c r="P217" i="2"/>
  <c r="P213" i="2"/>
  <c r="P209" i="2"/>
  <c r="P205" i="2"/>
  <c r="P201" i="2"/>
  <c r="P197" i="2"/>
  <c r="P193" i="2"/>
  <c r="P189" i="2"/>
  <c r="P185" i="2"/>
  <c r="P181" i="2"/>
  <c r="P177" i="2"/>
  <c r="P173" i="2"/>
  <c r="P169" i="2"/>
  <c r="P165" i="2"/>
  <c r="P161" i="2"/>
  <c r="P157" i="2"/>
  <c r="P153" i="2"/>
  <c r="P149" i="2"/>
  <c r="P145" i="2"/>
  <c r="P141" i="2"/>
  <c r="P137" i="2"/>
  <c r="P133" i="2"/>
  <c r="P129" i="2"/>
  <c r="P125" i="2"/>
  <c r="P121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45" i="2"/>
  <c r="P41" i="2"/>
  <c r="P37" i="2"/>
  <c r="P33" i="2"/>
  <c r="P29" i="2"/>
  <c r="P25" i="2"/>
  <c r="P21" i="2"/>
  <c r="P17" i="2"/>
  <c r="P13" i="2"/>
  <c r="P9" i="2"/>
  <c r="P5" i="2"/>
  <c r="Y403" i="2"/>
  <c r="Z403" i="2" s="1"/>
  <c r="Y398" i="2"/>
  <c r="Z398" i="2" s="1"/>
  <c r="Y391" i="2"/>
  <c r="Z391" i="2" s="1"/>
  <c r="Y383" i="2"/>
  <c r="Z383" i="2" s="1"/>
  <c r="Y375" i="2"/>
  <c r="Z375" i="2" s="1"/>
  <c r="Y367" i="2"/>
  <c r="Z367" i="2" s="1"/>
  <c r="Y359" i="2"/>
  <c r="Z359" i="2" s="1"/>
  <c r="Y351" i="2"/>
  <c r="Z351" i="2" s="1"/>
  <c r="Y343" i="2"/>
  <c r="Z343" i="2" s="1"/>
  <c r="Y335" i="2"/>
  <c r="Z335" i="2" s="1"/>
  <c r="Y327" i="2"/>
  <c r="Z327" i="2" s="1"/>
  <c r="Y319" i="2"/>
  <c r="Z319" i="2" s="1"/>
  <c r="Y311" i="2"/>
  <c r="Z311" i="2" s="1"/>
  <c r="Y303" i="2"/>
  <c r="Z303" i="2" s="1"/>
  <c r="Y295" i="2"/>
  <c r="Z295" i="2" s="1"/>
  <c r="Y287" i="2"/>
  <c r="Z287" i="2" s="1"/>
  <c r="Y279" i="2"/>
  <c r="Z279" i="2" s="1"/>
  <c r="Y271" i="2"/>
  <c r="Z271" i="2" s="1"/>
  <c r="Y263" i="2"/>
  <c r="Z263" i="2" s="1"/>
  <c r="Y255" i="2"/>
  <c r="Z255" i="2" s="1"/>
  <c r="Y247" i="2"/>
  <c r="Z247" i="2" s="1"/>
  <c r="Y239" i="2"/>
  <c r="Z239" i="2" s="1"/>
  <c r="Y231" i="2"/>
  <c r="Z231" i="2" s="1"/>
  <c r="Y223" i="2"/>
  <c r="Z223" i="2" s="1"/>
  <c r="Y215" i="2"/>
  <c r="Z215" i="2" s="1"/>
  <c r="Y207" i="2"/>
  <c r="Z207" i="2" s="1"/>
  <c r="Y199" i="2"/>
  <c r="Z199" i="2" s="1"/>
  <c r="Y191" i="2"/>
  <c r="Z191" i="2" s="1"/>
  <c r="Y183" i="2"/>
  <c r="Z183" i="2" s="1"/>
  <c r="Y175" i="2"/>
  <c r="Z175" i="2" s="1"/>
  <c r="Y167" i="2"/>
  <c r="Z167" i="2" s="1"/>
  <c r="Y159" i="2"/>
  <c r="Z159" i="2" s="1"/>
  <c r="Y151" i="2"/>
  <c r="Z151" i="2" s="1"/>
  <c r="Y143" i="2"/>
  <c r="Z143" i="2" s="1"/>
  <c r="Y135" i="2"/>
  <c r="Z135" i="2" s="1"/>
  <c r="Y127" i="2"/>
  <c r="Z127" i="2" s="1"/>
  <c r="Y119" i="2"/>
  <c r="Z119" i="2" s="1"/>
  <c r="Y111" i="2"/>
  <c r="Z111" i="2" s="1"/>
  <c r="Y103" i="2"/>
  <c r="Z103" i="2" s="1"/>
  <c r="Y95" i="2"/>
  <c r="Z95" i="2" s="1"/>
  <c r="Y87" i="2"/>
  <c r="Z87" i="2" s="1"/>
  <c r="Y79" i="2"/>
  <c r="Z79" i="2" s="1"/>
  <c r="Y71" i="2"/>
  <c r="Z71" i="2" s="1"/>
  <c r="Y63" i="2"/>
  <c r="Z63" i="2" s="1"/>
  <c r="Y55" i="2"/>
  <c r="Z55" i="2" s="1"/>
  <c r="Y47" i="2"/>
  <c r="Z47" i="2" s="1"/>
  <c r="Y39" i="2"/>
  <c r="Z39" i="2" s="1"/>
  <c r="Y31" i="2"/>
  <c r="Z31" i="2" s="1"/>
  <c r="Y23" i="2"/>
  <c r="Z23" i="2" s="1"/>
  <c r="Y15" i="2"/>
  <c r="Z15" i="2" s="1"/>
  <c r="Y7" i="2"/>
  <c r="Z7" i="2" s="1"/>
  <c r="AB342" i="2"/>
  <c r="AB256" i="2"/>
  <c r="AB408" i="2"/>
  <c r="Y408" i="2"/>
  <c r="Z408" i="2" s="1"/>
  <c r="AB396" i="2"/>
  <c r="Y396" i="2"/>
  <c r="Z396" i="2" s="1"/>
  <c r="AB388" i="2"/>
  <c r="Y388" i="2"/>
  <c r="Z388" i="2" s="1"/>
  <c r="AB376" i="2"/>
  <c r="Y376" i="2"/>
  <c r="Z376" i="2" s="1"/>
  <c r="AB356" i="2"/>
  <c r="Y356" i="2"/>
  <c r="Z356" i="2" s="1"/>
  <c r="AB308" i="2"/>
  <c r="Y308" i="2"/>
  <c r="Z308" i="2" s="1"/>
  <c r="AB292" i="2"/>
  <c r="Y292" i="2"/>
  <c r="Z292" i="2" s="1"/>
  <c r="AB244" i="2"/>
  <c r="Y244" i="2"/>
  <c r="Z244" i="2" s="1"/>
  <c r="AB228" i="2"/>
  <c r="Y228" i="2"/>
  <c r="Z228" i="2" s="1"/>
  <c r="AB180" i="2"/>
  <c r="Y180" i="2"/>
  <c r="Z180" i="2" s="1"/>
  <c r="AB168" i="2"/>
  <c r="Y168" i="2"/>
  <c r="Z168" i="2" s="1"/>
  <c r="AB156" i="2"/>
  <c r="Y156" i="2"/>
  <c r="Z156" i="2" s="1"/>
  <c r="AB148" i="2"/>
  <c r="Y148" i="2"/>
  <c r="Z148" i="2" s="1"/>
  <c r="AB136" i="2"/>
  <c r="Y136" i="2"/>
  <c r="Z136" i="2" s="1"/>
  <c r="AB124" i="2"/>
  <c r="Y124" i="2"/>
  <c r="Z124" i="2" s="1"/>
  <c r="AB112" i="2"/>
  <c r="Y112" i="2"/>
  <c r="Z112" i="2" s="1"/>
  <c r="AB100" i="2"/>
  <c r="Y100" i="2"/>
  <c r="Z100" i="2" s="1"/>
  <c r="AB88" i="2"/>
  <c r="Y88" i="2"/>
  <c r="Z88" i="2" s="1"/>
  <c r="AB76" i="2"/>
  <c r="Y76" i="2"/>
  <c r="Z76" i="2" s="1"/>
  <c r="AB64" i="2"/>
  <c r="Y64" i="2"/>
  <c r="Z64" i="2" s="1"/>
  <c r="AB52" i="2"/>
  <c r="Y52" i="2"/>
  <c r="Z52" i="2" s="1"/>
  <c r="AB40" i="2"/>
  <c r="Y40" i="2"/>
  <c r="Z40" i="2" s="1"/>
  <c r="AB28" i="2"/>
  <c r="Y28" i="2"/>
  <c r="Z28" i="2" s="1"/>
  <c r="AB16" i="2"/>
  <c r="Y16" i="2"/>
  <c r="Z16" i="2" s="1"/>
  <c r="AB8" i="2"/>
  <c r="Y8" i="2"/>
  <c r="Z8" i="2" s="1"/>
  <c r="AB128" i="2"/>
  <c r="AF989" i="2"/>
  <c r="AF977" i="2"/>
  <c r="AF965" i="2"/>
  <c r="AF953" i="2"/>
  <c r="AF945" i="2"/>
  <c r="AF937" i="2"/>
  <c r="AF925" i="2"/>
  <c r="AF921" i="2"/>
  <c r="AF909" i="2"/>
  <c r="AF897" i="2"/>
  <c r="AF885" i="2"/>
  <c r="AF869" i="2"/>
  <c r="AF861" i="2"/>
  <c r="AF845" i="2"/>
  <c r="AF833" i="2"/>
  <c r="AF825" i="2"/>
  <c r="AF809" i="2"/>
  <c r="AF797" i="2"/>
  <c r="AF789" i="2"/>
  <c r="AF781" i="2"/>
  <c r="AF765" i="2"/>
  <c r="AF753" i="2"/>
  <c r="AF745" i="2"/>
  <c r="AF733" i="2"/>
  <c r="AF721" i="2"/>
  <c r="AF709" i="2"/>
  <c r="AF697" i="2"/>
  <c r="AF685" i="2"/>
  <c r="AF677" i="2"/>
  <c r="AF665" i="2"/>
  <c r="AF653" i="2"/>
  <c r="AI653" i="2"/>
  <c r="AJ653" i="2" s="1"/>
  <c r="AF641" i="2"/>
  <c r="AF629" i="2"/>
  <c r="AF617" i="2"/>
  <c r="AF601" i="2"/>
  <c r="AF593" i="2"/>
  <c r="AF577" i="2"/>
  <c r="AF565" i="2"/>
  <c r="AF557" i="2"/>
  <c r="AF545" i="2"/>
  <c r="AF533" i="2"/>
  <c r="AF525" i="2"/>
  <c r="AF509" i="2"/>
  <c r="AF497" i="2"/>
  <c r="AF485" i="2"/>
  <c r="AF477" i="2"/>
  <c r="AF465" i="2"/>
  <c r="AF453" i="2"/>
  <c r="AF441" i="2"/>
  <c r="AF433" i="2"/>
  <c r="AF421" i="2"/>
  <c r="AF409" i="2"/>
  <c r="AF397" i="2"/>
  <c r="AF385" i="2"/>
  <c r="AF373" i="2"/>
  <c r="AF365" i="2"/>
  <c r="AF349" i="2"/>
  <c r="AF337" i="2"/>
  <c r="AF329" i="2"/>
  <c r="AF317" i="2"/>
  <c r="AF305" i="2"/>
  <c r="AF293" i="2"/>
  <c r="AF281" i="2"/>
  <c r="AF269" i="2"/>
  <c r="AF257" i="2"/>
  <c r="AF249" i="2"/>
  <c r="AF237" i="2"/>
  <c r="AF225" i="2"/>
  <c r="AF213" i="2"/>
  <c r="AF201" i="2"/>
  <c r="AF189" i="2"/>
  <c r="AF177" i="2"/>
  <c r="AF165" i="2"/>
  <c r="AF153" i="2"/>
  <c r="AF137" i="2"/>
  <c r="AF129" i="2"/>
  <c r="AF117" i="2"/>
  <c r="AF109" i="2"/>
  <c r="AF97" i="2"/>
  <c r="AF89" i="2"/>
  <c r="AF77" i="2"/>
  <c r="AF69" i="2"/>
  <c r="AF61" i="2"/>
  <c r="AF53" i="2"/>
  <c r="AF49" i="2"/>
  <c r="AF37" i="2"/>
  <c r="AF29" i="2"/>
  <c r="AF21" i="2"/>
  <c r="AF13" i="2"/>
  <c r="AB958" i="2"/>
  <c r="AI958" i="2"/>
  <c r="AJ958" i="2" s="1"/>
  <c r="AI985" i="2"/>
  <c r="AJ985" i="2" s="1"/>
  <c r="AI981" i="2"/>
  <c r="AJ981" i="2" s="1"/>
  <c r="AI977" i="2"/>
  <c r="AJ977" i="2" s="1"/>
  <c r="AI969" i="2"/>
  <c r="AJ969" i="2" s="1"/>
  <c r="AI953" i="2"/>
  <c r="AJ953" i="2" s="1"/>
  <c r="AI949" i="2"/>
  <c r="AJ949" i="2" s="1"/>
  <c r="AI937" i="2"/>
  <c r="AJ937" i="2" s="1"/>
  <c r="AI933" i="2"/>
  <c r="AJ933" i="2" s="1"/>
  <c r="AI917" i="2"/>
  <c r="AJ917" i="2" s="1"/>
  <c r="AI905" i="2"/>
  <c r="AJ905" i="2" s="1"/>
  <c r="AI901" i="2"/>
  <c r="AJ901" i="2" s="1"/>
  <c r="AI897" i="2"/>
  <c r="AJ897" i="2" s="1"/>
  <c r="AI881" i="2"/>
  <c r="AJ881" i="2" s="1"/>
  <c r="AI869" i="2"/>
  <c r="AJ869" i="2" s="1"/>
  <c r="AI857" i="2"/>
  <c r="AJ857" i="2" s="1"/>
  <c r="AI853" i="2"/>
  <c r="AJ853" i="2" s="1"/>
  <c r="AI837" i="2"/>
  <c r="AJ837" i="2" s="1"/>
  <c r="AI821" i="2"/>
  <c r="AJ821" i="2" s="1"/>
  <c r="AI805" i="2"/>
  <c r="AJ805" i="2" s="1"/>
  <c r="AI793" i="2"/>
  <c r="AJ793" i="2" s="1"/>
  <c r="AI773" i="2"/>
  <c r="AJ773" i="2" s="1"/>
  <c r="AI757" i="2"/>
  <c r="AJ757" i="2" s="1"/>
  <c r="AI753" i="2"/>
  <c r="AJ753" i="2" s="1"/>
  <c r="AI741" i="2"/>
  <c r="AJ741" i="2" s="1"/>
  <c r="AI729" i="2"/>
  <c r="AJ729" i="2" s="1"/>
  <c r="AI725" i="2"/>
  <c r="AJ725" i="2" s="1"/>
  <c r="AI709" i="2"/>
  <c r="AJ709" i="2" s="1"/>
  <c r="AI693" i="2"/>
  <c r="AJ693" i="2" s="1"/>
  <c r="AI681" i="2"/>
  <c r="AJ681" i="2" s="1"/>
  <c r="AI673" i="2"/>
  <c r="AJ673" i="2" s="1"/>
  <c r="AI669" i="2"/>
  <c r="AJ669" i="2" s="1"/>
  <c r="AI661" i="2"/>
  <c r="AJ661" i="2" s="1"/>
  <c r="AI645" i="2"/>
  <c r="AJ645" i="2" s="1"/>
  <c r="AI641" i="2"/>
  <c r="AJ641" i="2" s="1"/>
  <c r="AI633" i="2"/>
  <c r="AJ633" i="2" s="1"/>
  <c r="AI625" i="2"/>
  <c r="AJ625" i="2" s="1"/>
  <c r="AI613" i="2"/>
  <c r="AJ613" i="2" s="1"/>
  <c r="AI597" i="2"/>
  <c r="AJ597" i="2" s="1"/>
  <c r="AI593" i="2"/>
  <c r="AJ593" i="2" s="1"/>
  <c r="AI585" i="2"/>
  <c r="AJ585" i="2" s="1"/>
  <c r="AI581" i="2"/>
  <c r="AJ581" i="2" s="1"/>
  <c r="AI565" i="2"/>
  <c r="AJ565" i="2" s="1"/>
  <c r="AI561" i="2"/>
  <c r="AJ561" i="2" s="1"/>
  <c r="AI549" i="2"/>
  <c r="AJ549" i="2" s="1"/>
  <c r="AI545" i="2"/>
  <c r="AJ545" i="2" s="1"/>
  <c r="AI537" i="2"/>
  <c r="AJ537" i="2" s="1"/>
  <c r="AI517" i="2"/>
  <c r="AJ517" i="2" s="1"/>
  <c r="AI513" i="2"/>
  <c r="AJ513" i="2" s="1"/>
  <c r="AI501" i="2"/>
  <c r="AJ501" i="2" s="1"/>
  <c r="AI497" i="2"/>
  <c r="AJ497" i="2" s="1"/>
  <c r="AI489" i="2"/>
  <c r="AJ489" i="2" s="1"/>
  <c r="AI469" i="2"/>
  <c r="AJ469" i="2" s="1"/>
  <c r="AI461" i="2"/>
  <c r="AJ461" i="2" s="1"/>
  <c r="AI453" i="2"/>
  <c r="AJ453" i="2" s="1"/>
  <c r="AI437" i="2"/>
  <c r="AJ437" i="2" s="1"/>
  <c r="AI433" i="2"/>
  <c r="AJ433" i="2" s="1"/>
  <c r="AI425" i="2"/>
  <c r="AJ425" i="2" s="1"/>
  <c r="AI417" i="2"/>
  <c r="AJ417" i="2" s="1"/>
  <c r="AI413" i="2"/>
  <c r="AJ413" i="2" s="1"/>
  <c r="AI409" i="2"/>
  <c r="AJ409" i="2" s="1"/>
  <c r="AI405" i="2"/>
  <c r="AJ405" i="2" s="1"/>
  <c r="AI401" i="2"/>
  <c r="AJ401" i="2" s="1"/>
  <c r="AI393" i="2"/>
  <c r="AJ393" i="2" s="1"/>
  <c r="AI389" i="2"/>
  <c r="AJ389" i="2" s="1"/>
  <c r="AI385" i="2"/>
  <c r="AJ385" i="2" s="1"/>
  <c r="AI361" i="2"/>
  <c r="AJ361" i="2" s="1"/>
  <c r="AI357" i="2"/>
  <c r="AJ357" i="2" s="1"/>
  <c r="AI353" i="2"/>
  <c r="AJ353" i="2" s="1"/>
  <c r="AI341" i="2"/>
  <c r="AJ341" i="2" s="1"/>
  <c r="AI337" i="2"/>
  <c r="AJ337" i="2" s="1"/>
  <c r="AI325" i="2"/>
  <c r="AJ325" i="2" s="1"/>
  <c r="AI313" i="2"/>
  <c r="AJ313" i="2" s="1"/>
  <c r="AI309" i="2"/>
  <c r="AJ309" i="2" s="1"/>
  <c r="AI301" i="2"/>
  <c r="AJ301" i="2" s="1"/>
  <c r="AI293" i="2"/>
  <c r="AJ293" i="2" s="1"/>
  <c r="AI277" i="2"/>
  <c r="AJ277" i="2" s="1"/>
  <c r="AI273" i="2"/>
  <c r="AJ273" i="2" s="1"/>
  <c r="AI265" i="2"/>
  <c r="AJ265" i="2" s="1"/>
  <c r="AI261" i="2"/>
  <c r="AJ261" i="2" s="1"/>
  <c r="AI249" i="2"/>
  <c r="AJ249" i="2" s="1"/>
  <c r="AI245" i="2"/>
  <c r="AJ245" i="2" s="1"/>
  <c r="AI241" i="2"/>
  <c r="AJ241" i="2" s="1"/>
  <c r="AI229" i="2"/>
  <c r="AJ229" i="2" s="1"/>
  <c r="AI225" i="2"/>
  <c r="AJ225" i="2" s="1"/>
  <c r="AI221" i="2"/>
  <c r="AJ221" i="2" s="1"/>
  <c r="AI217" i="2"/>
  <c r="AJ217" i="2" s="1"/>
  <c r="AI197" i="2"/>
  <c r="AJ197" i="2" s="1"/>
  <c r="AI193" i="2"/>
  <c r="AJ193" i="2" s="1"/>
  <c r="AI181" i="2"/>
  <c r="AJ181" i="2" s="1"/>
  <c r="AI177" i="2"/>
  <c r="AJ177" i="2" s="1"/>
  <c r="AI149" i="2"/>
  <c r="AJ149" i="2" s="1"/>
  <c r="AI145" i="2"/>
  <c r="AJ145" i="2" s="1"/>
  <c r="AI133" i="2"/>
  <c r="AJ133" i="2" s="1"/>
  <c r="AI129" i="2"/>
  <c r="AJ129" i="2" s="1"/>
  <c r="AI125" i="2"/>
  <c r="AJ125" i="2" s="1"/>
  <c r="AI101" i="2"/>
  <c r="AJ101" i="2" s="1"/>
  <c r="AI89" i="2"/>
  <c r="AJ89" i="2" s="1"/>
  <c r="AI85" i="2"/>
  <c r="AJ85" i="2" s="1"/>
  <c r="AI69" i="2"/>
  <c r="AJ69" i="2" s="1"/>
  <c r="AI53" i="2"/>
  <c r="AJ53" i="2" s="1"/>
  <c r="AI37" i="2"/>
  <c r="AJ37" i="2" s="1"/>
  <c r="AI21" i="2"/>
  <c r="AJ21" i="2" s="1"/>
  <c r="AI17" i="2"/>
  <c r="AJ17" i="2" s="1"/>
  <c r="Y1000" i="2"/>
  <c r="Z1000" i="2" s="1"/>
  <c r="Y996" i="2"/>
  <c r="Z996" i="2" s="1"/>
  <c r="Y992" i="2"/>
  <c r="Z992" i="2" s="1"/>
  <c r="Y988" i="2"/>
  <c r="Z988" i="2" s="1"/>
  <c r="Y984" i="2"/>
  <c r="Z984" i="2" s="1"/>
  <c r="Y980" i="2"/>
  <c r="Z980" i="2" s="1"/>
  <c r="Y976" i="2"/>
  <c r="Z976" i="2" s="1"/>
  <c r="Y972" i="2"/>
  <c r="Z972" i="2" s="1"/>
  <c r="Y968" i="2"/>
  <c r="Z968" i="2" s="1"/>
  <c r="Y964" i="2"/>
  <c r="Z964" i="2" s="1"/>
  <c r="Y960" i="2"/>
  <c r="Z960" i="2" s="1"/>
  <c r="Y956" i="2"/>
  <c r="Z956" i="2" s="1"/>
  <c r="Y952" i="2"/>
  <c r="Z952" i="2" s="1"/>
  <c r="Y948" i="2"/>
  <c r="Z948" i="2" s="1"/>
  <c r="Y944" i="2"/>
  <c r="Z944" i="2" s="1"/>
  <c r="Y940" i="2"/>
  <c r="Z940" i="2" s="1"/>
  <c r="Y936" i="2"/>
  <c r="Z936" i="2" s="1"/>
  <c r="Y932" i="2"/>
  <c r="Z932" i="2" s="1"/>
  <c r="Y928" i="2"/>
  <c r="Z928" i="2" s="1"/>
  <c r="Y924" i="2"/>
  <c r="Z924" i="2" s="1"/>
  <c r="Y920" i="2"/>
  <c r="Z920" i="2" s="1"/>
  <c r="Y916" i="2"/>
  <c r="Z916" i="2" s="1"/>
  <c r="Y912" i="2"/>
  <c r="Z912" i="2" s="1"/>
  <c r="Y908" i="2"/>
  <c r="Z908" i="2" s="1"/>
  <c r="Y904" i="2"/>
  <c r="Z904" i="2" s="1"/>
  <c r="Y900" i="2"/>
  <c r="Z900" i="2" s="1"/>
  <c r="Y896" i="2"/>
  <c r="Z896" i="2" s="1"/>
  <c r="Y892" i="2"/>
  <c r="Z892" i="2" s="1"/>
  <c r="Y888" i="2"/>
  <c r="Z888" i="2" s="1"/>
  <c r="Y884" i="2"/>
  <c r="Z884" i="2" s="1"/>
  <c r="Y880" i="2"/>
  <c r="Z880" i="2" s="1"/>
  <c r="Y876" i="2"/>
  <c r="Z876" i="2" s="1"/>
  <c r="Y872" i="2"/>
  <c r="Z872" i="2" s="1"/>
  <c r="Y868" i="2"/>
  <c r="Z868" i="2" s="1"/>
  <c r="Y864" i="2"/>
  <c r="Z864" i="2" s="1"/>
  <c r="Y860" i="2"/>
  <c r="Z860" i="2" s="1"/>
  <c r="Y856" i="2"/>
  <c r="Z856" i="2" s="1"/>
  <c r="Y852" i="2"/>
  <c r="Z852" i="2" s="1"/>
  <c r="Y848" i="2"/>
  <c r="Z848" i="2" s="1"/>
  <c r="Y844" i="2"/>
  <c r="Z844" i="2" s="1"/>
  <c r="Y840" i="2"/>
  <c r="Z840" i="2" s="1"/>
  <c r="Y836" i="2"/>
  <c r="Z836" i="2" s="1"/>
  <c r="Y832" i="2"/>
  <c r="Z832" i="2" s="1"/>
  <c r="Y828" i="2"/>
  <c r="Z828" i="2" s="1"/>
  <c r="Y824" i="2"/>
  <c r="Z824" i="2" s="1"/>
  <c r="Y820" i="2"/>
  <c r="Z820" i="2" s="1"/>
  <c r="Y816" i="2"/>
  <c r="Z816" i="2" s="1"/>
  <c r="Y812" i="2"/>
  <c r="Z812" i="2" s="1"/>
  <c r="Y808" i="2"/>
  <c r="Z808" i="2" s="1"/>
  <c r="Y804" i="2"/>
  <c r="Z804" i="2" s="1"/>
  <c r="Y800" i="2"/>
  <c r="Z800" i="2" s="1"/>
  <c r="Y796" i="2"/>
  <c r="Z796" i="2" s="1"/>
  <c r="Y792" i="2"/>
  <c r="Z792" i="2" s="1"/>
  <c r="Y788" i="2"/>
  <c r="Z788" i="2" s="1"/>
  <c r="Y784" i="2"/>
  <c r="Z784" i="2" s="1"/>
  <c r="Y780" i="2"/>
  <c r="Z780" i="2" s="1"/>
  <c r="Y776" i="2"/>
  <c r="Z776" i="2" s="1"/>
  <c r="Y772" i="2"/>
  <c r="Z772" i="2" s="1"/>
  <c r="Y768" i="2"/>
  <c r="Z768" i="2" s="1"/>
  <c r="Y764" i="2"/>
  <c r="Z764" i="2" s="1"/>
  <c r="Y760" i="2"/>
  <c r="Z760" i="2" s="1"/>
  <c r="Y756" i="2"/>
  <c r="Z756" i="2" s="1"/>
  <c r="Y752" i="2"/>
  <c r="Z752" i="2" s="1"/>
  <c r="Y748" i="2"/>
  <c r="Z748" i="2" s="1"/>
  <c r="Y744" i="2"/>
  <c r="Z744" i="2" s="1"/>
  <c r="Y740" i="2"/>
  <c r="Z740" i="2" s="1"/>
  <c r="Y736" i="2"/>
  <c r="Z736" i="2" s="1"/>
  <c r="Y732" i="2"/>
  <c r="Z732" i="2" s="1"/>
  <c r="Y728" i="2"/>
  <c r="Z728" i="2" s="1"/>
  <c r="Y724" i="2"/>
  <c r="Z724" i="2" s="1"/>
  <c r="Y720" i="2"/>
  <c r="Z720" i="2" s="1"/>
  <c r="Y716" i="2"/>
  <c r="Z716" i="2" s="1"/>
  <c r="Y712" i="2"/>
  <c r="Z712" i="2" s="1"/>
  <c r="Y708" i="2"/>
  <c r="Z708" i="2" s="1"/>
  <c r="Y704" i="2"/>
  <c r="Z704" i="2" s="1"/>
  <c r="Y700" i="2"/>
  <c r="Z700" i="2" s="1"/>
  <c r="Y696" i="2"/>
  <c r="Z696" i="2" s="1"/>
  <c r="Y692" i="2"/>
  <c r="Z692" i="2" s="1"/>
  <c r="Y688" i="2"/>
  <c r="Z688" i="2" s="1"/>
  <c r="Y684" i="2"/>
  <c r="Z684" i="2" s="1"/>
  <c r="Y680" i="2"/>
  <c r="Z680" i="2" s="1"/>
  <c r="Y676" i="2"/>
  <c r="Z676" i="2" s="1"/>
  <c r="Y672" i="2"/>
  <c r="Z672" i="2" s="1"/>
  <c r="Y668" i="2"/>
  <c r="Z668" i="2" s="1"/>
  <c r="Y664" i="2"/>
  <c r="Z664" i="2" s="1"/>
  <c r="Y660" i="2"/>
  <c r="Z660" i="2" s="1"/>
  <c r="Y656" i="2"/>
  <c r="Z656" i="2" s="1"/>
  <c r="Y652" i="2"/>
  <c r="Z652" i="2" s="1"/>
  <c r="Y648" i="2"/>
  <c r="Z648" i="2" s="1"/>
  <c r="Y644" i="2"/>
  <c r="Z644" i="2" s="1"/>
  <c r="Y640" i="2"/>
  <c r="Z640" i="2" s="1"/>
  <c r="Y636" i="2"/>
  <c r="Z636" i="2" s="1"/>
  <c r="Y632" i="2"/>
  <c r="Z632" i="2" s="1"/>
  <c r="Y628" i="2"/>
  <c r="Z628" i="2" s="1"/>
  <c r="Y624" i="2"/>
  <c r="Z624" i="2" s="1"/>
  <c r="Y620" i="2"/>
  <c r="Z620" i="2" s="1"/>
  <c r="Y616" i="2"/>
  <c r="Z616" i="2" s="1"/>
  <c r="Y612" i="2"/>
  <c r="Z612" i="2" s="1"/>
  <c r="Y608" i="2"/>
  <c r="Z608" i="2" s="1"/>
  <c r="Y604" i="2"/>
  <c r="Z604" i="2" s="1"/>
  <c r="Y600" i="2"/>
  <c r="Z600" i="2" s="1"/>
  <c r="Y596" i="2"/>
  <c r="Z596" i="2" s="1"/>
  <c r="Y592" i="2"/>
  <c r="Z592" i="2" s="1"/>
  <c r="Y588" i="2"/>
  <c r="Z588" i="2" s="1"/>
  <c r="Y584" i="2"/>
  <c r="Z584" i="2" s="1"/>
  <c r="Y580" i="2"/>
  <c r="Z580" i="2" s="1"/>
  <c r="Y576" i="2"/>
  <c r="Z576" i="2" s="1"/>
  <c r="Y572" i="2"/>
  <c r="Z572" i="2" s="1"/>
  <c r="Y568" i="2"/>
  <c r="Z568" i="2" s="1"/>
  <c r="Y564" i="2"/>
  <c r="Z564" i="2" s="1"/>
  <c r="Y560" i="2"/>
  <c r="Z560" i="2" s="1"/>
  <c r="Y556" i="2"/>
  <c r="Z556" i="2" s="1"/>
  <c r="Y552" i="2"/>
  <c r="Z552" i="2" s="1"/>
  <c r="Y548" i="2"/>
  <c r="Z548" i="2" s="1"/>
  <c r="Y544" i="2"/>
  <c r="Z544" i="2" s="1"/>
  <c r="Y540" i="2"/>
  <c r="Z540" i="2" s="1"/>
  <c r="Y536" i="2"/>
  <c r="Z536" i="2" s="1"/>
  <c r="Y532" i="2"/>
  <c r="Z532" i="2" s="1"/>
  <c r="Y528" i="2"/>
  <c r="Z528" i="2" s="1"/>
  <c r="Y524" i="2"/>
  <c r="Z524" i="2" s="1"/>
  <c r="Y520" i="2"/>
  <c r="Z520" i="2" s="1"/>
  <c r="Y516" i="2"/>
  <c r="Z516" i="2" s="1"/>
  <c r="Y512" i="2"/>
  <c r="Z512" i="2" s="1"/>
  <c r="Y508" i="2"/>
  <c r="Z508" i="2" s="1"/>
  <c r="Y504" i="2"/>
  <c r="Z504" i="2" s="1"/>
  <c r="Y500" i="2"/>
  <c r="Z500" i="2" s="1"/>
  <c r="Y496" i="2"/>
  <c r="Z496" i="2" s="1"/>
  <c r="Y492" i="2"/>
  <c r="Z492" i="2" s="1"/>
  <c r="Y488" i="2"/>
  <c r="Z488" i="2" s="1"/>
  <c r="Y484" i="2"/>
  <c r="Z484" i="2" s="1"/>
  <c r="Y480" i="2"/>
  <c r="Z480" i="2" s="1"/>
  <c r="Y476" i="2"/>
  <c r="Z476" i="2" s="1"/>
  <c r="Y472" i="2"/>
  <c r="Z472" i="2" s="1"/>
  <c r="Y468" i="2"/>
  <c r="Z468" i="2" s="1"/>
  <c r="Y464" i="2"/>
  <c r="Z464" i="2" s="1"/>
  <c r="Y460" i="2"/>
  <c r="Z460" i="2" s="1"/>
  <c r="Y456" i="2"/>
  <c r="Z456" i="2" s="1"/>
  <c r="Y452" i="2"/>
  <c r="Z452" i="2" s="1"/>
  <c r="Y448" i="2"/>
  <c r="Z448" i="2" s="1"/>
  <c r="Y444" i="2"/>
  <c r="Z444" i="2" s="1"/>
  <c r="Y440" i="2"/>
  <c r="Z440" i="2" s="1"/>
  <c r="Y436" i="2"/>
  <c r="Z436" i="2" s="1"/>
  <c r="Y432" i="2"/>
  <c r="Z432" i="2" s="1"/>
  <c r="Y428" i="2"/>
  <c r="Z428" i="2" s="1"/>
  <c r="Y424" i="2"/>
  <c r="Z424" i="2" s="1"/>
  <c r="Y420" i="2"/>
  <c r="Z420" i="2" s="1"/>
  <c r="Y416" i="2"/>
  <c r="Z416" i="2" s="1"/>
  <c r="Y412" i="2"/>
  <c r="Z412" i="2" s="1"/>
  <c r="Y407" i="2"/>
  <c r="Z407" i="2" s="1"/>
  <c r="Y402" i="2"/>
  <c r="Z402" i="2" s="1"/>
  <c r="Y390" i="2"/>
  <c r="Z390" i="2" s="1"/>
  <c r="Y382" i="2"/>
  <c r="Z382" i="2" s="1"/>
  <c r="Y374" i="2"/>
  <c r="Z374" i="2" s="1"/>
  <c r="Y366" i="2"/>
  <c r="Z366" i="2" s="1"/>
  <c r="Y358" i="2"/>
  <c r="Z358" i="2" s="1"/>
  <c r="Y350" i="2"/>
  <c r="Z350" i="2" s="1"/>
  <c r="Y334" i="2"/>
  <c r="Z334" i="2" s="1"/>
  <c r="Y326" i="2"/>
  <c r="Z326" i="2" s="1"/>
  <c r="Y318" i="2"/>
  <c r="Z318" i="2" s="1"/>
  <c r="Y310" i="2"/>
  <c r="Z310" i="2" s="1"/>
  <c r="Y302" i="2"/>
  <c r="Z302" i="2" s="1"/>
  <c r="Y294" i="2"/>
  <c r="Z294" i="2" s="1"/>
  <c r="Y286" i="2"/>
  <c r="Z286" i="2" s="1"/>
  <c r="Y270" i="2"/>
  <c r="Z270" i="2" s="1"/>
  <c r="Y262" i="2"/>
  <c r="Z262" i="2" s="1"/>
  <c r="Y254" i="2"/>
  <c r="Z254" i="2" s="1"/>
  <c r="Y246" i="2"/>
  <c r="Z246" i="2" s="1"/>
  <c r="Y238" i="2"/>
  <c r="Z238" i="2" s="1"/>
  <c r="Y230" i="2"/>
  <c r="Z230" i="2" s="1"/>
  <c r="Y222" i="2"/>
  <c r="Z222" i="2" s="1"/>
  <c r="Y206" i="2"/>
  <c r="Z206" i="2" s="1"/>
  <c r="Y198" i="2"/>
  <c r="Z198" i="2" s="1"/>
  <c r="Y190" i="2"/>
  <c r="Z190" i="2" s="1"/>
  <c r="Y182" i="2"/>
  <c r="Z182" i="2" s="1"/>
  <c r="Y174" i="2"/>
  <c r="Z174" i="2" s="1"/>
  <c r="Y166" i="2"/>
  <c r="Z166" i="2" s="1"/>
  <c r="Y158" i="2"/>
  <c r="Z158" i="2" s="1"/>
  <c r="Y150" i="2"/>
  <c r="Z150" i="2" s="1"/>
  <c r="Y142" i="2"/>
  <c r="Z142" i="2" s="1"/>
  <c r="Y134" i="2"/>
  <c r="Z134" i="2" s="1"/>
  <c r="Y126" i="2"/>
  <c r="Z126" i="2" s="1"/>
  <c r="Y118" i="2"/>
  <c r="Z118" i="2" s="1"/>
  <c r="Y110" i="2"/>
  <c r="Z110" i="2" s="1"/>
  <c r="Y102" i="2"/>
  <c r="Z102" i="2" s="1"/>
  <c r="Y94" i="2"/>
  <c r="Z94" i="2" s="1"/>
  <c r="Y86" i="2"/>
  <c r="Z86" i="2" s="1"/>
  <c r="Y78" i="2"/>
  <c r="Z78" i="2" s="1"/>
  <c r="Y70" i="2"/>
  <c r="Z70" i="2" s="1"/>
  <c r="Y62" i="2"/>
  <c r="Z62" i="2" s="1"/>
  <c r="Y54" i="2"/>
  <c r="Z54" i="2" s="1"/>
  <c r="Y46" i="2"/>
  <c r="Z46" i="2" s="1"/>
  <c r="Y38" i="2"/>
  <c r="Z38" i="2" s="1"/>
  <c r="Y30" i="2"/>
  <c r="Z30" i="2" s="1"/>
  <c r="Y22" i="2"/>
  <c r="Z22" i="2" s="1"/>
  <c r="Y14" i="2"/>
  <c r="Z14" i="2" s="1"/>
  <c r="Y6" i="2"/>
  <c r="Z6" i="2" s="1"/>
  <c r="AB320" i="2"/>
  <c r="AF993" i="2"/>
  <c r="AI991" i="2"/>
  <c r="AJ991" i="2" s="1"/>
  <c r="AF991" i="2"/>
  <c r="AI986" i="2"/>
  <c r="AJ986" i="2" s="1"/>
  <c r="AF986" i="2"/>
  <c r="AI975" i="2"/>
  <c r="AJ975" i="2" s="1"/>
  <c r="AF975" i="2"/>
  <c r="AI970" i="2"/>
  <c r="AJ970" i="2" s="1"/>
  <c r="AF970" i="2"/>
  <c r="AI959" i="2"/>
  <c r="AJ959" i="2" s="1"/>
  <c r="AF959" i="2"/>
  <c r="AI954" i="2"/>
  <c r="AJ954" i="2" s="1"/>
  <c r="AF954" i="2"/>
  <c r="AI943" i="2"/>
  <c r="AJ943" i="2" s="1"/>
  <c r="AF943" i="2"/>
  <c r="AI938" i="2"/>
  <c r="AJ938" i="2" s="1"/>
  <c r="AF938" i="2"/>
  <c r="AI927" i="2"/>
  <c r="AJ927" i="2" s="1"/>
  <c r="AF927" i="2"/>
  <c r="AI922" i="2"/>
  <c r="AJ922" i="2" s="1"/>
  <c r="AF922" i="2"/>
  <c r="AI911" i="2"/>
  <c r="AJ911" i="2" s="1"/>
  <c r="AF911" i="2"/>
  <c r="AI906" i="2"/>
  <c r="AJ906" i="2" s="1"/>
  <c r="AF906" i="2"/>
  <c r="AI890" i="2"/>
  <c r="AJ890" i="2" s="1"/>
  <c r="AF890" i="2"/>
  <c r="AI874" i="2"/>
  <c r="AJ874" i="2" s="1"/>
  <c r="AF874" i="2"/>
  <c r="AI858" i="2"/>
  <c r="AJ858" i="2" s="1"/>
  <c r="AF858" i="2"/>
  <c r="AI842" i="2"/>
  <c r="AJ842" i="2" s="1"/>
  <c r="AF842" i="2"/>
  <c r="AI826" i="2"/>
  <c r="AJ826" i="2" s="1"/>
  <c r="AF826" i="2"/>
  <c r="AI810" i="2"/>
  <c r="AJ810" i="2" s="1"/>
  <c r="AF810" i="2"/>
  <c r="AI794" i="2"/>
  <c r="AJ794" i="2" s="1"/>
  <c r="AF794" i="2"/>
  <c r="AI778" i="2"/>
  <c r="AJ778" i="2" s="1"/>
  <c r="AF778" i="2"/>
  <c r="AI762" i="2"/>
  <c r="AJ762" i="2" s="1"/>
  <c r="AF762" i="2"/>
  <c r="AI746" i="2"/>
  <c r="AJ746" i="2" s="1"/>
  <c r="AF746" i="2"/>
  <c r="AI730" i="2"/>
  <c r="AJ730" i="2" s="1"/>
  <c r="AF730" i="2"/>
  <c r="AI714" i="2"/>
  <c r="AJ714" i="2" s="1"/>
  <c r="AF714" i="2"/>
  <c r="AI698" i="2"/>
  <c r="AJ698" i="2" s="1"/>
  <c r="AF698" i="2"/>
  <c r="AI682" i="2"/>
  <c r="AJ682" i="2" s="1"/>
  <c r="AF682" i="2"/>
  <c r="AI666" i="2"/>
  <c r="AJ666" i="2" s="1"/>
  <c r="AF666" i="2"/>
  <c r="AI650" i="2"/>
  <c r="AJ650" i="2" s="1"/>
  <c r="AF650" i="2"/>
  <c r="AI634" i="2"/>
  <c r="AJ634" i="2" s="1"/>
  <c r="AF634" i="2"/>
  <c r="AI618" i="2"/>
  <c r="AJ618" i="2" s="1"/>
  <c r="AF618" i="2"/>
  <c r="AI602" i="2"/>
  <c r="AJ602" i="2" s="1"/>
  <c r="AF602" i="2"/>
  <c r="AI586" i="2"/>
  <c r="AJ586" i="2" s="1"/>
  <c r="AF586" i="2"/>
  <c r="AI570" i="2"/>
  <c r="AJ570" i="2" s="1"/>
  <c r="AF570" i="2"/>
  <c r="AI554" i="2"/>
  <c r="AJ554" i="2" s="1"/>
  <c r="AF554" i="2"/>
  <c r="AI538" i="2"/>
  <c r="AJ538" i="2" s="1"/>
  <c r="AF538" i="2"/>
  <c r="AI522" i="2"/>
  <c r="AJ522" i="2" s="1"/>
  <c r="AF522" i="2"/>
  <c r="AI506" i="2"/>
  <c r="AJ506" i="2" s="1"/>
  <c r="AF506" i="2"/>
  <c r="AI490" i="2"/>
  <c r="AJ490" i="2" s="1"/>
  <c r="AF490" i="2"/>
  <c r="AI474" i="2"/>
  <c r="AJ474" i="2" s="1"/>
  <c r="AF474" i="2"/>
  <c r="AI458" i="2"/>
  <c r="AJ458" i="2" s="1"/>
  <c r="AF458" i="2"/>
  <c r="AI442" i="2"/>
  <c r="AJ442" i="2" s="1"/>
  <c r="AF442" i="2"/>
  <c r="AI426" i="2"/>
  <c r="AJ426" i="2" s="1"/>
  <c r="AF426" i="2"/>
  <c r="AI410" i="2"/>
  <c r="AJ410" i="2" s="1"/>
  <c r="AF410" i="2"/>
  <c r="AI394" i="2"/>
  <c r="AJ394" i="2" s="1"/>
  <c r="AF394" i="2"/>
  <c r="AI378" i="2"/>
  <c r="AJ378" i="2" s="1"/>
  <c r="AF378" i="2"/>
  <c r="AI362" i="2"/>
  <c r="AJ362" i="2" s="1"/>
  <c r="AF362" i="2"/>
  <c r="AI346" i="2"/>
  <c r="AJ346" i="2" s="1"/>
  <c r="AF346" i="2"/>
  <c r="AI330" i="2"/>
  <c r="AJ330" i="2" s="1"/>
  <c r="AF330" i="2"/>
  <c r="AI314" i="2"/>
  <c r="AJ314" i="2" s="1"/>
  <c r="AF314" i="2"/>
  <c r="AI298" i="2"/>
  <c r="AJ298" i="2" s="1"/>
  <c r="AF298" i="2"/>
  <c r="AI282" i="2"/>
  <c r="AJ282" i="2" s="1"/>
  <c r="AF282" i="2"/>
  <c r="AI266" i="2"/>
  <c r="AJ266" i="2" s="1"/>
  <c r="AF266" i="2"/>
  <c r="AI250" i="2"/>
  <c r="AJ250" i="2" s="1"/>
  <c r="AF250" i="2"/>
  <c r="AI234" i="2"/>
  <c r="AJ234" i="2" s="1"/>
  <c r="AF234" i="2"/>
  <c r="AI218" i="2"/>
  <c r="AJ218" i="2" s="1"/>
  <c r="AF218" i="2"/>
  <c r="AI202" i="2"/>
  <c r="AJ202" i="2" s="1"/>
  <c r="AF202" i="2"/>
  <c r="AI186" i="2"/>
  <c r="AJ186" i="2" s="1"/>
  <c r="AF186" i="2"/>
  <c r="AI170" i="2"/>
  <c r="AJ170" i="2" s="1"/>
  <c r="AF170" i="2"/>
  <c r="AI154" i="2"/>
  <c r="AJ154" i="2" s="1"/>
  <c r="AF154" i="2"/>
  <c r="AI138" i="2"/>
  <c r="AJ138" i="2" s="1"/>
  <c r="AF138" i="2"/>
  <c r="AI122" i="2"/>
  <c r="AJ122" i="2" s="1"/>
  <c r="AF122" i="2"/>
  <c r="AI106" i="2"/>
  <c r="AJ106" i="2" s="1"/>
  <c r="AF106" i="2"/>
  <c r="AI90" i="2"/>
  <c r="AJ90" i="2" s="1"/>
  <c r="AF90" i="2"/>
  <c r="AI74" i="2"/>
  <c r="AJ74" i="2" s="1"/>
  <c r="AF74" i="2"/>
  <c r="AI58" i="2"/>
  <c r="AJ58" i="2" s="1"/>
  <c r="AF58" i="2"/>
  <c r="AI42" i="2"/>
  <c r="AJ42" i="2" s="1"/>
  <c r="AF42" i="2"/>
  <c r="AI26" i="2"/>
  <c r="AJ26" i="2" s="1"/>
  <c r="AF26" i="2"/>
  <c r="AI10" i="2"/>
  <c r="AJ10" i="2" s="1"/>
  <c r="AF10" i="2"/>
  <c r="AI995" i="2"/>
  <c r="AF995" i="2"/>
  <c r="BV5" i="2" s="1"/>
  <c r="AU15" i="2" s="1"/>
  <c r="AF990" i="2"/>
  <c r="AI990" i="2"/>
  <c r="AJ990" i="2" s="1"/>
  <c r="AI979" i="2"/>
  <c r="AJ979" i="2" s="1"/>
  <c r="AF979" i="2"/>
  <c r="AI974" i="2"/>
  <c r="AJ974" i="2" s="1"/>
  <c r="AF974" i="2"/>
  <c r="AI963" i="2"/>
  <c r="AJ963" i="2" s="1"/>
  <c r="AF963" i="2"/>
  <c r="AI947" i="2"/>
  <c r="AJ947" i="2" s="1"/>
  <c r="AF947" i="2"/>
  <c r="AF942" i="2"/>
  <c r="AI942" i="2"/>
  <c r="AJ942" i="2" s="1"/>
  <c r="AI931" i="2"/>
  <c r="AJ931" i="2" s="1"/>
  <c r="AF931" i="2"/>
  <c r="AF926" i="2"/>
  <c r="AI926" i="2"/>
  <c r="AJ926" i="2" s="1"/>
  <c r="AI915" i="2"/>
  <c r="AJ915" i="2" s="1"/>
  <c r="AF915" i="2"/>
  <c r="AI910" i="2"/>
  <c r="AJ910" i="2" s="1"/>
  <c r="AF910" i="2"/>
  <c r="AF878" i="2"/>
  <c r="AI878" i="2"/>
  <c r="AJ878" i="2" s="1"/>
  <c r="AF862" i="2"/>
  <c r="AI862" i="2"/>
  <c r="AJ862" i="2" s="1"/>
  <c r="AF846" i="2"/>
  <c r="AI846" i="2"/>
  <c r="AJ846" i="2" s="1"/>
  <c r="AF814" i="2"/>
  <c r="AI814" i="2"/>
  <c r="AJ814" i="2" s="1"/>
  <c r="AI798" i="2"/>
  <c r="AJ798" i="2" s="1"/>
  <c r="AF798" i="2"/>
  <c r="AI782" i="2"/>
  <c r="AJ782" i="2" s="1"/>
  <c r="AF782" i="2"/>
  <c r="AI766" i="2"/>
  <c r="AJ766" i="2" s="1"/>
  <c r="AF766" i="2"/>
  <c r="AI750" i="2"/>
  <c r="AJ750" i="2" s="1"/>
  <c r="AF750" i="2"/>
  <c r="AI734" i="2"/>
  <c r="AJ734" i="2" s="1"/>
  <c r="AF734" i="2"/>
  <c r="AI718" i="2"/>
  <c r="AJ718" i="2" s="1"/>
  <c r="AF718" i="2"/>
  <c r="AI702" i="2"/>
  <c r="AJ702" i="2" s="1"/>
  <c r="AF702" i="2"/>
  <c r="AI686" i="2"/>
  <c r="AJ686" i="2" s="1"/>
  <c r="AF686" i="2"/>
  <c r="AI670" i="2"/>
  <c r="AJ670" i="2" s="1"/>
  <c r="AF670" i="2"/>
  <c r="AI654" i="2"/>
  <c r="AJ654" i="2" s="1"/>
  <c r="AF654" i="2"/>
  <c r="AI638" i="2"/>
  <c r="AJ638" i="2" s="1"/>
  <c r="AF638" i="2"/>
  <c r="AI622" i="2"/>
  <c r="AJ622" i="2" s="1"/>
  <c r="AF622" i="2"/>
  <c r="AI606" i="2"/>
  <c r="AJ606" i="2" s="1"/>
  <c r="AF606" i="2"/>
  <c r="AI590" i="2"/>
  <c r="AJ590" i="2" s="1"/>
  <c r="AF590" i="2"/>
  <c r="AI574" i="2"/>
  <c r="AJ574" i="2" s="1"/>
  <c r="AF574" i="2"/>
  <c r="AI558" i="2"/>
  <c r="AJ558" i="2" s="1"/>
  <c r="AF558" i="2"/>
  <c r="AI542" i="2"/>
  <c r="AJ542" i="2" s="1"/>
  <c r="AF542" i="2"/>
  <c r="AI526" i="2"/>
  <c r="AJ526" i="2" s="1"/>
  <c r="AF526" i="2"/>
  <c r="AI510" i="2"/>
  <c r="AJ510" i="2" s="1"/>
  <c r="AF510" i="2"/>
  <c r="AI494" i="2"/>
  <c r="AJ494" i="2" s="1"/>
  <c r="AF494" i="2"/>
  <c r="AI478" i="2"/>
  <c r="AJ478" i="2" s="1"/>
  <c r="AF478" i="2"/>
  <c r="AI462" i="2"/>
  <c r="AJ462" i="2" s="1"/>
  <c r="AF462" i="2"/>
  <c r="AI446" i="2"/>
  <c r="AJ446" i="2" s="1"/>
  <c r="AF446" i="2"/>
  <c r="AI430" i="2"/>
  <c r="AJ430" i="2" s="1"/>
  <c r="AF430" i="2"/>
  <c r="AI414" i="2"/>
  <c r="AJ414" i="2" s="1"/>
  <c r="AF414" i="2"/>
  <c r="AI398" i="2"/>
  <c r="AJ398" i="2" s="1"/>
  <c r="AF398" i="2"/>
  <c r="AI382" i="2"/>
  <c r="AJ382" i="2" s="1"/>
  <c r="AI366" i="2"/>
  <c r="AJ366" i="2" s="1"/>
  <c r="AF366" i="2"/>
  <c r="AI350" i="2"/>
  <c r="AJ350" i="2" s="1"/>
  <c r="AF350" i="2"/>
  <c r="AI334" i="2"/>
  <c r="AJ334" i="2" s="1"/>
  <c r="AF334" i="2"/>
  <c r="AI318" i="2"/>
  <c r="AJ318" i="2" s="1"/>
  <c r="AF318" i="2"/>
  <c r="AI302" i="2"/>
  <c r="AJ302" i="2" s="1"/>
  <c r="AF302" i="2"/>
  <c r="AI286" i="2"/>
  <c r="AJ286" i="2" s="1"/>
  <c r="AF286" i="2"/>
  <c r="AI270" i="2"/>
  <c r="AJ270" i="2" s="1"/>
  <c r="AF270" i="2"/>
  <c r="AI254" i="2"/>
  <c r="AJ254" i="2" s="1"/>
  <c r="AF254" i="2"/>
  <c r="AI238" i="2"/>
  <c r="AJ238" i="2" s="1"/>
  <c r="AF238" i="2"/>
  <c r="AI222" i="2"/>
  <c r="AJ222" i="2" s="1"/>
  <c r="AF222" i="2"/>
  <c r="AI206" i="2"/>
  <c r="AJ206" i="2" s="1"/>
  <c r="AF206" i="2"/>
  <c r="AI190" i="2"/>
  <c r="AJ190" i="2" s="1"/>
  <c r="AF190" i="2"/>
  <c r="AI174" i="2"/>
  <c r="AJ174" i="2" s="1"/>
  <c r="AF174" i="2"/>
  <c r="AI158" i="2"/>
  <c r="AJ158" i="2" s="1"/>
  <c r="AF158" i="2"/>
  <c r="AI142" i="2"/>
  <c r="AJ142" i="2" s="1"/>
  <c r="AF142" i="2"/>
  <c r="AI126" i="2"/>
  <c r="AJ126" i="2" s="1"/>
  <c r="AF126" i="2"/>
  <c r="AI110" i="2"/>
  <c r="AJ110" i="2" s="1"/>
  <c r="AF110" i="2"/>
  <c r="AI94" i="2"/>
  <c r="AJ94" i="2" s="1"/>
  <c r="AF94" i="2"/>
  <c r="AI78" i="2"/>
  <c r="AJ78" i="2" s="1"/>
  <c r="AF78" i="2"/>
  <c r="AI62" i="2"/>
  <c r="AJ62" i="2" s="1"/>
  <c r="AF62" i="2"/>
  <c r="AI46" i="2"/>
  <c r="AJ46" i="2" s="1"/>
  <c r="AF46" i="2"/>
  <c r="AI30" i="2"/>
  <c r="AJ30" i="2" s="1"/>
  <c r="AF30" i="2"/>
  <c r="AI14" i="2"/>
  <c r="AJ14" i="2" s="1"/>
  <c r="AF14" i="2"/>
  <c r="AI894" i="2"/>
  <c r="AJ894" i="2" s="1"/>
  <c r="AI999" i="2"/>
  <c r="AJ999" i="2" s="1"/>
  <c r="AF999" i="2"/>
  <c r="AI994" i="2"/>
  <c r="AJ994" i="2" s="1"/>
  <c r="AF994" i="2"/>
  <c r="AI983" i="2"/>
  <c r="AJ983" i="2" s="1"/>
  <c r="AF983" i="2"/>
  <c r="AI978" i="2"/>
  <c r="AJ978" i="2" s="1"/>
  <c r="AF978" i="2"/>
  <c r="AI967" i="2"/>
  <c r="AJ967" i="2" s="1"/>
  <c r="AF967" i="2"/>
  <c r="AI962" i="2"/>
  <c r="AJ962" i="2" s="1"/>
  <c r="AF962" i="2"/>
  <c r="AI951" i="2"/>
  <c r="AJ951" i="2" s="1"/>
  <c r="AF951" i="2"/>
  <c r="AI946" i="2"/>
  <c r="AJ946" i="2" s="1"/>
  <c r="AF946" i="2"/>
  <c r="AI935" i="2"/>
  <c r="AJ935" i="2" s="1"/>
  <c r="AF935" i="2"/>
  <c r="AI930" i="2"/>
  <c r="AJ930" i="2" s="1"/>
  <c r="AF930" i="2"/>
  <c r="AI919" i="2"/>
  <c r="AJ919" i="2" s="1"/>
  <c r="AF919" i="2"/>
  <c r="AI914" i="2"/>
  <c r="AJ914" i="2" s="1"/>
  <c r="AF914" i="2"/>
  <c r="AI898" i="2"/>
  <c r="AJ898" i="2" s="1"/>
  <c r="AF898" i="2"/>
  <c r="AI882" i="2"/>
  <c r="AJ882" i="2" s="1"/>
  <c r="AF882" i="2"/>
  <c r="AI866" i="2"/>
  <c r="AJ866" i="2" s="1"/>
  <c r="AF866" i="2"/>
  <c r="AI850" i="2"/>
  <c r="AJ850" i="2" s="1"/>
  <c r="AF850" i="2"/>
  <c r="AI834" i="2"/>
  <c r="AJ834" i="2" s="1"/>
  <c r="AF834" i="2"/>
  <c r="AI818" i="2"/>
  <c r="AJ818" i="2" s="1"/>
  <c r="AF818" i="2"/>
  <c r="AI802" i="2"/>
  <c r="AJ802" i="2" s="1"/>
  <c r="AF802" i="2"/>
  <c r="AI786" i="2"/>
  <c r="AJ786" i="2" s="1"/>
  <c r="AF786" i="2"/>
  <c r="AI770" i="2"/>
  <c r="AJ770" i="2" s="1"/>
  <c r="AF770" i="2"/>
  <c r="AI754" i="2"/>
  <c r="AJ754" i="2" s="1"/>
  <c r="AF754" i="2"/>
  <c r="AI738" i="2"/>
  <c r="AJ738" i="2" s="1"/>
  <c r="AF738" i="2"/>
  <c r="AI722" i="2"/>
  <c r="AJ722" i="2" s="1"/>
  <c r="AF722" i="2"/>
  <c r="AI706" i="2"/>
  <c r="AJ706" i="2" s="1"/>
  <c r="AF706" i="2"/>
  <c r="AI690" i="2"/>
  <c r="AJ690" i="2" s="1"/>
  <c r="AF690" i="2"/>
  <c r="AI674" i="2"/>
  <c r="AJ674" i="2" s="1"/>
  <c r="AF674" i="2"/>
  <c r="AI658" i="2"/>
  <c r="AJ658" i="2" s="1"/>
  <c r="AF658" i="2"/>
  <c r="AI642" i="2"/>
  <c r="AJ642" i="2" s="1"/>
  <c r="AF642" i="2"/>
  <c r="AI626" i="2"/>
  <c r="AJ626" i="2" s="1"/>
  <c r="AF626" i="2"/>
  <c r="AI610" i="2"/>
  <c r="AJ610" i="2" s="1"/>
  <c r="AF610" i="2"/>
  <c r="AI594" i="2"/>
  <c r="AJ594" i="2" s="1"/>
  <c r="AF594" i="2"/>
  <c r="AI578" i="2"/>
  <c r="AJ578" i="2" s="1"/>
  <c r="AF578" i="2"/>
  <c r="AI562" i="2"/>
  <c r="AJ562" i="2" s="1"/>
  <c r="AF562" i="2"/>
  <c r="AI546" i="2"/>
  <c r="AJ546" i="2" s="1"/>
  <c r="AF546" i="2"/>
  <c r="AI530" i="2"/>
  <c r="AJ530" i="2" s="1"/>
  <c r="AF530" i="2"/>
  <c r="AI514" i="2"/>
  <c r="AJ514" i="2" s="1"/>
  <c r="AF514" i="2"/>
  <c r="AI498" i="2"/>
  <c r="AJ498" i="2" s="1"/>
  <c r="AF498" i="2"/>
  <c r="AI482" i="2"/>
  <c r="AJ482" i="2" s="1"/>
  <c r="AF482" i="2"/>
  <c r="AI466" i="2"/>
  <c r="AJ466" i="2" s="1"/>
  <c r="AF466" i="2"/>
  <c r="AI450" i="2"/>
  <c r="AJ450" i="2" s="1"/>
  <c r="AF450" i="2"/>
  <c r="AI434" i="2"/>
  <c r="AJ434" i="2" s="1"/>
  <c r="AF434" i="2"/>
  <c r="AI418" i="2"/>
  <c r="AJ418" i="2" s="1"/>
  <c r="AF418" i="2"/>
  <c r="AI402" i="2"/>
  <c r="AJ402" i="2" s="1"/>
  <c r="AF402" i="2"/>
  <c r="AI386" i="2"/>
  <c r="AJ386" i="2" s="1"/>
  <c r="AF386" i="2"/>
  <c r="AI370" i="2"/>
  <c r="AJ370" i="2" s="1"/>
  <c r="AF370" i="2"/>
  <c r="AI354" i="2"/>
  <c r="AJ354" i="2" s="1"/>
  <c r="AF354" i="2"/>
  <c r="AI338" i="2"/>
  <c r="AJ338" i="2" s="1"/>
  <c r="AF338" i="2"/>
  <c r="AI322" i="2"/>
  <c r="AJ322" i="2" s="1"/>
  <c r="AF322" i="2"/>
  <c r="AI306" i="2"/>
  <c r="AJ306" i="2" s="1"/>
  <c r="AF306" i="2"/>
  <c r="AI290" i="2"/>
  <c r="AJ290" i="2" s="1"/>
  <c r="AF290" i="2"/>
  <c r="AI274" i="2"/>
  <c r="AJ274" i="2" s="1"/>
  <c r="AF274" i="2"/>
  <c r="AF258" i="2"/>
  <c r="AI258" i="2"/>
  <c r="AJ258" i="2" s="1"/>
  <c r="AI242" i="2"/>
  <c r="AJ242" i="2" s="1"/>
  <c r="AF242" i="2"/>
  <c r="AI226" i="2"/>
  <c r="AJ226" i="2" s="1"/>
  <c r="AF226" i="2"/>
  <c r="AI210" i="2"/>
  <c r="AJ210" i="2" s="1"/>
  <c r="AF210" i="2"/>
  <c r="AF194" i="2"/>
  <c r="AI194" i="2"/>
  <c r="AJ194" i="2" s="1"/>
  <c r="AI178" i="2"/>
  <c r="AJ178" i="2" s="1"/>
  <c r="AF178" i="2"/>
  <c r="AI162" i="2"/>
  <c r="AJ162" i="2" s="1"/>
  <c r="AF162" i="2"/>
  <c r="AI146" i="2"/>
  <c r="AJ146" i="2" s="1"/>
  <c r="AF146" i="2"/>
  <c r="AI130" i="2"/>
  <c r="AJ130" i="2" s="1"/>
  <c r="AF130" i="2"/>
  <c r="AI114" i="2"/>
  <c r="AJ114" i="2" s="1"/>
  <c r="AF114" i="2"/>
  <c r="AI98" i="2"/>
  <c r="AJ98" i="2" s="1"/>
  <c r="AF98" i="2"/>
  <c r="AI82" i="2"/>
  <c r="AJ82" i="2" s="1"/>
  <c r="AF82" i="2"/>
  <c r="AI66" i="2"/>
  <c r="AJ66" i="2" s="1"/>
  <c r="AF66" i="2"/>
  <c r="AI50" i="2"/>
  <c r="AJ50" i="2" s="1"/>
  <c r="AF50" i="2"/>
  <c r="AI34" i="2"/>
  <c r="AJ34" i="2" s="1"/>
  <c r="AF34" i="2"/>
  <c r="AI18" i="2"/>
  <c r="AJ18" i="2" s="1"/>
  <c r="AF18" i="2"/>
  <c r="AI830" i="2"/>
  <c r="AJ830" i="2" s="1"/>
  <c r="AI998" i="2"/>
  <c r="AJ998" i="2" s="1"/>
  <c r="AF998" i="2"/>
  <c r="AI987" i="2"/>
  <c r="AJ987" i="2" s="1"/>
  <c r="AF987" i="2"/>
  <c r="AI982" i="2"/>
  <c r="AJ982" i="2" s="1"/>
  <c r="AF982" i="2"/>
  <c r="AI971" i="2"/>
  <c r="AJ971" i="2" s="1"/>
  <c r="AF971" i="2"/>
  <c r="AI966" i="2"/>
  <c r="AJ966" i="2" s="1"/>
  <c r="AF966" i="2"/>
  <c r="AI955" i="2"/>
  <c r="AJ955" i="2" s="1"/>
  <c r="AF955" i="2"/>
  <c r="AI950" i="2"/>
  <c r="AJ950" i="2" s="1"/>
  <c r="AF950" i="2"/>
  <c r="AI939" i="2"/>
  <c r="AJ939" i="2" s="1"/>
  <c r="AF939" i="2"/>
  <c r="AI934" i="2"/>
  <c r="AJ934" i="2" s="1"/>
  <c r="AF934" i="2"/>
  <c r="AI923" i="2"/>
  <c r="AJ923" i="2" s="1"/>
  <c r="AF923" i="2"/>
  <c r="AI918" i="2"/>
  <c r="AJ918" i="2" s="1"/>
  <c r="AF918" i="2"/>
  <c r="AI907" i="2"/>
  <c r="AJ907" i="2" s="1"/>
  <c r="AF907" i="2"/>
  <c r="AI902" i="2"/>
  <c r="AJ902" i="2" s="1"/>
  <c r="AF902" i="2"/>
  <c r="AI886" i="2"/>
  <c r="AJ886" i="2" s="1"/>
  <c r="AF886" i="2"/>
  <c r="AI870" i="2"/>
  <c r="AJ870" i="2" s="1"/>
  <c r="AF870" i="2"/>
  <c r="AI854" i="2"/>
  <c r="AJ854" i="2" s="1"/>
  <c r="AF854" i="2"/>
  <c r="AI838" i="2"/>
  <c r="AJ838" i="2" s="1"/>
  <c r="AF838" i="2"/>
  <c r="AI822" i="2"/>
  <c r="AJ822" i="2" s="1"/>
  <c r="AF822" i="2"/>
  <c r="AI806" i="2"/>
  <c r="AJ806" i="2" s="1"/>
  <c r="AF806" i="2"/>
  <c r="AI790" i="2"/>
  <c r="AJ790" i="2" s="1"/>
  <c r="AF790" i="2"/>
  <c r="AI774" i="2"/>
  <c r="AJ774" i="2" s="1"/>
  <c r="AF774" i="2"/>
  <c r="AI758" i="2"/>
  <c r="AJ758" i="2" s="1"/>
  <c r="AF758" i="2"/>
  <c r="AI742" i="2"/>
  <c r="AJ742" i="2" s="1"/>
  <c r="AF742" i="2"/>
  <c r="AI726" i="2"/>
  <c r="AJ726" i="2" s="1"/>
  <c r="AF726" i="2"/>
  <c r="AI710" i="2"/>
  <c r="AJ710" i="2" s="1"/>
  <c r="AF710" i="2"/>
  <c r="AI694" i="2"/>
  <c r="AJ694" i="2" s="1"/>
  <c r="AF694" i="2"/>
  <c r="AI678" i="2"/>
  <c r="AJ678" i="2" s="1"/>
  <c r="AF678" i="2"/>
  <c r="AI662" i="2"/>
  <c r="AJ662" i="2" s="1"/>
  <c r="AF662" i="2"/>
  <c r="AI646" i="2"/>
  <c r="AJ646" i="2" s="1"/>
  <c r="AF646" i="2"/>
  <c r="AI630" i="2"/>
  <c r="AJ630" i="2" s="1"/>
  <c r="AF630" i="2"/>
  <c r="AI614" i="2"/>
  <c r="AJ614" i="2" s="1"/>
  <c r="AF614" i="2"/>
  <c r="AI598" i="2"/>
  <c r="AJ598" i="2" s="1"/>
  <c r="AF598" i="2"/>
  <c r="AI582" i="2"/>
  <c r="AJ582" i="2" s="1"/>
  <c r="AF582" i="2"/>
  <c r="AI566" i="2"/>
  <c r="AJ566" i="2" s="1"/>
  <c r="AF566" i="2"/>
  <c r="AI550" i="2"/>
  <c r="AJ550" i="2" s="1"/>
  <c r="AF550" i="2"/>
  <c r="AI534" i="2"/>
  <c r="AJ534" i="2" s="1"/>
  <c r="AF534" i="2"/>
  <c r="AI518" i="2"/>
  <c r="AJ518" i="2" s="1"/>
  <c r="AF518" i="2"/>
  <c r="AI502" i="2"/>
  <c r="AJ502" i="2" s="1"/>
  <c r="AF502" i="2"/>
  <c r="AI486" i="2"/>
  <c r="AJ486" i="2" s="1"/>
  <c r="AF486" i="2"/>
  <c r="AI470" i="2"/>
  <c r="AJ470" i="2" s="1"/>
  <c r="AF470" i="2"/>
  <c r="AI454" i="2"/>
  <c r="AJ454" i="2" s="1"/>
  <c r="AF454" i="2"/>
  <c r="AI438" i="2"/>
  <c r="AJ438" i="2" s="1"/>
  <c r="AF438" i="2"/>
  <c r="AI422" i="2"/>
  <c r="AJ422" i="2" s="1"/>
  <c r="AF422" i="2"/>
  <c r="AI406" i="2"/>
  <c r="AJ406" i="2" s="1"/>
  <c r="AF406" i="2"/>
  <c r="AI390" i="2"/>
  <c r="AJ390" i="2" s="1"/>
  <c r="AF390" i="2"/>
  <c r="AI374" i="2"/>
  <c r="AJ374" i="2" s="1"/>
  <c r="AF374" i="2"/>
  <c r="AI358" i="2"/>
  <c r="AJ358" i="2" s="1"/>
  <c r="AF358" i="2"/>
  <c r="AI342" i="2"/>
  <c r="AJ342" i="2" s="1"/>
  <c r="AF342" i="2"/>
  <c r="AI326" i="2"/>
  <c r="AJ326" i="2" s="1"/>
  <c r="AF326" i="2"/>
  <c r="AI310" i="2"/>
  <c r="AJ310" i="2" s="1"/>
  <c r="AF310" i="2"/>
  <c r="AI294" i="2"/>
  <c r="AJ294" i="2" s="1"/>
  <c r="AF294" i="2"/>
  <c r="AI278" i="2"/>
  <c r="AJ278" i="2" s="1"/>
  <c r="AF278" i="2"/>
  <c r="AI262" i="2"/>
  <c r="AJ262" i="2" s="1"/>
  <c r="AF262" i="2"/>
  <c r="AI246" i="2"/>
  <c r="AJ246" i="2" s="1"/>
  <c r="AF246" i="2"/>
  <c r="AI230" i="2"/>
  <c r="AJ230" i="2" s="1"/>
  <c r="AF230" i="2"/>
  <c r="AI214" i="2"/>
  <c r="AJ214" i="2" s="1"/>
  <c r="AF214" i="2"/>
  <c r="AI198" i="2"/>
  <c r="AJ198" i="2" s="1"/>
  <c r="AF198" i="2"/>
  <c r="AI182" i="2"/>
  <c r="AJ182" i="2" s="1"/>
  <c r="AF182" i="2"/>
  <c r="AI166" i="2"/>
  <c r="AJ166" i="2" s="1"/>
  <c r="AF166" i="2"/>
  <c r="AI150" i="2"/>
  <c r="AJ150" i="2" s="1"/>
  <c r="AF150" i="2"/>
  <c r="AI134" i="2"/>
  <c r="AJ134" i="2" s="1"/>
  <c r="AF134" i="2"/>
  <c r="AI118" i="2"/>
  <c r="AJ118" i="2" s="1"/>
  <c r="AF118" i="2"/>
  <c r="AI102" i="2"/>
  <c r="AJ102" i="2" s="1"/>
  <c r="AF102" i="2"/>
  <c r="AI86" i="2"/>
  <c r="AJ86" i="2" s="1"/>
  <c r="AF86" i="2"/>
  <c r="AI70" i="2"/>
  <c r="AJ70" i="2" s="1"/>
  <c r="AF70" i="2"/>
  <c r="AI54" i="2"/>
  <c r="AJ54" i="2" s="1"/>
  <c r="AF54" i="2"/>
  <c r="AI38" i="2"/>
  <c r="AJ38" i="2" s="1"/>
  <c r="AF38" i="2"/>
  <c r="AI22" i="2"/>
  <c r="AJ22" i="2" s="1"/>
  <c r="AF22" i="2"/>
  <c r="AI6" i="2"/>
  <c r="AJ6" i="2" s="1"/>
  <c r="AF6" i="2"/>
  <c r="AF382" i="2"/>
  <c r="AI1000" i="2"/>
  <c r="AJ1000" i="2" s="1"/>
  <c r="AI996" i="2"/>
  <c r="AJ996" i="2" s="1"/>
  <c r="AI992" i="2"/>
  <c r="AJ992" i="2" s="1"/>
  <c r="AI988" i="2"/>
  <c r="AJ988" i="2" s="1"/>
  <c r="AI984" i="2"/>
  <c r="AJ984" i="2" s="1"/>
  <c r="AI980" i="2"/>
  <c r="AJ980" i="2" s="1"/>
  <c r="AI976" i="2"/>
  <c r="AJ976" i="2" s="1"/>
  <c r="AI972" i="2"/>
  <c r="AJ972" i="2" s="1"/>
  <c r="AI968" i="2"/>
  <c r="AJ968" i="2" s="1"/>
  <c r="AI964" i="2"/>
  <c r="AJ964" i="2" s="1"/>
  <c r="AI960" i="2"/>
  <c r="AJ960" i="2" s="1"/>
  <c r="AI956" i="2"/>
  <c r="AJ956" i="2" s="1"/>
  <c r="AI952" i="2"/>
  <c r="AJ952" i="2" s="1"/>
  <c r="AI948" i="2"/>
  <c r="AJ948" i="2" s="1"/>
  <c r="AI944" i="2"/>
  <c r="AJ944" i="2" s="1"/>
  <c r="AI940" i="2"/>
  <c r="AJ940" i="2" s="1"/>
  <c r="AI936" i="2"/>
  <c r="AJ936" i="2" s="1"/>
  <c r="AI932" i="2"/>
  <c r="AJ932" i="2" s="1"/>
  <c r="AI928" i="2"/>
  <c r="AJ928" i="2" s="1"/>
  <c r="AI924" i="2"/>
  <c r="AJ924" i="2" s="1"/>
  <c r="AI920" i="2"/>
  <c r="AJ920" i="2" s="1"/>
  <c r="AI916" i="2"/>
  <c r="AJ916" i="2" s="1"/>
  <c r="AI912" i="2"/>
  <c r="AJ912" i="2" s="1"/>
  <c r="AI908" i="2"/>
  <c r="AJ908" i="2" s="1"/>
  <c r="AI904" i="2"/>
  <c r="AJ904" i="2" s="1"/>
  <c r="AI900" i="2"/>
  <c r="AJ900" i="2" s="1"/>
  <c r="AI896" i="2"/>
  <c r="AJ896" i="2" s="1"/>
  <c r="AI892" i="2"/>
  <c r="AJ892" i="2" s="1"/>
  <c r="AI888" i="2"/>
  <c r="AJ888" i="2" s="1"/>
  <c r="AI884" i="2"/>
  <c r="AJ884" i="2" s="1"/>
  <c r="AI880" i="2"/>
  <c r="AJ880" i="2" s="1"/>
  <c r="AF880" i="2"/>
  <c r="AI876" i="2"/>
  <c r="AJ876" i="2" s="1"/>
  <c r="AF876" i="2"/>
  <c r="AI872" i="2"/>
  <c r="AJ872" i="2" s="1"/>
  <c r="AF872" i="2"/>
  <c r="AI868" i="2"/>
  <c r="AJ868" i="2" s="1"/>
  <c r="AF868" i="2"/>
  <c r="AI864" i="2"/>
  <c r="AJ864" i="2" s="1"/>
  <c r="AF864" i="2"/>
  <c r="AI860" i="2"/>
  <c r="AJ860" i="2" s="1"/>
  <c r="AF860" i="2"/>
  <c r="AI856" i="2"/>
  <c r="AJ856" i="2" s="1"/>
  <c r="AF856" i="2"/>
  <c r="AI852" i="2"/>
  <c r="AJ852" i="2" s="1"/>
  <c r="AF852" i="2"/>
  <c r="AI848" i="2"/>
  <c r="AJ848" i="2" s="1"/>
  <c r="AF848" i="2"/>
  <c r="AI844" i="2"/>
  <c r="AJ844" i="2" s="1"/>
  <c r="AF844" i="2"/>
  <c r="AI840" i="2"/>
  <c r="AJ840" i="2" s="1"/>
  <c r="AF840" i="2"/>
  <c r="AI836" i="2"/>
  <c r="AJ836" i="2" s="1"/>
  <c r="AF836" i="2"/>
  <c r="AI832" i="2"/>
  <c r="AJ832" i="2" s="1"/>
  <c r="AF832" i="2"/>
  <c r="AI828" i="2"/>
  <c r="AJ828" i="2" s="1"/>
  <c r="AF828" i="2"/>
  <c r="AI824" i="2"/>
  <c r="AJ824" i="2" s="1"/>
  <c r="AF824" i="2"/>
  <c r="AI820" i="2"/>
  <c r="AJ820" i="2" s="1"/>
  <c r="AF820" i="2"/>
  <c r="AI816" i="2"/>
  <c r="AJ816" i="2" s="1"/>
  <c r="AF816" i="2"/>
  <c r="AI812" i="2"/>
  <c r="AJ812" i="2" s="1"/>
  <c r="AF812" i="2"/>
  <c r="AI808" i="2"/>
  <c r="AJ808" i="2" s="1"/>
  <c r="AF808" i="2"/>
  <c r="AI804" i="2"/>
  <c r="AJ804" i="2" s="1"/>
  <c r="AF804" i="2"/>
  <c r="AI800" i="2"/>
  <c r="AJ800" i="2" s="1"/>
  <c r="AF800" i="2"/>
  <c r="AI796" i="2"/>
  <c r="AJ796" i="2" s="1"/>
  <c r="AF796" i="2"/>
  <c r="AI792" i="2"/>
  <c r="AJ792" i="2" s="1"/>
  <c r="AF792" i="2"/>
  <c r="AI788" i="2"/>
  <c r="AJ788" i="2" s="1"/>
  <c r="AF788" i="2"/>
  <c r="AI784" i="2"/>
  <c r="AJ784" i="2" s="1"/>
  <c r="AF784" i="2"/>
  <c r="AI780" i="2"/>
  <c r="AJ780" i="2" s="1"/>
  <c r="AF780" i="2"/>
  <c r="AI776" i="2"/>
  <c r="AJ776" i="2" s="1"/>
  <c r="AF776" i="2"/>
  <c r="AI772" i="2"/>
  <c r="AJ772" i="2" s="1"/>
  <c r="AF772" i="2"/>
  <c r="AI768" i="2"/>
  <c r="AJ768" i="2" s="1"/>
  <c r="AF768" i="2"/>
  <c r="AI764" i="2"/>
  <c r="AJ764" i="2" s="1"/>
  <c r="AF764" i="2"/>
  <c r="AI760" i="2"/>
  <c r="AJ760" i="2" s="1"/>
  <c r="AF760" i="2"/>
  <c r="AI756" i="2"/>
  <c r="AJ756" i="2" s="1"/>
  <c r="AF756" i="2"/>
  <c r="AI752" i="2"/>
  <c r="AJ752" i="2" s="1"/>
  <c r="AF752" i="2"/>
  <c r="AI748" i="2"/>
  <c r="AJ748" i="2" s="1"/>
  <c r="AF748" i="2"/>
  <c r="AI744" i="2"/>
  <c r="AJ744" i="2" s="1"/>
  <c r="AF744" i="2"/>
  <c r="AI740" i="2"/>
  <c r="AJ740" i="2" s="1"/>
  <c r="AF740" i="2"/>
  <c r="AI736" i="2"/>
  <c r="AJ736" i="2" s="1"/>
  <c r="AF736" i="2"/>
  <c r="AI732" i="2"/>
  <c r="AJ732" i="2" s="1"/>
  <c r="AF732" i="2"/>
  <c r="AI728" i="2"/>
  <c r="AJ728" i="2" s="1"/>
  <c r="AF728" i="2"/>
  <c r="AI724" i="2"/>
  <c r="AJ724" i="2" s="1"/>
  <c r="AF724" i="2"/>
  <c r="AI720" i="2"/>
  <c r="AJ720" i="2" s="1"/>
  <c r="AF720" i="2"/>
  <c r="AI716" i="2"/>
  <c r="AJ716" i="2" s="1"/>
  <c r="AF716" i="2"/>
  <c r="AI712" i="2"/>
  <c r="AJ712" i="2" s="1"/>
  <c r="AF712" i="2"/>
  <c r="AI708" i="2"/>
  <c r="AJ708" i="2" s="1"/>
  <c r="AF708" i="2"/>
  <c r="AI704" i="2"/>
  <c r="AJ704" i="2" s="1"/>
  <c r="AF704" i="2"/>
  <c r="AI700" i="2"/>
  <c r="AJ700" i="2" s="1"/>
  <c r="AF700" i="2"/>
  <c r="AI696" i="2"/>
  <c r="AJ696" i="2" s="1"/>
  <c r="AF696" i="2"/>
  <c r="AI692" i="2"/>
  <c r="AJ692" i="2" s="1"/>
  <c r="AF692" i="2"/>
  <c r="AI688" i="2"/>
  <c r="AJ688" i="2" s="1"/>
  <c r="AF688" i="2"/>
  <c r="AI684" i="2"/>
  <c r="AJ684" i="2" s="1"/>
  <c r="AF684" i="2"/>
  <c r="AI680" i="2"/>
  <c r="AJ680" i="2" s="1"/>
  <c r="AF680" i="2"/>
  <c r="AI676" i="2"/>
  <c r="AJ676" i="2" s="1"/>
  <c r="AF676" i="2"/>
  <c r="AI672" i="2"/>
  <c r="AJ672" i="2" s="1"/>
  <c r="AF672" i="2"/>
  <c r="AI668" i="2"/>
  <c r="AJ668" i="2" s="1"/>
  <c r="AF668" i="2"/>
  <c r="AI664" i="2"/>
  <c r="AJ664" i="2" s="1"/>
  <c r="AF664" i="2"/>
  <c r="AI660" i="2"/>
  <c r="AJ660" i="2" s="1"/>
  <c r="AF660" i="2"/>
  <c r="AI656" i="2"/>
  <c r="AJ656" i="2" s="1"/>
  <c r="AF656" i="2"/>
  <c r="AI652" i="2"/>
  <c r="AJ652" i="2" s="1"/>
  <c r="AF652" i="2"/>
  <c r="AI648" i="2"/>
  <c r="AJ648" i="2" s="1"/>
  <c r="AF648" i="2"/>
  <c r="AI644" i="2"/>
  <c r="AJ644" i="2" s="1"/>
  <c r="AF644" i="2"/>
  <c r="AI640" i="2"/>
  <c r="AJ640" i="2" s="1"/>
  <c r="AF640" i="2"/>
  <c r="AI636" i="2"/>
  <c r="AJ636" i="2" s="1"/>
  <c r="AF636" i="2"/>
  <c r="AI632" i="2"/>
  <c r="AJ632" i="2" s="1"/>
  <c r="AF632" i="2"/>
  <c r="AI628" i="2"/>
  <c r="AJ628" i="2" s="1"/>
  <c r="AF628" i="2"/>
  <c r="AI624" i="2"/>
  <c r="AJ624" i="2" s="1"/>
  <c r="AF624" i="2"/>
  <c r="AI620" i="2"/>
  <c r="AJ620" i="2" s="1"/>
  <c r="AF620" i="2"/>
  <c r="AI616" i="2"/>
  <c r="AJ616" i="2" s="1"/>
  <c r="AF616" i="2"/>
  <c r="AI612" i="2"/>
  <c r="AJ612" i="2" s="1"/>
  <c r="AF612" i="2"/>
  <c r="AI608" i="2"/>
  <c r="AJ608" i="2" s="1"/>
  <c r="AF608" i="2"/>
  <c r="AI604" i="2"/>
  <c r="AJ604" i="2" s="1"/>
  <c r="AF604" i="2"/>
  <c r="AI600" i="2"/>
  <c r="AJ600" i="2" s="1"/>
  <c r="AF600" i="2"/>
  <c r="AI596" i="2"/>
  <c r="AJ596" i="2" s="1"/>
  <c r="AF596" i="2"/>
  <c r="AI592" i="2"/>
  <c r="AJ592" i="2" s="1"/>
  <c r="AF592" i="2"/>
  <c r="AI588" i="2"/>
  <c r="AJ588" i="2" s="1"/>
  <c r="AF588" i="2"/>
  <c r="AI584" i="2"/>
  <c r="AJ584" i="2" s="1"/>
  <c r="AF584" i="2"/>
  <c r="AI580" i="2"/>
  <c r="AJ580" i="2" s="1"/>
  <c r="AF580" i="2"/>
  <c r="AI576" i="2"/>
  <c r="AJ576" i="2" s="1"/>
  <c r="AF576" i="2"/>
  <c r="AI572" i="2"/>
  <c r="AJ572" i="2" s="1"/>
  <c r="AF572" i="2"/>
  <c r="AF568" i="2"/>
  <c r="AI568" i="2"/>
  <c r="AJ568" i="2" s="1"/>
  <c r="AI564" i="2"/>
  <c r="AJ564" i="2" s="1"/>
  <c r="AF564" i="2"/>
  <c r="AI560" i="2"/>
  <c r="AJ560" i="2" s="1"/>
  <c r="AF560" i="2"/>
  <c r="AI556" i="2"/>
  <c r="AJ556" i="2" s="1"/>
  <c r="AF556" i="2"/>
  <c r="AI552" i="2"/>
  <c r="AJ552" i="2" s="1"/>
  <c r="AF552" i="2"/>
  <c r="AI548" i="2"/>
  <c r="AJ548" i="2" s="1"/>
  <c r="AF548" i="2"/>
  <c r="AI544" i="2"/>
  <c r="AJ544" i="2" s="1"/>
  <c r="AF544" i="2"/>
  <c r="AI540" i="2"/>
  <c r="AJ540" i="2" s="1"/>
  <c r="AF540" i="2"/>
  <c r="AI536" i="2"/>
  <c r="AJ536" i="2" s="1"/>
  <c r="AF536" i="2"/>
  <c r="AI532" i="2"/>
  <c r="AJ532" i="2" s="1"/>
  <c r="AF532" i="2"/>
  <c r="AI528" i="2"/>
  <c r="AJ528" i="2" s="1"/>
  <c r="AF528" i="2"/>
  <c r="AI524" i="2"/>
  <c r="AJ524" i="2" s="1"/>
  <c r="AF524" i="2"/>
  <c r="AI520" i="2"/>
  <c r="AJ520" i="2" s="1"/>
  <c r="AF520" i="2"/>
  <c r="AI516" i="2"/>
  <c r="AJ516" i="2" s="1"/>
  <c r="AF516" i="2"/>
  <c r="AI512" i="2"/>
  <c r="AJ512" i="2" s="1"/>
  <c r="AF512" i="2"/>
  <c r="AI508" i="2"/>
  <c r="AJ508" i="2" s="1"/>
  <c r="AF508" i="2"/>
  <c r="AI500" i="2"/>
  <c r="AJ500" i="2" s="1"/>
  <c r="AF500" i="2"/>
  <c r="AI496" i="2"/>
  <c r="AJ496" i="2" s="1"/>
  <c r="AF496" i="2"/>
  <c r="AI492" i="2"/>
  <c r="AJ492" i="2" s="1"/>
  <c r="AF492" i="2"/>
  <c r="AI488" i="2"/>
  <c r="AJ488" i="2" s="1"/>
  <c r="AF488" i="2"/>
  <c r="AI484" i="2"/>
  <c r="AJ484" i="2" s="1"/>
  <c r="AF484" i="2"/>
  <c r="AI480" i="2"/>
  <c r="AJ480" i="2" s="1"/>
  <c r="AF480" i="2"/>
  <c r="AI476" i="2"/>
  <c r="AJ476" i="2" s="1"/>
  <c r="AF476" i="2"/>
  <c r="AI472" i="2"/>
  <c r="AJ472" i="2" s="1"/>
  <c r="AF472" i="2"/>
  <c r="AI468" i="2"/>
  <c r="AJ468" i="2" s="1"/>
  <c r="AF468" i="2"/>
  <c r="AI464" i="2"/>
  <c r="AJ464" i="2" s="1"/>
  <c r="AF464" i="2"/>
  <c r="AI460" i="2"/>
  <c r="AJ460" i="2" s="1"/>
  <c r="AF460" i="2"/>
  <c r="AI456" i="2"/>
  <c r="AJ456" i="2" s="1"/>
  <c r="AF456" i="2"/>
  <c r="AI452" i="2"/>
  <c r="AJ452" i="2" s="1"/>
  <c r="AF452" i="2"/>
  <c r="AI448" i="2"/>
  <c r="AJ448" i="2" s="1"/>
  <c r="AF448" i="2"/>
  <c r="AI444" i="2"/>
  <c r="AJ444" i="2" s="1"/>
  <c r="AF444" i="2"/>
  <c r="AF440" i="2"/>
  <c r="AI440" i="2"/>
  <c r="AJ440" i="2" s="1"/>
  <c r="AI436" i="2"/>
  <c r="AJ436" i="2" s="1"/>
  <c r="AF436" i="2"/>
  <c r="AI432" i="2"/>
  <c r="AJ432" i="2" s="1"/>
  <c r="AF432" i="2"/>
  <c r="AI428" i="2"/>
  <c r="AJ428" i="2" s="1"/>
  <c r="AF428" i="2"/>
  <c r="AI424" i="2"/>
  <c r="AJ424" i="2" s="1"/>
  <c r="AF424" i="2"/>
  <c r="AI420" i="2"/>
  <c r="AJ420" i="2" s="1"/>
  <c r="AF420" i="2"/>
  <c r="AI416" i="2"/>
  <c r="AJ416" i="2" s="1"/>
  <c r="AF416" i="2"/>
  <c r="AI412" i="2"/>
  <c r="AJ412" i="2" s="1"/>
  <c r="AF412" i="2"/>
  <c r="AI408" i="2"/>
  <c r="AJ408" i="2" s="1"/>
  <c r="AF408" i="2"/>
  <c r="AI404" i="2"/>
  <c r="AJ404" i="2" s="1"/>
  <c r="AF404" i="2"/>
  <c r="AI400" i="2"/>
  <c r="AJ400" i="2" s="1"/>
  <c r="AF400" i="2"/>
  <c r="AI396" i="2"/>
  <c r="AJ396" i="2" s="1"/>
  <c r="AF396" i="2"/>
  <c r="AI392" i="2"/>
  <c r="AJ392" i="2" s="1"/>
  <c r="AF392" i="2"/>
  <c r="AI388" i="2"/>
  <c r="AJ388" i="2" s="1"/>
  <c r="AF388" i="2"/>
  <c r="AI384" i="2"/>
  <c r="AJ384" i="2" s="1"/>
  <c r="AF384" i="2"/>
  <c r="AI380" i="2"/>
  <c r="AJ380" i="2" s="1"/>
  <c r="AF380" i="2"/>
  <c r="AI376" i="2"/>
  <c r="AJ376" i="2" s="1"/>
  <c r="AI372" i="2"/>
  <c r="AJ372" i="2" s="1"/>
  <c r="AF372" i="2"/>
  <c r="AI368" i="2"/>
  <c r="AJ368" i="2" s="1"/>
  <c r="AI364" i="2"/>
  <c r="AJ364" i="2" s="1"/>
  <c r="AF364" i="2"/>
  <c r="AI360" i="2"/>
  <c r="AJ360" i="2" s="1"/>
  <c r="AI356" i="2"/>
  <c r="AJ356" i="2" s="1"/>
  <c r="AF356" i="2"/>
  <c r="AI352" i="2"/>
  <c r="AJ352" i="2" s="1"/>
  <c r="AI348" i="2"/>
  <c r="AJ348" i="2" s="1"/>
  <c r="AF348" i="2"/>
  <c r="AI344" i="2"/>
  <c r="AJ344" i="2" s="1"/>
  <c r="AI340" i="2"/>
  <c r="AJ340" i="2" s="1"/>
  <c r="AF340" i="2"/>
  <c r="AI336" i="2"/>
  <c r="AJ336" i="2" s="1"/>
  <c r="AF336" i="2"/>
  <c r="AI332" i="2"/>
  <c r="AJ332" i="2" s="1"/>
  <c r="AI328" i="2"/>
  <c r="AJ328" i="2" s="1"/>
  <c r="AF328" i="2"/>
  <c r="AI324" i="2"/>
  <c r="AJ324" i="2" s="1"/>
  <c r="AF324" i="2"/>
  <c r="AI320" i="2"/>
  <c r="AJ320" i="2" s="1"/>
  <c r="AF320" i="2"/>
  <c r="AI316" i="2"/>
  <c r="AJ316" i="2" s="1"/>
  <c r="AI312" i="2"/>
  <c r="AJ312" i="2" s="1"/>
  <c r="AF312" i="2"/>
  <c r="AI308" i="2"/>
  <c r="AJ308" i="2" s="1"/>
  <c r="AF308" i="2"/>
  <c r="AI304" i="2"/>
  <c r="AJ304" i="2" s="1"/>
  <c r="AF304" i="2"/>
  <c r="AI300" i="2"/>
  <c r="AJ300" i="2" s="1"/>
  <c r="AI296" i="2"/>
  <c r="AJ296" i="2" s="1"/>
  <c r="AF296" i="2"/>
  <c r="AI292" i="2"/>
  <c r="AJ292" i="2" s="1"/>
  <c r="AF292" i="2"/>
  <c r="AI288" i="2"/>
  <c r="AJ288" i="2" s="1"/>
  <c r="AF288" i="2"/>
  <c r="AI284" i="2"/>
  <c r="AJ284" i="2" s="1"/>
  <c r="AI280" i="2"/>
  <c r="AJ280" i="2" s="1"/>
  <c r="AF280" i="2"/>
  <c r="AI276" i="2"/>
  <c r="AJ276" i="2" s="1"/>
  <c r="AF276" i="2"/>
  <c r="AI272" i="2"/>
  <c r="AJ272" i="2" s="1"/>
  <c r="AF272" i="2"/>
  <c r="AI268" i="2"/>
  <c r="AJ268" i="2" s="1"/>
  <c r="AI264" i="2"/>
  <c r="AJ264" i="2" s="1"/>
  <c r="AF264" i="2"/>
  <c r="AI260" i="2"/>
  <c r="AJ260" i="2" s="1"/>
  <c r="AF260" i="2"/>
  <c r="AI256" i="2"/>
  <c r="AJ256" i="2" s="1"/>
  <c r="AF256" i="2"/>
  <c r="AI252" i="2"/>
  <c r="AJ252" i="2" s="1"/>
  <c r="AI248" i="2"/>
  <c r="AJ248" i="2" s="1"/>
  <c r="AF248" i="2"/>
  <c r="AI244" i="2"/>
  <c r="AJ244" i="2" s="1"/>
  <c r="AF244" i="2"/>
  <c r="AI240" i="2"/>
  <c r="AJ240" i="2" s="1"/>
  <c r="AF240" i="2"/>
  <c r="AI236" i="2"/>
  <c r="AJ236" i="2" s="1"/>
  <c r="AI232" i="2"/>
  <c r="AJ232" i="2" s="1"/>
  <c r="AF232" i="2"/>
  <c r="AI228" i="2"/>
  <c r="AJ228" i="2" s="1"/>
  <c r="AF228" i="2"/>
  <c r="AI224" i="2"/>
  <c r="AJ224" i="2" s="1"/>
  <c r="AF224" i="2"/>
  <c r="AI220" i="2"/>
  <c r="AJ220" i="2" s="1"/>
  <c r="AI216" i="2"/>
  <c r="AJ216" i="2" s="1"/>
  <c r="AF216" i="2"/>
  <c r="AI212" i="2"/>
  <c r="AJ212" i="2" s="1"/>
  <c r="AF212" i="2"/>
  <c r="AI208" i="2"/>
  <c r="AJ208" i="2" s="1"/>
  <c r="AF208" i="2"/>
  <c r="AI204" i="2"/>
  <c r="AJ204" i="2" s="1"/>
  <c r="AI200" i="2"/>
  <c r="AJ200" i="2" s="1"/>
  <c r="AF200" i="2"/>
  <c r="AI196" i="2"/>
  <c r="AJ196" i="2" s="1"/>
  <c r="AF196" i="2"/>
  <c r="AI192" i="2"/>
  <c r="AJ192" i="2" s="1"/>
  <c r="AF192" i="2"/>
  <c r="AI188" i="2"/>
  <c r="AJ188" i="2" s="1"/>
  <c r="AI184" i="2"/>
  <c r="AJ184" i="2" s="1"/>
  <c r="AF184" i="2"/>
  <c r="AI180" i="2"/>
  <c r="AJ180" i="2" s="1"/>
  <c r="AF180" i="2"/>
  <c r="AI176" i="2"/>
  <c r="AJ176" i="2" s="1"/>
  <c r="AF176" i="2"/>
  <c r="AI172" i="2"/>
  <c r="AJ172" i="2" s="1"/>
  <c r="AI168" i="2"/>
  <c r="AJ168" i="2" s="1"/>
  <c r="AF168" i="2"/>
  <c r="AI164" i="2"/>
  <c r="AJ164" i="2" s="1"/>
  <c r="AF164" i="2"/>
  <c r="AI160" i="2"/>
  <c r="AJ160" i="2" s="1"/>
  <c r="AF160" i="2"/>
  <c r="AI156" i="2"/>
  <c r="AJ156" i="2" s="1"/>
  <c r="AI152" i="2"/>
  <c r="AJ152" i="2" s="1"/>
  <c r="AF152" i="2"/>
  <c r="AI148" i="2"/>
  <c r="AJ148" i="2" s="1"/>
  <c r="AF148" i="2"/>
  <c r="AI144" i="2"/>
  <c r="AJ144" i="2" s="1"/>
  <c r="AF144" i="2"/>
  <c r="AI140" i="2"/>
  <c r="AJ140" i="2" s="1"/>
  <c r="AI136" i="2"/>
  <c r="AJ136" i="2" s="1"/>
  <c r="AF136" i="2"/>
  <c r="AI132" i="2"/>
  <c r="AJ132" i="2" s="1"/>
  <c r="AF132" i="2"/>
  <c r="AI128" i="2"/>
  <c r="AJ128" i="2" s="1"/>
  <c r="AF128" i="2"/>
  <c r="AI124" i="2"/>
  <c r="AJ124" i="2" s="1"/>
  <c r="AI120" i="2"/>
  <c r="AJ120" i="2" s="1"/>
  <c r="AF120" i="2"/>
  <c r="AI116" i="2"/>
  <c r="AJ116" i="2" s="1"/>
  <c r="AF116" i="2"/>
  <c r="AI112" i="2"/>
  <c r="AJ112" i="2" s="1"/>
  <c r="AF112" i="2"/>
  <c r="AI108" i="2"/>
  <c r="AJ108" i="2" s="1"/>
  <c r="AI104" i="2"/>
  <c r="AJ104" i="2" s="1"/>
  <c r="AF104" i="2"/>
  <c r="AI100" i="2"/>
  <c r="AJ100" i="2" s="1"/>
  <c r="AF100" i="2"/>
  <c r="AI96" i="2"/>
  <c r="AJ96" i="2" s="1"/>
  <c r="AF96" i="2"/>
  <c r="AI92" i="2"/>
  <c r="AJ92" i="2" s="1"/>
  <c r="AI88" i="2"/>
  <c r="AJ88" i="2" s="1"/>
  <c r="AF88" i="2"/>
  <c r="AI84" i="2"/>
  <c r="AJ84" i="2" s="1"/>
  <c r="AF84" i="2"/>
  <c r="AI80" i="2"/>
  <c r="AJ80" i="2" s="1"/>
  <c r="AF80" i="2"/>
  <c r="AI76" i="2"/>
  <c r="AJ76" i="2" s="1"/>
  <c r="AI72" i="2"/>
  <c r="AJ72" i="2" s="1"/>
  <c r="AF72" i="2"/>
  <c r="AI68" i="2"/>
  <c r="AJ68" i="2" s="1"/>
  <c r="AF68" i="2"/>
  <c r="AI64" i="2"/>
  <c r="AJ64" i="2" s="1"/>
  <c r="AF64" i="2"/>
  <c r="AI60" i="2"/>
  <c r="AJ60" i="2" s="1"/>
  <c r="AI56" i="2"/>
  <c r="AJ56" i="2" s="1"/>
  <c r="AF56" i="2"/>
  <c r="AI52" i="2"/>
  <c r="AJ52" i="2" s="1"/>
  <c r="AF52" i="2"/>
  <c r="AI48" i="2"/>
  <c r="AJ48" i="2" s="1"/>
  <c r="AF48" i="2"/>
  <c r="AI44" i="2"/>
  <c r="AJ44" i="2" s="1"/>
  <c r="AI40" i="2"/>
  <c r="AJ40" i="2" s="1"/>
  <c r="AF40" i="2"/>
  <c r="AI36" i="2"/>
  <c r="AJ36" i="2" s="1"/>
  <c r="AF36" i="2"/>
  <c r="AI32" i="2"/>
  <c r="AJ32" i="2" s="1"/>
  <c r="AF32" i="2"/>
  <c r="AI28" i="2"/>
  <c r="AJ28" i="2" s="1"/>
  <c r="AI24" i="2"/>
  <c r="AJ24" i="2" s="1"/>
  <c r="AF24" i="2"/>
  <c r="AI20" i="2"/>
  <c r="AJ20" i="2" s="1"/>
  <c r="AF20" i="2"/>
  <c r="AI16" i="2"/>
  <c r="AJ16" i="2" s="1"/>
  <c r="AF16" i="2"/>
  <c r="AI12" i="2"/>
  <c r="AJ12" i="2" s="1"/>
  <c r="AI8" i="2"/>
  <c r="AJ8" i="2" s="1"/>
  <c r="AF8" i="2"/>
  <c r="AI4" i="2"/>
  <c r="AJ4" i="2" s="1"/>
  <c r="AF4" i="2"/>
  <c r="AF368" i="2"/>
  <c r="AF332" i="2"/>
  <c r="AF268" i="2"/>
  <c r="AF204" i="2"/>
  <c r="AF140" i="2"/>
  <c r="AF76" i="2"/>
  <c r="AF12" i="2"/>
  <c r="AI903" i="2"/>
  <c r="AJ903" i="2" s="1"/>
  <c r="AI899" i="2"/>
  <c r="AJ899" i="2" s="1"/>
  <c r="AI895" i="2"/>
  <c r="AJ895" i="2" s="1"/>
  <c r="AI891" i="2"/>
  <c r="AJ891" i="2" s="1"/>
  <c r="AI887" i="2"/>
  <c r="AJ887" i="2" s="1"/>
  <c r="AI883" i="2"/>
  <c r="AJ883" i="2" s="1"/>
  <c r="AI879" i="2"/>
  <c r="AJ879" i="2" s="1"/>
  <c r="AI875" i="2"/>
  <c r="AJ875" i="2" s="1"/>
  <c r="AI871" i="2"/>
  <c r="AJ871" i="2" s="1"/>
  <c r="AI867" i="2"/>
  <c r="AJ867" i="2" s="1"/>
  <c r="AI863" i="2"/>
  <c r="AJ863" i="2" s="1"/>
  <c r="AI859" i="2"/>
  <c r="AJ859" i="2" s="1"/>
  <c r="AI855" i="2"/>
  <c r="AJ855" i="2" s="1"/>
  <c r="AI851" i="2"/>
  <c r="AJ851" i="2" s="1"/>
  <c r="AI847" i="2"/>
  <c r="AJ847" i="2" s="1"/>
  <c r="AI843" i="2"/>
  <c r="AJ843" i="2" s="1"/>
  <c r="AI839" i="2"/>
  <c r="AJ839" i="2" s="1"/>
  <c r="AI835" i="2"/>
  <c r="AJ835" i="2" s="1"/>
  <c r="AI831" i="2"/>
  <c r="AJ831" i="2" s="1"/>
  <c r="AI827" i="2"/>
  <c r="AJ827" i="2" s="1"/>
  <c r="AI823" i="2"/>
  <c r="AJ823" i="2" s="1"/>
  <c r="AI819" i="2"/>
  <c r="AJ819" i="2" s="1"/>
  <c r="AI815" i="2"/>
  <c r="AJ815" i="2" s="1"/>
  <c r="AI811" i="2"/>
  <c r="AJ811" i="2" s="1"/>
  <c r="AI807" i="2"/>
  <c r="AJ807" i="2" s="1"/>
  <c r="AI803" i="2"/>
  <c r="AJ803" i="2" s="1"/>
  <c r="AI799" i="2"/>
  <c r="AJ799" i="2" s="1"/>
  <c r="AI795" i="2"/>
  <c r="AJ795" i="2" s="1"/>
  <c r="AI791" i="2"/>
  <c r="AJ791" i="2" s="1"/>
  <c r="AI787" i="2"/>
  <c r="AJ787" i="2" s="1"/>
  <c r="AI783" i="2"/>
  <c r="AJ783" i="2" s="1"/>
  <c r="AI779" i="2"/>
  <c r="AJ779" i="2" s="1"/>
  <c r="AI775" i="2"/>
  <c r="AJ775" i="2" s="1"/>
  <c r="AI771" i="2"/>
  <c r="AJ771" i="2" s="1"/>
  <c r="AI767" i="2"/>
  <c r="AJ767" i="2" s="1"/>
  <c r="AI763" i="2"/>
  <c r="AJ763" i="2" s="1"/>
  <c r="AI759" i="2"/>
  <c r="AJ759" i="2" s="1"/>
  <c r="AI755" i="2"/>
  <c r="AJ755" i="2" s="1"/>
  <c r="AI751" i="2"/>
  <c r="AJ751" i="2" s="1"/>
  <c r="AI747" i="2"/>
  <c r="AJ747" i="2" s="1"/>
  <c r="AI743" i="2"/>
  <c r="AJ743" i="2" s="1"/>
  <c r="AI739" i="2"/>
  <c r="AJ739" i="2" s="1"/>
  <c r="AI735" i="2"/>
  <c r="AJ735" i="2" s="1"/>
  <c r="AI731" i="2"/>
  <c r="AJ731" i="2" s="1"/>
  <c r="AI727" i="2"/>
  <c r="AJ727" i="2" s="1"/>
  <c r="AI723" i="2"/>
  <c r="AJ723" i="2" s="1"/>
  <c r="AI719" i="2"/>
  <c r="AJ719" i="2" s="1"/>
  <c r="AI715" i="2"/>
  <c r="AJ715" i="2" s="1"/>
  <c r="AI711" i="2"/>
  <c r="AJ711" i="2" s="1"/>
  <c r="AI707" i="2"/>
  <c r="AJ707" i="2" s="1"/>
  <c r="AI703" i="2"/>
  <c r="AJ703" i="2" s="1"/>
  <c r="AI699" i="2"/>
  <c r="AJ699" i="2" s="1"/>
  <c r="AI695" i="2"/>
  <c r="AJ695" i="2" s="1"/>
  <c r="AI691" i="2"/>
  <c r="AJ691" i="2" s="1"/>
  <c r="AI687" i="2"/>
  <c r="AJ687" i="2" s="1"/>
  <c r="AI683" i="2"/>
  <c r="AJ683" i="2" s="1"/>
  <c r="AI679" i="2"/>
  <c r="AJ679" i="2" s="1"/>
  <c r="AI675" i="2"/>
  <c r="AJ675" i="2" s="1"/>
  <c r="AI671" i="2"/>
  <c r="AJ671" i="2" s="1"/>
  <c r="AI667" i="2"/>
  <c r="AJ667" i="2" s="1"/>
  <c r="AI663" i="2"/>
  <c r="AJ663" i="2" s="1"/>
  <c r="AI659" i="2"/>
  <c r="AJ659" i="2" s="1"/>
  <c r="AI655" i="2"/>
  <c r="AJ655" i="2" s="1"/>
  <c r="AI651" i="2"/>
  <c r="AJ651" i="2" s="1"/>
  <c r="AI647" i="2"/>
  <c r="AJ647" i="2" s="1"/>
  <c r="AI643" i="2"/>
  <c r="AJ643" i="2" s="1"/>
  <c r="AI639" i="2"/>
  <c r="AJ639" i="2" s="1"/>
  <c r="AI635" i="2"/>
  <c r="AJ635" i="2" s="1"/>
  <c r="AI631" i="2"/>
  <c r="AJ631" i="2" s="1"/>
  <c r="AI627" i="2"/>
  <c r="AJ627" i="2" s="1"/>
  <c r="AI623" i="2"/>
  <c r="AJ623" i="2" s="1"/>
  <c r="AI619" i="2"/>
  <c r="AJ619" i="2" s="1"/>
  <c r="AI615" i="2"/>
  <c r="AJ615" i="2" s="1"/>
  <c r="AI611" i="2"/>
  <c r="AJ611" i="2" s="1"/>
  <c r="AI607" i="2"/>
  <c r="AJ607" i="2" s="1"/>
  <c r="AI603" i="2"/>
  <c r="AJ603" i="2" s="1"/>
  <c r="AI599" i="2"/>
  <c r="AJ599" i="2" s="1"/>
  <c r="AI595" i="2"/>
  <c r="AJ595" i="2" s="1"/>
  <c r="AI591" i="2"/>
  <c r="AJ591" i="2" s="1"/>
  <c r="AI587" i="2"/>
  <c r="AJ587" i="2" s="1"/>
  <c r="AI583" i="2"/>
  <c r="AJ583" i="2" s="1"/>
  <c r="AI579" i="2"/>
  <c r="AJ579" i="2" s="1"/>
  <c r="AI575" i="2"/>
  <c r="AJ575" i="2" s="1"/>
  <c r="AI571" i="2"/>
  <c r="AJ571" i="2" s="1"/>
  <c r="AI567" i="2"/>
  <c r="AJ567" i="2" s="1"/>
  <c r="AI563" i="2"/>
  <c r="AJ563" i="2" s="1"/>
  <c r="AI559" i="2"/>
  <c r="AJ559" i="2" s="1"/>
  <c r="AI555" i="2"/>
  <c r="AJ555" i="2" s="1"/>
  <c r="AI551" i="2"/>
  <c r="AJ551" i="2" s="1"/>
  <c r="AI547" i="2"/>
  <c r="AJ547" i="2" s="1"/>
  <c r="AI543" i="2"/>
  <c r="AJ543" i="2" s="1"/>
  <c r="AI539" i="2"/>
  <c r="AJ539" i="2" s="1"/>
  <c r="AI535" i="2"/>
  <c r="AJ535" i="2" s="1"/>
  <c r="AI531" i="2"/>
  <c r="AJ531" i="2" s="1"/>
  <c r="AI527" i="2"/>
  <c r="AJ527" i="2" s="1"/>
  <c r="AI523" i="2"/>
  <c r="AJ523" i="2" s="1"/>
  <c r="AI519" i="2"/>
  <c r="AJ519" i="2" s="1"/>
  <c r="AI515" i="2"/>
  <c r="AJ515" i="2" s="1"/>
  <c r="AI511" i="2"/>
  <c r="AJ511" i="2" s="1"/>
  <c r="AI507" i="2"/>
  <c r="AJ507" i="2" s="1"/>
  <c r="AI503" i="2"/>
  <c r="AJ503" i="2" s="1"/>
  <c r="AI499" i="2"/>
  <c r="AJ499" i="2" s="1"/>
  <c r="AI495" i="2"/>
  <c r="AJ495" i="2" s="1"/>
  <c r="AI491" i="2"/>
  <c r="AJ491" i="2" s="1"/>
  <c r="AI487" i="2"/>
  <c r="AJ487" i="2" s="1"/>
  <c r="AI483" i="2"/>
  <c r="AJ483" i="2" s="1"/>
  <c r="AI479" i="2"/>
  <c r="AJ479" i="2" s="1"/>
  <c r="AI475" i="2"/>
  <c r="AJ475" i="2" s="1"/>
  <c r="AI471" i="2"/>
  <c r="AJ471" i="2" s="1"/>
  <c r="AI467" i="2"/>
  <c r="AJ467" i="2" s="1"/>
  <c r="AI463" i="2"/>
  <c r="AJ463" i="2" s="1"/>
  <c r="AI459" i="2"/>
  <c r="AJ459" i="2" s="1"/>
  <c r="AI455" i="2"/>
  <c r="AJ455" i="2" s="1"/>
  <c r="AI451" i="2"/>
  <c r="AJ451" i="2" s="1"/>
  <c r="AI447" i="2"/>
  <c r="AJ447" i="2" s="1"/>
  <c r="AI443" i="2"/>
  <c r="AJ443" i="2" s="1"/>
  <c r="AI439" i="2"/>
  <c r="AJ439" i="2" s="1"/>
  <c r="AI435" i="2"/>
  <c r="AJ435" i="2" s="1"/>
  <c r="AI431" i="2"/>
  <c r="AJ431" i="2" s="1"/>
  <c r="AI427" i="2"/>
  <c r="AJ427" i="2" s="1"/>
  <c r="AI423" i="2"/>
  <c r="AJ423" i="2" s="1"/>
  <c r="AI419" i="2"/>
  <c r="AJ419" i="2" s="1"/>
  <c r="AI415" i="2"/>
  <c r="AJ415" i="2" s="1"/>
  <c r="AI411" i="2"/>
  <c r="AJ411" i="2" s="1"/>
  <c r="AI407" i="2"/>
  <c r="AJ407" i="2" s="1"/>
  <c r="AI403" i="2"/>
  <c r="AJ403" i="2" s="1"/>
  <c r="AI399" i="2"/>
  <c r="AJ399" i="2" s="1"/>
  <c r="AI395" i="2"/>
  <c r="AJ395" i="2" s="1"/>
  <c r="AI391" i="2"/>
  <c r="AJ391" i="2" s="1"/>
  <c r="AI387" i="2"/>
  <c r="AJ387" i="2" s="1"/>
  <c r="AI383" i="2"/>
  <c r="AJ383" i="2" s="1"/>
  <c r="AF383" i="2"/>
  <c r="AI379" i="2"/>
  <c r="AJ379" i="2" s="1"/>
  <c r="AF379" i="2"/>
  <c r="AI375" i="2"/>
  <c r="AJ375" i="2" s="1"/>
  <c r="AF375" i="2"/>
  <c r="AI371" i="2"/>
  <c r="AJ371" i="2" s="1"/>
  <c r="AF371" i="2"/>
  <c r="AI367" i="2"/>
  <c r="AJ367" i="2" s="1"/>
  <c r="AF367" i="2"/>
  <c r="AI363" i="2"/>
  <c r="AJ363" i="2" s="1"/>
  <c r="AF363" i="2"/>
  <c r="AI359" i="2"/>
  <c r="AJ359" i="2" s="1"/>
  <c r="AF359" i="2"/>
  <c r="AI355" i="2"/>
  <c r="AJ355" i="2" s="1"/>
  <c r="AF355" i="2"/>
  <c r="AI351" i="2"/>
  <c r="AJ351" i="2" s="1"/>
  <c r="AF351" i="2"/>
  <c r="AI347" i="2"/>
  <c r="AJ347" i="2" s="1"/>
  <c r="AF347" i="2"/>
  <c r="AI343" i="2"/>
  <c r="AJ343" i="2" s="1"/>
  <c r="AF343" i="2"/>
  <c r="AI339" i="2"/>
  <c r="AJ339" i="2" s="1"/>
  <c r="AF339" i="2"/>
  <c r="AI335" i="2"/>
  <c r="AJ335" i="2" s="1"/>
  <c r="AF335" i="2"/>
  <c r="AI331" i="2"/>
  <c r="AJ331" i="2" s="1"/>
  <c r="AF331" i="2"/>
  <c r="AI327" i="2"/>
  <c r="AJ327" i="2" s="1"/>
  <c r="AF327" i="2"/>
  <c r="AI323" i="2"/>
  <c r="AJ323" i="2" s="1"/>
  <c r="AF323" i="2"/>
  <c r="AI319" i="2"/>
  <c r="AJ319" i="2" s="1"/>
  <c r="AF319" i="2"/>
  <c r="AI315" i="2"/>
  <c r="AJ315" i="2" s="1"/>
  <c r="AF315" i="2"/>
  <c r="AI311" i="2"/>
  <c r="AJ311" i="2" s="1"/>
  <c r="AF311" i="2"/>
  <c r="AI307" i="2"/>
  <c r="AJ307" i="2" s="1"/>
  <c r="AF307" i="2"/>
  <c r="AI303" i="2"/>
  <c r="AJ303" i="2" s="1"/>
  <c r="AF303" i="2"/>
  <c r="AI299" i="2"/>
  <c r="AJ299" i="2" s="1"/>
  <c r="AF299" i="2"/>
  <c r="AI295" i="2"/>
  <c r="AJ295" i="2" s="1"/>
  <c r="AF295" i="2"/>
  <c r="AI291" i="2"/>
  <c r="AJ291" i="2" s="1"/>
  <c r="AF291" i="2"/>
  <c r="AI287" i="2"/>
  <c r="AJ287" i="2" s="1"/>
  <c r="AF287" i="2"/>
  <c r="AI283" i="2"/>
  <c r="AJ283" i="2" s="1"/>
  <c r="AF283" i="2"/>
  <c r="AI279" i="2"/>
  <c r="AJ279" i="2" s="1"/>
  <c r="AF279" i="2"/>
  <c r="AI275" i="2"/>
  <c r="AJ275" i="2" s="1"/>
  <c r="AF275" i="2"/>
  <c r="AI271" i="2"/>
  <c r="AJ271" i="2" s="1"/>
  <c r="AF271" i="2"/>
  <c r="AI267" i="2"/>
  <c r="AJ267" i="2" s="1"/>
  <c r="AF267" i="2"/>
  <c r="AI263" i="2"/>
  <c r="AJ263" i="2" s="1"/>
  <c r="AF263" i="2"/>
  <c r="AI259" i="2"/>
  <c r="AJ259" i="2" s="1"/>
  <c r="AF259" i="2"/>
  <c r="AI255" i="2"/>
  <c r="AJ255" i="2" s="1"/>
  <c r="AF255" i="2"/>
  <c r="AI251" i="2"/>
  <c r="AJ251" i="2" s="1"/>
  <c r="AF251" i="2"/>
  <c r="AI247" i="2"/>
  <c r="AJ247" i="2" s="1"/>
  <c r="AF247" i="2"/>
  <c r="AI243" i="2"/>
  <c r="AJ243" i="2" s="1"/>
  <c r="AF243" i="2"/>
  <c r="AI239" i="2"/>
  <c r="AJ239" i="2" s="1"/>
  <c r="AF239" i="2"/>
  <c r="AI235" i="2"/>
  <c r="AJ235" i="2" s="1"/>
  <c r="AF235" i="2"/>
  <c r="AI231" i="2"/>
  <c r="AJ231" i="2" s="1"/>
  <c r="AF231" i="2"/>
  <c r="AI227" i="2"/>
  <c r="AJ227" i="2" s="1"/>
  <c r="AF227" i="2"/>
  <c r="AI223" i="2"/>
  <c r="AJ223" i="2" s="1"/>
  <c r="AF223" i="2"/>
  <c r="AI219" i="2"/>
  <c r="AJ219" i="2" s="1"/>
  <c r="AF219" i="2"/>
  <c r="AI215" i="2"/>
  <c r="AJ215" i="2" s="1"/>
  <c r="AF215" i="2"/>
  <c r="AI211" i="2"/>
  <c r="AJ211" i="2" s="1"/>
  <c r="AF211" i="2"/>
  <c r="AI207" i="2"/>
  <c r="AJ207" i="2" s="1"/>
  <c r="AF207" i="2"/>
  <c r="AI203" i="2"/>
  <c r="AJ203" i="2" s="1"/>
  <c r="AF203" i="2"/>
  <c r="AI199" i="2"/>
  <c r="AJ199" i="2" s="1"/>
  <c r="AF199" i="2"/>
  <c r="AI195" i="2"/>
  <c r="AJ195" i="2" s="1"/>
  <c r="AF195" i="2"/>
  <c r="AI191" i="2"/>
  <c r="AJ191" i="2" s="1"/>
  <c r="AF191" i="2"/>
  <c r="AI187" i="2"/>
  <c r="AJ187" i="2" s="1"/>
  <c r="AF187" i="2"/>
  <c r="AI183" i="2"/>
  <c r="AJ183" i="2" s="1"/>
  <c r="AF183" i="2"/>
  <c r="AI179" i="2"/>
  <c r="AJ179" i="2" s="1"/>
  <c r="AF179" i="2"/>
  <c r="AI175" i="2"/>
  <c r="AJ175" i="2" s="1"/>
  <c r="AF175" i="2"/>
  <c r="AI171" i="2"/>
  <c r="AJ171" i="2" s="1"/>
  <c r="AF171" i="2"/>
  <c r="AI167" i="2"/>
  <c r="AJ167" i="2" s="1"/>
  <c r="AF167" i="2"/>
  <c r="AI163" i="2"/>
  <c r="AJ163" i="2" s="1"/>
  <c r="AF163" i="2"/>
  <c r="AI159" i="2"/>
  <c r="AJ159" i="2" s="1"/>
  <c r="AF159" i="2"/>
  <c r="AI155" i="2"/>
  <c r="AJ155" i="2" s="1"/>
  <c r="AF155" i="2"/>
  <c r="AI151" i="2"/>
  <c r="AJ151" i="2" s="1"/>
  <c r="AF151" i="2"/>
  <c r="AI147" i="2"/>
  <c r="AJ147" i="2" s="1"/>
  <c r="AF147" i="2"/>
  <c r="AI143" i="2"/>
  <c r="AJ143" i="2" s="1"/>
  <c r="AF143" i="2"/>
  <c r="AI139" i="2"/>
  <c r="AJ139" i="2" s="1"/>
  <c r="AF139" i="2"/>
  <c r="AI135" i="2"/>
  <c r="AJ135" i="2" s="1"/>
  <c r="AF135" i="2"/>
  <c r="AI131" i="2"/>
  <c r="AJ131" i="2" s="1"/>
  <c r="AF131" i="2"/>
  <c r="AI127" i="2"/>
  <c r="AJ127" i="2" s="1"/>
  <c r="AF127" i="2"/>
  <c r="AI123" i="2"/>
  <c r="AJ123" i="2" s="1"/>
  <c r="AF123" i="2"/>
  <c r="AI119" i="2"/>
  <c r="AJ119" i="2" s="1"/>
  <c r="AF119" i="2"/>
  <c r="AI115" i="2"/>
  <c r="AJ115" i="2" s="1"/>
  <c r="AF115" i="2"/>
  <c r="AI111" i="2"/>
  <c r="AJ111" i="2" s="1"/>
  <c r="AF111" i="2"/>
  <c r="AI107" i="2"/>
  <c r="AJ107" i="2" s="1"/>
  <c r="AF107" i="2"/>
  <c r="AI103" i="2"/>
  <c r="AJ103" i="2" s="1"/>
  <c r="AF103" i="2"/>
  <c r="AI99" i="2"/>
  <c r="AJ99" i="2" s="1"/>
  <c r="AF99" i="2"/>
  <c r="AI95" i="2"/>
  <c r="AJ95" i="2" s="1"/>
  <c r="AF95" i="2"/>
  <c r="AI91" i="2"/>
  <c r="AJ91" i="2" s="1"/>
  <c r="AF91" i="2"/>
  <c r="AI87" i="2"/>
  <c r="AJ87" i="2" s="1"/>
  <c r="AF87" i="2"/>
  <c r="AI83" i="2"/>
  <c r="AJ83" i="2" s="1"/>
  <c r="AF83" i="2"/>
  <c r="AI79" i="2"/>
  <c r="AJ79" i="2" s="1"/>
  <c r="AF79" i="2"/>
  <c r="AI75" i="2"/>
  <c r="AJ75" i="2" s="1"/>
  <c r="AF75" i="2"/>
  <c r="AI71" i="2"/>
  <c r="AJ71" i="2" s="1"/>
  <c r="AF71" i="2"/>
  <c r="AI67" i="2"/>
  <c r="AJ67" i="2" s="1"/>
  <c r="AF67" i="2"/>
  <c r="AI63" i="2"/>
  <c r="AJ63" i="2" s="1"/>
  <c r="AF63" i="2"/>
  <c r="AI59" i="2"/>
  <c r="AJ59" i="2" s="1"/>
  <c r="AF59" i="2"/>
  <c r="AI55" i="2"/>
  <c r="AJ55" i="2" s="1"/>
  <c r="AF55" i="2"/>
  <c r="AI51" i="2"/>
  <c r="AJ51" i="2" s="1"/>
  <c r="AF51" i="2"/>
  <c r="AI47" i="2"/>
  <c r="AJ47" i="2" s="1"/>
  <c r="AF47" i="2"/>
  <c r="AI43" i="2"/>
  <c r="AJ43" i="2" s="1"/>
  <c r="AF43" i="2"/>
  <c r="AI39" i="2"/>
  <c r="AJ39" i="2" s="1"/>
  <c r="AF39" i="2"/>
  <c r="AI35" i="2"/>
  <c r="AJ35" i="2" s="1"/>
  <c r="AF35" i="2"/>
  <c r="AI31" i="2"/>
  <c r="AJ31" i="2" s="1"/>
  <c r="AF31" i="2"/>
  <c r="AI27" i="2"/>
  <c r="AJ27" i="2" s="1"/>
  <c r="AF27" i="2"/>
  <c r="AI23" i="2"/>
  <c r="AJ23" i="2" s="1"/>
  <c r="AF23" i="2"/>
  <c r="AI19" i="2"/>
  <c r="AJ19" i="2" s="1"/>
  <c r="AF19" i="2"/>
  <c r="AI15" i="2"/>
  <c r="AJ15" i="2" s="1"/>
  <c r="AF15" i="2"/>
  <c r="AI11" i="2"/>
  <c r="AJ11" i="2" s="1"/>
  <c r="AF11" i="2"/>
  <c r="AI7" i="2"/>
  <c r="AJ7" i="2" s="1"/>
  <c r="AF7" i="2"/>
  <c r="AI3" i="2"/>
  <c r="AJ3" i="2" s="1"/>
  <c r="AF3" i="2"/>
  <c r="AF875" i="2"/>
  <c r="AF867" i="2"/>
  <c r="AF859" i="2"/>
  <c r="AF851" i="2"/>
  <c r="AF835" i="2"/>
  <c r="AF819" i="2"/>
  <c r="AF803" i="2"/>
  <c r="AF787" i="2"/>
  <c r="AF771" i="2"/>
  <c r="AF755" i="2"/>
  <c r="AF739" i="2"/>
  <c r="AF723" i="2"/>
  <c r="AF707" i="2"/>
  <c r="AF691" i="2"/>
  <c r="AF675" i="2"/>
  <c r="AF659" i="2"/>
  <c r="AF643" i="2"/>
  <c r="AF627" i="2"/>
  <c r="AF611" i="2"/>
  <c r="AF595" i="2"/>
  <c r="AF579" i="2"/>
  <c r="AF563" i="2"/>
  <c r="AF547" i="2"/>
  <c r="AF531" i="2"/>
  <c r="AF515" i="2"/>
  <c r="AF499" i="2"/>
  <c r="AF483" i="2"/>
  <c r="AF467" i="2"/>
  <c r="AF451" i="2"/>
  <c r="AF435" i="2"/>
  <c r="AF419" i="2"/>
  <c r="AF403" i="2"/>
  <c r="AF387" i="2"/>
  <c r="AF360" i="2"/>
  <c r="AF316" i="2"/>
  <c r="AF252" i="2"/>
  <c r="AF188" i="2"/>
  <c r="AF124" i="2"/>
  <c r="AF60" i="2"/>
  <c r="AI504" i="2"/>
  <c r="AJ504" i="2" s="1"/>
  <c r="BY5" i="2" l="1"/>
  <c r="AX15" i="2" s="1"/>
  <c r="AJ995" i="2"/>
  <c r="BZ5" i="2" s="1"/>
  <c r="AY15" i="2" s="1"/>
  <c r="Z995" i="2"/>
  <c r="BO5" i="2"/>
  <c r="AW13" i="2" s="1"/>
  <c r="X995" i="2"/>
  <c r="BN5" i="2" s="1"/>
  <c r="AV13" i="2" s="1"/>
  <c r="AB9" i="2"/>
  <c r="Y9" i="2"/>
  <c r="Z9" i="2" s="1"/>
  <c r="AB57" i="2"/>
  <c r="Y57" i="2"/>
  <c r="Z57" i="2" s="1"/>
  <c r="AB121" i="2"/>
  <c r="Y121" i="2"/>
  <c r="Z121" i="2" s="1"/>
  <c r="AB153" i="2"/>
  <c r="Y153" i="2"/>
  <c r="Z153" i="2" s="1"/>
  <c r="AB201" i="2"/>
  <c r="Y201" i="2"/>
  <c r="Z201" i="2" s="1"/>
  <c r="AB233" i="2"/>
  <c r="Y233" i="2"/>
  <c r="Z233" i="2" s="1"/>
  <c r="AB281" i="2"/>
  <c r="Y281" i="2"/>
  <c r="Z281" i="2" s="1"/>
  <c r="AB329" i="2"/>
  <c r="Y329" i="2"/>
  <c r="Z329" i="2" s="1"/>
  <c r="AB377" i="2"/>
  <c r="Y377" i="2"/>
  <c r="Z377" i="2" s="1"/>
  <c r="AB473" i="2"/>
  <c r="Y473" i="2"/>
  <c r="Z473" i="2" s="1"/>
  <c r="Y505" i="2"/>
  <c r="Z505" i="2" s="1"/>
  <c r="AB505" i="2"/>
  <c r="AB553" i="2"/>
  <c r="Y553" i="2"/>
  <c r="Z553" i="2" s="1"/>
  <c r="AB617" i="2"/>
  <c r="Y617" i="2"/>
  <c r="Z617" i="2" s="1"/>
  <c r="AB665" i="2"/>
  <c r="Y665" i="2"/>
  <c r="Z665" i="2" s="1"/>
  <c r="Y713" i="2"/>
  <c r="Z713" i="2" s="1"/>
  <c r="AB713" i="2"/>
  <c r="AB777" i="2"/>
  <c r="Y777" i="2"/>
  <c r="Z777" i="2" s="1"/>
  <c r="Y825" i="2"/>
  <c r="Z825" i="2" s="1"/>
  <c r="AB825" i="2"/>
  <c r="AB873" i="2"/>
  <c r="Y873" i="2"/>
  <c r="Z873" i="2" s="1"/>
  <c r="AB921" i="2"/>
  <c r="Y921" i="2"/>
  <c r="Z921" i="2" s="1"/>
  <c r="AI57" i="2"/>
  <c r="AJ57" i="2" s="1"/>
  <c r="AI777" i="2"/>
  <c r="AJ777" i="2" s="1"/>
  <c r="AB13" i="2"/>
  <c r="Y13" i="2"/>
  <c r="Z13" i="2" s="1"/>
  <c r="AB29" i="2"/>
  <c r="Y29" i="2"/>
  <c r="Z29" i="2" s="1"/>
  <c r="AB45" i="2"/>
  <c r="Y45" i="2"/>
  <c r="Z45" i="2" s="1"/>
  <c r="AB61" i="2"/>
  <c r="Y61" i="2"/>
  <c r="Z61" i="2" s="1"/>
  <c r="AB77" i="2"/>
  <c r="Y77" i="2"/>
  <c r="Z77" i="2" s="1"/>
  <c r="AB93" i="2"/>
  <c r="Y93" i="2"/>
  <c r="Z93" i="2" s="1"/>
  <c r="AB109" i="2"/>
  <c r="Y109" i="2"/>
  <c r="Z109" i="2" s="1"/>
  <c r="AB125" i="2"/>
  <c r="Y125" i="2"/>
  <c r="Z125" i="2" s="1"/>
  <c r="AB141" i="2"/>
  <c r="Y141" i="2"/>
  <c r="Z141" i="2" s="1"/>
  <c r="AB157" i="2"/>
  <c r="Y157" i="2"/>
  <c r="Z157" i="2" s="1"/>
  <c r="AB173" i="2"/>
  <c r="Y173" i="2"/>
  <c r="Z173" i="2" s="1"/>
  <c r="AB189" i="2"/>
  <c r="Y189" i="2"/>
  <c r="Z189" i="2" s="1"/>
  <c r="AB205" i="2"/>
  <c r="Y205" i="2"/>
  <c r="Z205" i="2" s="1"/>
  <c r="AB221" i="2"/>
  <c r="Y221" i="2"/>
  <c r="Z221" i="2" s="1"/>
  <c r="AB237" i="2"/>
  <c r="Y237" i="2"/>
  <c r="Z237" i="2" s="1"/>
  <c r="AB253" i="2"/>
  <c r="Y253" i="2"/>
  <c r="Z253" i="2" s="1"/>
  <c r="AB269" i="2"/>
  <c r="Y269" i="2"/>
  <c r="Z269" i="2" s="1"/>
  <c r="AB285" i="2"/>
  <c r="Y285" i="2"/>
  <c r="Z285" i="2" s="1"/>
  <c r="AB301" i="2"/>
  <c r="Y301" i="2"/>
  <c r="Z301" i="2" s="1"/>
  <c r="AB317" i="2"/>
  <c r="Y317" i="2"/>
  <c r="Z317" i="2" s="1"/>
  <c r="AB333" i="2"/>
  <c r="Y333" i="2"/>
  <c r="Z333" i="2" s="1"/>
  <c r="AB349" i="2"/>
  <c r="Y349" i="2"/>
  <c r="Z349" i="2" s="1"/>
  <c r="AB365" i="2"/>
  <c r="Y365" i="2"/>
  <c r="Z365" i="2" s="1"/>
  <c r="AB381" i="2"/>
  <c r="Y381" i="2"/>
  <c r="Z381" i="2" s="1"/>
  <c r="AB397" i="2"/>
  <c r="Y397" i="2"/>
  <c r="Z397" i="2" s="1"/>
  <c r="AB413" i="2"/>
  <c r="Y413" i="2"/>
  <c r="Z413" i="2" s="1"/>
  <c r="AB429" i="2"/>
  <c r="Y429" i="2"/>
  <c r="Z429" i="2" s="1"/>
  <c r="AB445" i="2"/>
  <c r="Y445" i="2"/>
  <c r="Z445" i="2" s="1"/>
  <c r="AB461" i="2"/>
  <c r="Y461" i="2"/>
  <c r="Z461" i="2" s="1"/>
  <c r="AB477" i="2"/>
  <c r="Y477" i="2"/>
  <c r="Z477" i="2" s="1"/>
  <c r="AB493" i="2"/>
  <c r="Y493" i="2"/>
  <c r="Z493" i="2" s="1"/>
  <c r="AB509" i="2"/>
  <c r="Y509" i="2"/>
  <c r="Z509" i="2" s="1"/>
  <c r="AB525" i="2"/>
  <c r="Y525" i="2"/>
  <c r="Z525" i="2" s="1"/>
  <c r="AB541" i="2"/>
  <c r="Y541" i="2"/>
  <c r="Z541" i="2" s="1"/>
  <c r="AB557" i="2"/>
  <c r="Y557" i="2"/>
  <c r="Z557" i="2" s="1"/>
  <c r="AB573" i="2"/>
  <c r="Y573" i="2"/>
  <c r="Z573" i="2" s="1"/>
  <c r="AB589" i="2"/>
  <c r="Y589" i="2"/>
  <c r="Z589" i="2" s="1"/>
  <c r="AB605" i="2"/>
  <c r="Y605" i="2"/>
  <c r="Z605" i="2" s="1"/>
  <c r="AB621" i="2"/>
  <c r="Y621" i="2"/>
  <c r="Z621" i="2" s="1"/>
  <c r="AB637" i="2"/>
  <c r="Y637" i="2"/>
  <c r="Z637" i="2" s="1"/>
  <c r="AB653" i="2"/>
  <c r="Y653" i="2"/>
  <c r="Z653" i="2" s="1"/>
  <c r="AB669" i="2"/>
  <c r="Y669" i="2"/>
  <c r="Z669" i="2" s="1"/>
  <c r="AB685" i="2"/>
  <c r="Y685" i="2"/>
  <c r="Z685" i="2" s="1"/>
  <c r="AB701" i="2"/>
  <c r="Y701" i="2"/>
  <c r="Z701" i="2" s="1"/>
  <c r="AB717" i="2"/>
  <c r="Y717" i="2"/>
  <c r="Z717" i="2" s="1"/>
  <c r="AB733" i="2"/>
  <c r="Y733" i="2"/>
  <c r="Z733" i="2" s="1"/>
  <c r="AB749" i="2"/>
  <c r="Y749" i="2"/>
  <c r="Z749" i="2" s="1"/>
  <c r="AB765" i="2"/>
  <c r="Y765" i="2"/>
  <c r="Z765" i="2" s="1"/>
  <c r="AB781" i="2"/>
  <c r="Y781" i="2"/>
  <c r="Z781" i="2" s="1"/>
  <c r="AB797" i="2"/>
  <c r="Y797" i="2"/>
  <c r="Z797" i="2" s="1"/>
  <c r="AB813" i="2"/>
  <c r="Y813" i="2"/>
  <c r="Z813" i="2" s="1"/>
  <c r="AB829" i="2"/>
  <c r="Y829" i="2"/>
  <c r="Z829" i="2" s="1"/>
  <c r="AB845" i="2"/>
  <c r="Y845" i="2"/>
  <c r="Z845" i="2" s="1"/>
  <c r="AB861" i="2"/>
  <c r="Y861" i="2"/>
  <c r="Z861" i="2" s="1"/>
  <c r="AB877" i="2"/>
  <c r="Y877" i="2"/>
  <c r="Z877" i="2" s="1"/>
  <c r="AB893" i="2"/>
  <c r="Y893" i="2"/>
  <c r="Z893" i="2" s="1"/>
  <c r="AB909" i="2"/>
  <c r="Y909" i="2"/>
  <c r="Z909" i="2" s="1"/>
  <c r="AB925" i="2"/>
  <c r="Y925" i="2"/>
  <c r="Z925" i="2" s="1"/>
  <c r="AB941" i="2"/>
  <c r="Y941" i="2"/>
  <c r="Z941" i="2" s="1"/>
  <c r="AB957" i="2"/>
  <c r="Y957" i="2"/>
  <c r="Z957" i="2" s="1"/>
  <c r="AB973" i="2"/>
  <c r="Y973" i="2"/>
  <c r="Z973" i="2" s="1"/>
  <c r="AB989" i="2"/>
  <c r="Y989" i="2"/>
  <c r="Z989" i="2" s="1"/>
  <c r="AI109" i="2"/>
  <c r="AJ109" i="2" s="1"/>
  <c r="AI153" i="2"/>
  <c r="AJ153" i="2" s="1"/>
  <c r="AI201" i="2"/>
  <c r="AJ201" i="2" s="1"/>
  <c r="AI269" i="2"/>
  <c r="AJ269" i="2" s="1"/>
  <c r="AI317" i="2"/>
  <c r="AJ317" i="2" s="1"/>
  <c r="AI365" i="2"/>
  <c r="AJ365" i="2" s="1"/>
  <c r="AI477" i="2"/>
  <c r="AJ477" i="2" s="1"/>
  <c r="AI525" i="2"/>
  <c r="AJ525" i="2" s="1"/>
  <c r="AI617" i="2"/>
  <c r="AJ617" i="2" s="1"/>
  <c r="AI665" i="2"/>
  <c r="AJ665" i="2" s="1"/>
  <c r="AI685" i="2"/>
  <c r="AJ685" i="2" s="1"/>
  <c r="AI733" i="2"/>
  <c r="AJ733" i="2" s="1"/>
  <c r="AI781" i="2"/>
  <c r="AJ781" i="2" s="1"/>
  <c r="AI797" i="2"/>
  <c r="AJ797" i="2" s="1"/>
  <c r="AI825" i="2"/>
  <c r="AJ825" i="2" s="1"/>
  <c r="AI845" i="2"/>
  <c r="AJ845" i="2" s="1"/>
  <c r="AI921" i="2"/>
  <c r="AJ921" i="2" s="1"/>
  <c r="AI589" i="2"/>
  <c r="AJ589" i="2" s="1"/>
  <c r="AI637" i="2"/>
  <c r="AJ637" i="2" s="1"/>
  <c r="AI957" i="2"/>
  <c r="AJ957" i="2" s="1"/>
  <c r="AB41" i="2"/>
  <c r="Y41" i="2"/>
  <c r="Z41" i="2" s="1"/>
  <c r="AB89" i="2"/>
  <c r="Y89" i="2"/>
  <c r="Z89" i="2" s="1"/>
  <c r="AB137" i="2"/>
  <c r="Y137" i="2"/>
  <c r="Z137" i="2" s="1"/>
  <c r="AB185" i="2"/>
  <c r="Y185" i="2"/>
  <c r="Z185" i="2" s="1"/>
  <c r="AB249" i="2"/>
  <c r="Y249" i="2"/>
  <c r="Z249" i="2" s="1"/>
  <c r="AB297" i="2"/>
  <c r="Y297" i="2"/>
  <c r="Z297" i="2" s="1"/>
  <c r="AB345" i="2"/>
  <c r="Y345" i="2"/>
  <c r="Z345" i="2" s="1"/>
  <c r="AB409" i="2"/>
  <c r="Y409" i="2"/>
  <c r="Z409" i="2" s="1"/>
  <c r="AB457" i="2"/>
  <c r="Y457" i="2"/>
  <c r="Z457" i="2" s="1"/>
  <c r="AB489" i="2"/>
  <c r="Y489" i="2"/>
  <c r="Z489" i="2" s="1"/>
  <c r="Y521" i="2"/>
  <c r="Z521" i="2" s="1"/>
  <c r="AB521" i="2"/>
  <c r="Y569" i="2"/>
  <c r="Z569" i="2" s="1"/>
  <c r="AB569" i="2"/>
  <c r="AB601" i="2"/>
  <c r="Y601" i="2"/>
  <c r="Z601" i="2" s="1"/>
  <c r="Y649" i="2"/>
  <c r="Z649" i="2" s="1"/>
  <c r="AB649" i="2"/>
  <c r="Y697" i="2"/>
  <c r="Z697" i="2" s="1"/>
  <c r="AB697" i="2"/>
  <c r="AB745" i="2"/>
  <c r="Y745" i="2"/>
  <c r="Z745" i="2" s="1"/>
  <c r="AB793" i="2"/>
  <c r="Y793" i="2"/>
  <c r="Z793" i="2" s="1"/>
  <c r="Y841" i="2"/>
  <c r="Z841" i="2" s="1"/>
  <c r="AB841" i="2"/>
  <c r="Y889" i="2"/>
  <c r="Z889" i="2" s="1"/>
  <c r="AB889" i="2"/>
  <c r="AB937" i="2"/>
  <c r="Y937" i="2"/>
  <c r="Z937" i="2" s="1"/>
  <c r="Y969" i="2"/>
  <c r="Z969" i="2" s="1"/>
  <c r="AB969" i="2"/>
  <c r="AI41" i="2"/>
  <c r="AJ41" i="2" s="1"/>
  <c r="AI649" i="2"/>
  <c r="AJ649" i="2" s="1"/>
  <c r="AB17" i="2"/>
  <c r="Y17" i="2"/>
  <c r="Z17" i="2" s="1"/>
  <c r="AB33" i="2"/>
  <c r="Y33" i="2"/>
  <c r="Z33" i="2" s="1"/>
  <c r="AB49" i="2"/>
  <c r="Y49" i="2"/>
  <c r="Z49" i="2" s="1"/>
  <c r="AB65" i="2"/>
  <c r="Y65" i="2"/>
  <c r="Z65" i="2" s="1"/>
  <c r="AB81" i="2"/>
  <c r="Y81" i="2"/>
  <c r="Z81" i="2" s="1"/>
  <c r="AB97" i="2"/>
  <c r="Y97" i="2"/>
  <c r="Z97" i="2" s="1"/>
  <c r="AB113" i="2"/>
  <c r="Y113" i="2"/>
  <c r="Z113" i="2" s="1"/>
  <c r="AB129" i="2"/>
  <c r="Y129" i="2"/>
  <c r="Z129" i="2" s="1"/>
  <c r="AB145" i="2"/>
  <c r="Y145" i="2"/>
  <c r="Z145" i="2" s="1"/>
  <c r="AB161" i="2"/>
  <c r="Y161" i="2"/>
  <c r="Z161" i="2" s="1"/>
  <c r="AB177" i="2"/>
  <c r="Y177" i="2"/>
  <c r="Z177" i="2" s="1"/>
  <c r="AB193" i="2"/>
  <c r="Y193" i="2"/>
  <c r="Z193" i="2" s="1"/>
  <c r="AB209" i="2"/>
  <c r="Y209" i="2"/>
  <c r="Z209" i="2" s="1"/>
  <c r="AB225" i="2"/>
  <c r="Y225" i="2"/>
  <c r="Z225" i="2" s="1"/>
  <c r="AB241" i="2"/>
  <c r="Y241" i="2"/>
  <c r="Z241" i="2" s="1"/>
  <c r="AB257" i="2"/>
  <c r="Y257" i="2"/>
  <c r="Z257" i="2" s="1"/>
  <c r="AB273" i="2"/>
  <c r="Y273" i="2"/>
  <c r="Z273" i="2" s="1"/>
  <c r="AB289" i="2"/>
  <c r="Y289" i="2"/>
  <c r="Z289" i="2" s="1"/>
  <c r="AB305" i="2"/>
  <c r="Y305" i="2"/>
  <c r="Z305" i="2" s="1"/>
  <c r="AB321" i="2"/>
  <c r="Y321" i="2"/>
  <c r="Z321" i="2" s="1"/>
  <c r="AB337" i="2"/>
  <c r="Y337" i="2"/>
  <c r="Z337" i="2" s="1"/>
  <c r="AB353" i="2"/>
  <c r="Y353" i="2"/>
  <c r="Z353" i="2" s="1"/>
  <c r="AB369" i="2"/>
  <c r="Y369" i="2"/>
  <c r="Z369" i="2" s="1"/>
  <c r="AB385" i="2"/>
  <c r="Y385" i="2"/>
  <c r="Z385" i="2" s="1"/>
  <c r="AB401" i="2"/>
  <c r="Y401" i="2"/>
  <c r="Z401" i="2" s="1"/>
  <c r="AB417" i="2"/>
  <c r="Y417" i="2"/>
  <c r="Z417" i="2" s="1"/>
  <c r="AB433" i="2"/>
  <c r="Y433" i="2"/>
  <c r="Z433" i="2" s="1"/>
  <c r="AB449" i="2"/>
  <c r="Y449" i="2"/>
  <c r="Z449" i="2" s="1"/>
  <c r="AB465" i="2"/>
  <c r="Y465" i="2"/>
  <c r="Z465" i="2" s="1"/>
  <c r="AB481" i="2"/>
  <c r="Y481" i="2"/>
  <c r="Z481" i="2" s="1"/>
  <c r="AB497" i="2"/>
  <c r="Y497" i="2"/>
  <c r="Z497" i="2" s="1"/>
  <c r="AB513" i="2"/>
  <c r="Y513" i="2"/>
  <c r="Z513" i="2" s="1"/>
  <c r="AB529" i="2"/>
  <c r="Y529" i="2"/>
  <c r="Z529" i="2" s="1"/>
  <c r="AB545" i="2"/>
  <c r="Y545" i="2"/>
  <c r="Z545" i="2" s="1"/>
  <c r="AB561" i="2"/>
  <c r="Y561" i="2"/>
  <c r="Z561" i="2" s="1"/>
  <c r="AB577" i="2"/>
  <c r="Y577" i="2"/>
  <c r="Z577" i="2" s="1"/>
  <c r="AB593" i="2"/>
  <c r="Y593" i="2"/>
  <c r="Z593" i="2" s="1"/>
  <c r="AB609" i="2"/>
  <c r="Y609" i="2"/>
  <c r="Z609" i="2" s="1"/>
  <c r="AB625" i="2"/>
  <c r="Y625" i="2"/>
  <c r="Z625" i="2" s="1"/>
  <c r="AB641" i="2"/>
  <c r="Y641" i="2"/>
  <c r="Z641" i="2" s="1"/>
  <c r="AB657" i="2"/>
  <c r="Y657" i="2"/>
  <c r="Z657" i="2" s="1"/>
  <c r="AB673" i="2"/>
  <c r="Y673" i="2"/>
  <c r="Z673" i="2" s="1"/>
  <c r="AB689" i="2"/>
  <c r="Y689" i="2"/>
  <c r="Z689" i="2" s="1"/>
  <c r="AB705" i="2"/>
  <c r="Y705" i="2"/>
  <c r="Z705" i="2" s="1"/>
  <c r="AB721" i="2"/>
  <c r="Y721" i="2"/>
  <c r="Z721" i="2" s="1"/>
  <c r="AB737" i="2"/>
  <c r="Y737" i="2"/>
  <c r="Z737" i="2" s="1"/>
  <c r="AB753" i="2"/>
  <c r="Y753" i="2"/>
  <c r="Z753" i="2" s="1"/>
  <c r="AB769" i="2"/>
  <c r="Y769" i="2"/>
  <c r="Z769" i="2" s="1"/>
  <c r="AB785" i="2"/>
  <c r="Y785" i="2"/>
  <c r="Z785" i="2" s="1"/>
  <c r="AB801" i="2"/>
  <c r="Y801" i="2"/>
  <c r="Z801" i="2" s="1"/>
  <c r="AB817" i="2"/>
  <c r="Y817" i="2"/>
  <c r="Z817" i="2" s="1"/>
  <c r="AB833" i="2"/>
  <c r="Y833" i="2"/>
  <c r="Z833" i="2" s="1"/>
  <c r="AB849" i="2"/>
  <c r="Y849" i="2"/>
  <c r="Z849" i="2" s="1"/>
  <c r="AB865" i="2"/>
  <c r="Y865" i="2"/>
  <c r="Z865" i="2" s="1"/>
  <c r="AB881" i="2"/>
  <c r="Y881" i="2"/>
  <c r="Z881" i="2" s="1"/>
  <c r="AB897" i="2"/>
  <c r="Y897" i="2"/>
  <c r="Z897" i="2" s="1"/>
  <c r="AB913" i="2"/>
  <c r="Y913" i="2"/>
  <c r="Z913" i="2" s="1"/>
  <c r="AB929" i="2"/>
  <c r="Y929" i="2"/>
  <c r="Z929" i="2" s="1"/>
  <c r="AB945" i="2"/>
  <c r="Y945" i="2"/>
  <c r="Z945" i="2" s="1"/>
  <c r="AB961" i="2"/>
  <c r="Y961" i="2"/>
  <c r="Z961" i="2" s="1"/>
  <c r="AB977" i="2"/>
  <c r="Y977" i="2"/>
  <c r="Z977" i="2" s="1"/>
  <c r="AB993" i="2"/>
  <c r="Y993" i="2"/>
  <c r="Z993" i="2" s="1"/>
  <c r="AI9" i="2"/>
  <c r="AJ9" i="2" s="1"/>
  <c r="AI33" i="2"/>
  <c r="AJ33" i="2" s="1"/>
  <c r="AI45" i="2"/>
  <c r="AJ45" i="2" s="1"/>
  <c r="AI65" i="2"/>
  <c r="AJ65" i="2" s="1"/>
  <c r="AI81" i="2"/>
  <c r="AJ81" i="2" s="1"/>
  <c r="AI93" i="2"/>
  <c r="AJ93" i="2" s="1"/>
  <c r="AI113" i="2"/>
  <c r="AJ113" i="2" s="1"/>
  <c r="AI141" i="2"/>
  <c r="AJ141" i="2" s="1"/>
  <c r="AI161" i="2"/>
  <c r="AJ161" i="2" s="1"/>
  <c r="AI205" i="2"/>
  <c r="AJ205" i="2" s="1"/>
  <c r="AI253" i="2"/>
  <c r="AJ253" i="2" s="1"/>
  <c r="AI297" i="2"/>
  <c r="AJ297" i="2" s="1"/>
  <c r="AI321" i="2"/>
  <c r="AJ321" i="2" s="1"/>
  <c r="AI429" i="2"/>
  <c r="AJ429" i="2" s="1"/>
  <c r="AI457" i="2"/>
  <c r="AJ457" i="2" s="1"/>
  <c r="AI481" i="2"/>
  <c r="AJ481" i="2" s="1"/>
  <c r="AI505" i="2"/>
  <c r="AJ505" i="2" s="1"/>
  <c r="AI521" i="2"/>
  <c r="AJ521" i="2" s="1"/>
  <c r="AI569" i="2"/>
  <c r="AJ569" i="2" s="1"/>
  <c r="AI705" i="2"/>
  <c r="AJ705" i="2" s="1"/>
  <c r="AI801" i="2"/>
  <c r="AJ801" i="2" s="1"/>
  <c r="AI849" i="2"/>
  <c r="AJ849" i="2" s="1"/>
  <c r="AI873" i="2"/>
  <c r="AJ873" i="2" s="1"/>
  <c r="AI893" i="2"/>
  <c r="AJ893" i="2" s="1"/>
  <c r="AI941" i="2"/>
  <c r="AJ941" i="2" s="1"/>
  <c r="AI961" i="2"/>
  <c r="AJ961" i="2" s="1"/>
  <c r="AI157" i="2"/>
  <c r="AJ157" i="2" s="1"/>
  <c r="AI185" i="2"/>
  <c r="AJ185" i="2" s="1"/>
  <c r="AI209" i="2"/>
  <c r="AJ209" i="2" s="1"/>
  <c r="AI233" i="2"/>
  <c r="AJ233" i="2" s="1"/>
  <c r="AI289" i="2"/>
  <c r="AJ289" i="2" s="1"/>
  <c r="AI345" i="2"/>
  <c r="AJ345" i="2" s="1"/>
  <c r="AI369" i="2"/>
  <c r="AJ369" i="2" s="1"/>
  <c r="AI449" i="2"/>
  <c r="AJ449" i="2" s="1"/>
  <c r="AI473" i="2"/>
  <c r="AJ473" i="2" s="1"/>
  <c r="AI529" i="2"/>
  <c r="AJ529" i="2" s="1"/>
  <c r="AI553" i="2"/>
  <c r="AJ553" i="2" s="1"/>
  <c r="AI609" i="2"/>
  <c r="AJ609" i="2" s="1"/>
  <c r="AI657" i="2"/>
  <c r="AJ657" i="2" s="1"/>
  <c r="AI689" i="2"/>
  <c r="AJ689" i="2" s="1"/>
  <c r="AI713" i="2"/>
  <c r="AJ713" i="2" s="1"/>
  <c r="AI737" i="2"/>
  <c r="AJ737" i="2" s="1"/>
  <c r="AI769" i="2"/>
  <c r="AJ769" i="2" s="1"/>
  <c r="AI817" i="2"/>
  <c r="AJ817" i="2" s="1"/>
  <c r="AI841" i="2"/>
  <c r="AJ841" i="2" s="1"/>
  <c r="AI865" i="2"/>
  <c r="AJ865" i="2" s="1"/>
  <c r="AI889" i="2"/>
  <c r="AJ889" i="2" s="1"/>
  <c r="AI913" i="2"/>
  <c r="AJ913" i="2" s="1"/>
  <c r="AB25" i="2"/>
  <c r="Y25" i="2"/>
  <c r="Z25" i="2" s="1"/>
  <c r="AB73" i="2"/>
  <c r="Y73" i="2"/>
  <c r="Z73" i="2" s="1"/>
  <c r="AB105" i="2"/>
  <c r="Y105" i="2"/>
  <c r="Z105" i="2" s="1"/>
  <c r="AB169" i="2"/>
  <c r="Y169" i="2"/>
  <c r="Z169" i="2" s="1"/>
  <c r="AB217" i="2"/>
  <c r="Y217" i="2"/>
  <c r="Z217" i="2" s="1"/>
  <c r="AB265" i="2"/>
  <c r="Y265" i="2"/>
  <c r="Z265" i="2" s="1"/>
  <c r="AB313" i="2"/>
  <c r="Y313" i="2"/>
  <c r="Z313" i="2" s="1"/>
  <c r="AB361" i="2"/>
  <c r="Y361" i="2"/>
  <c r="Z361" i="2" s="1"/>
  <c r="AB393" i="2"/>
  <c r="Y393" i="2"/>
  <c r="Z393" i="2" s="1"/>
  <c r="AB425" i="2"/>
  <c r="Y425" i="2"/>
  <c r="Z425" i="2" s="1"/>
  <c r="Y441" i="2"/>
  <c r="Z441" i="2" s="1"/>
  <c r="AB441" i="2"/>
  <c r="AB537" i="2"/>
  <c r="Y537" i="2"/>
  <c r="Z537" i="2" s="1"/>
  <c r="AB585" i="2"/>
  <c r="Y585" i="2"/>
  <c r="Z585" i="2" s="1"/>
  <c r="Y633" i="2"/>
  <c r="Z633" i="2" s="1"/>
  <c r="AB633" i="2"/>
  <c r="AB681" i="2"/>
  <c r="Y681" i="2"/>
  <c r="Z681" i="2" s="1"/>
  <c r="AB729" i="2"/>
  <c r="Y729" i="2"/>
  <c r="Z729" i="2" s="1"/>
  <c r="Y761" i="2"/>
  <c r="Z761" i="2" s="1"/>
  <c r="AB761" i="2"/>
  <c r="AB809" i="2"/>
  <c r="Y809" i="2"/>
  <c r="Z809" i="2" s="1"/>
  <c r="AB857" i="2"/>
  <c r="Y857" i="2"/>
  <c r="Z857" i="2" s="1"/>
  <c r="AB905" i="2"/>
  <c r="Y905" i="2"/>
  <c r="Z905" i="2" s="1"/>
  <c r="Y953" i="2"/>
  <c r="Z953" i="2" s="1"/>
  <c r="AB953" i="2"/>
  <c r="AB985" i="2"/>
  <c r="Y985" i="2"/>
  <c r="Z985" i="2" s="1"/>
  <c r="AI25" i="2"/>
  <c r="AJ25" i="2" s="1"/>
  <c r="AI73" i="2"/>
  <c r="AJ73" i="2" s="1"/>
  <c r="AI105" i="2"/>
  <c r="AJ105" i="2" s="1"/>
  <c r="AI377" i="2"/>
  <c r="AJ377" i="2" s="1"/>
  <c r="AI121" i="2"/>
  <c r="AJ121" i="2" s="1"/>
  <c r="AI169" i="2"/>
  <c r="AJ169" i="2" s="1"/>
  <c r="AB5" i="2"/>
  <c r="Y5" i="2"/>
  <c r="Z5" i="2" s="1"/>
  <c r="AB21" i="2"/>
  <c r="Y21" i="2"/>
  <c r="Z21" i="2" s="1"/>
  <c r="AB37" i="2"/>
  <c r="Y37" i="2"/>
  <c r="Z37" i="2" s="1"/>
  <c r="AB53" i="2"/>
  <c r="Y53" i="2"/>
  <c r="Z53" i="2" s="1"/>
  <c r="AB69" i="2"/>
  <c r="Y69" i="2"/>
  <c r="Z69" i="2" s="1"/>
  <c r="AB85" i="2"/>
  <c r="Y85" i="2"/>
  <c r="Z85" i="2" s="1"/>
  <c r="AB101" i="2"/>
  <c r="Y101" i="2"/>
  <c r="Z101" i="2" s="1"/>
  <c r="AB117" i="2"/>
  <c r="Y117" i="2"/>
  <c r="Z117" i="2" s="1"/>
  <c r="AB133" i="2"/>
  <c r="Y133" i="2"/>
  <c r="Z133" i="2" s="1"/>
  <c r="AB149" i="2"/>
  <c r="Y149" i="2"/>
  <c r="Z149" i="2" s="1"/>
  <c r="AB165" i="2"/>
  <c r="Y165" i="2"/>
  <c r="Z165" i="2" s="1"/>
  <c r="AB181" i="2"/>
  <c r="Y181" i="2"/>
  <c r="Z181" i="2" s="1"/>
  <c r="AB197" i="2"/>
  <c r="Y197" i="2"/>
  <c r="Z197" i="2" s="1"/>
  <c r="AB213" i="2"/>
  <c r="Y213" i="2"/>
  <c r="Z213" i="2" s="1"/>
  <c r="AB229" i="2"/>
  <c r="Y229" i="2"/>
  <c r="Z229" i="2" s="1"/>
  <c r="AB245" i="2"/>
  <c r="Y245" i="2"/>
  <c r="Z245" i="2" s="1"/>
  <c r="AB261" i="2"/>
  <c r="Y261" i="2"/>
  <c r="Z261" i="2" s="1"/>
  <c r="AB277" i="2"/>
  <c r="Y277" i="2"/>
  <c r="Z277" i="2" s="1"/>
  <c r="AB293" i="2"/>
  <c r="Y293" i="2"/>
  <c r="Z293" i="2" s="1"/>
  <c r="AB309" i="2"/>
  <c r="Y309" i="2"/>
  <c r="Z309" i="2" s="1"/>
  <c r="AB325" i="2"/>
  <c r="Y325" i="2"/>
  <c r="Z325" i="2" s="1"/>
  <c r="AB341" i="2"/>
  <c r="Y341" i="2"/>
  <c r="Z341" i="2" s="1"/>
  <c r="AB357" i="2"/>
  <c r="Y357" i="2"/>
  <c r="Z357" i="2" s="1"/>
  <c r="AB373" i="2"/>
  <c r="Y373" i="2"/>
  <c r="Z373" i="2" s="1"/>
  <c r="AB389" i="2"/>
  <c r="Y389" i="2"/>
  <c r="Z389" i="2" s="1"/>
  <c r="AB405" i="2"/>
  <c r="Y405" i="2"/>
  <c r="Z405" i="2" s="1"/>
  <c r="AB421" i="2"/>
  <c r="Y421" i="2"/>
  <c r="Z421" i="2" s="1"/>
  <c r="AB437" i="2"/>
  <c r="Y437" i="2"/>
  <c r="Z437" i="2" s="1"/>
  <c r="AB453" i="2"/>
  <c r="Y453" i="2"/>
  <c r="Z453" i="2" s="1"/>
  <c r="AB469" i="2"/>
  <c r="Y469" i="2"/>
  <c r="Z469" i="2" s="1"/>
  <c r="AB485" i="2"/>
  <c r="Y485" i="2"/>
  <c r="Z485" i="2" s="1"/>
  <c r="AB501" i="2"/>
  <c r="Y501" i="2"/>
  <c r="Z501" i="2" s="1"/>
  <c r="AB517" i="2"/>
  <c r="Y517" i="2"/>
  <c r="Z517" i="2" s="1"/>
  <c r="AB533" i="2"/>
  <c r="Y533" i="2"/>
  <c r="Z533" i="2" s="1"/>
  <c r="AB549" i="2"/>
  <c r="Y549" i="2"/>
  <c r="Z549" i="2" s="1"/>
  <c r="AB565" i="2"/>
  <c r="Y565" i="2"/>
  <c r="Z565" i="2" s="1"/>
  <c r="AB581" i="2"/>
  <c r="Y581" i="2"/>
  <c r="Z581" i="2" s="1"/>
  <c r="AB597" i="2"/>
  <c r="Y597" i="2"/>
  <c r="Z597" i="2" s="1"/>
  <c r="AB613" i="2"/>
  <c r="Y613" i="2"/>
  <c r="Z613" i="2" s="1"/>
  <c r="AB629" i="2"/>
  <c r="Y629" i="2"/>
  <c r="Z629" i="2" s="1"/>
  <c r="AB645" i="2"/>
  <c r="Y645" i="2"/>
  <c r="Z645" i="2" s="1"/>
  <c r="AB661" i="2"/>
  <c r="Y661" i="2"/>
  <c r="Z661" i="2" s="1"/>
  <c r="AB677" i="2"/>
  <c r="Y677" i="2"/>
  <c r="Z677" i="2" s="1"/>
  <c r="AB693" i="2"/>
  <c r="Y693" i="2"/>
  <c r="Z693" i="2" s="1"/>
  <c r="AB709" i="2"/>
  <c r="Y709" i="2"/>
  <c r="Z709" i="2" s="1"/>
  <c r="AB725" i="2"/>
  <c r="Y725" i="2"/>
  <c r="Z725" i="2" s="1"/>
  <c r="AB741" i="2"/>
  <c r="Y741" i="2"/>
  <c r="Z741" i="2" s="1"/>
  <c r="AB757" i="2"/>
  <c r="Y757" i="2"/>
  <c r="Z757" i="2" s="1"/>
  <c r="AB773" i="2"/>
  <c r="Y773" i="2"/>
  <c r="Z773" i="2" s="1"/>
  <c r="AB789" i="2"/>
  <c r="Y789" i="2"/>
  <c r="Z789" i="2" s="1"/>
  <c r="AB805" i="2"/>
  <c r="Y805" i="2"/>
  <c r="Z805" i="2" s="1"/>
  <c r="AB821" i="2"/>
  <c r="Y821" i="2"/>
  <c r="Z821" i="2" s="1"/>
  <c r="AB837" i="2"/>
  <c r="Y837" i="2"/>
  <c r="Z837" i="2" s="1"/>
  <c r="AB853" i="2"/>
  <c r="Y853" i="2"/>
  <c r="Z853" i="2" s="1"/>
  <c r="AB869" i="2"/>
  <c r="Y869" i="2"/>
  <c r="Z869" i="2" s="1"/>
  <c r="AB885" i="2"/>
  <c r="Y885" i="2"/>
  <c r="Z885" i="2" s="1"/>
  <c r="AB901" i="2"/>
  <c r="Y901" i="2"/>
  <c r="Z901" i="2" s="1"/>
  <c r="AB917" i="2"/>
  <c r="Y917" i="2"/>
  <c r="Z917" i="2" s="1"/>
  <c r="AB933" i="2"/>
  <c r="Y933" i="2"/>
  <c r="Z933" i="2" s="1"/>
  <c r="AB949" i="2"/>
  <c r="Y949" i="2"/>
  <c r="Z949" i="2" s="1"/>
  <c r="AB965" i="2"/>
  <c r="Y965" i="2"/>
  <c r="Z965" i="2" s="1"/>
  <c r="AB981" i="2"/>
  <c r="Y981" i="2"/>
  <c r="Z981" i="2" s="1"/>
  <c r="AB997" i="2"/>
  <c r="Y997" i="2"/>
  <c r="Z997" i="2" s="1"/>
  <c r="AI13" i="2"/>
  <c r="AJ13" i="2" s="1"/>
  <c r="AI29" i="2"/>
  <c r="AJ29" i="2" s="1"/>
  <c r="AI49" i="2"/>
  <c r="AJ49" i="2" s="1"/>
  <c r="AI61" i="2"/>
  <c r="AJ61" i="2" s="1"/>
  <c r="AI77" i="2"/>
  <c r="AJ77" i="2" s="1"/>
  <c r="AI97" i="2"/>
  <c r="AJ97" i="2" s="1"/>
  <c r="AI117" i="2"/>
  <c r="AJ117" i="2" s="1"/>
  <c r="AI137" i="2"/>
  <c r="AJ137" i="2" s="1"/>
  <c r="AI165" i="2"/>
  <c r="AJ165" i="2" s="1"/>
  <c r="AI189" i="2"/>
  <c r="AJ189" i="2" s="1"/>
  <c r="AI213" i="2"/>
  <c r="AJ213" i="2" s="1"/>
  <c r="AI237" i="2"/>
  <c r="AJ237" i="2" s="1"/>
  <c r="AI257" i="2"/>
  <c r="AJ257" i="2" s="1"/>
  <c r="AI281" i="2"/>
  <c r="AJ281" i="2" s="1"/>
  <c r="AI305" i="2"/>
  <c r="AJ305" i="2" s="1"/>
  <c r="AI329" i="2"/>
  <c r="AJ329" i="2" s="1"/>
  <c r="AI349" i="2"/>
  <c r="AJ349" i="2" s="1"/>
  <c r="AI373" i="2"/>
  <c r="AJ373" i="2" s="1"/>
  <c r="AI397" i="2"/>
  <c r="AJ397" i="2" s="1"/>
  <c r="AI421" i="2"/>
  <c r="AJ421" i="2" s="1"/>
  <c r="AI441" i="2"/>
  <c r="AJ441" i="2" s="1"/>
  <c r="AI465" i="2"/>
  <c r="AJ465" i="2" s="1"/>
  <c r="AI485" i="2"/>
  <c r="AJ485" i="2" s="1"/>
  <c r="AI509" i="2"/>
  <c r="AJ509" i="2" s="1"/>
  <c r="AI533" i="2"/>
  <c r="AJ533" i="2" s="1"/>
  <c r="AI557" i="2"/>
  <c r="AJ557" i="2" s="1"/>
  <c r="AI577" i="2"/>
  <c r="AJ577" i="2" s="1"/>
  <c r="AI601" i="2"/>
  <c r="AJ601" i="2" s="1"/>
  <c r="AI629" i="2"/>
  <c r="AJ629" i="2" s="1"/>
  <c r="AI677" i="2"/>
  <c r="AJ677" i="2" s="1"/>
  <c r="AI697" i="2"/>
  <c r="AJ697" i="2" s="1"/>
  <c r="AI721" i="2"/>
  <c r="AJ721" i="2" s="1"/>
  <c r="AI745" i="2"/>
  <c r="AJ745" i="2" s="1"/>
  <c r="AI765" i="2"/>
  <c r="AJ765" i="2" s="1"/>
  <c r="AI789" i="2"/>
  <c r="AJ789" i="2" s="1"/>
  <c r="AI809" i="2"/>
  <c r="AJ809" i="2" s="1"/>
  <c r="AI833" i="2"/>
  <c r="AJ833" i="2" s="1"/>
  <c r="AI861" i="2"/>
  <c r="AJ861" i="2" s="1"/>
  <c r="AI885" i="2"/>
  <c r="AJ885" i="2" s="1"/>
  <c r="AI909" i="2"/>
  <c r="AJ909" i="2" s="1"/>
  <c r="AI925" i="2"/>
  <c r="AJ925" i="2" s="1"/>
  <c r="AI945" i="2"/>
  <c r="AJ945" i="2" s="1"/>
  <c r="AI965" i="2"/>
  <c r="AJ965" i="2" s="1"/>
  <c r="AI989" i="2"/>
  <c r="AJ989" i="2" s="1"/>
  <c r="AI717" i="2"/>
  <c r="AJ717" i="2" s="1"/>
  <c r="AI761" i="2"/>
  <c r="AJ761" i="2" s="1"/>
  <c r="AI785" i="2"/>
  <c r="AJ785" i="2" s="1"/>
  <c r="AI993" i="2"/>
  <c r="AJ993" i="2" s="1"/>
  <c r="AI701" i="2"/>
  <c r="AJ701" i="2" s="1"/>
  <c r="AI929" i="2"/>
  <c r="AJ929" i="2" s="1"/>
  <c r="AI973" i="2"/>
  <c r="AJ973" i="2" s="1"/>
  <c r="AI997" i="2"/>
  <c r="AJ997" i="2" s="1"/>
  <c r="AI5" i="2"/>
  <c r="AJ5" i="2" s="1"/>
  <c r="AR13" i="2"/>
  <c r="AW11" i="2"/>
  <c r="AU11" i="2"/>
  <c r="AY11" i="2"/>
  <c r="AX11" i="2"/>
  <c r="AT11" i="2"/>
  <c r="AR11" i="2"/>
  <c r="AS13" i="2"/>
  <c r="AS11" i="2"/>
  <c r="AZ11" i="2"/>
  <c r="A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4" background="1" saveData="1">
    <dbPr connection="Provider=Microsoft.Mashup.OleDb.1;Data Source=$Workbook$;Location=Tabla1;Extended Properties=&quot;&quot;" command="SELECT * FROM [Tabla1]"/>
  </connection>
  <connection id="2" xr16:uid="{4114A7D7-9065-4D29-BE68-036449A894CF}" keepAlive="1" name="Consulta - Tabla1_2" description="Conexión a la consulta 'Tabla1_2' en el libro." type="5" refreshedVersion="8" background="1" saveData="1">
    <dbPr connection="Provider=Microsoft.Mashup.OleDb.1;Data Source=$Workbook$;Location=Tabla1_2;Extended Properties=&quot;&quot;" command="SELECT * FROM [Tabla1_2]"/>
  </connection>
</connections>
</file>

<file path=xl/sharedStrings.xml><?xml version="1.0" encoding="utf-8"?>
<sst xmlns="http://schemas.openxmlformats.org/spreadsheetml/2006/main" count="14223" uniqueCount="5716">
  <si>
    <t>Nombre completo</t>
  </si>
  <si>
    <t>Dirección</t>
  </si>
  <si>
    <t>Localidad y Código postal</t>
  </si>
  <si>
    <t>Correo electrónico</t>
  </si>
  <si>
    <t>ID</t>
  </si>
  <si>
    <t>Fecha de alta</t>
  </si>
  <si>
    <t>Grupo de clientes</t>
  </si>
  <si>
    <t>Fecha de nacimiento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</si>
  <si>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</si>
  <si>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</si>
  <si>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</si>
  <si>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</si>
  <si>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</si>
  <si>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</si>
  <si>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</si>
  <si>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</si>
  <si>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</si>
  <si>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</si>
  <si>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</si>
  <si>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</si>
  <si>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</si>
  <si>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</si>
  <si>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</si>
  <si>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</si>
  <si>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</si>
  <si>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</si>
  <si>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</si>
  <si>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</si>
  <si>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</si>
  <si>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</si>
  <si>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</si>
  <si>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</si>
  <si>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</si>
  <si>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</si>
  <si>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</si>
  <si>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</si>
  <si>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</si>
  <si>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</si>
  <si>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</si>
  <si>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</si>
  <si>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</si>
  <si>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</si>
  <si>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</si>
  <si>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</si>
  <si>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</si>
  <si>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</si>
  <si>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</si>
  <si>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</si>
  <si>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</si>
  <si>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</si>
  <si>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</si>
  <si>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</si>
  <si>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</si>
  <si>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</si>
  <si>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</si>
  <si>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</si>
  <si>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</si>
  <si>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</si>
  <si>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</si>
  <si>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</si>
  <si>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</si>
  <si>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</si>
  <si>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</si>
  <si>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</si>
  <si>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</si>
  <si>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</si>
  <si>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</si>
  <si>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</si>
  <si>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</si>
  <si>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</si>
  <si>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</si>
  <si>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</si>
  <si>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</si>
  <si>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</si>
  <si>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</si>
  <si>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</si>
  <si>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</si>
  <si>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</si>
  <si>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</si>
  <si>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</si>
  <si>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</si>
  <si>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</si>
  <si>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</si>
  <si>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</si>
  <si>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</si>
  <si>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</si>
  <si>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</si>
  <si>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</si>
  <si>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</si>
  <si>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</si>
  <si>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</si>
  <si>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</si>
  <si>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</si>
  <si>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</si>
  <si>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</si>
  <si>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</si>
  <si>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</si>
  <si>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</si>
  <si>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</si>
  <si>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</si>
  <si>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</si>
  <si>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</si>
  <si>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</si>
  <si>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</si>
  <si>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</si>
  <si>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</si>
  <si>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</si>
  <si>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</si>
  <si>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</si>
  <si>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</si>
  <si>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</si>
  <si>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</si>
  <si>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</si>
  <si>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</si>
  <si>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</si>
  <si>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</si>
  <si>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</si>
  <si>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</si>
  <si>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</si>
  <si>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</si>
  <si>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</si>
  <si>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</si>
  <si>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</si>
  <si>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</si>
  <si>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</si>
  <si>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</si>
  <si>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</si>
  <si>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</si>
  <si>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</si>
  <si>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</si>
  <si>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</si>
  <si>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</si>
  <si>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</si>
  <si>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</si>
  <si>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</si>
  <si>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</si>
  <si>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</si>
  <si>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</si>
  <si>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</si>
  <si>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</si>
  <si>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</si>
  <si>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</si>
  <si>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</si>
  <si>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</si>
  <si>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</si>
  <si>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</si>
  <si>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</si>
  <si>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</si>
  <si>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</si>
  <si>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</si>
  <si>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</si>
  <si>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</si>
  <si>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</si>
  <si>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</si>
  <si>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</si>
  <si>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</si>
  <si>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</si>
  <si>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</si>
  <si>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</si>
  <si>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</si>
  <si>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</si>
  <si>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</si>
  <si>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</si>
  <si>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</si>
  <si>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</si>
  <si>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</si>
  <si>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</si>
  <si>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</si>
  <si>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</si>
  <si>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</si>
  <si>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</si>
  <si>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</si>
  <si>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</si>
  <si>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</si>
  <si>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</si>
  <si>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</si>
  <si>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</si>
  <si>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</si>
  <si>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</si>
  <si>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</si>
  <si>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</si>
  <si>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</si>
  <si>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</si>
  <si>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</si>
  <si>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</si>
  <si>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</si>
  <si>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</si>
  <si>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</si>
  <si>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</si>
  <si>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</si>
  <si>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</si>
  <si>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</si>
  <si>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</si>
  <si>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</si>
  <si>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</si>
  <si>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</si>
  <si>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</si>
  <si>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</si>
  <si>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</si>
  <si>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</si>
  <si>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</si>
  <si>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</si>
  <si>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</si>
  <si>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</si>
  <si>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</si>
  <si>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</si>
  <si>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</si>
  <si>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</si>
  <si>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</si>
  <si>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</si>
  <si>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</si>
  <si>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</si>
  <si>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</si>
  <si>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</si>
  <si>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</si>
  <si>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</si>
  <si>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</si>
  <si>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</si>
  <si>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</si>
  <si>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</si>
  <si>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</si>
  <si>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</si>
  <si>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</si>
  <si>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</si>
  <si>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</si>
  <si>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</si>
  <si>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</si>
  <si>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</si>
  <si>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</si>
  <si>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</si>
  <si>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</si>
  <si>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</si>
  <si>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</si>
  <si>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</si>
  <si>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</si>
  <si>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</si>
  <si>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</si>
  <si>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</si>
  <si>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</si>
  <si>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</si>
  <si>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</si>
  <si>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</si>
  <si>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</si>
  <si>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</si>
  <si>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</si>
  <si>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</si>
  <si>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</si>
  <si>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</si>
  <si>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</si>
  <si>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</si>
  <si>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</si>
  <si>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</si>
  <si>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</si>
  <si>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</si>
  <si>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</si>
  <si>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</si>
  <si>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</si>
  <si>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</si>
  <si>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</si>
  <si>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</si>
  <si>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</si>
  <si>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</si>
  <si>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</si>
  <si>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</si>
  <si>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</si>
  <si>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</si>
  <si>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</si>
  <si>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</si>
  <si>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</si>
  <si>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</si>
  <si>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</si>
  <si>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</si>
  <si>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</si>
  <si>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</si>
  <si>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</si>
  <si>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</si>
  <si>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</si>
  <si>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</si>
  <si>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</si>
  <si>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</si>
  <si>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</si>
  <si>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</si>
  <si>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</si>
  <si>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</si>
  <si>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</si>
  <si>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</si>
  <si>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</si>
  <si>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</si>
  <si>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</si>
  <si>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</si>
  <si>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</si>
  <si>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</si>
  <si>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</si>
  <si>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</si>
  <si>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</si>
  <si>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</si>
  <si>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</si>
  <si>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</si>
  <si>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</si>
  <si>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</si>
  <si>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</si>
  <si>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</si>
  <si>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</si>
  <si>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</si>
  <si>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</si>
  <si>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</si>
  <si>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</si>
  <si>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</si>
  <si>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</si>
  <si>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</si>
  <si>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</si>
  <si>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</si>
  <si>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</si>
  <si>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</si>
  <si>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</si>
  <si>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</si>
  <si>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</si>
  <si>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</si>
  <si>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</si>
  <si>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</si>
  <si>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</si>
  <si>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</si>
  <si>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</si>
  <si>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</si>
  <si>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</si>
  <si>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</si>
  <si>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</si>
  <si>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</si>
  <si>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</si>
  <si>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</si>
  <si>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</si>
  <si>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</si>
  <si>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</si>
  <si>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</si>
  <si>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</si>
  <si>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</si>
  <si>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</si>
  <si>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</si>
  <si>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</si>
  <si>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</si>
  <si>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</si>
  <si>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</si>
  <si>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</si>
  <si>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</si>
  <si>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</si>
  <si>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</si>
  <si>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</si>
  <si>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</si>
  <si>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</si>
  <si>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</si>
  <si>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</si>
  <si>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</si>
  <si>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</si>
  <si>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</si>
  <si>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</si>
  <si>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</si>
  <si>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</si>
  <si>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</si>
  <si>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</si>
  <si>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</si>
  <si>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</si>
  <si>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</si>
  <si>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</si>
  <si>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</si>
  <si>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</si>
  <si>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</si>
  <si>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</si>
  <si>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</si>
  <si>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</si>
  <si>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</si>
  <si>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</si>
  <si>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</si>
  <si>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</si>
  <si>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</si>
  <si>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</si>
  <si>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</si>
  <si>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</si>
  <si>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</si>
  <si>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</si>
  <si>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</si>
  <si>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</si>
  <si>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</si>
  <si>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</si>
  <si>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</si>
  <si>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</si>
  <si>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</si>
  <si>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</si>
  <si>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</si>
  <si>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</si>
  <si>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</si>
  <si>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</si>
  <si>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</si>
  <si>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</si>
  <si>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</si>
  <si>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</si>
  <si>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</si>
  <si>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</si>
  <si>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</si>
  <si>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</si>
  <si>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</si>
  <si>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</si>
  <si>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</si>
  <si>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</si>
  <si>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</si>
  <si>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</si>
  <si>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</si>
  <si>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</si>
  <si>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</si>
  <si>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</si>
  <si>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</si>
  <si>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</si>
  <si>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</si>
  <si>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</si>
  <si>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</si>
  <si>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</si>
  <si>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</si>
  <si>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</si>
  <si>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</si>
  <si>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</si>
  <si>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</si>
  <si>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</si>
  <si>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</si>
  <si>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</si>
  <si>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</si>
  <si>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</si>
  <si>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</si>
  <si>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</si>
  <si>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</si>
  <si>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</si>
  <si>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</si>
  <si>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</si>
  <si>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</si>
  <si>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</si>
  <si>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</si>
  <si>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</si>
  <si>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</si>
  <si>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</si>
  <si>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</si>
  <si>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</si>
  <si>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</si>
  <si>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</si>
  <si>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</si>
  <si>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</si>
  <si>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</si>
  <si>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</si>
  <si>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</si>
  <si>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</si>
  <si>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</si>
  <si>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</si>
  <si>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</si>
  <si>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</si>
  <si>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</si>
  <si>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</si>
  <si>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</si>
  <si>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</si>
  <si>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</si>
  <si>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</si>
  <si>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</si>
  <si>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</si>
  <si>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</si>
  <si>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</si>
  <si>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</si>
  <si>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</si>
  <si>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</si>
  <si>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</si>
  <si>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</si>
  <si>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</si>
  <si>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</si>
  <si>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</si>
  <si>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</si>
  <si>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</si>
  <si>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</si>
  <si>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</si>
  <si>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</si>
  <si>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</si>
  <si>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</si>
  <si>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</si>
  <si>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</si>
  <si>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</si>
  <si>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</si>
  <si>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</si>
  <si>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</si>
  <si>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</si>
  <si>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</si>
  <si>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</si>
  <si>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</si>
  <si>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</si>
  <si>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</si>
  <si>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</si>
  <si>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</si>
  <si>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</si>
  <si>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</si>
  <si>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</si>
  <si>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</si>
  <si>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</si>
  <si>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</si>
  <si>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</si>
  <si>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</si>
  <si>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</si>
  <si>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</si>
  <si>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</si>
  <si>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</si>
  <si>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</si>
  <si>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</si>
  <si>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</si>
  <si>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</si>
  <si>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</si>
  <si>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</si>
  <si>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</si>
  <si>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</si>
  <si>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</si>
  <si>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</si>
  <si>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</si>
  <si>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</si>
  <si>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</si>
  <si>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</si>
  <si>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</si>
  <si>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</si>
  <si>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</si>
  <si>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</si>
  <si>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</si>
  <si>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</si>
  <si>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</si>
  <si>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</si>
  <si>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</si>
  <si>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</si>
  <si>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</si>
  <si>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</si>
  <si>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</si>
  <si>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</si>
  <si>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</si>
  <si>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</si>
  <si>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</si>
  <si>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</si>
  <si>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</si>
  <si>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</si>
  <si>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</si>
  <si>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</si>
  <si>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</si>
  <si>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</si>
  <si>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</si>
  <si>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</si>
  <si>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</si>
  <si>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</si>
  <si>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</si>
  <si>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</si>
  <si>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</si>
  <si>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</si>
  <si>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</si>
  <si>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</si>
  <si>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</si>
  <si>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</si>
  <si>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</si>
  <si>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</si>
  <si>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</si>
  <si>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</si>
  <si>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</si>
  <si>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</si>
  <si>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</si>
  <si>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</si>
  <si>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</si>
  <si>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</si>
  <si>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</si>
  <si>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</si>
  <si>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</si>
  <si>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</si>
  <si>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</si>
  <si>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</si>
  <si>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</si>
  <si>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</si>
  <si>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</si>
  <si>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</si>
  <si>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</si>
  <si>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</si>
  <si>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</si>
  <si>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</si>
  <si>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</si>
  <si>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</si>
  <si>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</si>
  <si>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</si>
  <si>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</si>
  <si>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</si>
  <si>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</si>
  <si>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</si>
  <si>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</si>
  <si>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</si>
  <si>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</si>
  <si>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</si>
  <si>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</si>
  <si>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</si>
  <si>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</si>
  <si>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</si>
  <si>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</si>
  <si>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</si>
  <si>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</si>
  <si>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</si>
  <si>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</si>
  <si>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</si>
  <si>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</si>
  <si>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</si>
  <si>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</si>
  <si>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</si>
  <si>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</si>
  <si>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</si>
  <si>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</si>
  <si>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</si>
  <si>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</si>
  <si>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</si>
  <si>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</si>
  <si>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</si>
  <si>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</si>
  <si>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</si>
  <si>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</si>
  <si>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</si>
  <si>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</si>
  <si>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</si>
  <si>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</si>
  <si>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</si>
  <si>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</si>
  <si>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</si>
  <si>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</si>
  <si>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</si>
  <si>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</si>
  <si>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</si>
  <si>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</si>
  <si>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</si>
  <si>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</si>
  <si>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</si>
  <si>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</si>
  <si>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</si>
  <si>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</si>
  <si>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</si>
  <si>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</si>
  <si>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</si>
  <si>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</si>
  <si>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</si>
  <si>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</si>
  <si>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</si>
  <si>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</si>
  <si>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</si>
  <si>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</si>
  <si>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</si>
  <si>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</si>
  <si>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</si>
  <si>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</si>
  <si>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</si>
  <si>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</si>
  <si>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</si>
  <si>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</si>
  <si>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</si>
  <si>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</si>
  <si>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</si>
  <si>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</si>
  <si>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</si>
  <si>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</si>
  <si>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</si>
  <si>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</si>
  <si>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</si>
  <si>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</si>
  <si>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</si>
  <si>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</si>
  <si>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</si>
  <si>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</si>
  <si>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</si>
  <si>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</si>
  <si>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</si>
  <si>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</si>
  <si>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</si>
  <si>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</si>
  <si>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</si>
  <si>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</si>
  <si>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</si>
  <si>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</si>
  <si>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</si>
  <si>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</si>
  <si>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</si>
  <si>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</si>
  <si>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</si>
  <si>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</si>
  <si>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</si>
  <si>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</si>
  <si>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</si>
  <si>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</si>
  <si>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</si>
  <si>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</si>
  <si>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</si>
  <si>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</si>
  <si>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</si>
  <si>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</si>
  <si>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</si>
  <si>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</si>
  <si>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</si>
  <si>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</si>
  <si>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</si>
  <si>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</si>
  <si>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</si>
  <si>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</si>
  <si>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</si>
  <si>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</si>
  <si>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</si>
  <si>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</si>
  <si>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</si>
  <si>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</si>
  <si>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</si>
  <si>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</si>
  <si>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</si>
  <si>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</si>
  <si>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</si>
  <si>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</si>
  <si>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</si>
  <si>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</si>
  <si>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</si>
  <si>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</si>
  <si>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</si>
  <si>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</si>
  <si>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</si>
  <si>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</si>
  <si>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</si>
  <si>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</si>
  <si>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</si>
  <si>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</si>
  <si>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</si>
  <si>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</si>
  <si>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</si>
  <si>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</si>
  <si>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</si>
  <si>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</si>
  <si>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</si>
  <si>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</si>
  <si>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</si>
  <si>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</si>
  <si>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</si>
  <si>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</si>
  <si>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</si>
  <si>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</si>
  <si>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</si>
  <si>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</si>
  <si>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</si>
  <si>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</si>
  <si>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</si>
  <si>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</si>
  <si>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</si>
  <si>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</si>
  <si>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</si>
  <si>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</si>
  <si>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</si>
  <si>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</si>
  <si>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</si>
  <si>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</si>
  <si>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</si>
  <si>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</si>
  <si>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</si>
  <si>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</si>
  <si>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</si>
  <si>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</si>
  <si>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</si>
  <si>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</si>
  <si>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</si>
  <si>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</si>
  <si>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</si>
  <si>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</si>
  <si>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</si>
  <si>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</si>
  <si>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</si>
  <si>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</si>
  <si>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</si>
  <si>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</si>
  <si>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</si>
  <si>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</si>
  <si>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</si>
  <si>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</si>
  <si>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</si>
  <si>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</si>
  <si>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</si>
  <si>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</si>
  <si>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</si>
  <si>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</si>
  <si>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</si>
  <si>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</si>
  <si>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</si>
  <si>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</si>
  <si>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</si>
  <si>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</si>
  <si>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</si>
  <si>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</si>
  <si>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</si>
  <si>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</si>
  <si>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</si>
  <si>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</si>
  <si>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</si>
  <si>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</si>
  <si>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</si>
  <si>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</si>
  <si>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</si>
  <si>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</si>
  <si>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</si>
  <si>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</si>
  <si>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</si>
  <si>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</si>
  <si>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</si>
  <si>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</si>
  <si>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</si>
  <si>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</si>
  <si>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</si>
  <si>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</si>
  <si>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</si>
  <si>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</si>
  <si>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</si>
  <si>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</si>
  <si>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</si>
  <si>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</si>
  <si>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</si>
  <si>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</si>
  <si>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</si>
  <si>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</si>
  <si>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</si>
  <si>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</si>
  <si>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</si>
  <si>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</si>
  <si>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</si>
  <si>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</si>
  <si>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</si>
  <si>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</si>
  <si>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</si>
  <si>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</si>
  <si>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</si>
  <si>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</si>
  <si>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</si>
  <si>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</si>
  <si>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</si>
  <si>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</si>
  <si>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</si>
  <si>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</si>
  <si>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</si>
  <si>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</si>
  <si>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</si>
  <si>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</si>
  <si>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</si>
  <si>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</si>
  <si>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</si>
  <si>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</si>
  <si>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</si>
  <si>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</si>
  <si>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</si>
  <si>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</si>
  <si>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</si>
  <si>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</si>
  <si>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</si>
  <si>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</si>
  <si>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</si>
  <si>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</si>
  <si>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</si>
  <si>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</si>
  <si>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</si>
  <si>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</si>
  <si>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</si>
  <si>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</si>
  <si>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</si>
  <si>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</si>
  <si>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</si>
  <si>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</si>
  <si>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</si>
  <si>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</si>
  <si>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</si>
  <si>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</si>
  <si>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</si>
  <si>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</si>
  <si>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</si>
  <si>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</si>
  <si>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</si>
  <si>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</si>
  <si>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</si>
  <si>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</si>
  <si>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</si>
  <si>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</si>
  <si>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</si>
  <si>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</si>
  <si>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</si>
  <si>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</si>
  <si>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</si>
  <si>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</si>
  <si>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</si>
  <si>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</si>
  <si>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</si>
  <si>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</si>
  <si>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</si>
  <si>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</si>
  <si>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</si>
  <si>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</si>
  <si>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</si>
  <si>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</si>
  <si>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</si>
  <si>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</si>
  <si>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</si>
  <si>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</si>
  <si>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</si>
  <si>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</si>
  <si>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</si>
  <si>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</si>
  <si>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</si>
  <si>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</si>
  <si>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</si>
  <si>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</si>
  <si>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</si>
  <si>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</si>
  <si>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</si>
  <si>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</si>
  <si>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</si>
  <si>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</si>
  <si>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</si>
  <si>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</si>
  <si>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</si>
  <si>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</si>
  <si>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</si>
  <si>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</si>
  <si>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</si>
  <si>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</si>
  <si>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</si>
  <si>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</si>
  <si>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</si>
  <si>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</si>
  <si>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</si>
  <si>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</si>
  <si>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</si>
  <si>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</si>
  <si>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</si>
  <si>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</si>
  <si>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</si>
  <si>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</si>
  <si>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</si>
  <si>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</si>
  <si>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</si>
  <si>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</si>
  <si>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</si>
  <si>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</si>
  <si>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</si>
  <si>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</si>
  <si>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</si>
  <si>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</si>
  <si>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</si>
  <si>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</si>
  <si>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</si>
  <si>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</si>
  <si>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</si>
  <si>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</si>
  <si>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</si>
  <si>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</si>
  <si>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</si>
  <si>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</si>
  <si>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</si>
  <si>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</si>
  <si>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</si>
  <si>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</si>
  <si>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</si>
  <si>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</si>
  <si>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</si>
  <si>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</si>
  <si>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</si>
  <si>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</si>
  <si>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</si>
  <si>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</si>
  <si>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</si>
  <si>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</si>
  <si>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</si>
  <si>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</si>
  <si>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</si>
  <si>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</si>
  <si>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</si>
  <si>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</si>
  <si>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</si>
  <si>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</si>
  <si>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</si>
  <si>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</si>
  <si>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</si>
  <si>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</si>
  <si>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</si>
  <si>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</si>
  <si>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</si>
  <si>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</si>
  <si>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</si>
  <si>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</si>
  <si>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</si>
  <si>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</si>
  <si>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</si>
  <si>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</si>
  <si>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</si>
  <si>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</si>
  <si>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</si>
  <si>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</si>
  <si>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</si>
  <si>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</si>
  <si>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</si>
  <si>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</si>
  <si>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</si>
  <si>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</si>
  <si>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</si>
  <si>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</si>
  <si>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</si>
  <si>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</si>
  <si>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</si>
  <si>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</si>
  <si>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</si>
  <si>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</si>
  <si>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</si>
  <si>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</si>
  <si>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</si>
  <si>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</si>
  <si>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7943 S. Fifth Street</t>
  </si>
  <si>
    <t>Bergenfield, NJ 07621</t>
  </si>
  <si>
    <t>77 Lyme Street</t>
  </si>
  <si>
    <t>Hermitage, TN 37076</t>
  </si>
  <si>
    <t>9448 Fairfield St.</t>
  </si>
  <si>
    <t>Aberdeen, SD 57401</t>
  </si>
  <si>
    <t>8143 College St.</t>
  </si>
  <si>
    <t>Trussville, AL 35173</t>
  </si>
  <si>
    <t>9893 W. Vale Ave.</t>
  </si>
  <si>
    <t>Billings, MT 59101</t>
  </si>
  <si>
    <t>8094 Albany Drive</t>
  </si>
  <si>
    <t>Poughkeepsie, NY 12601</t>
  </si>
  <si>
    <t>9001 Creek Street</t>
  </si>
  <si>
    <t>Lawrence, MA 01841</t>
  </si>
  <si>
    <t>57 Green Drive</t>
  </si>
  <si>
    <t>Fair Lawn, NJ 07410</t>
  </si>
  <si>
    <t>86 Surrey St.</t>
  </si>
  <si>
    <t>Kennewick, WA 99337</t>
  </si>
  <si>
    <t>8728 Boston Street</t>
  </si>
  <si>
    <t>Rego Park, NY 11374</t>
  </si>
  <si>
    <t>45 Heritage Ave.</t>
  </si>
  <si>
    <t>Fall River, MA 02720</t>
  </si>
  <si>
    <t>9334 Hillside Street</t>
  </si>
  <si>
    <t>Grand Blanc, MI 48439</t>
  </si>
  <si>
    <t>611 Academy Street</t>
  </si>
  <si>
    <t>Dalton, GA 30721</t>
  </si>
  <si>
    <t>7201 Mill Street</t>
  </si>
  <si>
    <t>Marcus Hook, PA 19061</t>
  </si>
  <si>
    <t>59 Ridgewood Ave.</t>
  </si>
  <si>
    <t>Reynoldsburg, OH 43068</t>
  </si>
  <si>
    <t>270 West Green Lake St.</t>
  </si>
  <si>
    <t>Louisville, KY 40207</t>
  </si>
  <si>
    <t>9481 S. Chestnut St.</t>
  </si>
  <si>
    <t>Morristown, NJ 07960</t>
  </si>
  <si>
    <t>7 N. Annadale Street</t>
  </si>
  <si>
    <t>Eugene, OR 97402</t>
  </si>
  <si>
    <t>88 Pheasant Rd.</t>
  </si>
  <si>
    <t>Bridgeton, NJ 08302</t>
  </si>
  <si>
    <t>8 Galvin Street</t>
  </si>
  <si>
    <t>Seymour, IN 47274</t>
  </si>
  <si>
    <t>9 Marconi Road</t>
  </si>
  <si>
    <t>Eastpointe, MI 48021</t>
  </si>
  <si>
    <t>8842 Old Van Dyke Ave.</t>
  </si>
  <si>
    <t>Nanuet, NY 10954</t>
  </si>
  <si>
    <t>471 S. Cambridge Drive</t>
  </si>
  <si>
    <t>Fairborn, OH 45324</t>
  </si>
  <si>
    <t>9 Military Dr.</t>
  </si>
  <si>
    <t>Yuba City, CA 95993</t>
  </si>
  <si>
    <t>8388 Pheasant Street</t>
  </si>
  <si>
    <t>Powder Springs, GA 30127</t>
  </si>
  <si>
    <t>221 Dogwood Dr.</t>
  </si>
  <si>
    <t>El Paso, TX 79930</t>
  </si>
  <si>
    <t>911 Charles St.</t>
  </si>
  <si>
    <t>East Lansing, MI 48823</t>
  </si>
  <si>
    <t>176 Henry Smith Ave.</t>
  </si>
  <si>
    <t>Westland, MI 48185</t>
  </si>
  <si>
    <t>323 1st St.</t>
  </si>
  <si>
    <t>Salt Lake City, UT 84119</t>
  </si>
  <si>
    <t>8127 Pawnee Lane</t>
  </si>
  <si>
    <t>Pikesville, MD 21208</t>
  </si>
  <si>
    <t>7813 Helen Ave.</t>
  </si>
  <si>
    <t>West Springfield, MA 01089</t>
  </si>
  <si>
    <t>353 Canterbury Dr.</t>
  </si>
  <si>
    <t>Mahwah, NJ 07430</t>
  </si>
  <si>
    <t>61 Addison Dr.</t>
  </si>
  <si>
    <t>Park Forest, IL 60466</t>
  </si>
  <si>
    <t>810 West Mill St.</t>
  </si>
  <si>
    <t>Westfield, MA 01085</t>
  </si>
  <si>
    <t>51 Mayfair Court</t>
  </si>
  <si>
    <t>Dothan, AL 36301</t>
  </si>
  <si>
    <t>840 Oak Meadow Ave.</t>
  </si>
  <si>
    <t>Klamath Falls, OR 97603</t>
  </si>
  <si>
    <t>257 Pheasant Drive</t>
  </si>
  <si>
    <t>Hialeah, FL 33010</t>
  </si>
  <si>
    <t>30 N. Park Avenue</t>
  </si>
  <si>
    <t>Howard Beach, NY 11414</t>
  </si>
  <si>
    <t>850 School St.</t>
  </si>
  <si>
    <t>Wheaton, IL 60187</t>
  </si>
  <si>
    <t>59 Atlantic Ave.</t>
  </si>
  <si>
    <t>Gallatin, TN 37066</t>
  </si>
  <si>
    <t>74 Broadway</t>
  </si>
  <si>
    <t>MILTON KEYNES</t>
  </si>
  <si>
    <t>MK9 3EN</t>
  </si>
  <si>
    <t>21 Mill Road</t>
  </si>
  <si>
    <t>CREWE</t>
  </si>
  <si>
    <t>CW90 4ZA</t>
  </si>
  <si>
    <t>674 High Street</t>
  </si>
  <si>
    <t>CANTERBURY</t>
  </si>
  <si>
    <t>CT76 6OB</t>
  </si>
  <si>
    <t>10 Richmond Road</t>
  </si>
  <si>
    <t>DUNDEE</t>
  </si>
  <si>
    <t>DD84 2WJ</t>
  </si>
  <si>
    <t>35 The Crescent</t>
  </si>
  <si>
    <t>SOUTH EAST LONDON</t>
  </si>
  <si>
    <t>SE42 3UM</t>
  </si>
  <si>
    <t>44 School Lane</t>
  </si>
  <si>
    <t>DONCASTER</t>
  </si>
  <si>
    <t>DN36 9AT</t>
  </si>
  <si>
    <t>94 The Avenue</t>
  </si>
  <si>
    <t>BRIGHTON</t>
  </si>
  <si>
    <t>BN0 6LJ</t>
  </si>
  <si>
    <t>290 Albert Road</t>
  </si>
  <si>
    <t>STOCKPORT</t>
  </si>
  <si>
    <t>SK35 8CV</t>
  </si>
  <si>
    <t>96 The Green</t>
  </si>
  <si>
    <t>WATFORD</t>
  </si>
  <si>
    <t>WD65 4RB</t>
  </si>
  <si>
    <t>9950 Queen Street</t>
  </si>
  <si>
    <t>WAKEFIELD</t>
  </si>
  <si>
    <t>WF81 5TB</t>
  </si>
  <si>
    <t>30 Main Road</t>
  </si>
  <si>
    <t>NORTH WEST LONDON</t>
  </si>
  <si>
    <t>NW96 2RV</t>
  </si>
  <si>
    <t>9896 New Road</t>
  </si>
  <si>
    <t>SHREWSBURY</t>
  </si>
  <si>
    <t>SY49 2YJ</t>
  </si>
  <si>
    <t>26 North Road</t>
  </si>
  <si>
    <t>EAST CENTRAL LONDON</t>
  </si>
  <si>
    <t>EC18 9MF</t>
  </si>
  <si>
    <t>146 Church Lane</t>
  </si>
  <si>
    <t>LLANDRINDOD WELLS</t>
  </si>
  <si>
    <t>LD87 1KV</t>
  </si>
  <si>
    <t>70 Green Lane</t>
  </si>
  <si>
    <t>KILMARNOCK</t>
  </si>
  <si>
    <t>KA97 3AD</t>
  </si>
  <si>
    <t>9645 Queensway</t>
  </si>
  <si>
    <t>ROCHESTER</t>
  </si>
  <si>
    <t>ME97 9GF</t>
  </si>
  <si>
    <t>5 Kingsway</t>
  </si>
  <si>
    <t>WARRINGTON</t>
  </si>
  <si>
    <t>WA48 9PQ</t>
  </si>
  <si>
    <t>512 Stanley Road</t>
  </si>
  <si>
    <t>BIRMINGHAM</t>
  </si>
  <si>
    <t>B2 0LA</t>
  </si>
  <si>
    <t>3 Church Street</t>
  </si>
  <si>
    <t>CARLISLE</t>
  </si>
  <si>
    <t>CA46 0YA</t>
  </si>
  <si>
    <t>12 George Street</t>
  </si>
  <si>
    <t>REDHILL</t>
  </si>
  <si>
    <t>RH45 1LV</t>
  </si>
  <si>
    <t>2 Manchester Road</t>
  </si>
  <si>
    <t>SWANSEA</t>
  </si>
  <si>
    <t>SA65 3HD</t>
  </si>
  <si>
    <t>84 North Street</t>
  </si>
  <si>
    <t>DUDLEY</t>
  </si>
  <si>
    <t>DY65 3GJ</t>
  </si>
  <si>
    <t>9112 St. John’s Road</t>
  </si>
  <si>
    <t>WALSALL</t>
  </si>
  <si>
    <t>WS53 7IY</t>
  </si>
  <si>
    <t>19 Church Road</t>
  </si>
  <si>
    <t>SOUTH WEST LONDON</t>
  </si>
  <si>
    <t>SW65 0GH</t>
  </si>
  <si>
    <t>76 South Street</t>
  </si>
  <si>
    <t>NORWICH</t>
  </si>
  <si>
    <t>NR38 3VK</t>
  </si>
  <si>
    <t>73 Grove Road</t>
  </si>
  <si>
    <t>SHEFFIELD</t>
  </si>
  <si>
    <t>S39 0KU</t>
  </si>
  <si>
    <t>92 Park Avenue</t>
  </si>
  <si>
    <t>WOLVERHAMPTON</t>
  </si>
  <si>
    <t>WV82 8AJ</t>
  </si>
  <si>
    <t>53 King Street</t>
  </si>
  <si>
    <t>COVENTRY</t>
  </si>
  <si>
    <t>CV96 4TX</t>
  </si>
  <si>
    <t>58 Highfield Road</t>
  </si>
  <si>
    <t>BLACKBURN</t>
  </si>
  <si>
    <t>BB91 5XM</t>
  </si>
  <si>
    <t>20 West Street</t>
  </si>
  <si>
    <t>OUTER HEBRIDES</t>
  </si>
  <si>
    <t>HS33 0PY</t>
  </si>
  <si>
    <t>82 Windsor Road</t>
  </si>
  <si>
    <t>PERTH</t>
  </si>
  <si>
    <t>PH82 4OY</t>
  </si>
  <si>
    <t>75 Grange Road</t>
  </si>
  <si>
    <t>WESTERN CENTRAL LONDON</t>
  </si>
  <si>
    <t>WC52 6DL</t>
  </si>
  <si>
    <t>10 Kings Road</t>
  </si>
  <si>
    <t>WORCESTER</t>
  </si>
  <si>
    <t>WR45 4AU</t>
  </si>
  <si>
    <t>80 The Grove</t>
  </si>
  <si>
    <t>MANCHESTER</t>
  </si>
  <si>
    <t>M78 7CQ</t>
  </si>
  <si>
    <t>472 Mill Lane</t>
  </si>
  <si>
    <t>READING</t>
  </si>
  <si>
    <t>RG6 1SR</t>
  </si>
  <si>
    <t>55 Queens Road</t>
  </si>
  <si>
    <t>TORQUAY</t>
  </si>
  <si>
    <t>TQ16 9DL</t>
  </si>
  <si>
    <t>80 Chester Road</t>
  </si>
  <si>
    <t>HARROW</t>
  </si>
  <si>
    <t>HA62 8DU</t>
  </si>
  <si>
    <t>320 Victoria Road</t>
  </si>
  <si>
    <t>PAISLEY</t>
  </si>
  <si>
    <t>PA13 7KA</t>
  </si>
  <si>
    <t>304 Springfield Road</t>
  </si>
  <si>
    <t>BRADFORD</t>
  </si>
  <si>
    <t>BD84 2HP</t>
  </si>
  <si>
    <t>51 Main Street</t>
  </si>
  <si>
    <t>CHESTER</t>
  </si>
  <si>
    <t>CH66 8CW</t>
  </si>
  <si>
    <t>28 London Road</t>
  </si>
  <si>
    <t>HULL</t>
  </si>
  <si>
    <t>HU74 4ER</t>
  </si>
  <si>
    <t>44 Park Road</t>
  </si>
  <si>
    <t>GUILDFORD</t>
  </si>
  <si>
    <t>GU45 5EZ</t>
  </si>
  <si>
    <t>597 New Street</t>
  </si>
  <si>
    <t>DURHAM</t>
  </si>
  <si>
    <t>DH29 2KQ</t>
  </si>
  <si>
    <t>69 The Drive</t>
  </si>
  <si>
    <t>DUMFRIES</t>
  </si>
  <si>
    <t>DG73 0TH</t>
  </si>
  <si>
    <t>41 Victoria Street</t>
  </si>
  <si>
    <t>LEICESTER</t>
  </si>
  <si>
    <t>LE96 5AZ</t>
  </si>
  <si>
    <t>45 Station Road</t>
  </si>
  <si>
    <t>CHELMSFORD</t>
  </si>
  <si>
    <t>CM60 7BF</t>
  </si>
  <si>
    <t>48 Manor Road</t>
  </si>
  <si>
    <t>LIVERPOOL</t>
  </si>
  <si>
    <t>L52 8LM</t>
  </si>
  <si>
    <t>217 Park Lane</t>
  </si>
  <si>
    <t>SUNDERLAND</t>
  </si>
  <si>
    <t>SR69 9RW</t>
  </si>
  <si>
    <t>33 York Road</t>
  </si>
  <si>
    <t>HUDDERSFIELD</t>
  </si>
  <si>
    <t>HD3 3KR</t>
  </si>
  <si>
    <t>44 Alexander Road</t>
  </si>
  <si>
    <t>YORK</t>
  </si>
  <si>
    <t>YO59 8CP</t>
  </si>
  <si>
    <t>24 Rock Maple Lane</t>
  </si>
  <si>
    <t>Santa Ana, CA 92707</t>
  </si>
  <si>
    <t>376 South Griffin Street</t>
  </si>
  <si>
    <t>Lancaster, CA 93535</t>
  </si>
  <si>
    <t>7172 Halifax St.</t>
  </si>
  <si>
    <t>Huntington Beach, CA 92647</t>
  </si>
  <si>
    <t>9530 Homewood St.</t>
  </si>
  <si>
    <t>Palmdale, CA 93550</t>
  </si>
  <si>
    <t>3 Sunset Street</t>
  </si>
  <si>
    <t>Watsonville, CA 95076</t>
  </si>
  <si>
    <t>611 Linda Rd.</t>
  </si>
  <si>
    <t>El Cajon, CA 92021</t>
  </si>
  <si>
    <t>7088 South Woodland St.</t>
  </si>
  <si>
    <t>South San Francisco, CA 94080</t>
  </si>
  <si>
    <t>78 Hamilton St.</t>
  </si>
  <si>
    <t>Los Angeles, CA 90022</t>
  </si>
  <si>
    <t>7576 S. Prince Ave.</t>
  </si>
  <si>
    <t>Compton, CA 90221</t>
  </si>
  <si>
    <t>8678 Glen Eagles Rd.</t>
  </si>
  <si>
    <t>Los Angeles, CA 90042</t>
  </si>
  <si>
    <t>7487 College Rd.</t>
  </si>
  <si>
    <t>Carmichael, CA 95608</t>
  </si>
  <si>
    <t>8 Westminster Ave.</t>
  </si>
  <si>
    <t>Anaheim, CA 92805</t>
  </si>
  <si>
    <t>92 Brickell Drive</t>
  </si>
  <si>
    <t>Fountain Valley, CA 92708</t>
  </si>
  <si>
    <t>503 Delaware Street</t>
  </si>
  <si>
    <t>San Jose, CA 95123</t>
  </si>
  <si>
    <t>34 Anderson Ave.</t>
  </si>
  <si>
    <t>Los Angeles, CA 90037</t>
  </si>
  <si>
    <t>8388 Water St.</t>
  </si>
  <si>
    <t>Bakersfield, CA 93309</t>
  </si>
  <si>
    <t>373 Brickyard Avenue</t>
  </si>
  <si>
    <t>Tustin, CA 92780</t>
  </si>
  <si>
    <t>834 Yukon Lane</t>
  </si>
  <si>
    <t>Cupertino, CA 95014</t>
  </si>
  <si>
    <t>8324 South St.</t>
  </si>
  <si>
    <t>Fremont, CA 94538</t>
  </si>
  <si>
    <t>8 White Ave.</t>
  </si>
  <si>
    <t>Bakersfield, CA 93307</t>
  </si>
  <si>
    <t>907 Inverness Dr.</t>
  </si>
  <si>
    <t>North Hills, CA 91343</t>
  </si>
  <si>
    <t>12 Cypress Avenue</t>
  </si>
  <si>
    <t>San Pablo, CA 94806</t>
  </si>
  <si>
    <t>7313 Bohemia Street</t>
  </si>
  <si>
    <t>San Diego, CA 92117</t>
  </si>
  <si>
    <t>8518 Hilldale Lane</t>
  </si>
  <si>
    <t>Pomona, CA 91766</t>
  </si>
  <si>
    <t>190 Sierra St.</t>
  </si>
  <si>
    <t>Paramount, CA 90723</t>
  </si>
  <si>
    <t>95 Studebaker Street</t>
  </si>
  <si>
    <t>Ontario, CA 91761</t>
  </si>
  <si>
    <t>1 Highland Ave.</t>
  </si>
  <si>
    <t>San Jose, CA 95122</t>
  </si>
  <si>
    <t>5 West Henry Smith Street</t>
  </si>
  <si>
    <t>San Francisco, CA 94110</t>
  </si>
  <si>
    <t>940 E. Primrose Ave.</t>
  </si>
  <si>
    <t>Laguna Niguel, CA 92677</t>
  </si>
  <si>
    <t>8304 Van Dyke Avenue</t>
  </si>
  <si>
    <t>Santa Ana, CA 92703</t>
  </si>
  <si>
    <t>86 Bradford Rd.</t>
  </si>
  <si>
    <t>San Francisco, CA 94112</t>
  </si>
  <si>
    <t>3 Jefferson Dr.</t>
  </si>
  <si>
    <t>Van Nuys, CA 91406</t>
  </si>
  <si>
    <t>79 Rocky River Ave.</t>
  </si>
  <si>
    <t>Reseda, CA 91335</t>
  </si>
  <si>
    <t>38 Johnson St.</t>
  </si>
  <si>
    <t>Fremont, CA 94536</t>
  </si>
  <si>
    <t>7652 West Wakehurst Drive</t>
  </si>
  <si>
    <t>Garden Grove, CA 92840</t>
  </si>
  <si>
    <t>7075 Lake Forest Rd.</t>
  </si>
  <si>
    <t>Bellflower, CA 90706</t>
  </si>
  <si>
    <t>619 Pleasant St.</t>
  </si>
  <si>
    <t>Lynwood, CA 90262</t>
  </si>
  <si>
    <t>8026 New Saddle St.</t>
  </si>
  <si>
    <t>San Diego, CA 92105</t>
  </si>
  <si>
    <t>275 Rock Maple Avenue</t>
  </si>
  <si>
    <t>Huntington Beach, CA 92646</t>
  </si>
  <si>
    <t>404 Railroad St.</t>
  </si>
  <si>
    <t>Oxnard, CA 93030</t>
  </si>
  <si>
    <t>441 Court Dr.</t>
  </si>
  <si>
    <t>Sunnyvale, CA 94087</t>
  </si>
  <si>
    <t>9 South Theatre Ave.</t>
  </si>
  <si>
    <t>Sacramento, CA 95828</t>
  </si>
  <si>
    <t>674 Van Dyke Drive</t>
  </si>
  <si>
    <t>Pittsburg, CA 94565</t>
  </si>
  <si>
    <t>234 W. Riverside St.</t>
  </si>
  <si>
    <t>South Gate, CA 90280</t>
  </si>
  <si>
    <t>916 E. Cactus Ave.</t>
  </si>
  <si>
    <t>Indio, CA 92201</t>
  </si>
  <si>
    <t>218 Lake St.</t>
  </si>
  <si>
    <t>Vallejo, CA 94591</t>
  </si>
  <si>
    <t>861 Oakland St.</t>
  </si>
  <si>
    <t>Chula Vista, CA 91911</t>
  </si>
  <si>
    <t>8356 Bank Ave.</t>
  </si>
  <si>
    <t>Chula Vista, CA 91910</t>
  </si>
  <si>
    <t>9754 Brookside Street</t>
  </si>
  <si>
    <t>Sacramento, CA 95823</t>
  </si>
  <si>
    <t>8718 Chapel Drive</t>
  </si>
  <si>
    <t>Rosemead, CA 91770</t>
  </si>
  <si>
    <t>9029 Bellevue Drive</t>
  </si>
  <si>
    <t>San Bernardino, CA 92404</t>
  </si>
  <si>
    <t>277 Halifax Dr.</t>
  </si>
  <si>
    <t>Colton, CA 92324</t>
  </si>
  <si>
    <t>7889 Chapel Street</t>
  </si>
  <si>
    <t>Ontario, CA 91762</t>
  </si>
  <si>
    <t>487 East 6th St.</t>
  </si>
  <si>
    <t>Canyon Country, CA 91351</t>
  </si>
  <si>
    <t>51 Coffee St.</t>
  </si>
  <si>
    <t>Oxnard, CA 93033</t>
  </si>
  <si>
    <t>9586 Sycamore Dr.</t>
  </si>
  <si>
    <t>Livermore, CA 94550</t>
  </si>
  <si>
    <t>801 SW. Prairie St.</t>
  </si>
  <si>
    <t>Cerritos, CA 90703</t>
  </si>
  <si>
    <t>830 High Point Court</t>
  </si>
  <si>
    <t>Hayward, CA 94544</t>
  </si>
  <si>
    <t>791 Silver Spear Street</t>
  </si>
  <si>
    <t>National City, CA 91950</t>
  </si>
  <si>
    <t>8882 Old Smith Ave.</t>
  </si>
  <si>
    <t>Oceanside, CA 92056</t>
  </si>
  <si>
    <t>970 Myers Street</t>
  </si>
  <si>
    <t>Oceanside, CA 92054</t>
  </si>
  <si>
    <t>948 Railroad Avenue</t>
  </si>
  <si>
    <t>Unit 2</t>
  </si>
  <si>
    <t>San Diego, CA 92114</t>
  </si>
  <si>
    <t>7069 Andover St.</t>
  </si>
  <si>
    <t>Pico Rivera, CA 90660</t>
  </si>
  <si>
    <t>81 Morris Drive</t>
  </si>
  <si>
    <t>Los Angeles, CA 90001</t>
  </si>
  <si>
    <t>8785 Marconi Road</t>
  </si>
  <si>
    <t>Modesto, CA 95350</t>
  </si>
  <si>
    <t>632 Manor Ave.</t>
  </si>
  <si>
    <t>Simi Valley, CA 93065</t>
  </si>
  <si>
    <t>51 College Street</t>
  </si>
  <si>
    <t>Los Angeles, CA 90004</t>
  </si>
  <si>
    <t>198 Ramblewood Drive</t>
  </si>
  <si>
    <t>Folsom, CA 95630</t>
  </si>
  <si>
    <t>13 E. Walnut St.</t>
  </si>
  <si>
    <t>Tulare, CA 93274</t>
  </si>
  <si>
    <t>7792 Anderson Lane</t>
  </si>
  <si>
    <t>San Francisco, CA 94109</t>
  </si>
  <si>
    <t>7728 Mayfield Drive</t>
  </si>
  <si>
    <t>Tracy, CA 95376</t>
  </si>
  <si>
    <t>8704 Thatcher St.</t>
  </si>
  <si>
    <t>Los Angeles, CA 90066</t>
  </si>
  <si>
    <t>9160 Mammoth Ave.</t>
  </si>
  <si>
    <t>Riverside, CA 92509</t>
  </si>
  <si>
    <t>8652 Arlington Drive</t>
  </si>
  <si>
    <t>Los Angeles, CA 90026</t>
  </si>
  <si>
    <t>9048 Birchwood Avenue</t>
  </si>
  <si>
    <t>Fairfield, CA 94533</t>
  </si>
  <si>
    <t>35 Charles St.</t>
  </si>
  <si>
    <t>Sylmar, CA 91342</t>
  </si>
  <si>
    <t>634 Theatre Street</t>
  </si>
  <si>
    <t>Daly City, CA 94015</t>
  </si>
  <si>
    <t>436 Ketch Harbour Street</t>
  </si>
  <si>
    <t>Van Nuys, CA 91405</t>
  </si>
  <si>
    <t>19 Strawberry Street</t>
  </si>
  <si>
    <t>Victorville, CA 92392</t>
  </si>
  <si>
    <t>48 Fairfield Lane</t>
  </si>
  <si>
    <t>San Pedro, CA 90731</t>
  </si>
  <si>
    <t>9814 Primrose Street</t>
  </si>
  <si>
    <t>San Diego, CA 92115</t>
  </si>
  <si>
    <t>8053 Jennings St.</t>
  </si>
  <si>
    <t>Rancho Cucamonga, CA 91730</t>
  </si>
  <si>
    <t>82 Bear Hill Ave.</t>
  </si>
  <si>
    <t>Union City, CA 94587</t>
  </si>
  <si>
    <t>9428 3rd Ave.</t>
  </si>
  <si>
    <t>Montebello, CA 90640</t>
  </si>
  <si>
    <t>83 Front Ave.</t>
  </si>
  <si>
    <t>San Francisco, CA 94122</t>
  </si>
  <si>
    <t>71 Wakehurst Drive</t>
  </si>
  <si>
    <t>Costa Mesa, CA 92627</t>
  </si>
  <si>
    <t>715 Redwood Dr.</t>
  </si>
  <si>
    <t>Long Beach, CA 90813</t>
  </si>
  <si>
    <t>316 Ohio St.</t>
  </si>
  <si>
    <t>Anaheim, CA 92801</t>
  </si>
  <si>
    <t>9185 Mechanic St.</t>
  </si>
  <si>
    <t>Alameda, CA 94501</t>
  </si>
  <si>
    <t>7371 Wrangler Street</t>
  </si>
  <si>
    <t>Oakland, CA 94601</t>
  </si>
  <si>
    <t>72 St Paul Ave.</t>
  </si>
  <si>
    <t>Long Beach, CA 90805</t>
  </si>
  <si>
    <t>67 William Drive</t>
  </si>
  <si>
    <t>Merced, CA 95340</t>
  </si>
  <si>
    <t>7732 Cobblestone Lane</t>
  </si>
  <si>
    <t>Huntington Park, CA 90255</t>
  </si>
  <si>
    <t>78 Summer Street</t>
  </si>
  <si>
    <t>San Jose, CA 95111</t>
  </si>
  <si>
    <t>9268 NE. Lookout Drive</t>
  </si>
  <si>
    <t>Santa Ana, CA 92704</t>
  </si>
  <si>
    <t>9551 Talbot Ave.</t>
  </si>
  <si>
    <t>Spring Valley, CA 91977</t>
  </si>
  <si>
    <t>82 Edgewood Ave.</t>
  </si>
  <si>
    <t>Salinas, CA 93905</t>
  </si>
  <si>
    <t>63 East Penn St.</t>
  </si>
  <si>
    <t>La Habra, CA 90631</t>
  </si>
  <si>
    <t>1 Spruce Street</t>
  </si>
  <si>
    <t>Fontana, CA 92336</t>
  </si>
  <si>
    <t>78 Devon St.</t>
  </si>
  <si>
    <t>Georgetown, ON L7G 9Y7</t>
  </si>
  <si>
    <t>425 Cherry Hill Court</t>
  </si>
  <si>
    <t>Donnacona, QC G3M 1C3</t>
  </si>
  <si>
    <t>900 Charles Lane</t>
  </si>
  <si>
    <t>Manotick, ON K4M 6S8</t>
  </si>
  <si>
    <t>316 East Oak Meadow Court</t>
  </si>
  <si>
    <t>Essex, ON N0R 2G6</t>
  </si>
  <si>
    <t>407 Lafayette Court</t>
  </si>
  <si>
    <t>Lockport, MB R1B 5H9</t>
  </si>
  <si>
    <t>17 Euclid Rd.</t>
  </si>
  <si>
    <t>Bonnyville, AB T9N 2P9</t>
  </si>
  <si>
    <t>821 Surrey St.</t>
  </si>
  <si>
    <t>Petit-Rocher, NB E8J 4K5</t>
  </si>
  <si>
    <t>714 Depot St.</t>
  </si>
  <si>
    <t>Farnham, QC J2N 4J1</t>
  </si>
  <si>
    <t>82 Clark Ave.</t>
  </si>
  <si>
    <t>Winnipeg, MB R2C 4A3</t>
  </si>
  <si>
    <t>9949 Dogwood Ave.</t>
  </si>
  <si>
    <t>Saint-Raymond, QC G3L 7P7</t>
  </si>
  <si>
    <t>9 Kingston Lane</t>
  </si>
  <si>
    <t>St. George, NB E5C 6A9</t>
  </si>
  <si>
    <t>652 Old Tower Lane</t>
  </si>
  <si>
    <t>Port Moody, BC V3H 3N3</t>
  </si>
  <si>
    <t>1 Trusel Lane</t>
  </si>
  <si>
    <t>Delhi, ON N4B 2V1</t>
  </si>
  <si>
    <t>81 Canterbury Street</t>
  </si>
  <si>
    <t>Oromocto, NB E2V 6A5</t>
  </si>
  <si>
    <t>1 Westminster Street</t>
  </si>
  <si>
    <t>Belledune, NB E8G 4R8</t>
  </si>
  <si>
    <t>83 Beaver Ridge Ave.</t>
  </si>
  <si>
    <t>Bouctouche, NB E4S 8M3</t>
  </si>
  <si>
    <t>170 Devonshire St.</t>
  </si>
  <si>
    <t>Caledon, ON L7C 9T6</t>
  </si>
  <si>
    <t>7489 Central Drive</t>
  </si>
  <si>
    <t>Buena Vista, SK S2V 1L1</t>
  </si>
  <si>
    <t>72 Wild Rose Circle</t>
  </si>
  <si>
    <t>Digby Neck, NS B0V 8H6</t>
  </si>
  <si>
    <t>9562 South Forest Drive</t>
  </si>
  <si>
    <t>Outaouais-Sud, QC J0X 9K0</t>
  </si>
  <si>
    <t>94 Tallwood Avenue</t>
  </si>
  <si>
    <t>Wetaskiwin, AB T9A 7X8</t>
  </si>
  <si>
    <t>381 Clay Rd.</t>
  </si>
  <si>
    <t>Steinbach, MB R5G 1B0</t>
  </si>
  <si>
    <t>22 Fieldstone Dr.</t>
  </si>
  <si>
    <t>La Sarre, QC J9Z 2V9</t>
  </si>
  <si>
    <t>988 Bohemia Dr.</t>
  </si>
  <si>
    <t>Apohaqui, NB E5P 9G5</t>
  </si>
  <si>
    <t>7582 Lyme Ave.</t>
  </si>
  <si>
    <t>Lloydminster, SK S9V 5V1</t>
  </si>
  <si>
    <t>226 Taylor Rd.</t>
  </si>
  <si>
    <t>Highlands, BC V9B 9L3</t>
  </si>
  <si>
    <t>62 E. Foxrun Drive</t>
  </si>
  <si>
    <t>Saint-Hippolyte, QC J8A 8X2</t>
  </si>
  <si>
    <t>18 Theatre Rd.</t>
  </si>
  <si>
    <t>Chestermere, AB T1X 8K6</t>
  </si>
  <si>
    <t>562 Hilldale Lane</t>
  </si>
  <si>
    <t>Leduc, AB T9E 6E1</t>
  </si>
  <si>
    <t>235 Bowman Street</t>
  </si>
  <si>
    <t>Vancouver, BC V5K 7G2</t>
  </si>
  <si>
    <t>2 Beechwood Street</t>
  </si>
  <si>
    <t>Esquimalt, BC V9A 7T3</t>
  </si>
  <si>
    <t>877 Coffee Ave.</t>
  </si>
  <si>
    <t>Coldbrook, NS B4R 8S2</t>
  </si>
  <si>
    <t>759 Mayfair Court</t>
  </si>
  <si>
    <t>Windsor, ON N8P 8C9</t>
  </si>
  <si>
    <t>8921 West Oak Meadow Road</t>
  </si>
  <si>
    <t>Kanata, ON K2K 4A8</t>
  </si>
  <si>
    <t>24 Edgemont St.</t>
  </si>
  <si>
    <t>McAdam, NB E6J 7T4</t>
  </si>
  <si>
    <t>524 Dunbar Drive</t>
  </si>
  <si>
    <t>Hanover, ON N4N 0G1</t>
  </si>
  <si>
    <t>4 Maple Street</t>
  </si>
  <si>
    <t>Ottawa, ON K1G 0J7</t>
  </si>
  <si>
    <t>7963 Third St.</t>
  </si>
  <si>
    <t>Mississauga, ON L4T 3V7</t>
  </si>
  <si>
    <t>617 Liberty Dr.</t>
  </si>
  <si>
    <t>Wallaceburg, ON N8A 3M8</t>
  </si>
  <si>
    <t>72 Circle St.</t>
  </si>
  <si>
    <t>Windsor, LB A2B 0T8</t>
  </si>
  <si>
    <t>616 Lyme Ave.</t>
  </si>
  <si>
    <t>Cowansville, QC J2K 8Y0</t>
  </si>
  <si>
    <t>901 Fairway Street</t>
  </si>
  <si>
    <t>Duvernay-Est, QC H7A 4A9</t>
  </si>
  <si>
    <t>80 Gulf Drive</t>
  </si>
  <si>
    <t>Pitt Meadows, BC V3Y 0T2</t>
  </si>
  <si>
    <t>9599 East Water Ave.</t>
  </si>
  <si>
    <t>Amqui, QC G5J 8E3</t>
  </si>
  <si>
    <t>8850 Pulaski Dr.</t>
  </si>
  <si>
    <t>Enfield, NS B2T 5S6</t>
  </si>
  <si>
    <t>703 Bay Ave.</t>
  </si>
  <si>
    <t>St. Martins, NB E5R 1J6</t>
  </si>
  <si>
    <t>31 Temple Ave.</t>
  </si>
  <si>
    <t>Stouffville, ON L4A 6L1</t>
  </si>
  <si>
    <t>7058 Country Club Ave.</t>
  </si>
  <si>
    <t>Kings County, NS B0P 9R3</t>
  </si>
  <si>
    <t>91 Pineknoll Ave.</t>
  </si>
  <si>
    <t>Fort Saskatchewan, AB T8L 4M9</t>
  </si>
  <si>
    <t>871 Gainsway Drive</t>
  </si>
  <si>
    <t>Laurentides-Sud, QC J0V 3M7</t>
  </si>
  <si>
    <t>9536 Nut Swamp Dr.</t>
  </si>
  <si>
    <t>Black Lake, QC G6H 5M3</t>
  </si>
  <si>
    <t>53 Old Belmont St.</t>
  </si>
  <si>
    <t>Charny, QC G6X 9G6</t>
  </si>
  <si>
    <t>9451 Stonybrook Court</t>
  </si>
  <si>
    <t>Okotoks, AB T1S 0P8</t>
  </si>
  <si>
    <t>5 Rockland Court</t>
  </si>
  <si>
    <t>Boiestown, NB E6A 0J5</t>
  </si>
  <si>
    <t>209 North Primrose Street</t>
  </si>
  <si>
    <t>Port Alberni, BC V9Y 6C7</t>
  </si>
  <si>
    <t>14 Military Street</t>
  </si>
  <si>
    <t>Cochrane, AB T4C 6R2</t>
  </si>
  <si>
    <t>9282 Border Street</t>
  </si>
  <si>
    <t>Hampton, NB E5N 2B1</t>
  </si>
  <si>
    <t>258 Bohemia St.</t>
  </si>
  <si>
    <t>Grand Manan Island, NB E5G 6V4</t>
  </si>
  <si>
    <t>740 Jones St.</t>
  </si>
  <si>
    <t>Petawawa, ON K8H 6P6</t>
  </si>
  <si>
    <t>592 Linden Ave.</t>
  </si>
  <si>
    <t>Cap-Rouge, QC G1Y 7T2</t>
  </si>
  <si>
    <t>67 Sheffield Ave.</t>
  </si>
  <si>
    <t>Prince Rupert, BC V8J 9N3</t>
  </si>
  <si>
    <t>19 Tallwood St.</t>
  </si>
  <si>
    <t>Acton, ON L7J 3T8</t>
  </si>
  <si>
    <t>389 Ridge Street</t>
  </si>
  <si>
    <t>Lac-Megantic, QC G6B 4L9</t>
  </si>
  <si>
    <t>329 Carpenter Court</t>
  </si>
  <si>
    <t>Innisfail, AB T4G 7N5</t>
  </si>
  <si>
    <t>60 St Margarets Street</t>
  </si>
  <si>
    <t>Le Fjord, QC G0T 3E3</t>
  </si>
  <si>
    <t>968 E. Aspen Lane</t>
  </si>
  <si>
    <t>Grande-Anse, NB E8N 7C1</t>
  </si>
  <si>
    <t>12 Winding Way St.</t>
  </si>
  <si>
    <t>Kimberley, BC V1A 5S2</t>
  </si>
  <si>
    <t>859 Greenview Dr.</t>
  </si>
  <si>
    <t>St. Albert, AB T8N 8R8</t>
  </si>
  <si>
    <t>9286 E. Bayberry Street</t>
  </si>
  <si>
    <t>Bass River, NB E4T 4R0</t>
  </si>
  <si>
    <t>128 Richardson St.</t>
  </si>
  <si>
    <t>Parksville, BC V9P 5L2</t>
  </si>
  <si>
    <t>118 Pineknoll Drive</t>
  </si>
  <si>
    <t>La Plaine, QC J7M 5N3</t>
  </si>
  <si>
    <t>28 Pennsylvania Street</t>
  </si>
  <si>
    <t>Leamington, ON N8H 0N3</t>
  </si>
  <si>
    <t>334 Mechanic Lane</t>
  </si>
  <si>
    <t>Strathmore, AB T1P 9V5</t>
  </si>
  <si>
    <t>798 Clark Rd.</t>
  </si>
  <si>
    <t>Youngs Cove, NB E4C 4K5</t>
  </si>
  <si>
    <t>735 Spruce Ave.</t>
  </si>
  <si>
    <t>Chatham, QC J8G 7X7</t>
  </si>
  <si>
    <t>603 Elm Lane</t>
  </si>
  <si>
    <t>Eskasoni, NS B1W 1S9</t>
  </si>
  <si>
    <t>72 Paris Hill Ave.</t>
  </si>
  <si>
    <t>Parry Sound, ON P2A 5R6</t>
  </si>
  <si>
    <t>94 Valley View Rd.</t>
  </si>
  <si>
    <t>Lanaudière-Nord, QC J0K 8T8</t>
  </si>
  <si>
    <t>8 E. Miles Dr.</t>
  </si>
  <si>
    <t>Saint-Colomban, QC J5K 6C2</t>
  </si>
  <si>
    <t>672 Albany St.</t>
  </si>
  <si>
    <t>Huntsville, ON P1H 2C9</t>
  </si>
  <si>
    <t>22 Jackson Rd.</t>
  </si>
  <si>
    <t>Lachute, QC J8H 9V1</t>
  </si>
  <si>
    <t>22 Ridge Lane</t>
  </si>
  <si>
    <t>St. Stephen, NB E3L 2A8</t>
  </si>
  <si>
    <t>8557 West Greenview Dr.</t>
  </si>
  <si>
    <t>Îles-Laval, QC H7Y 1X2</t>
  </si>
  <si>
    <t>8824 Liberty Drive</t>
  </si>
  <si>
    <t>Grand Falls, LB A2A 2C6</t>
  </si>
  <si>
    <t>368 Fifth Dr.</t>
  </si>
  <si>
    <t>Ville Émard, QC H4E 1K4</t>
  </si>
  <si>
    <t>61 San Carlos Rd.</t>
  </si>
  <si>
    <t>Napanee, ON K7R 6V1</t>
  </si>
  <si>
    <t>37 Peninsula Street</t>
  </si>
  <si>
    <t>Woodstock, NB E7M 8P6</t>
  </si>
  <si>
    <t>149 Jennings Road</t>
  </si>
  <si>
    <t>Dorchester, NB E4K 6V5</t>
  </si>
  <si>
    <t>59 W. Anderson Lane</t>
  </si>
  <si>
    <t>Greely, ON K4P 4T2</t>
  </si>
  <si>
    <t>685 High Noon Lane</t>
  </si>
  <si>
    <t>Boucherville, QC J4B 9T3</t>
  </si>
  <si>
    <t>42 Johnson Dr.</t>
  </si>
  <si>
    <t>Lacombe, AB T4L 0S1</t>
  </si>
  <si>
    <t>7976 North Street</t>
  </si>
  <si>
    <t>Labrador City, LB A2V 8L0</t>
  </si>
  <si>
    <t>394 Hanover St.</t>
  </si>
  <si>
    <t>Grimsby, ON L3M 5X9</t>
  </si>
  <si>
    <t>9697 South Mountainview Street</t>
  </si>
  <si>
    <t>Cobourg, ON K9A 5G0</t>
  </si>
  <si>
    <t>60 Carpenter Street</t>
  </si>
  <si>
    <t>Chelsea, QC J9B 5K1</t>
  </si>
  <si>
    <t>343 Oxford St.</t>
  </si>
  <si>
    <t>Qualicum Beach, BC V9K 4J5</t>
  </si>
  <si>
    <t>490 Lantern Street</t>
  </si>
  <si>
    <t>Dunnville, ON N1A 2R5</t>
  </si>
  <si>
    <t>8158 S. Marvon Ave.</t>
  </si>
  <si>
    <t>Vimont, QC H7M 0J1</t>
  </si>
  <si>
    <t>7651 Carriage Dr.</t>
  </si>
  <si>
    <t>Port Perry, ON L9L 6K8</t>
  </si>
  <si>
    <t>7313 Eagle Ave.</t>
  </si>
  <si>
    <t>Saint Petersburg, FL 33710</t>
  </si>
  <si>
    <t>127 Rockwell Lane</t>
  </si>
  <si>
    <t>Miami, FL 33135</t>
  </si>
  <si>
    <t>107 Cedar Street</t>
  </si>
  <si>
    <t>New Port Richey, FL 34653</t>
  </si>
  <si>
    <t>20 Ivy St.</t>
  </si>
  <si>
    <t>Fort Lauderdale, FL 33312</t>
  </si>
  <si>
    <t>63 Stillwater St.</t>
  </si>
  <si>
    <t>Tampa, FL 33614</t>
  </si>
  <si>
    <t>209 North Newbridge Drive</t>
  </si>
  <si>
    <t>Jacksonville, FL 32205</t>
  </si>
  <si>
    <t>85 Ridgeview Drive</t>
  </si>
  <si>
    <t>Miami, FL 33161</t>
  </si>
  <si>
    <t>60 Surrey Rd.</t>
  </si>
  <si>
    <t>Bradenton, FL 34205</t>
  </si>
  <si>
    <t>556 Pleasant St.</t>
  </si>
  <si>
    <t>Fort Myers, FL 33912</t>
  </si>
  <si>
    <t>31 Heritage Street</t>
  </si>
  <si>
    <t>Tampa, FL 33624</t>
  </si>
  <si>
    <t>8904 Vermont Drive</t>
  </si>
  <si>
    <t>Opa Locka, FL 33055</t>
  </si>
  <si>
    <t>886 Snake Hill St.</t>
  </si>
  <si>
    <t>Winter Haven, FL 33880</t>
  </si>
  <si>
    <t>212 Canal St.</t>
  </si>
  <si>
    <t>Lake Worth, FL 33460</t>
  </si>
  <si>
    <t>9974 Holly Dr.</t>
  </si>
  <si>
    <t>Lake Wales, FL 33853</t>
  </si>
  <si>
    <t>7342 Woodland Avenue</t>
  </si>
  <si>
    <t>Fort Lauderdale, FL 33309</t>
  </si>
  <si>
    <t>20 West Gates St.</t>
  </si>
  <si>
    <t>Fort Lauderdale, FL 33322</t>
  </si>
  <si>
    <t>22 Wall St.</t>
  </si>
  <si>
    <t>Fort Lauderdale, FL 33319</t>
  </si>
  <si>
    <t>7342A Edgefield Street</t>
  </si>
  <si>
    <t>Boca Raton, FL 33428</t>
  </si>
  <si>
    <t>19 Charles St.</t>
  </si>
  <si>
    <t>Hallandale, FL 33009</t>
  </si>
  <si>
    <t>8123 York Ave.</t>
  </si>
  <si>
    <t>Pensacola, FL 32526</t>
  </si>
  <si>
    <t>9315 Arcadia St.</t>
  </si>
  <si>
    <t>Hollywood, FL 33029</t>
  </si>
  <si>
    <t>9447 Jackson Court</t>
  </si>
  <si>
    <t>Miami, FL 33179</t>
  </si>
  <si>
    <t>8407 Snake Hill Street</t>
  </si>
  <si>
    <t>Miami, FL 33183</t>
  </si>
  <si>
    <t>60 West Prince St.</t>
  </si>
  <si>
    <t>Pompano Beach, FL 33063</t>
  </si>
  <si>
    <t>192 Birchpond Ave.</t>
  </si>
  <si>
    <t>Lakeland, FL 33801</t>
  </si>
  <si>
    <t>880 Mayfair St.</t>
  </si>
  <si>
    <t>Hialeah, FL 33013</t>
  </si>
  <si>
    <t>83 8th St.</t>
  </si>
  <si>
    <t>West Palm Beach, FL 33411</t>
  </si>
  <si>
    <t>7270 Shadow Brook Dr.</t>
  </si>
  <si>
    <t>Jacksonville, FL 32208</t>
  </si>
  <si>
    <t>9505 Sutor Dr.</t>
  </si>
  <si>
    <t>Orlando, FL 32812</t>
  </si>
  <si>
    <t>26 Lawrence Drive</t>
  </si>
  <si>
    <t>West Palm Beach, FL 33415</t>
  </si>
  <si>
    <t>7147 Heather St.</t>
  </si>
  <si>
    <t>Orlando, FL 32810</t>
  </si>
  <si>
    <t>287 E. Woodland Ave.</t>
  </si>
  <si>
    <t>Pompano Beach, FL 33064</t>
  </si>
  <si>
    <t>16 Monroe Dr.</t>
  </si>
  <si>
    <t>Key West, FL 33040</t>
  </si>
  <si>
    <t>59 Pumpkin Hill Drive</t>
  </si>
  <si>
    <t>Panama City, FL 32404</t>
  </si>
  <si>
    <t>88 Deerfield Street</t>
  </si>
  <si>
    <t>Hollywood, FL 33025</t>
  </si>
  <si>
    <t>88 Marsh Road</t>
  </si>
  <si>
    <t>Winter Springs, FL 32708</t>
  </si>
  <si>
    <t>251 SW. Ramblewood Ave.</t>
  </si>
  <si>
    <t>Miami, FL 33162</t>
  </si>
  <si>
    <t>15 Bow Ridge Dr.</t>
  </si>
  <si>
    <t>Miami, FL 33175</t>
  </si>
  <si>
    <t>691 Baker Rd.</t>
  </si>
  <si>
    <t>Port Orange, FL 32127</t>
  </si>
  <si>
    <t>32 Adams Court</t>
  </si>
  <si>
    <t>Tampa, FL 33617</t>
  </si>
  <si>
    <t>969 Summerhouse Dr.</t>
  </si>
  <si>
    <t>Fort Lauderdale, FL 33321</t>
  </si>
  <si>
    <t>61 College Rd.</t>
  </si>
  <si>
    <t>Hollywood, FL 33021</t>
  </si>
  <si>
    <t>344 Summerhouse Ave.</t>
  </si>
  <si>
    <t>Dunedin, FL 34698</t>
  </si>
  <si>
    <t>164 Albany Dr.</t>
  </si>
  <si>
    <t>West Palm Beach, FL 33414</t>
  </si>
  <si>
    <t>9028 E. Overlook Street</t>
  </si>
  <si>
    <t>Lake Worth, FL 33467</t>
  </si>
  <si>
    <t>300 San Carlos Street</t>
  </si>
  <si>
    <t>Miami, FL 33196</t>
  </si>
  <si>
    <t>19 Carriage Court</t>
  </si>
  <si>
    <t>Orlando, FL 32818</t>
  </si>
  <si>
    <t>3 Henry St.</t>
  </si>
  <si>
    <t>Orlando, FL 32839</t>
  </si>
  <si>
    <t>7743 Boston Street</t>
  </si>
  <si>
    <t>Brandon, FL 33511</t>
  </si>
  <si>
    <t>9543 Marlborough Street</t>
  </si>
  <si>
    <t>Valrico, FL 33594</t>
  </si>
  <si>
    <t>42 Lakeshore Avenue</t>
  </si>
  <si>
    <t>Melbourne, FL 32935</t>
  </si>
  <si>
    <t>77 Rocky River Ave.</t>
  </si>
  <si>
    <t>Jacksonville, FL 32209</t>
  </si>
  <si>
    <t>68 Woodland Ave.</t>
  </si>
  <si>
    <t>Fort Lauderdale, FL 33334</t>
  </si>
  <si>
    <t>9413 Lexington Dr.</t>
  </si>
  <si>
    <t>Jupiter, FL 33458</t>
  </si>
  <si>
    <t>727 Cardinal Ave.</t>
  </si>
  <si>
    <t>Deltona, FL 32738</t>
  </si>
  <si>
    <t>49 Colonial Street</t>
  </si>
  <si>
    <t>Boynton Beach, FL 33435</t>
  </si>
  <si>
    <t>73 Pulaski Street</t>
  </si>
  <si>
    <t>Fort Lauderdale, FL 33351</t>
  </si>
  <si>
    <t>9969 Primrose Drive</t>
  </si>
  <si>
    <t>Palm Harbor, FL 34683</t>
  </si>
  <si>
    <t>164 West Coffee St.</t>
  </si>
  <si>
    <t>Homestead, FL 33033</t>
  </si>
  <si>
    <t>7236 Albany Court</t>
  </si>
  <si>
    <t>Orlando, FL 32837</t>
  </si>
  <si>
    <t>9 East San Carlos Ave.</t>
  </si>
  <si>
    <t>Boca Raton, FL 33433</t>
  </si>
  <si>
    <t>7939 Gates St.</t>
  </si>
  <si>
    <t>Tampa, FL 33612</t>
  </si>
  <si>
    <t>111 Rockledge Street</t>
  </si>
  <si>
    <t>Miami, FL 33134</t>
  </si>
  <si>
    <t>32 Vernon St.</t>
  </si>
  <si>
    <t>Daytona Beach, FL 32119</t>
  </si>
  <si>
    <t>794 Philmont Ave.</t>
  </si>
  <si>
    <t>Jacksonville, FL 32257</t>
  </si>
  <si>
    <t>7600 Campfire Street</t>
  </si>
  <si>
    <t>Miami, FL 33165</t>
  </si>
  <si>
    <t>527 South Indian Summer Court</t>
  </si>
  <si>
    <t>Miami, FL 33177</t>
  </si>
  <si>
    <t>72 S. Lakeview St.</t>
  </si>
  <si>
    <t>Gainesville, FL 32608</t>
  </si>
  <si>
    <t>47 Leatherwood Ave.</t>
  </si>
  <si>
    <t>Port Saint Lucie, FL 34952</t>
  </si>
  <si>
    <t>7 Bridle Street</t>
  </si>
  <si>
    <t>Tallahassee, FL 32303</t>
  </si>
  <si>
    <t>3 North Augusta Road</t>
  </si>
  <si>
    <t>Tallahassee, FL 32304</t>
  </si>
  <si>
    <t>848 Lees Creek Ave.</t>
  </si>
  <si>
    <t>Casselberry, FL 32707</t>
  </si>
  <si>
    <t>943 Brookside St.</t>
  </si>
  <si>
    <t>Miami, FL 33176</t>
  </si>
  <si>
    <t>791 Lexington Ave.</t>
  </si>
  <si>
    <t>Lake Worth, FL 33463</t>
  </si>
  <si>
    <t>8429 Bellevue Avenue</t>
  </si>
  <si>
    <t>Hollywood, FL 33024</t>
  </si>
  <si>
    <t>46 Marlborough Drive</t>
  </si>
  <si>
    <t>Hialeah, FL 33018</t>
  </si>
  <si>
    <t>9064 William St.</t>
  </si>
  <si>
    <t>Miami, FL 33173</t>
  </si>
  <si>
    <t>4 Belmont Drive</t>
  </si>
  <si>
    <t>Miami, FL 33193</t>
  </si>
  <si>
    <t>788 Glenholme Dr.</t>
  </si>
  <si>
    <t>Tampa, FL 33615</t>
  </si>
  <si>
    <t>93 Magnolia Ave.</t>
  </si>
  <si>
    <t>Jacksonville, FL 32225</t>
  </si>
  <si>
    <t>93 N. Schoolhouse Street</t>
  </si>
  <si>
    <t>Miami, FL 33186</t>
  </si>
  <si>
    <t>719 Penn Dr.</t>
  </si>
  <si>
    <t>Pensacola, FL 32503</t>
  </si>
  <si>
    <t>9 Arrowhead Street</t>
  </si>
  <si>
    <t>Lakeland, FL 33813</t>
  </si>
  <si>
    <t>176B South Victoria Drive</t>
  </si>
  <si>
    <t>Sarasota, FL 34231</t>
  </si>
  <si>
    <t>333 South Tower Ave.</t>
  </si>
  <si>
    <t>Boynton Beach, FL 33436</t>
  </si>
  <si>
    <t>952 Acacia Ave.</t>
  </si>
  <si>
    <t>Pompano Beach, FL 33068</t>
  </si>
  <si>
    <t>9973 Armstrong St.</t>
  </si>
  <si>
    <t>Orlando, FL 32808</t>
  </si>
  <si>
    <t>8241 Devon Dr.</t>
  </si>
  <si>
    <t>Oviedo, FL 32765</t>
  </si>
  <si>
    <t>419 Sheffield St.</t>
  </si>
  <si>
    <t>Orlando, FL 32811</t>
  </si>
  <si>
    <t>8142 Amherst Circle</t>
  </si>
  <si>
    <t>Cape Coral, FL 33904</t>
  </si>
  <si>
    <t>345 South Trenton Dr.</t>
  </si>
  <si>
    <t>Middleburg, FL 32068</t>
  </si>
  <si>
    <t>80 Harvey Drive</t>
  </si>
  <si>
    <t>Jacksonville, FL 32244</t>
  </si>
  <si>
    <t>8827 Wilson Lane</t>
  </si>
  <si>
    <t>Ormond Beach, FL 32174</t>
  </si>
  <si>
    <t>7266 Trout Drive</t>
  </si>
  <si>
    <t>8028 S. Purple Finch Drive</t>
  </si>
  <si>
    <t>Miami, FL 33157</t>
  </si>
  <si>
    <t>88 South Brickyard Drive</t>
  </si>
  <si>
    <t>Altamonte Springs, FL 32714</t>
  </si>
  <si>
    <t>7434 Second Dr.</t>
  </si>
  <si>
    <t>Orlando, FL 32825</t>
  </si>
  <si>
    <t>8280 S. Pineknoll St.</t>
  </si>
  <si>
    <t>Fort Lauderdale, FL 33317</t>
  </si>
  <si>
    <t>8335 Hillcrest Drive</t>
  </si>
  <si>
    <t>Tampa, FL 33610</t>
  </si>
  <si>
    <t>8 Deerfield St.</t>
  </si>
  <si>
    <t>Miami, FL 33155</t>
  </si>
  <si>
    <t>8834 Jefferson St.</t>
  </si>
  <si>
    <t>Deltona, FL 32725</t>
  </si>
  <si>
    <t>9951 Strawberry Ave.</t>
  </si>
  <si>
    <t>Palm Bay, FL 32907</t>
  </si>
  <si>
    <t>778 South Street</t>
  </si>
  <si>
    <t>Tampa, FL 33604</t>
  </si>
  <si>
    <t>52 Van Dyke Road</t>
  </si>
  <si>
    <t>Jacksonville, FL 32224</t>
  </si>
  <si>
    <t>139 Mountainview St.</t>
  </si>
  <si>
    <t>Saint Petersburg, FL 33713</t>
  </si>
  <si>
    <t>422 Cedar St.</t>
  </si>
  <si>
    <t>Fort Lauderdale, FL 33313</t>
  </si>
  <si>
    <t>472 West Summit Drive</t>
  </si>
  <si>
    <t>Venice, FL 34293</t>
  </si>
  <si>
    <t>99 S. Pumpkin Hill Ave.</t>
  </si>
  <si>
    <t>Orlando, FL 32835</t>
  </si>
  <si>
    <t>7845 Howard St.</t>
  </si>
  <si>
    <t>Jacksonville, FL 32246</t>
  </si>
  <si>
    <t>8974 High Point St.</t>
  </si>
  <si>
    <t>Hollywood, FL 33023</t>
  </si>
  <si>
    <t>419 High St.</t>
  </si>
  <si>
    <t>Jacksonville, FL 32211</t>
  </si>
  <si>
    <t>8847 Oakwood St.</t>
  </si>
  <si>
    <t>Opa Locka, FL 33056</t>
  </si>
  <si>
    <t>709 Foxrun Ave.</t>
  </si>
  <si>
    <t>Miami Beach, FL 33141</t>
  </si>
  <si>
    <t>599 Glen Creek Drive</t>
  </si>
  <si>
    <t>Pompano Beach, FL 33065</t>
  </si>
  <si>
    <t>214 Adams Street</t>
  </si>
  <si>
    <t>Miami, FL 33125</t>
  </si>
  <si>
    <t>1 Grove St.</t>
  </si>
  <si>
    <t>Miami, FL 33172</t>
  </si>
  <si>
    <t>104 Manor St.</t>
  </si>
  <si>
    <t>Tallahassee, FL 32308</t>
  </si>
  <si>
    <t>832 West Dunbar Court</t>
  </si>
  <si>
    <t>Sarasota, FL 34232</t>
  </si>
  <si>
    <t>7704 Vale Ave.</t>
  </si>
  <si>
    <t>Miami, FL 33126</t>
  </si>
  <si>
    <t>9830 Shadow Brook Street</t>
  </si>
  <si>
    <t>Arcadia, FL 34266</t>
  </si>
  <si>
    <t>16 Bayberry St.</t>
  </si>
  <si>
    <t>Daytona Beach, FL 32114</t>
  </si>
  <si>
    <t>767 E. Gulf Avenue</t>
  </si>
  <si>
    <t>Miami, FL 33142</t>
  </si>
  <si>
    <t>8711 Clay Dr.</t>
  </si>
  <si>
    <t>Riverview, FL 33569</t>
  </si>
  <si>
    <t>359 South College Lane</t>
  </si>
  <si>
    <t>Leesburg, FL 34748</t>
  </si>
  <si>
    <t>656 Old York Lane</t>
  </si>
  <si>
    <t>Hialeah, FL 33015</t>
  </si>
  <si>
    <t>8272 Cobblestone Dr.</t>
  </si>
  <si>
    <t>Hialeah, FL 33014</t>
  </si>
  <si>
    <t>485 S. Park St.</t>
  </si>
  <si>
    <t>Fort Lauderdale, FL 33311</t>
  </si>
  <si>
    <t>170 Indian Spring Rd.</t>
  </si>
  <si>
    <t>Pensacola, FL 32514</t>
  </si>
  <si>
    <t>507 High Street</t>
  </si>
  <si>
    <t>Hialeah, FL 33012</t>
  </si>
  <si>
    <t>9080 Union St.</t>
  </si>
  <si>
    <t>Winter Park, FL 32792</t>
  </si>
  <si>
    <t>9585 Cleveland Ave.</t>
  </si>
  <si>
    <t>Palmetto, FL 34221</t>
  </si>
  <si>
    <t>95 Sierra Avenue</t>
  </si>
  <si>
    <t>Jacksonville, FL 32207</t>
  </si>
  <si>
    <t>7942 Winding Way Lane</t>
  </si>
  <si>
    <t>Clermont, FL 34711</t>
  </si>
  <si>
    <t>7043 Monroe Ave.</t>
  </si>
  <si>
    <t>Kissimmee, FL 34741</t>
  </si>
  <si>
    <t>8646 Homewood Street</t>
  </si>
  <si>
    <t>Sanford, FL 32771</t>
  </si>
  <si>
    <t>452 Ridge Lane</t>
  </si>
  <si>
    <t>Pensacola, FL 32506</t>
  </si>
  <si>
    <t>9055 W. Gonzales Street</t>
  </si>
  <si>
    <t>Pompano Beach, FL 33071</t>
  </si>
  <si>
    <t>7735 S. Marshall Circle</t>
  </si>
  <si>
    <t>Suite 3</t>
  </si>
  <si>
    <t>Pompano Beach, FL 33060</t>
  </si>
  <si>
    <t>231 Marsh Lane</t>
  </si>
  <si>
    <t>Apopka, FL 32703</t>
  </si>
  <si>
    <t>2 West Vine St.</t>
  </si>
  <si>
    <t>Miami, FL 33174</t>
  </si>
  <si>
    <t>62 Homewood Street</t>
  </si>
  <si>
    <t>Port Charlotte, FL 33952</t>
  </si>
  <si>
    <t>95 Delaware Dr.</t>
  </si>
  <si>
    <t>Fort Lauderdale, FL 33324</t>
  </si>
  <si>
    <t>8133 Sycamore Street</t>
  </si>
  <si>
    <t>Jacksonville, FL 32218</t>
  </si>
  <si>
    <t>8546 Ketch Harbour Ave.</t>
  </si>
  <si>
    <t>Miami Beach, FL 33139</t>
  </si>
  <si>
    <t>8683 South Drive</t>
  </si>
  <si>
    <t>Bradenton, FL 34208</t>
  </si>
  <si>
    <t>17 Silver Spear Drive</t>
  </si>
  <si>
    <t>Miami, FL 33156</t>
  </si>
  <si>
    <t>60 Lower River St.</t>
  </si>
  <si>
    <t>Lutz, FL 33549</t>
  </si>
  <si>
    <t>9661 Aspen St.</t>
  </si>
  <si>
    <t>North Miami Beach, FL 33160</t>
  </si>
  <si>
    <t>265 Mill Pond Dr.</t>
  </si>
  <si>
    <t>Miami, FL 33169</t>
  </si>
  <si>
    <t>7440 Cherry Hill Court</t>
  </si>
  <si>
    <t>Titusville, FL 32780</t>
  </si>
  <si>
    <t>8958 Golf St.</t>
  </si>
  <si>
    <t>Boynton Beach, FL 33437</t>
  </si>
  <si>
    <t>654 S. Jones Street</t>
  </si>
  <si>
    <t>Stuart, FL 34997</t>
  </si>
  <si>
    <t>735 E. Newbridge St.</t>
  </si>
  <si>
    <t>Lake Worth, FL 33461</t>
  </si>
  <si>
    <t>607 Cherry Hill Street</t>
  </si>
  <si>
    <t>Bradenton, FL 34207</t>
  </si>
  <si>
    <t>732 Prince Lane</t>
  </si>
  <si>
    <t>Bradenton, FL 34209</t>
  </si>
  <si>
    <t>27 Grandrose Ave.</t>
  </si>
  <si>
    <t>Port Richey, FL 34668</t>
  </si>
  <si>
    <t>895 Sleepy Hollow St.</t>
  </si>
  <si>
    <t>Orange Park, FL 32073</t>
  </si>
  <si>
    <t>767 North Miller St.</t>
  </si>
  <si>
    <t>Miami, FL 33147</t>
  </si>
  <si>
    <t>7049 Water Road</t>
  </si>
  <si>
    <t>Hialeah, FL 33016</t>
  </si>
  <si>
    <t>17 South Court</t>
  </si>
  <si>
    <t>Saint Petersburg, FL 33702</t>
  </si>
  <si>
    <t>9198 West Grant Street</t>
  </si>
  <si>
    <t>Orlando, FL 32822</t>
  </si>
  <si>
    <t>50 Lawrence Rd.</t>
  </si>
  <si>
    <t>Tallahassee, FL 32310</t>
  </si>
  <si>
    <t>858 Race St.</t>
  </si>
  <si>
    <t>Jacksonville, FL 32210</t>
  </si>
  <si>
    <t>93 East Longbranch Dr.</t>
  </si>
  <si>
    <t>Hollywood, FL 33020</t>
  </si>
  <si>
    <t>19 Victoria Street</t>
  </si>
  <si>
    <t>London</t>
  </si>
  <si>
    <t>NW48 5MP</t>
  </si>
  <si>
    <t>135 Kingsway</t>
  </si>
  <si>
    <t>N87 3AI</t>
  </si>
  <si>
    <t>41 School Lane</t>
  </si>
  <si>
    <t>NW31 7RM</t>
  </si>
  <si>
    <t>45 Park Road</t>
  </si>
  <si>
    <t>SE80 5TY</t>
  </si>
  <si>
    <t>54 Kingsway</t>
  </si>
  <si>
    <t>N75 6DC</t>
  </si>
  <si>
    <t>9746 Church Lane</t>
  </si>
  <si>
    <t>WC57 1VD</t>
  </si>
  <si>
    <t>9241 Grove Road</t>
  </si>
  <si>
    <t>SE50 2RD</t>
  </si>
  <si>
    <t>16 West Street</t>
  </si>
  <si>
    <t>N51 9IV</t>
  </si>
  <si>
    <t>168 The Green</t>
  </si>
  <si>
    <t>N47 9MT</t>
  </si>
  <si>
    <t>54 West Street</t>
  </si>
  <si>
    <t>N49 7QC</t>
  </si>
  <si>
    <t>165 Springfield Road</t>
  </si>
  <si>
    <t>E03 6OB</t>
  </si>
  <si>
    <t>6 Queen Street</t>
  </si>
  <si>
    <t>SW74 3DH</t>
  </si>
  <si>
    <t>64 South Street</t>
  </si>
  <si>
    <t>W94 3IX</t>
  </si>
  <si>
    <t>74 High Street</t>
  </si>
  <si>
    <t>NW61 4VP</t>
  </si>
  <si>
    <t>601 London Road</t>
  </si>
  <si>
    <t>E98 4TE</t>
  </si>
  <si>
    <t>94 High Street</t>
  </si>
  <si>
    <t>NW45 7HR</t>
  </si>
  <si>
    <t>46 Victoria Street</t>
  </si>
  <si>
    <t>W96 8WX</t>
  </si>
  <si>
    <t>78 Queens Road</t>
  </si>
  <si>
    <t>NW54 0QU</t>
  </si>
  <si>
    <t>9 Station Road</t>
  </si>
  <si>
    <t>EC65 7IP</t>
  </si>
  <si>
    <t>47 Green Lane</t>
  </si>
  <si>
    <t>NW58 2FV</t>
  </si>
  <si>
    <t>71 North Street</t>
  </si>
  <si>
    <t>W85 2FV</t>
  </si>
  <si>
    <t>68 School Lane</t>
  </si>
  <si>
    <t>SW78 3UE</t>
  </si>
  <si>
    <t>51 Manchester Road</t>
  </si>
  <si>
    <t>NW17 8IR</t>
  </si>
  <si>
    <t>11 Church Street</t>
  </si>
  <si>
    <t>E17 8EH</t>
  </si>
  <si>
    <t>468 Springfield Road</t>
  </si>
  <si>
    <t>SW96 2IA</t>
  </si>
  <si>
    <t>47 Windsor Road</t>
  </si>
  <si>
    <t>E76 2PS</t>
  </si>
  <si>
    <t>21 Grange Road</t>
  </si>
  <si>
    <t>SE96 8YE</t>
  </si>
  <si>
    <t>2 Richmond Road</t>
  </si>
  <si>
    <t>SW71 6OY</t>
  </si>
  <si>
    <t>95 Highfield Road</t>
  </si>
  <si>
    <t>N05 7OW</t>
  </si>
  <si>
    <t>145 The Grove</t>
  </si>
  <si>
    <t>N56 8HM</t>
  </si>
  <si>
    <t>953 School Lane</t>
  </si>
  <si>
    <t>E64 5WK</t>
  </si>
  <si>
    <t>96 Mill Road</t>
  </si>
  <si>
    <t>SE54 9NC</t>
  </si>
  <si>
    <t>481 Park Road</t>
  </si>
  <si>
    <t>NW10 6DG</t>
  </si>
  <si>
    <t>82 Kingsway</t>
  </si>
  <si>
    <t>E73 8ZM</t>
  </si>
  <si>
    <t>800 Mill Road</t>
  </si>
  <si>
    <t>NW83 2EN</t>
  </si>
  <si>
    <t>93 South Street</t>
  </si>
  <si>
    <t>SW31 4DR</t>
  </si>
  <si>
    <t>136 Kingsway</t>
  </si>
  <si>
    <t>N59 6EV</t>
  </si>
  <si>
    <t>95 Church Lane</t>
  </si>
  <si>
    <t>N85 0RM</t>
  </si>
  <si>
    <t>26 Grove Road</t>
  </si>
  <si>
    <t>EC01 3ZX</t>
  </si>
  <si>
    <t>9268 High Street</t>
  </si>
  <si>
    <t>WC82 9HS</t>
  </si>
  <si>
    <t>34 Manor Road</t>
  </si>
  <si>
    <t>NW45 6ST</t>
  </si>
  <si>
    <t>9047 York Road</t>
  </si>
  <si>
    <t>W14 9ZK</t>
  </si>
  <si>
    <t>W09 2TG</t>
  </si>
  <si>
    <t>9829 York Road</t>
  </si>
  <si>
    <t>SE98 6GP</t>
  </si>
  <si>
    <t>65 Kings Road</t>
  </si>
  <si>
    <t>SE57 3KJ</t>
  </si>
  <si>
    <t>9541 The Avenue</t>
  </si>
  <si>
    <t>N19 4UF</t>
  </si>
  <si>
    <t>45 Main Road</t>
  </si>
  <si>
    <t>EC64 1KL</t>
  </si>
  <si>
    <t>352 Highfield Road</t>
  </si>
  <si>
    <t>EC82 3UN</t>
  </si>
  <si>
    <t>710 Richmond Road</t>
  </si>
  <si>
    <t>W56 7HP</t>
  </si>
  <si>
    <t>60 Kingsway</t>
  </si>
  <si>
    <t>NW31 4PH</t>
  </si>
  <si>
    <t>95 South Street</t>
  </si>
  <si>
    <t>NW58 7WR</t>
  </si>
  <si>
    <t>16 Green Lane</t>
  </si>
  <si>
    <t>N83 0BL</t>
  </si>
  <si>
    <t>208 Grove Road</t>
  </si>
  <si>
    <t>W43 9QS</t>
  </si>
  <si>
    <t>6 Main Road</t>
  </si>
  <si>
    <t>SW18 9FH</t>
  </si>
  <si>
    <t>85 Broadway</t>
  </si>
  <si>
    <t>N71 3MK</t>
  </si>
  <si>
    <t>72 Queen Street</t>
  </si>
  <si>
    <t>SE85 6RQ</t>
  </si>
  <si>
    <t>877 North Road</t>
  </si>
  <si>
    <t>W93 5YP</t>
  </si>
  <si>
    <t>18 York Road</t>
  </si>
  <si>
    <t>N49 2BS</t>
  </si>
  <si>
    <t>1 The Avenue</t>
  </si>
  <si>
    <t>W02 8UK</t>
  </si>
  <si>
    <t>549 West Street</t>
  </si>
  <si>
    <t>NW17 2GU</t>
  </si>
  <si>
    <t>62 Richmond Road</t>
  </si>
  <si>
    <t>W42 9AC</t>
  </si>
  <si>
    <t>89 West Street</t>
  </si>
  <si>
    <t>EC06 1BX</t>
  </si>
  <si>
    <t>45 The Crescent</t>
  </si>
  <si>
    <t>SE53 2CJ</t>
  </si>
  <si>
    <t>42 Albert Road</t>
  </si>
  <si>
    <t>W73 9BU</t>
  </si>
  <si>
    <t>28 Windsor Road</t>
  </si>
  <si>
    <t>EC06 3FQ</t>
  </si>
  <si>
    <t>36 Albert Road</t>
  </si>
  <si>
    <t>W06 3RG</t>
  </si>
  <si>
    <t>3 St. John’s Road</t>
  </si>
  <si>
    <t>WC80 6TR</t>
  </si>
  <si>
    <t>16 School Lane</t>
  </si>
  <si>
    <t>E18 4JN</t>
  </si>
  <si>
    <t>22 Church Street</t>
  </si>
  <si>
    <t>NW51 4UV</t>
  </si>
  <si>
    <t>91 Springfield Road</t>
  </si>
  <si>
    <t>SW78 0SY</t>
  </si>
  <si>
    <t>96 The Avenue</t>
  </si>
  <si>
    <t>SE59 7HT</t>
  </si>
  <si>
    <t>17 North Road</t>
  </si>
  <si>
    <t>E76 4QI</t>
  </si>
  <si>
    <t>5 George Street</t>
  </si>
  <si>
    <t>N05 2BR</t>
  </si>
  <si>
    <t>78 Church Road</t>
  </si>
  <si>
    <t>E48 9XF</t>
  </si>
  <si>
    <t>44 Manor Road</t>
  </si>
  <si>
    <t>SW74 1UW</t>
  </si>
  <si>
    <t>9822 Victoria Street</t>
  </si>
  <si>
    <t>NW53 4EZ</t>
  </si>
  <si>
    <t>90 St. John’s Road</t>
  </si>
  <si>
    <t>E21 5SK</t>
  </si>
  <si>
    <t>93 London Road</t>
  </si>
  <si>
    <t>N67 8OM</t>
  </si>
  <si>
    <t>82 West Street</t>
  </si>
  <si>
    <t>W06 1LQ</t>
  </si>
  <si>
    <t>17 Manchester Road</t>
  </si>
  <si>
    <t>WC13 9CG</t>
  </si>
  <si>
    <t>7 Stanley Road</t>
  </si>
  <si>
    <t>EC36 4JR</t>
  </si>
  <si>
    <t>9482 Richmond Road</t>
  </si>
  <si>
    <t>SW21 0LV</t>
  </si>
  <si>
    <t>319 The Grove</t>
  </si>
  <si>
    <t>E75 8HS</t>
  </si>
  <si>
    <t>580 Broadway</t>
  </si>
  <si>
    <t>N85 9WT</t>
  </si>
  <si>
    <t>65 High Street</t>
  </si>
  <si>
    <t>N12 0BH</t>
  </si>
  <si>
    <t>87 Main Road</t>
  </si>
  <si>
    <t>WC72 9SR</t>
  </si>
  <si>
    <t>71 Stanley Road</t>
  </si>
  <si>
    <t>WC50 3YX</t>
  </si>
  <si>
    <t>9496 Main Street</t>
  </si>
  <si>
    <t>EC92 0MA</t>
  </si>
  <si>
    <t>517 Stanley Road</t>
  </si>
  <si>
    <t>SW28 3JH</t>
  </si>
  <si>
    <t>382 West Street</t>
  </si>
  <si>
    <t>SE06 9AR</t>
  </si>
  <si>
    <t>69 High Street</t>
  </si>
  <si>
    <t>N75 9BF</t>
  </si>
  <si>
    <t>859 George Street</t>
  </si>
  <si>
    <t>N12 9TU</t>
  </si>
  <si>
    <t>41 Alexander Road</t>
  </si>
  <si>
    <t>NW29 1SG</t>
  </si>
  <si>
    <t>763 The Green</t>
  </si>
  <si>
    <t>E86 3DU</t>
  </si>
  <si>
    <t>84 Church Lane</t>
  </si>
  <si>
    <t>E61 2JK</t>
  </si>
  <si>
    <t>5 King Street</t>
  </si>
  <si>
    <t>SW74 1QG</t>
  </si>
  <si>
    <t>319 Alexander Road</t>
  </si>
  <si>
    <t>NW41 9IZ</t>
  </si>
  <si>
    <t>9 Chester Road</t>
  </si>
  <si>
    <t>NW12 4XH</t>
  </si>
  <si>
    <t>363 The Green</t>
  </si>
  <si>
    <t>W28 9FC</t>
  </si>
  <si>
    <t>62 The Green</t>
  </si>
  <si>
    <t>NW06 8XV</t>
  </si>
  <si>
    <t>78 Springfield Road</t>
  </si>
  <si>
    <t>NW41 6MG</t>
  </si>
  <si>
    <t>92 Church Lane</t>
  </si>
  <si>
    <t>N23 0XZ</t>
  </si>
  <si>
    <t>9 Main Road</t>
  </si>
  <si>
    <t>SW19 4ZN</t>
  </si>
  <si>
    <t>9529 Springfield Road</t>
  </si>
  <si>
    <t>SW41 7WV</t>
  </si>
  <si>
    <t>76 The Grove</t>
  </si>
  <si>
    <t>SE80 7ZT</t>
  </si>
  <si>
    <t>72 New Road</t>
  </si>
  <si>
    <t>N70 4MS</t>
  </si>
  <si>
    <t>5 Victoria Street</t>
  </si>
  <si>
    <t>N28 3JE</t>
  </si>
  <si>
    <t>89 York Road</t>
  </si>
  <si>
    <t>NW26 3BP</t>
  </si>
  <si>
    <t>9535 Manchester Road</t>
  </si>
  <si>
    <t>N85 7LD</t>
  </si>
  <si>
    <t>925 George Street</t>
  </si>
  <si>
    <t>NW69 5KE</t>
  </si>
  <si>
    <t>520 Albert Road</t>
  </si>
  <si>
    <t>SE34 0ME</t>
  </si>
  <si>
    <t>68 Main Road</t>
  </si>
  <si>
    <t>N36 2IX</t>
  </si>
  <si>
    <t>567 Albert Road</t>
  </si>
  <si>
    <t>WC72 9NZ</t>
  </si>
  <si>
    <t>38 Richmond Road</t>
  </si>
  <si>
    <t>W46 2BU</t>
  </si>
  <si>
    <t>23 Park Avenue</t>
  </si>
  <si>
    <t>SW89 6BP</t>
  </si>
  <si>
    <t>9772 George Street</t>
  </si>
  <si>
    <t>EC32 7ZT</t>
  </si>
  <si>
    <t>584 Park Avenue</t>
  </si>
  <si>
    <t>SW73 5IR</t>
  </si>
  <si>
    <t>99 High Street</t>
  </si>
  <si>
    <t>W07 1MG</t>
  </si>
  <si>
    <t>81 Manor Road</t>
  </si>
  <si>
    <t>N69 4QH</t>
  </si>
  <si>
    <t>47 St. John’s Road</t>
  </si>
  <si>
    <t>SE32 0CN</t>
  </si>
  <si>
    <t>21 Manor Road</t>
  </si>
  <si>
    <t>EC85 9TN</t>
  </si>
  <si>
    <t>82 George Street</t>
  </si>
  <si>
    <t>WC75 0HJ</t>
  </si>
  <si>
    <t>9459 King Street</t>
  </si>
  <si>
    <t>WC09 3CX</t>
  </si>
  <si>
    <t>7 South Street</t>
  </si>
  <si>
    <t>E78 3QR</t>
  </si>
  <si>
    <t>288 Broadway</t>
  </si>
  <si>
    <t>N82 6DQ</t>
  </si>
  <si>
    <t>79 North Road</t>
  </si>
  <si>
    <t>NW36 9XU</t>
  </si>
  <si>
    <t>13 Victoria Road</t>
  </si>
  <si>
    <t>W62 7UD</t>
  </si>
  <si>
    <t>43 The Green</t>
  </si>
  <si>
    <t>N75 9JP</t>
  </si>
  <si>
    <t>42 Stanley Road</t>
  </si>
  <si>
    <t>WC10 7YI</t>
  </si>
  <si>
    <t>477 London Road</t>
  </si>
  <si>
    <t>W39 2MS</t>
  </si>
  <si>
    <t>1 North Road</t>
  </si>
  <si>
    <t>SE21 8PJ</t>
  </si>
  <si>
    <t>23 Main Road</t>
  </si>
  <si>
    <t>W79 6UG</t>
  </si>
  <si>
    <t>874 Manor Road</t>
  </si>
  <si>
    <t>EC17 3MA</t>
  </si>
  <si>
    <t>954 Windsor Road</t>
  </si>
  <si>
    <t>WC13 6VO</t>
  </si>
  <si>
    <t>823 The Green</t>
  </si>
  <si>
    <t>W95 4IQ</t>
  </si>
  <si>
    <t>9 Stanley Road</t>
  </si>
  <si>
    <t>N74 6MB</t>
  </si>
  <si>
    <t>45 South Street</t>
  </si>
  <si>
    <t>SE29 0XB</t>
  </si>
  <si>
    <t>1 Kings Road</t>
  </si>
  <si>
    <t>SW63 0GX</t>
  </si>
  <si>
    <t>75 The Drive</t>
  </si>
  <si>
    <t>NW49 8JX</t>
  </si>
  <si>
    <t>919 Queensway</t>
  </si>
  <si>
    <t>E25 7BW</t>
  </si>
  <si>
    <t>893 Church Lane</t>
  </si>
  <si>
    <t>SE91 4YS</t>
  </si>
  <si>
    <t>9633 Highfield Road</t>
  </si>
  <si>
    <t>WC40 6RS</t>
  </si>
  <si>
    <t>EC74 0XB</t>
  </si>
  <si>
    <t>42 Kingsway</t>
  </si>
  <si>
    <t>SE59 1ZQ</t>
  </si>
  <si>
    <t>44 Grove Road</t>
  </si>
  <si>
    <t>W52 6WK</t>
  </si>
  <si>
    <t>72 The Grove</t>
  </si>
  <si>
    <t>NW50 1WE</t>
  </si>
  <si>
    <t>79 The Avenue</t>
  </si>
  <si>
    <t>WC28 1FM</t>
  </si>
  <si>
    <t>593 New Road</t>
  </si>
  <si>
    <t>SW43 0ZK</t>
  </si>
  <si>
    <t>85 Victoria Street</t>
  </si>
  <si>
    <t>SW74 5VB</t>
  </si>
  <si>
    <t>302 Kingsway</t>
  </si>
  <si>
    <t>E48 1ZX</t>
  </si>
  <si>
    <t>220 Manchester Road</t>
  </si>
  <si>
    <t>SW25 9DQ</t>
  </si>
  <si>
    <t>650 Queensway</t>
  </si>
  <si>
    <t>SE15 3HN</t>
  </si>
  <si>
    <t>9518 Mill Road</t>
  </si>
  <si>
    <t>NW19 5DQ</t>
  </si>
  <si>
    <t>9833 Main Road</t>
  </si>
  <si>
    <t>NW83 9CK</t>
  </si>
  <si>
    <t>9 Grange Road</t>
  </si>
  <si>
    <t>WC26 5BI</t>
  </si>
  <si>
    <t>19 The Avenue</t>
  </si>
  <si>
    <t>W45 7MN</t>
  </si>
  <si>
    <t>575 Park Avenue</t>
  </si>
  <si>
    <t>SW21 9ZX</t>
  </si>
  <si>
    <t>5 Mill Road</t>
  </si>
  <si>
    <t>N91 6SR</t>
  </si>
  <si>
    <t>9505 The Grove</t>
  </si>
  <si>
    <t>SE31 9GQ</t>
  </si>
  <si>
    <t>51 George Street</t>
  </si>
  <si>
    <t>W96 5MH</t>
  </si>
  <si>
    <t>437 Queensway</t>
  </si>
  <si>
    <t>NW87 0HE</t>
  </si>
  <si>
    <t>364 The Green</t>
  </si>
  <si>
    <t>EC47 2KO</t>
  </si>
  <si>
    <t>4 Mill Road</t>
  </si>
  <si>
    <t>SW50 4KB</t>
  </si>
  <si>
    <t>5 High Street</t>
  </si>
  <si>
    <t>N10 8HK</t>
  </si>
  <si>
    <t>11 The Avenue</t>
  </si>
  <si>
    <t>NW16 9IB</t>
  </si>
  <si>
    <t>3 Manor Road</t>
  </si>
  <si>
    <t>W64 5TV</t>
  </si>
  <si>
    <t>76 Queensway</t>
  </si>
  <si>
    <t>WC10 3BR</t>
  </si>
  <si>
    <t>21 Alexander Road</t>
  </si>
  <si>
    <t>N20 5KT</t>
  </si>
  <si>
    <t>24 Kings Road</t>
  </si>
  <si>
    <t>WC58 1WY</t>
  </si>
  <si>
    <t>666 St. John’s Road</t>
  </si>
  <si>
    <t>NW49 1FQ</t>
  </si>
  <si>
    <t>94 New Road</t>
  </si>
  <si>
    <t>NW54 0QY</t>
  </si>
  <si>
    <t>87 St. John’s Road</t>
  </si>
  <si>
    <t>EC54 6EY</t>
  </si>
  <si>
    <t>73 Chester Road</t>
  </si>
  <si>
    <t>SE36 8WH</t>
  </si>
  <si>
    <t>952 London Road</t>
  </si>
  <si>
    <t>W12 6MQ</t>
  </si>
  <si>
    <t>386 Richmond Road</t>
  </si>
  <si>
    <t>EC70 8TD</t>
  </si>
  <si>
    <t>515 New Road</t>
  </si>
  <si>
    <t>WC71 0UF</t>
  </si>
  <si>
    <t>16 George Street</t>
  </si>
  <si>
    <t>NW01 6ER</t>
  </si>
  <si>
    <t>25 Victoria Street</t>
  </si>
  <si>
    <t>W60 2PX</t>
  </si>
  <si>
    <t>93 St. John’s Road</t>
  </si>
  <si>
    <t>N10 2EQ</t>
  </si>
  <si>
    <t>9 Broadway</t>
  </si>
  <si>
    <t>W10 2TN</t>
  </si>
  <si>
    <t>5 Church Road</t>
  </si>
  <si>
    <t>SE07 3LY</t>
  </si>
  <si>
    <t>24 Richmond Road</t>
  </si>
  <si>
    <t>W75 0OS</t>
  </si>
  <si>
    <t>213 The Drive</t>
  </si>
  <si>
    <t>NW58 3QB</t>
  </si>
  <si>
    <t>561 Albert Road</t>
  </si>
  <si>
    <t>SW24 1UB</t>
  </si>
  <si>
    <t>28 Victoria Street</t>
  </si>
  <si>
    <t>SW80 9JL</t>
  </si>
  <si>
    <t>26 The Drive</t>
  </si>
  <si>
    <t>E73 0ZM</t>
  </si>
  <si>
    <t>27 Church Road</t>
  </si>
  <si>
    <t>WC52 1ML</t>
  </si>
  <si>
    <t>E54 2MI</t>
  </si>
  <si>
    <t>40 Woodland Dr.</t>
  </si>
  <si>
    <t>New York, NY 10011</t>
  </si>
  <si>
    <t>9453 South Pineknoll Drive</t>
  </si>
  <si>
    <t>Freeport, NY 11520</t>
  </si>
  <si>
    <t>847 S. Manor St.</t>
  </si>
  <si>
    <t>New York, NY 10031</t>
  </si>
  <si>
    <t>7071 Third St.</t>
  </si>
  <si>
    <t>Bronx, NY 10472</t>
  </si>
  <si>
    <t>8215 Atlantic St.</t>
  </si>
  <si>
    <t>Brooklyn, NY 11218</t>
  </si>
  <si>
    <t>735 N. Yukon Street</t>
  </si>
  <si>
    <t>Brooklyn, NY 11215</t>
  </si>
  <si>
    <t>3 Holly Ave.</t>
  </si>
  <si>
    <t>Ridgewood, NY 11385</t>
  </si>
  <si>
    <t>770 Carson St.</t>
  </si>
  <si>
    <t>Bronx, NY 10463</t>
  </si>
  <si>
    <t>47 Honey Creek Lane</t>
  </si>
  <si>
    <t>New York, NY 10023</t>
  </si>
  <si>
    <t>89 West Lakeview Dr.</t>
  </si>
  <si>
    <t>Bronx, NY 10456</t>
  </si>
  <si>
    <t>541 S. State Dr.</t>
  </si>
  <si>
    <t>Ithaca, NY 14850</t>
  </si>
  <si>
    <t>8759 Tanglewood Dr.</t>
  </si>
  <si>
    <t>Spring Valley, NY 10977</t>
  </si>
  <si>
    <t>9283 High Ridge Drive</t>
  </si>
  <si>
    <t>Brooklyn, NY 11208</t>
  </si>
  <si>
    <t>582 Honey Creek Road</t>
  </si>
  <si>
    <t>Bronx, NY 10461</t>
  </si>
  <si>
    <t>847 West Jockey Hollow Court</t>
  </si>
  <si>
    <t>Bronx, NY 10452</t>
  </si>
  <si>
    <t>720 Paris Hill St.</t>
  </si>
  <si>
    <t>Huntington Station, NY 11746</t>
  </si>
  <si>
    <t>61 Bridle St.</t>
  </si>
  <si>
    <t>Brooklyn, NY 11212</t>
  </si>
  <si>
    <t>9555 Purple Finch Dr.</t>
  </si>
  <si>
    <t>Jamestown, NY 14701</t>
  </si>
  <si>
    <t>8473 South Lilac Court</t>
  </si>
  <si>
    <t>Newburgh, NY 12550</t>
  </si>
  <si>
    <t>855 Colonial St.</t>
  </si>
  <si>
    <t>Brooklyn, NY 11236</t>
  </si>
  <si>
    <t>48 Sunbeam St.</t>
  </si>
  <si>
    <t>West Babylon, NY 11704</t>
  </si>
  <si>
    <t>440 Cactus St.</t>
  </si>
  <si>
    <t>Brooklyn, NY 11204</t>
  </si>
  <si>
    <t>36 NW. Pierce St.</t>
  </si>
  <si>
    <t>Staten Island, NY 10312</t>
  </si>
  <si>
    <t>832 Lake Forest Rd.</t>
  </si>
  <si>
    <t>Astoria, NY 11106</t>
  </si>
  <si>
    <t>810 10th St.</t>
  </si>
  <si>
    <t>Patchogue, NY 11772</t>
  </si>
  <si>
    <t>268 E. Penn Circle</t>
  </si>
  <si>
    <t>Lindenhurst, NY 11757</t>
  </si>
  <si>
    <t>606 Galvin Street</t>
  </si>
  <si>
    <t>Astoria, NY 11105</t>
  </si>
  <si>
    <t>940 Riverside Court</t>
  </si>
  <si>
    <t>9485 S. Pheasant Dr.</t>
  </si>
  <si>
    <t>Levittown, NY 11756</t>
  </si>
  <si>
    <t>54 Indian Summer Street</t>
  </si>
  <si>
    <t>East Elmhurst, NY 11370</t>
  </si>
  <si>
    <t>719 Center Ave.</t>
  </si>
  <si>
    <t>Bronx, NY 10467</t>
  </si>
  <si>
    <t>91 SE. Pierce Ave.</t>
  </si>
  <si>
    <t>Brooklyn, NY 11206</t>
  </si>
  <si>
    <t>73 Alderwood St.</t>
  </si>
  <si>
    <t>Fresh Meadows, NY 11365</t>
  </si>
  <si>
    <t>9163 South Oxford Ave.</t>
  </si>
  <si>
    <t>Jackson Heights, NY 11372</t>
  </si>
  <si>
    <t>8478 West St.</t>
  </si>
  <si>
    <t>Brooklyn, NY 11224</t>
  </si>
  <si>
    <t>8142 Lees Creek Rd.</t>
  </si>
  <si>
    <t>Corona, NY 11368</t>
  </si>
  <si>
    <t>70 Green Hill Drive</t>
  </si>
  <si>
    <t>Bronx, NY 10473</t>
  </si>
  <si>
    <t>9983 Woodside Street</t>
  </si>
  <si>
    <t>Endicott, NY 13760</t>
  </si>
  <si>
    <t>23 Tarkiln Hill Avenue</t>
  </si>
  <si>
    <t>Brooklyn, NY 11229</t>
  </si>
  <si>
    <t>7241 Cemetery Ave.</t>
  </si>
  <si>
    <t>Bronx, NY 10458</t>
  </si>
  <si>
    <t>85 Lookout Ave.</t>
  </si>
  <si>
    <t>Brooklyn, NY 11223</t>
  </si>
  <si>
    <t>37 Fairview Ave.</t>
  </si>
  <si>
    <t>Massapequa, NY 11758</t>
  </si>
  <si>
    <t>91 Annadale Road</t>
  </si>
  <si>
    <t>New York, NY 10025</t>
  </si>
  <si>
    <t>81 Bohemia Lane</t>
  </si>
  <si>
    <t>Brooklyn, NY 11209</t>
  </si>
  <si>
    <t>749 N. Beechwood Ave.</t>
  </si>
  <si>
    <t>Brooklyn, NY 11220</t>
  </si>
  <si>
    <t>759 E. Foxrun Ave.</t>
  </si>
  <si>
    <t>Bay Shore, NY 11706</t>
  </si>
  <si>
    <t>242 East 8th Lane</t>
  </si>
  <si>
    <t>Lockport, NY 14094</t>
  </si>
  <si>
    <t>8133 SE. Augusta Ave.</t>
  </si>
  <si>
    <t>Staten Island, NY 10306</t>
  </si>
  <si>
    <t>8497 3rd St.</t>
  </si>
  <si>
    <t>New York, NY 10028</t>
  </si>
  <si>
    <t>9045 Poor House Lane</t>
  </si>
  <si>
    <t>Bronx, NY 10451</t>
  </si>
  <si>
    <t>71 Cambridge Lane</t>
  </si>
  <si>
    <t>New York, NY 10024</t>
  </si>
  <si>
    <t>8117 Birch Hill Rd.</t>
  </si>
  <si>
    <t>Bronx, NY 10465</t>
  </si>
  <si>
    <t>9140 Carpenter St.</t>
  </si>
  <si>
    <t>Brooklyn, NY 11207</t>
  </si>
  <si>
    <t>538 Cross Street</t>
  </si>
  <si>
    <t>Bronx, NY 10462</t>
  </si>
  <si>
    <t>919 Princeton St.</t>
  </si>
  <si>
    <t>Fairport, NY 14450</t>
  </si>
  <si>
    <t>17 Ashley Street</t>
  </si>
  <si>
    <t>New York, NY 10029</t>
  </si>
  <si>
    <t>682 Glenwood Street</t>
  </si>
  <si>
    <t>Bronx, NY 10466</t>
  </si>
  <si>
    <t>94 Beach St.</t>
  </si>
  <si>
    <t>Brooklyn, NY 11228</t>
  </si>
  <si>
    <t>26 East Main Dr.</t>
  </si>
  <si>
    <t>Buffalo, NY 14224</t>
  </si>
  <si>
    <t>373 Bear Hill St.</t>
  </si>
  <si>
    <t>Brooklyn, NY 11213</t>
  </si>
  <si>
    <t>497 Maiden Street</t>
  </si>
  <si>
    <t>741 Ann Ave.</t>
  </si>
  <si>
    <t>Brooklyn, NY 11225</t>
  </si>
  <si>
    <t>23 Kent St.</t>
  </si>
  <si>
    <t>Hamburg, NY 14075</t>
  </si>
  <si>
    <t>4 Fairground Avenue</t>
  </si>
  <si>
    <t>South Richmond Hill, NY 11419</t>
  </si>
  <si>
    <t>20 Deerfield Lane</t>
  </si>
  <si>
    <t>Bronx, NY 10469</t>
  </si>
  <si>
    <t>9618 Lower River St.</t>
  </si>
  <si>
    <t>New York, NY 10033</t>
  </si>
  <si>
    <t>50 New Rd.</t>
  </si>
  <si>
    <t>Westbury, NY 11590</t>
  </si>
  <si>
    <t>534 Clinton Street</t>
  </si>
  <si>
    <t>Brooklyn, NY 11211</t>
  </si>
  <si>
    <t>56 Marsh Drive</t>
  </si>
  <si>
    <t>Brooklyn, NY 11214</t>
  </si>
  <si>
    <t>901 Belmont Street</t>
  </si>
  <si>
    <t>Middletown, NY 10940</t>
  </si>
  <si>
    <t>34 West Pleasant St.</t>
  </si>
  <si>
    <t>New York, NY 10027</t>
  </si>
  <si>
    <t>61 Fulton Street</t>
  </si>
  <si>
    <t>Forest Hills, NY 11375</t>
  </si>
  <si>
    <t>38 Nut Swamp St.</t>
  </si>
  <si>
    <t>Jamaica, NY 11434</t>
  </si>
  <si>
    <t>505 Evergreen Dr.</t>
  </si>
  <si>
    <t>Brooklyn, NY 11237</t>
  </si>
  <si>
    <t>353 Sherman St.</t>
  </si>
  <si>
    <t>Flushing, NY 11354</t>
  </si>
  <si>
    <t>764 New St.</t>
  </si>
  <si>
    <t>Buffalo, NY 14221</t>
  </si>
  <si>
    <t>2 Delaware Lane</t>
  </si>
  <si>
    <t>Huntington, NY 11743</t>
  </si>
  <si>
    <t>940 S. Thomas Ave.</t>
  </si>
  <si>
    <t>Jamaica, NY 11435</t>
  </si>
  <si>
    <t>8459 Wagon Road</t>
  </si>
  <si>
    <t>Tonawanda, NY 14150</t>
  </si>
  <si>
    <t>815 Victoria Ave.</t>
  </si>
  <si>
    <t>New York, NY 10009</t>
  </si>
  <si>
    <t>7019 Maple St.</t>
  </si>
  <si>
    <t>Brooklyn, NY 11233</t>
  </si>
  <si>
    <t>7328 Marsh St.</t>
  </si>
  <si>
    <t>Brooklyn, NY 11221</t>
  </si>
  <si>
    <t>7379 Nut Swamp Dr.</t>
  </si>
  <si>
    <t>Poughkeepsie, NY 12603</t>
  </si>
  <si>
    <t>67 Bald Hill St.</t>
  </si>
  <si>
    <t>Far Rockaway, NY 11691</t>
  </si>
  <si>
    <t>4 Proctor Ave.</t>
  </si>
  <si>
    <t>Hempstead, NY 11550</t>
  </si>
  <si>
    <t>9 Lake St.</t>
  </si>
  <si>
    <t>Brooklyn, NY 11210</t>
  </si>
  <si>
    <t>501 Foster Ave.</t>
  </si>
  <si>
    <t>Jamaica, NY 11432</t>
  </si>
  <si>
    <t>7652 Lakeshore Court</t>
  </si>
  <si>
    <t>Brooklyn, NY 11219</t>
  </si>
  <si>
    <t>490 Beacon St.</t>
  </si>
  <si>
    <t>Brooklyn, NY 11238</t>
  </si>
  <si>
    <t>9050 West Catherine Dr.</t>
  </si>
  <si>
    <t>Bronx, NY 10460</t>
  </si>
  <si>
    <t>8438 Joy Ridge Drive</t>
  </si>
  <si>
    <t>Bronx, NY 10457</t>
  </si>
  <si>
    <t>9656 Beaver Ridge St.</t>
  </si>
  <si>
    <t>New York, NY 10032</t>
  </si>
  <si>
    <t>106 Market Ave.</t>
  </si>
  <si>
    <t>New York, NY 10040</t>
  </si>
  <si>
    <t>8615 W. Pine Lane</t>
  </si>
  <si>
    <t>Staten Island, NY 10314</t>
  </si>
  <si>
    <t>9323 E. Old York St.</t>
  </si>
  <si>
    <t>North Tonawanda, NY 14120</t>
  </si>
  <si>
    <t>8819 Oak Ave.</t>
  </si>
  <si>
    <t>New York, NY 10016</t>
  </si>
  <si>
    <t>9910 Essex St.</t>
  </si>
  <si>
    <t>Brooklyn, NY 11234</t>
  </si>
  <si>
    <t>142 Windfall St.</t>
  </si>
  <si>
    <t>Rochester, NY 14609</t>
  </si>
  <si>
    <t>9809 Gates Street</t>
  </si>
  <si>
    <t>Bronx, NY 10468</t>
  </si>
  <si>
    <t>510 West Homewood Ave.</t>
  </si>
  <si>
    <t>Brooklyn, NY 11203</t>
  </si>
  <si>
    <t>9 Nut Swamp Road</t>
  </si>
  <si>
    <t>Brentwood, NY 11717</t>
  </si>
  <si>
    <t>52 Glenridge Street</t>
  </si>
  <si>
    <t>New York, NY 10128</t>
  </si>
  <si>
    <t>8788 Birchpond Circle</t>
  </si>
  <si>
    <t>Brooklyn, NY 11230</t>
  </si>
  <si>
    <t>559 Young St.</t>
  </si>
  <si>
    <t>Auburn, NY 13021</t>
  </si>
  <si>
    <t>114 Carriage Lane</t>
  </si>
  <si>
    <t>Brooklyn, NY 11216</t>
  </si>
  <si>
    <t>328 E. Windfall Ave.</t>
  </si>
  <si>
    <t>Flushing, NY 11355</t>
  </si>
  <si>
    <t>9123 Shub Farm Road</t>
  </si>
  <si>
    <t>New York, NY 10002</t>
  </si>
  <si>
    <t>120 Whitemarsh St.</t>
  </si>
  <si>
    <t>Yonkers, NY 10701</t>
  </si>
  <si>
    <t>9690 Princess Ave.</t>
  </si>
  <si>
    <t>Elmont, NY 11003</t>
  </si>
  <si>
    <t>8948 St Louis Ave.</t>
  </si>
  <si>
    <t>Rome, NY 13440</t>
  </si>
  <si>
    <t>748 East Brown St.</t>
  </si>
  <si>
    <t>New York, NY 10034</t>
  </si>
  <si>
    <t>679 Oak Meadow Ave.</t>
  </si>
  <si>
    <t>South Ozone Park, NY 11420</t>
  </si>
  <si>
    <t>490 W. Vernon Street</t>
  </si>
  <si>
    <t>New York, NY 10003</t>
  </si>
  <si>
    <t>279 Magnolia Avenue</t>
  </si>
  <si>
    <t>Woodside, NY 11377</t>
  </si>
  <si>
    <t>9589 Thorne Ave.</t>
  </si>
  <si>
    <t>Brooklyn, NY 11235</t>
  </si>
  <si>
    <t>899 Shipley Ave.</t>
  </si>
  <si>
    <t>Brooklyn, NY 11201</t>
  </si>
  <si>
    <t>46 Victoria Court</t>
  </si>
  <si>
    <t>Bronx, NY 10453</t>
  </si>
  <si>
    <t>8664 Oak Valley Drive</t>
  </si>
  <si>
    <t>Webster, NY 14580</t>
  </si>
  <si>
    <t>922 West Leeton Ridge St.</t>
  </si>
  <si>
    <t>Buffalo, NY 14215</t>
  </si>
  <si>
    <t>7880 Leeton Ridge Avenue</t>
  </si>
  <si>
    <t>Astoria, NY 11103</t>
  </si>
  <si>
    <t>92 Marvon St.</t>
  </si>
  <si>
    <t>Troy, NY 12180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</si>
  <si>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</si>
  <si>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</si>
  <si>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</si>
  <si>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</si>
  <si>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</si>
  <si>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</si>
  <si>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</si>
  <si>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</si>
  <si>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</si>
  <si>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</si>
  <si>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</si>
  <si>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</si>
  <si>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</si>
  <si>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</si>
  <si>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</si>
  <si>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</si>
  <si>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</si>
  <si>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</si>
  <si>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</si>
  <si>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</si>
  <si>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</si>
  <si>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</si>
  <si>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</si>
  <si>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</si>
  <si>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</si>
  <si>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</si>
  <si>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</si>
  <si>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</si>
  <si>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</si>
  <si>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</si>
  <si>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</si>
  <si>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</si>
  <si>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</si>
  <si>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</si>
  <si>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</si>
  <si>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</si>
  <si>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</si>
  <si>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</si>
  <si>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</si>
  <si>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</si>
  <si>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</si>
  <si>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</si>
  <si>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</si>
  <si>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</si>
  <si>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</si>
  <si>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</si>
  <si>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</si>
  <si>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</si>
  <si>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</si>
  <si>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</si>
  <si>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</si>
  <si>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</si>
  <si>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</si>
  <si>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</si>
  <si>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</si>
  <si>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</si>
  <si>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</si>
  <si>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</si>
  <si>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</si>
  <si>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</si>
  <si>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</si>
  <si>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</si>
  <si>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</si>
  <si>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</si>
  <si>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</si>
  <si>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</si>
  <si>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</si>
  <si>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</si>
  <si>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</si>
  <si>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</si>
  <si>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</si>
  <si>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</si>
  <si>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</si>
  <si>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</si>
  <si>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</si>
  <si>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</si>
  <si>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</si>
  <si>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</si>
  <si>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</si>
  <si>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</si>
  <si>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</si>
  <si>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</si>
  <si>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</si>
  <si>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</si>
  <si>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</si>
  <si>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</si>
  <si>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</si>
  <si>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</si>
  <si>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</si>
  <si>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</si>
  <si>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</si>
  <si>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</si>
  <si>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</si>
  <si>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</si>
  <si>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</si>
  <si>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</si>
  <si>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</si>
  <si>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</si>
  <si>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</si>
  <si>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</si>
  <si>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</si>
  <si>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</si>
  <si>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</si>
  <si>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</si>
  <si>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</si>
  <si>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</si>
  <si>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</si>
  <si>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</si>
  <si>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</si>
  <si>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</si>
  <si>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</si>
  <si>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</si>
  <si>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</si>
  <si>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</si>
  <si>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</si>
  <si>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</si>
  <si>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</si>
  <si>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</si>
  <si>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</si>
  <si>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</si>
  <si>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</si>
  <si>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</si>
  <si>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</si>
  <si>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</si>
  <si>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</si>
  <si>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</si>
  <si>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</si>
  <si>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</si>
  <si>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</si>
  <si>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</si>
  <si>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</si>
  <si>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</si>
  <si>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</si>
  <si>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</si>
  <si>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</si>
  <si>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</si>
  <si>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</si>
  <si>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</si>
  <si>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</si>
  <si>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</si>
  <si>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</si>
  <si>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</si>
  <si>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</si>
  <si>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</si>
  <si>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</si>
  <si>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</si>
  <si>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</si>
  <si>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</si>
  <si>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</si>
  <si>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</si>
  <si>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</si>
  <si>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</si>
  <si>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</si>
  <si>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</si>
  <si>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</si>
  <si>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</si>
  <si>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</si>
  <si>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</si>
  <si>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</si>
  <si>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</si>
  <si>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</si>
  <si>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</si>
  <si>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</si>
  <si>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</si>
  <si>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</si>
  <si>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</si>
  <si>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</si>
  <si>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</si>
  <si>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</si>
  <si>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</si>
  <si>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</si>
  <si>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</si>
  <si>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</si>
  <si>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</si>
  <si>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</si>
  <si>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</si>
  <si>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</si>
  <si>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</si>
  <si>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</si>
  <si>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</si>
  <si>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</si>
  <si>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</si>
  <si>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</si>
  <si>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</si>
  <si>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</si>
  <si>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</si>
  <si>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</si>
  <si>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</si>
  <si>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</si>
  <si>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</si>
  <si>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</si>
  <si>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</si>
  <si>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</si>
  <si>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</si>
  <si>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</si>
  <si>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</si>
  <si>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</si>
  <si>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</si>
  <si>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</si>
  <si>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</si>
  <si>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</si>
  <si>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</si>
  <si>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</si>
  <si>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</si>
  <si>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</si>
  <si>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</si>
  <si>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</si>
  <si>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</si>
  <si>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</si>
  <si>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</si>
  <si>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</si>
  <si>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</si>
  <si>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</si>
  <si>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</si>
  <si>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</si>
  <si>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</si>
  <si>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</si>
  <si>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</si>
  <si>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</si>
  <si>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</si>
  <si>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</si>
  <si>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</si>
  <si>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</si>
  <si>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</si>
  <si>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</si>
  <si>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</si>
  <si>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</si>
  <si>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</si>
  <si>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</si>
  <si>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</si>
  <si>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</si>
  <si>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</si>
  <si>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</si>
  <si>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</si>
  <si>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</si>
  <si>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</si>
  <si>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</si>
  <si>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</si>
  <si>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</si>
  <si>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</si>
  <si>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</si>
  <si>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</si>
  <si>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</si>
  <si>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</si>
  <si>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</si>
  <si>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</si>
  <si>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</si>
  <si>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</si>
  <si>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</si>
  <si>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</si>
  <si>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</si>
  <si>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</si>
  <si>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</si>
  <si>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</si>
  <si>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</si>
  <si>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</si>
  <si>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</si>
  <si>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</si>
  <si>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</si>
  <si>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</si>
  <si>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</si>
  <si>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</si>
  <si>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</si>
  <si>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</si>
  <si>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</si>
  <si>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</si>
  <si>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</si>
  <si>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</si>
  <si>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</si>
  <si>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</si>
  <si>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</si>
  <si>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</si>
  <si>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</si>
  <si>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</si>
  <si>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</si>
  <si>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</si>
  <si>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</si>
  <si>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</si>
  <si>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</si>
  <si>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</si>
  <si>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</si>
  <si>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</si>
  <si>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</si>
  <si>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</si>
  <si>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</si>
  <si>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</si>
  <si>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</si>
  <si>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</si>
  <si>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</si>
  <si>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</si>
  <si>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</si>
  <si>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</si>
  <si>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</si>
  <si>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</si>
  <si>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</si>
  <si>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</si>
  <si>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</si>
  <si>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</si>
  <si>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</si>
  <si>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</si>
  <si>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</si>
  <si>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</si>
  <si>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</si>
  <si>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</si>
  <si>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</si>
  <si>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</si>
  <si>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</si>
  <si>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</si>
  <si>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</si>
  <si>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</si>
  <si>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</si>
  <si>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</si>
  <si>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</si>
  <si>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</si>
  <si>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</si>
  <si>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</si>
  <si>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</si>
  <si>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</si>
  <si>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</si>
  <si>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</si>
  <si>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</si>
  <si>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</si>
  <si>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</si>
  <si>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</si>
  <si>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</si>
  <si>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</si>
  <si>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</si>
  <si>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</si>
  <si>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</si>
  <si>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</si>
  <si>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</si>
  <si>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</si>
  <si>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</si>
  <si>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</si>
  <si>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</si>
  <si>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</si>
  <si>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</si>
  <si>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</si>
  <si>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</si>
  <si>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</si>
  <si>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</si>
  <si>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</si>
  <si>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</si>
  <si>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</si>
  <si>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</si>
  <si>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</si>
  <si>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</si>
  <si>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</si>
  <si>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</si>
  <si>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</si>
  <si>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</si>
  <si>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</si>
  <si>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</si>
  <si>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</si>
  <si>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</si>
  <si>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</si>
  <si>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</si>
  <si>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</si>
  <si>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</si>
  <si>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</si>
  <si>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</si>
  <si>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</si>
  <si>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</si>
  <si>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</si>
  <si>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</si>
  <si>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</si>
  <si>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</si>
  <si>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</si>
  <si>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</si>
  <si>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</si>
  <si>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</si>
  <si>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</si>
  <si>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</si>
  <si>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</si>
  <si>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</si>
  <si>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</si>
  <si>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</si>
  <si>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</si>
  <si>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</si>
  <si>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</si>
  <si>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</si>
  <si>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</si>
  <si>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</si>
  <si>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</si>
  <si>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</si>
  <si>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</si>
  <si>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</si>
  <si>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</si>
  <si>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</si>
  <si>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</si>
  <si>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</si>
  <si>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</si>
  <si>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</si>
  <si>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</si>
  <si>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</si>
  <si>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</si>
  <si>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</si>
  <si>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</si>
  <si>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</si>
  <si>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</si>
  <si>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</si>
  <si>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</si>
  <si>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</si>
  <si>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</si>
  <si>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</si>
  <si>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</si>
  <si>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</si>
  <si>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</si>
  <si>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</si>
  <si>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</si>
  <si>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</si>
  <si>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</si>
  <si>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</si>
  <si>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</si>
  <si>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</si>
  <si>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</si>
  <si>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</si>
  <si>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</si>
  <si>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</si>
  <si>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</si>
  <si>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</si>
  <si>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</si>
  <si>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</si>
  <si>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</si>
  <si>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</si>
  <si>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</si>
  <si>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</si>
  <si>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</si>
  <si>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</si>
  <si>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</si>
  <si>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</si>
  <si>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</si>
  <si>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</si>
  <si>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</si>
  <si>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</si>
  <si>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</si>
  <si>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</si>
  <si>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</si>
  <si>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</si>
  <si>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</si>
  <si>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</si>
  <si>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</si>
  <si>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</si>
  <si>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</si>
  <si>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</si>
  <si>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</si>
  <si>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</si>
  <si>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</si>
  <si>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</si>
  <si>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</si>
  <si>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</si>
  <si>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</si>
  <si>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</si>
  <si>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</si>
  <si>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</si>
  <si>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</si>
  <si>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</si>
  <si>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</si>
  <si>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</si>
  <si>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</si>
  <si>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</si>
  <si>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</si>
  <si>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</si>
  <si>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</si>
  <si>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</si>
  <si>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</si>
  <si>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</si>
  <si>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</si>
  <si>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</si>
  <si>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</si>
  <si>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</si>
  <si>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</si>
  <si>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</si>
  <si>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</si>
  <si>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</si>
  <si>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</si>
  <si>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</si>
  <si>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</si>
  <si>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</si>
  <si>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</si>
  <si>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</si>
  <si>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</si>
  <si>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</si>
  <si>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</si>
  <si>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</si>
  <si>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</si>
  <si>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</si>
  <si>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</si>
  <si>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</si>
  <si>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</si>
  <si>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</si>
  <si>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</si>
  <si>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</si>
  <si>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</si>
  <si>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</si>
  <si>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</si>
  <si>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</si>
  <si>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</si>
  <si>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</si>
  <si>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</si>
  <si>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</si>
  <si>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</si>
  <si>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</si>
  <si>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</si>
  <si>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</si>
  <si>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</si>
  <si>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</si>
  <si>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</si>
  <si>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</si>
  <si>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</si>
  <si>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</si>
  <si>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</si>
  <si>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</si>
  <si>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</si>
  <si>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</si>
  <si>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</si>
  <si>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</si>
  <si>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</si>
  <si>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</si>
  <si>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</si>
  <si>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</si>
  <si>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</si>
  <si>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</si>
  <si>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</si>
  <si>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</si>
  <si>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</si>
  <si>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</si>
  <si>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</si>
  <si>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</si>
  <si>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</si>
  <si>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</si>
  <si>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</si>
  <si>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</si>
  <si>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</si>
  <si>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</si>
  <si>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</si>
  <si>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</si>
  <si>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</si>
  <si>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</si>
  <si>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</si>
  <si>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</si>
  <si>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</si>
  <si>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</si>
  <si>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</si>
  <si>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</si>
  <si>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</si>
  <si>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</si>
  <si>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</si>
  <si>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</si>
  <si>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</si>
  <si>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</si>
  <si>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</si>
  <si>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</si>
  <si>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</si>
  <si>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</si>
  <si>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</si>
  <si>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</si>
  <si>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</si>
  <si>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</si>
  <si>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</si>
  <si>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</si>
  <si>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</si>
  <si>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</si>
  <si>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</si>
  <si>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</si>
  <si>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</si>
  <si>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</si>
  <si>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</si>
  <si>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</si>
  <si>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</si>
  <si>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</si>
  <si>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</si>
  <si>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</si>
  <si>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</si>
  <si>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</si>
  <si>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</si>
  <si>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</si>
  <si>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</si>
  <si>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</si>
  <si>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</si>
  <si>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</si>
  <si>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</si>
  <si>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</si>
  <si>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</si>
  <si>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</si>
  <si>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</si>
  <si>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</si>
  <si>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</si>
  <si>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</si>
  <si>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</si>
  <si>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</si>
  <si>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</si>
  <si>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</si>
  <si>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</si>
  <si>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</si>
  <si>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</si>
  <si>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</si>
  <si>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</si>
  <si>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</si>
  <si>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</si>
  <si>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</si>
  <si>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</si>
  <si>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</si>
  <si>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</si>
  <si>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</si>
  <si>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</si>
  <si>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</si>
  <si>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</si>
  <si>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</si>
  <si>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</si>
  <si>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</si>
  <si>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</si>
  <si>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</si>
  <si>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</si>
  <si>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</si>
  <si>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</si>
  <si>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</si>
  <si>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</si>
  <si>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</si>
  <si>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</si>
  <si>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</si>
  <si>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</si>
  <si>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</si>
  <si>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</si>
  <si>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</si>
  <si>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</si>
  <si>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</si>
  <si>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</si>
  <si>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</si>
  <si>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</si>
  <si>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</si>
  <si>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</si>
  <si>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</si>
  <si>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</si>
  <si>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</si>
  <si>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</si>
  <si>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</si>
  <si>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</si>
  <si>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</si>
  <si>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</si>
  <si>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</si>
  <si>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</si>
  <si>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</si>
  <si>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</si>
  <si>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</si>
  <si>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</si>
  <si>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</si>
  <si>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</si>
  <si>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</si>
  <si>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</si>
  <si>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</si>
  <si>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</si>
  <si>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</si>
  <si>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</si>
  <si>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</si>
  <si>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</si>
  <si>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</si>
  <si>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</si>
  <si>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</si>
  <si>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</si>
  <si>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</si>
  <si>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</si>
  <si>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</si>
  <si>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</si>
  <si>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</si>
  <si>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</si>
  <si>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</si>
  <si>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</si>
  <si>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</si>
  <si>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</si>
  <si>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</si>
  <si>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</si>
  <si>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</si>
  <si>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</si>
  <si>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</si>
  <si>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</si>
  <si>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</si>
  <si>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</si>
  <si>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</si>
  <si>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</si>
  <si>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</si>
  <si>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</si>
  <si>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</si>
  <si>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</si>
  <si>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</si>
  <si>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</si>
  <si>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</si>
  <si>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</si>
  <si>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</si>
  <si>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</si>
  <si>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</si>
  <si>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</si>
  <si>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</si>
  <si>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</si>
  <si>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</si>
  <si>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</si>
  <si>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</si>
  <si>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</si>
  <si>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</si>
  <si>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</si>
  <si>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</si>
  <si>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</si>
  <si>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</si>
  <si>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</si>
  <si>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</si>
  <si>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</si>
  <si>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</si>
  <si>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</si>
  <si>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</si>
  <si>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</si>
  <si>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</si>
  <si>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</si>
  <si>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</si>
  <si>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</si>
  <si>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</si>
  <si>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</si>
  <si>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</si>
  <si>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</si>
  <si>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</si>
  <si>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</si>
  <si>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</si>
  <si>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</si>
  <si>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</si>
  <si>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</si>
  <si>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</si>
  <si>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</si>
  <si>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</si>
  <si>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</si>
  <si>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</si>
  <si>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</si>
  <si>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</si>
  <si>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</si>
  <si>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</si>
  <si>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</si>
  <si>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</si>
  <si>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</si>
  <si>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</si>
  <si>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</si>
  <si>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</si>
  <si>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</si>
  <si>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</si>
  <si>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</si>
  <si>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</si>
  <si>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</si>
  <si>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</si>
  <si>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</si>
  <si>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</si>
  <si>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</si>
  <si>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</si>
  <si>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</si>
  <si>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</si>
  <si>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</si>
  <si>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</si>
  <si>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</si>
  <si>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</si>
  <si>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</si>
  <si>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</si>
  <si>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</si>
  <si>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</si>
  <si>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</si>
  <si>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</si>
  <si>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</si>
  <si>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</si>
  <si>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</si>
  <si>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</si>
  <si>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</si>
  <si>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</si>
  <si>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</si>
  <si>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</si>
  <si>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</si>
  <si>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</si>
  <si>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</si>
  <si>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</si>
  <si>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</si>
  <si>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</si>
  <si>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</si>
  <si>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</si>
  <si>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</si>
  <si>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</si>
  <si>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</si>
  <si>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</si>
  <si>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</si>
  <si>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</si>
  <si>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</si>
  <si>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</si>
  <si>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</si>
  <si>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</si>
  <si>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</si>
  <si>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</si>
  <si>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</si>
  <si>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</si>
  <si>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</si>
  <si>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</si>
  <si>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</si>
  <si>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</si>
  <si>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</si>
  <si>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</si>
  <si>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</si>
  <si>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</si>
  <si>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</si>
  <si>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</si>
  <si>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</si>
  <si>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</si>
  <si>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</si>
  <si>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</si>
  <si>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</si>
  <si>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</si>
  <si>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</si>
  <si>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</si>
  <si>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</si>
  <si>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</si>
  <si>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</si>
  <si>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</si>
  <si>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</si>
  <si>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</si>
  <si>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</si>
  <si>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</si>
  <si>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</si>
  <si>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</si>
  <si>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</si>
  <si>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</si>
  <si>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</si>
  <si>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</si>
  <si>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</si>
  <si>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</si>
  <si>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</si>
  <si>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</si>
  <si>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</si>
  <si>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</si>
  <si>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</si>
  <si>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</si>
  <si>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</si>
  <si>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</si>
  <si>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</si>
  <si>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</si>
  <si>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</si>
  <si>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</si>
  <si>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</si>
  <si>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</si>
  <si>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</si>
  <si>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</si>
  <si>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</si>
  <si>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</si>
  <si>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</si>
  <si>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</si>
  <si>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</si>
  <si>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</si>
  <si>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</si>
  <si>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</si>
  <si>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</si>
  <si>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</si>
  <si>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</si>
  <si>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</si>
  <si>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</si>
  <si>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</si>
  <si>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</si>
  <si>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</si>
  <si>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</si>
  <si>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</si>
  <si>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</si>
  <si>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</si>
  <si>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</si>
  <si>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</si>
  <si>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</si>
  <si>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</si>
  <si>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</si>
  <si>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</si>
  <si>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</si>
  <si>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</si>
  <si>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</si>
  <si>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</si>
  <si>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</si>
  <si>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</si>
  <si>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</si>
  <si>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</si>
  <si>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</si>
  <si>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</si>
  <si>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</si>
  <si>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</si>
  <si>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</si>
  <si>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</si>
  <si>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</si>
  <si>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</si>
  <si>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</si>
  <si>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</si>
  <si>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</si>
  <si>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</si>
  <si>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</si>
  <si>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</si>
  <si>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</si>
  <si>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</si>
  <si>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</si>
  <si>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</si>
  <si>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</si>
  <si>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</si>
  <si>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</si>
  <si>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</si>
  <si>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</si>
  <si>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</si>
  <si>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</si>
  <si>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</si>
  <si>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</si>
  <si>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</si>
  <si>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</si>
  <si>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</si>
  <si>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</si>
  <si>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</si>
  <si>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</si>
  <si>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</si>
  <si>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</si>
  <si>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</si>
  <si>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</si>
  <si>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</si>
  <si>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</si>
  <si>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</si>
  <si>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</si>
  <si>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</si>
  <si>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</si>
  <si>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</si>
  <si>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</si>
  <si>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</si>
  <si>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</si>
  <si>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</si>
  <si>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</si>
  <si>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</si>
  <si>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</si>
  <si>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</si>
  <si>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</si>
  <si>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</si>
  <si>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</si>
  <si>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</si>
  <si>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</si>
  <si>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</si>
  <si>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</si>
  <si>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</si>
  <si>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</si>
  <si>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</si>
  <si>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</si>
  <si>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</si>
  <si>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</si>
  <si>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</si>
  <si>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</si>
  <si>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</si>
  <si>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</si>
  <si>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</si>
  <si>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</si>
  <si>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</si>
  <si>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</si>
  <si>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</si>
  <si>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</si>
  <si>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</si>
  <si>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</si>
  <si>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</si>
  <si>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</si>
  <si>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</si>
  <si>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</si>
  <si>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</si>
  <si>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</si>
  <si>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</si>
  <si>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</si>
  <si>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</si>
  <si>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</si>
  <si>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</si>
  <si>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</si>
  <si>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</si>
  <si>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</si>
  <si>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</si>
  <si>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</si>
  <si>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</si>
  <si>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</si>
  <si>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</si>
  <si>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</si>
  <si>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</si>
  <si>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</si>
  <si>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</si>
  <si>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</si>
  <si>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</si>
  <si>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</si>
  <si>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</si>
  <si>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</si>
  <si>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</si>
  <si>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</si>
  <si>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</si>
  <si>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</si>
  <si>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</si>
  <si>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</si>
  <si>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</si>
  <si>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</si>
  <si>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</si>
  <si>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</si>
  <si>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</si>
  <si>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</si>
  <si>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</si>
  <si>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</si>
  <si>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</si>
  <si>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</si>
  <si>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</si>
  <si>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</si>
  <si>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</si>
  <si>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</si>
  <si>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</si>
  <si>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</si>
  <si>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</si>
  <si>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</si>
  <si>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</si>
  <si>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</si>
  <si>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</si>
  <si>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</si>
  <si>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</si>
  <si>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</si>
  <si>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</si>
  <si>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</si>
  <si>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</si>
  <si>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</si>
  <si>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</si>
  <si>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</si>
  <si>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</si>
  <si>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</si>
  <si>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</si>
  <si>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</si>
  <si>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</si>
  <si>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</si>
  <si>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</si>
  <si>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</si>
  <si>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</si>
  <si>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</si>
  <si>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</si>
  <si>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</si>
  <si>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</si>
  <si>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</si>
  <si>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</si>
  <si>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</si>
  <si>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</si>
  <si>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</si>
  <si>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</si>
  <si>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</si>
  <si>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</si>
  <si>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</si>
  <si>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</si>
  <si>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</si>
  <si>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</si>
  <si>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</si>
  <si>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</si>
  <si>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</si>
  <si>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</si>
  <si>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</si>
  <si>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</si>
  <si>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</si>
  <si>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</si>
  <si>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</si>
  <si>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</si>
  <si>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</si>
  <si>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</si>
  <si>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</si>
  <si>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</si>
  <si>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</si>
  <si>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</si>
  <si>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</si>
  <si>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</si>
  <si>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</si>
  <si>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</si>
  <si>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</si>
  <si>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</si>
  <si>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</si>
  <si>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</si>
  <si>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</si>
  <si>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</si>
  <si>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</si>
  <si>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</si>
  <si>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</si>
  <si>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</si>
  <si>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</si>
  <si>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</si>
  <si>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</si>
  <si>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</si>
  <si>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</si>
  <si>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</si>
  <si>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</si>
  <si>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</si>
  <si>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</si>
  <si>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</si>
  <si>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</si>
  <si>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</si>
  <si>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</si>
  <si>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</si>
  <si>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</si>
  <si>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</si>
  <si>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</si>
  <si>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</si>
  <si>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</si>
  <si>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</si>
  <si>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</si>
  <si>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</si>
  <si>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</si>
  <si>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</si>
  <si>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>A</t>
  </si>
  <si>
    <t>B</t>
  </si>
  <si>
    <t>C</t>
  </si>
  <si>
    <t>D</t>
  </si>
  <si>
    <t>E</t>
  </si>
  <si>
    <t>(598) 451-5865</t>
  </si>
  <si>
    <t>(869) 771-1487</t>
  </si>
  <si>
    <t>(246) 245-7306</t>
  </si>
  <si>
    <t>(707) 933-2513</t>
  </si>
  <si>
    <t>(612) 325-0216</t>
  </si>
  <si>
    <t>(992) 564-5230</t>
  </si>
  <si>
    <t>(651) 544-1246</t>
  </si>
  <si>
    <t>(851) 782-6044</t>
  </si>
  <si>
    <t>(265) 609-6654</t>
  </si>
  <si>
    <t>(305) 491-4988</t>
  </si>
  <si>
    <t>(561) 649-7485</t>
  </si>
  <si>
    <t>(966) 735-9451</t>
  </si>
  <si>
    <t>(711) 282-2848</t>
  </si>
  <si>
    <t>(337) 397-0627</t>
  </si>
  <si>
    <t>(969) 383-4277</t>
  </si>
  <si>
    <t>(748) 495-1748</t>
  </si>
  <si>
    <t>(494) 813-5651</t>
  </si>
  <si>
    <t>(779) 217-3175</t>
  </si>
  <si>
    <t>(904) 204-2255</t>
  </si>
  <si>
    <t>(932) 307-3409</t>
  </si>
  <si>
    <t>(993) 960-7653</t>
  </si>
  <si>
    <t>(611) 927-0572</t>
  </si>
  <si>
    <t>(283) 384-7846</t>
  </si>
  <si>
    <t>(677) 875-1069</t>
  </si>
  <si>
    <t>(886) 929-9282</t>
  </si>
  <si>
    <t>(596) 660-5408</t>
  </si>
  <si>
    <t>(768) 242-5793</t>
  </si>
  <si>
    <t>(483) 388-3044</t>
  </si>
  <si>
    <t>(525) 814-4351</t>
  </si>
  <si>
    <t>(872) 458-4785</t>
  </si>
  <si>
    <t>(600) 318-8808</t>
  </si>
  <si>
    <t>(437) 406-2974</t>
  </si>
  <si>
    <t>(615) 712-3381</t>
  </si>
  <si>
    <t>(651) 742-1141</t>
  </si>
  <si>
    <t>(517) 690-8580</t>
  </si>
  <si>
    <t>(616) 766-2111</t>
  </si>
  <si>
    <t>(685) 726-6159</t>
  </si>
  <si>
    <t>(737) 772-3449</t>
  </si>
  <si>
    <t>(876) 612-6879</t>
  </si>
  <si>
    <t>(669) 791-3350</t>
  </si>
  <si>
    <t>(642) 368-4225</t>
  </si>
  <si>
    <t>(953) 901-9132</t>
  </si>
  <si>
    <t>(869) 720-8135</t>
  </si>
  <si>
    <t>(319) 633-9396</t>
  </si>
  <si>
    <t>(731) 945-6687</t>
  </si>
  <si>
    <t>(435) 742-6743</t>
  </si>
  <si>
    <t>(684) 330-1830</t>
  </si>
  <si>
    <t>(843) 248-6284</t>
  </si>
  <si>
    <t>(390) 565-9213</t>
  </si>
  <si>
    <t>(951) 953-8812</t>
  </si>
  <si>
    <t>(516) 909-2316</t>
  </si>
  <si>
    <t>(833) 629-5357</t>
  </si>
  <si>
    <t>(260) 680-9015</t>
  </si>
  <si>
    <t>(724) 882-6713</t>
  </si>
  <si>
    <t>(663) 750-6940</t>
  </si>
  <si>
    <t>(325) 631-2099</t>
  </si>
  <si>
    <t>(594) 787-2465</t>
  </si>
  <si>
    <t>(720) 491-3517</t>
  </si>
  <si>
    <t>(735) 587-8913</t>
  </si>
  <si>
    <t>(295) 530-5752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</si>
  <si>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</si>
  <si>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</si>
  <si>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</si>
  <si>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</si>
  <si>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</si>
  <si>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</si>
  <si>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</si>
  <si>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</si>
  <si>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</si>
  <si>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</si>
  <si>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</si>
  <si>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</si>
  <si>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</si>
  <si>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</si>
  <si>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</si>
  <si>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</si>
  <si>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</si>
  <si>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</si>
  <si>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(504) 719-6268</t>
  </si>
  <si>
    <t>(295) 508-7243</t>
  </si>
  <si>
    <t>(940) 762-9096</t>
  </si>
  <si>
    <t>(370) 597-5412</t>
  </si>
  <si>
    <t>(996) 458-0103</t>
  </si>
  <si>
    <t>(223) 934-8344</t>
  </si>
  <si>
    <t>(611) 728-9360</t>
  </si>
  <si>
    <t>(446) 436-2416</t>
  </si>
  <si>
    <t>(205) 877-2303</t>
  </si>
  <si>
    <t>(442) 997-2681</t>
  </si>
  <si>
    <t>(200) 695-5178</t>
  </si>
  <si>
    <t>(892) 339-6497</t>
  </si>
  <si>
    <t>(719) 593-5606</t>
  </si>
  <si>
    <t>(719) 881-4363</t>
  </si>
  <si>
    <t>(346) 442-6581</t>
  </si>
  <si>
    <t>(690) 340-6090</t>
  </si>
  <si>
    <t>(722) 742-7576</t>
  </si>
  <si>
    <t>(449) 524-6231</t>
  </si>
  <si>
    <t>(703) 723-3874</t>
  </si>
  <si>
    <t>(435) 239-5138</t>
  </si>
  <si>
    <t>(580) 240-1515</t>
  </si>
  <si>
    <t>(650) 385-0635</t>
  </si>
  <si>
    <t>(243) 906-5992</t>
  </si>
  <si>
    <t>(209) 297-3958</t>
  </si>
  <si>
    <t>(966) 338-9815</t>
  </si>
  <si>
    <t>(638) 925-5729</t>
  </si>
  <si>
    <t>(681) 914-0083</t>
  </si>
  <si>
    <t>(354) 628-2294</t>
  </si>
  <si>
    <t>(888) 289-8104</t>
  </si>
  <si>
    <t>(393) 626-4948</t>
  </si>
  <si>
    <t>(887) 262-0302</t>
  </si>
  <si>
    <t>(462) 566-8729</t>
  </si>
  <si>
    <t>(661) 929-3370</t>
  </si>
  <si>
    <t>(859) 862-4703</t>
  </si>
  <si>
    <t>(415) 981-0636</t>
  </si>
  <si>
    <t>(563) 420-8118</t>
  </si>
  <si>
    <t>(462) 763-2017</t>
  </si>
  <si>
    <t>(701) 212-8508</t>
  </si>
  <si>
    <t>(714) 278-0966</t>
  </si>
  <si>
    <t>(523) 677-7026</t>
  </si>
  <si>
    <t>(615) 522-3616</t>
  </si>
  <si>
    <t>(497) 402-3196</t>
  </si>
  <si>
    <t>(624) 360-5381</t>
  </si>
  <si>
    <t>(417) 559-0451</t>
  </si>
  <si>
    <t>(650) 230-0049</t>
  </si>
  <si>
    <t>(863) 238-8964</t>
  </si>
  <si>
    <t>(340) 944-7011</t>
  </si>
  <si>
    <t>(388) 447-0349</t>
  </si>
  <si>
    <t>(562) 364-8454</t>
  </si>
  <si>
    <t>(332) 349-8146</t>
  </si>
  <si>
    <t>(286) 718-4373</t>
  </si>
  <si>
    <t>(397) 693-0198</t>
  </si>
  <si>
    <t>(874) 698-3563</t>
  </si>
  <si>
    <t>(633) 872-7554</t>
  </si>
  <si>
    <t>(799) 691-3758</t>
  </si>
  <si>
    <t>(625) 240-8609</t>
  </si>
  <si>
    <t>(677) 815-4415</t>
  </si>
  <si>
    <t>(368) 227-4620</t>
  </si>
  <si>
    <t>(930) 420-2085</t>
  </si>
  <si>
    <t>(883) 797-3367</t>
  </si>
  <si>
    <t>(616) 916-4936</t>
  </si>
  <si>
    <t>(406) 344-3322</t>
  </si>
  <si>
    <t>(323) 771-5959</t>
  </si>
  <si>
    <t>(898) 732-6602</t>
  </si>
  <si>
    <t>(551) 404-1539</t>
  </si>
  <si>
    <t>(488) 349-4237</t>
  </si>
  <si>
    <t>(296) 444-2189</t>
  </si>
  <si>
    <t>(988) 961-4637</t>
  </si>
  <si>
    <t>(486) 549-5020</t>
  </si>
  <si>
    <t>(868) 892-8961</t>
  </si>
  <si>
    <t>(473) 875-0023</t>
  </si>
  <si>
    <t>(700) 958-6128</t>
  </si>
  <si>
    <t>(696) 679-7702</t>
  </si>
  <si>
    <t>(250) 248-4300</t>
  </si>
  <si>
    <t>(834) 508-9490</t>
  </si>
  <si>
    <t>(503) 283-5457</t>
  </si>
  <si>
    <t>(461) 976-3596</t>
  </si>
  <si>
    <t>(398) 272-4739</t>
  </si>
  <si>
    <t>(279) 586-2100</t>
  </si>
  <si>
    <t>(988) 433-7129</t>
  </si>
  <si>
    <t>(357) 352-8928</t>
  </si>
  <si>
    <t>(240) 852-8613</t>
  </si>
  <si>
    <t>(403) 855-3645</t>
  </si>
  <si>
    <t>(593) 356-1838</t>
  </si>
  <si>
    <t>(433) 213-5953</t>
  </si>
  <si>
    <t>(669) 290-1610</t>
  </si>
  <si>
    <t>(472) 605-7532</t>
  </si>
  <si>
    <t>(287) 839-5879</t>
  </si>
  <si>
    <t>(622) 903-6022</t>
  </si>
  <si>
    <t>(797) 421-8320</t>
  </si>
  <si>
    <t>(478) 658-1534</t>
  </si>
  <si>
    <t>(671) 615-3675</t>
  </si>
  <si>
    <t>(713) 795-1422</t>
  </si>
  <si>
    <t>(201) 705-6808</t>
  </si>
  <si>
    <t>(322) 327-1204</t>
  </si>
  <si>
    <t>(644) 469-5761</t>
  </si>
  <si>
    <t>(674) 440-0703</t>
  </si>
  <si>
    <t>(640) 568-2625</t>
  </si>
  <si>
    <t>(409) 889-4836</t>
  </si>
  <si>
    <t>(359) 210-8594</t>
  </si>
  <si>
    <t>(474) 494-9364</t>
  </si>
  <si>
    <t>(681) 820-0747</t>
  </si>
  <si>
    <t>(921) 657-7404</t>
  </si>
  <si>
    <t>(451) 889-2527</t>
  </si>
  <si>
    <t>(487) 654-5535</t>
  </si>
  <si>
    <t>(243) 692-9341</t>
  </si>
  <si>
    <t>(726) 607-0923</t>
  </si>
  <si>
    <t>(861) 258-0892</t>
  </si>
  <si>
    <t>(514) 904-4726</t>
  </si>
  <si>
    <t>(829) 721-4200</t>
  </si>
  <si>
    <t>(983) 385-7043</t>
  </si>
  <si>
    <t>(223) 360-1632</t>
  </si>
  <si>
    <t>(412) 836-0738</t>
  </si>
  <si>
    <t>(238) 664-3657</t>
  </si>
  <si>
    <t>(759) 680-2696</t>
  </si>
  <si>
    <t>(395) 780-5461</t>
  </si>
  <si>
    <t>(372) 818-3567</t>
  </si>
  <si>
    <t>(935) 960-4873</t>
  </si>
  <si>
    <t>(971) 288-1186</t>
  </si>
  <si>
    <t>(994) 447-4889</t>
  </si>
  <si>
    <t>(232) 476-5035</t>
  </si>
  <si>
    <t>(288) 574-6749</t>
  </si>
  <si>
    <t>(969) 763-9226</t>
  </si>
  <si>
    <t>(732) 708-8561</t>
  </si>
  <si>
    <t>(314) 254-1244</t>
  </si>
  <si>
    <t>(460) 682-5923</t>
  </si>
  <si>
    <t>(200) 565-5639</t>
  </si>
  <si>
    <t>(357) 769-3070</t>
  </si>
  <si>
    <t>(587) 626-3175</t>
  </si>
  <si>
    <t>(465) 293-1802</t>
  </si>
  <si>
    <t>(709) 815-7677</t>
  </si>
  <si>
    <t>(605) 810-1781</t>
  </si>
  <si>
    <t>(256) 681-2246</t>
  </si>
  <si>
    <t>(304) 471-5232</t>
  </si>
  <si>
    <t>(411) 283-4519</t>
  </si>
  <si>
    <t>(442) 496-8157</t>
  </si>
  <si>
    <t>(205) 909-7964</t>
  </si>
  <si>
    <t>(730) 534-7609</t>
  </si>
  <si>
    <t>(770) 286-4391</t>
  </si>
  <si>
    <t>(732) 906-0070</t>
  </si>
  <si>
    <t>(943) 428-2313</t>
  </si>
  <si>
    <t>(785) 951-2152</t>
  </si>
  <si>
    <t>(406) 847-9870</t>
  </si>
  <si>
    <t>(965) 911-5076</t>
  </si>
  <si>
    <t>(599) 327-2008</t>
  </si>
  <si>
    <t>(656) 470-6146</t>
  </si>
  <si>
    <t>(327) 329-5055</t>
  </si>
  <si>
    <t>(208) 903-9126</t>
  </si>
  <si>
    <t>(440) 419-1193</t>
  </si>
  <si>
    <t>(357) 843-1297</t>
  </si>
  <si>
    <t>(726) 820-4884</t>
  </si>
  <si>
    <t>(741) 507-6188</t>
  </si>
  <si>
    <t>(847) 529-3256</t>
  </si>
  <si>
    <t>(622) 751-8803</t>
  </si>
  <si>
    <t>(681) 720-0173</t>
  </si>
  <si>
    <t>(947) 794-9523</t>
  </si>
  <si>
    <t>(697) 343-2772</t>
  </si>
  <si>
    <t>(864) 686-9890</t>
  </si>
  <si>
    <t>(259) 588-3616</t>
  </si>
  <si>
    <t>(711) 535-5569</t>
  </si>
  <si>
    <t>(390) 414-6347</t>
  </si>
  <si>
    <t>(622) 524-5931</t>
  </si>
  <si>
    <t>(832) 663-7857</t>
  </si>
  <si>
    <t>(774) 962-9792</t>
  </si>
  <si>
    <t>(456) 478-8124</t>
  </si>
  <si>
    <t>(689) 369-1765</t>
  </si>
  <si>
    <t>(462) 469-0733</t>
  </si>
  <si>
    <t>(296) 380-9560</t>
  </si>
  <si>
    <t>(770) 446-1820</t>
  </si>
  <si>
    <t>(752) 764-6341</t>
  </si>
  <si>
    <t>(420) 583-7227</t>
  </si>
  <si>
    <t>(844) 867-2783</t>
  </si>
  <si>
    <t>(844) 548-7367</t>
  </si>
  <si>
    <t>(653) 247-2528</t>
  </si>
  <si>
    <t>(323) 918-8630</t>
  </si>
  <si>
    <t>(951) 814-0240</t>
  </si>
  <si>
    <t>(286) 747-9510</t>
  </si>
  <si>
    <t>(780) 915-5789</t>
  </si>
  <si>
    <t>(611) 316-6464</t>
  </si>
  <si>
    <t>(347) 423-7150</t>
  </si>
  <si>
    <t>(690) 391-9308</t>
  </si>
  <si>
    <t>(300) 748-5245</t>
  </si>
  <si>
    <t>(399) 450-6042</t>
  </si>
  <si>
    <t>(941) 250-4612</t>
  </si>
  <si>
    <t>(979) 636-7422</t>
  </si>
  <si>
    <t>(838) 478-1283</t>
  </si>
  <si>
    <t>(709) 730-9311</t>
  </si>
  <si>
    <t>(773) 468-1836</t>
  </si>
  <si>
    <t>(629) 776-7927</t>
  </si>
  <si>
    <t>(374) 637-9848</t>
  </si>
  <si>
    <t>(614) 742-3346</t>
  </si>
  <si>
    <t>(591) 540-1501</t>
  </si>
  <si>
    <t>(674) 692-6307</t>
  </si>
  <si>
    <t>(613) 385-7225</t>
  </si>
  <si>
    <t>(911) 247-1909</t>
  </si>
  <si>
    <t>(428) 712-4844</t>
  </si>
  <si>
    <t>(911) 550-2155</t>
  </si>
  <si>
    <t>(593) 925-4662</t>
  </si>
  <si>
    <t>(538) 584-5847</t>
  </si>
  <si>
    <t>(336) 788-8866</t>
  </si>
  <si>
    <t>(878) 213-7548</t>
  </si>
  <si>
    <t>(544) 332-6097</t>
  </si>
  <si>
    <t>(992) 343-2800</t>
  </si>
  <si>
    <t>(272) 202-0144</t>
  </si>
  <si>
    <t>(738) 345-5103</t>
  </si>
  <si>
    <t>(713) 922-0553</t>
  </si>
  <si>
    <t>(682) 502-1976</t>
  </si>
  <si>
    <t>(260) 372-4164</t>
  </si>
  <si>
    <t>(502) 779-9801</t>
  </si>
  <si>
    <t>(687) 734-3575</t>
  </si>
  <si>
    <t>(503) 471-0311</t>
  </si>
  <si>
    <t>(640) 467-1066</t>
  </si>
  <si>
    <t>(350) 900-0774</t>
  </si>
  <si>
    <t>(593) 907-1562</t>
  </si>
  <si>
    <t>(848) 559-5729</t>
  </si>
  <si>
    <t>(986) 369-4687</t>
  </si>
  <si>
    <t>(815) 645-0166</t>
  </si>
  <si>
    <t>(456) 670-3912</t>
  </si>
  <si>
    <t>(997) 481-7573</t>
  </si>
  <si>
    <t>(571) 271-7420</t>
  </si>
  <si>
    <t>(674) 672-8423</t>
  </si>
  <si>
    <t>(505) 554-8992</t>
  </si>
  <si>
    <t>(826) 231-0876</t>
  </si>
  <si>
    <t>(499) 874-0371</t>
  </si>
  <si>
    <t>(317) 232-9358</t>
  </si>
  <si>
    <t>(852) 388-3751</t>
  </si>
  <si>
    <t>(366) 604-3609</t>
  </si>
  <si>
    <t>(800) 687-3027</t>
  </si>
  <si>
    <t>(924) 920-0218</t>
  </si>
  <si>
    <t>(733) 648-0855</t>
  </si>
  <si>
    <t>(496) 879-5338</t>
  </si>
  <si>
    <t>(363) 981-6810</t>
  </si>
  <si>
    <t>(643) 252-3203</t>
  </si>
  <si>
    <t>(491) 779-1547</t>
  </si>
  <si>
    <t>(731) 808-7183</t>
  </si>
  <si>
    <t>(879) 310-9113</t>
  </si>
  <si>
    <t>(944) 942-5965</t>
  </si>
  <si>
    <t>(257) 383-2777</t>
  </si>
  <si>
    <t>(286) 539-1526</t>
  </si>
  <si>
    <t>(408) 475-2351</t>
  </si>
  <si>
    <t>(654) 850-5430</t>
  </si>
  <si>
    <t>(704) 732-6961</t>
  </si>
  <si>
    <t>(400) 235-6788</t>
  </si>
  <si>
    <t>(363) 851-7332</t>
  </si>
  <si>
    <t>(892) 211-3578</t>
  </si>
  <si>
    <t>(231) 936-5897</t>
  </si>
  <si>
    <t>(609) 914-4233</t>
  </si>
  <si>
    <t>(776) 448-2874</t>
  </si>
  <si>
    <t>(487) 768-3548</t>
  </si>
  <si>
    <t>(601) 357-6775</t>
  </si>
  <si>
    <t>(296) 236-1828</t>
  </si>
  <si>
    <t>(691) 320-1793</t>
  </si>
  <si>
    <t>(919) 955-4757</t>
  </si>
  <si>
    <t>(895) 527-9965</t>
  </si>
  <si>
    <t>(779) 490-1731</t>
  </si>
  <si>
    <t>(317) 905-9963</t>
  </si>
  <si>
    <t>(636) 558-0180</t>
  </si>
  <si>
    <t>(985) 919-4960</t>
  </si>
  <si>
    <t>(558) 212-5147</t>
  </si>
  <si>
    <t>(792) 524-2198</t>
  </si>
  <si>
    <t>(267) 864-5928</t>
  </si>
  <si>
    <t>(496) 239-3951</t>
  </si>
  <si>
    <t>(252) 667-8366</t>
  </si>
  <si>
    <t>(609) 330-8191</t>
  </si>
  <si>
    <t>(439) 401-6738</t>
  </si>
  <si>
    <t>(946) 600-8214</t>
  </si>
  <si>
    <t>(384) 619-1581</t>
  </si>
  <si>
    <t>(675) 655-1424</t>
  </si>
  <si>
    <t>(842) 708-2942</t>
  </si>
  <si>
    <t>(656) 301-2331</t>
  </si>
  <si>
    <t>(728) 554-8409</t>
  </si>
  <si>
    <t>(557) 382-0708</t>
  </si>
  <si>
    <t>(395) 354-7424</t>
  </si>
  <si>
    <t>(752) 229-5173</t>
  </si>
  <si>
    <t>(653) 317-7538</t>
  </si>
  <si>
    <t>(720) 816-6636</t>
  </si>
  <si>
    <t>(392) 567-1811</t>
  </si>
  <si>
    <t>(233) 981-3075</t>
  </si>
  <si>
    <t>(469) 699-2655</t>
  </si>
  <si>
    <t>(311) 568-5798</t>
  </si>
  <si>
    <t>(930) 839-6069</t>
  </si>
  <si>
    <t>(595) 770-6147</t>
  </si>
  <si>
    <t>(796) 698-2556</t>
  </si>
  <si>
    <t>(518) 447-3410</t>
  </si>
  <si>
    <t>(963) 286-3940</t>
  </si>
  <si>
    <t>(989) 381-2553</t>
  </si>
  <si>
    <t>(760) 748-7416</t>
  </si>
  <si>
    <t>(382) 950-9603</t>
  </si>
  <si>
    <t>(256) 505-6404</t>
  </si>
  <si>
    <t>(262) 756-8019</t>
  </si>
  <si>
    <t>(437) 405-6290</t>
  </si>
  <si>
    <t>(582) 368-1385</t>
  </si>
  <si>
    <t>(659) 871-3879</t>
  </si>
  <si>
    <t>(353) 426-1757</t>
  </si>
  <si>
    <t>(856) 331-2705</t>
  </si>
  <si>
    <t>(700) 644-2712</t>
  </si>
  <si>
    <t>(294) 342-2123</t>
  </si>
  <si>
    <t>(232) 232-3544</t>
  </si>
  <si>
    <t>(368) 282-4245</t>
  </si>
  <si>
    <t>(606) 269-6077</t>
  </si>
  <si>
    <t>(975) 455-9019</t>
  </si>
  <si>
    <t>(473) 353-4079</t>
  </si>
  <si>
    <t>(845) 455-2297</t>
  </si>
  <si>
    <t>(811) 819-5474</t>
  </si>
  <si>
    <t>(923) 852-7654</t>
  </si>
  <si>
    <t>(559) 237-1566</t>
  </si>
  <si>
    <t>(930) 751-5153</t>
  </si>
  <si>
    <t>(423) 496-3540</t>
  </si>
  <si>
    <t>(566) 531-0451</t>
  </si>
  <si>
    <t>(923) 361-1596</t>
  </si>
  <si>
    <t>(479) 389-7125</t>
  </si>
  <si>
    <t>(522) 838-0614</t>
  </si>
  <si>
    <t>(463) 645-5648</t>
  </si>
  <si>
    <t>(968) 499-4402</t>
  </si>
  <si>
    <t>(263) 379-6789</t>
  </si>
  <si>
    <t>(316) 405-3234</t>
  </si>
  <si>
    <t>(443) 667-4609</t>
  </si>
  <si>
    <t>(851) 269-0491</t>
  </si>
  <si>
    <t>(727) 313-4625</t>
  </si>
  <si>
    <t>(900) 258-6110</t>
  </si>
  <si>
    <t>(984) 388-6360</t>
  </si>
  <si>
    <t>(994) 832-9514</t>
  </si>
  <si>
    <t>(470) 309-6205</t>
  </si>
  <si>
    <t>(510) 332-3248</t>
  </si>
  <si>
    <t>(608) 742-9416</t>
  </si>
  <si>
    <t>(382) 786-4916</t>
  </si>
  <si>
    <t>(688) 304-8571</t>
  </si>
  <si>
    <t>(639) 405-1427</t>
  </si>
  <si>
    <t>(648) 441-1338</t>
  </si>
  <si>
    <t>(558) 935-7698</t>
  </si>
  <si>
    <t>(398) 257-6801</t>
  </si>
  <si>
    <t>(226) 474-1021</t>
  </si>
  <si>
    <t>(696) 224-8334</t>
  </si>
  <si>
    <t>(861) 766-3153</t>
  </si>
  <si>
    <t>(283) 579-9362</t>
  </si>
  <si>
    <t>(970) 553-9470</t>
  </si>
  <si>
    <t>(251) 956-4735</t>
  </si>
  <si>
    <t>(461) 415-6750</t>
  </si>
  <si>
    <t>(942) 377-8831</t>
  </si>
  <si>
    <t>(209) 879-7336</t>
  </si>
  <si>
    <t>(786) 225-1408</t>
  </si>
  <si>
    <t>(706) 852-2679</t>
  </si>
  <si>
    <t>(332) 433-7473</t>
  </si>
  <si>
    <t>(788) 716-6288</t>
  </si>
  <si>
    <t>(969) 824-6307</t>
  </si>
  <si>
    <t>(578) 987-8609</t>
  </si>
  <si>
    <t>(864) 796-2642</t>
  </si>
  <si>
    <t>(360) 395-0174</t>
  </si>
  <si>
    <t>(473) 259-7625</t>
  </si>
  <si>
    <t>(585) 896-7221</t>
  </si>
  <si>
    <t>(516) 505-2111</t>
  </si>
  <si>
    <t>(948) 883-9967</t>
  </si>
  <si>
    <t>(719) 644-3160</t>
  </si>
  <si>
    <t>(600) 967-9596</t>
  </si>
  <si>
    <t>(997) 396-1254</t>
  </si>
  <si>
    <t>(289) 891-8370</t>
  </si>
  <si>
    <t>(454) 330-7142</t>
  </si>
  <si>
    <t>(843) 779-5683</t>
  </si>
  <si>
    <t>(424) 719-6724</t>
  </si>
  <si>
    <t>(849) 292-8635</t>
  </si>
  <si>
    <t>(477) 421-7045</t>
  </si>
  <si>
    <t>(401) 825-3736</t>
  </si>
  <si>
    <t>(305) 393-0553</t>
  </si>
  <si>
    <t>(640) 477-1369</t>
  </si>
  <si>
    <t>(225) 944-9455</t>
  </si>
  <si>
    <t>(818) 544-9992</t>
  </si>
  <si>
    <t>(248) 248-7570</t>
  </si>
  <si>
    <t>(688) 689-4456</t>
  </si>
  <si>
    <t>(532) 988-8123</t>
  </si>
  <si>
    <t>(447) 481-7902</t>
  </si>
  <si>
    <t>(333) 864-8602</t>
  </si>
  <si>
    <t>(350) 978-7967</t>
  </si>
  <si>
    <t>(316) 992-3895</t>
  </si>
  <si>
    <t>(247) 429-9544</t>
  </si>
  <si>
    <t>(843) 742-7308</t>
  </si>
  <si>
    <t>(770) 393-3543</t>
  </si>
  <si>
    <t>(949) 598-2771</t>
  </si>
  <si>
    <t>(699) 746-9159</t>
  </si>
  <si>
    <t>(844) 950-9259</t>
  </si>
  <si>
    <t>(787) 302-4699</t>
  </si>
  <si>
    <t>(952) 745-8983</t>
  </si>
  <si>
    <t>(873) 828-7242</t>
  </si>
  <si>
    <t>(943) 865-9127</t>
  </si>
  <si>
    <t>(668) 821-9575</t>
  </si>
  <si>
    <t>(456) 829-6689</t>
  </si>
  <si>
    <t>(224) 518-9412</t>
  </si>
  <si>
    <t>(822) 587-3348</t>
  </si>
  <si>
    <t>(699) 407-0837</t>
  </si>
  <si>
    <t>(272) 549-4608</t>
  </si>
  <si>
    <t>(887) 405-0872</t>
  </si>
  <si>
    <t>(762) 491-8640</t>
  </si>
  <si>
    <t>(368) 723-8977</t>
  </si>
  <si>
    <t>(698) 412-9077</t>
  </si>
  <si>
    <t>(302) 256-8455</t>
  </si>
  <si>
    <t>(917) 817-2323</t>
  </si>
  <si>
    <t>(272) 983-1657</t>
  </si>
  <si>
    <t>(334) 772-1013</t>
  </si>
  <si>
    <t>(299) 772-6764</t>
  </si>
  <si>
    <t>(229) 988-7982</t>
  </si>
  <si>
    <t>(583) 883-0821</t>
  </si>
  <si>
    <t>(464) 724-8248</t>
  </si>
  <si>
    <t>(468) 449-7481</t>
  </si>
  <si>
    <t>(628) 943-0691</t>
  </si>
  <si>
    <t>(712) 908-2589</t>
  </si>
  <si>
    <t>(987) 571-6279</t>
  </si>
  <si>
    <t>(929) 373-3828</t>
  </si>
  <si>
    <t>(734) 789-3855</t>
  </si>
  <si>
    <t>(733) 556-5309</t>
  </si>
  <si>
    <t>(429) 856-2926</t>
  </si>
  <si>
    <t>(867) 348-9295</t>
  </si>
  <si>
    <t>(698) 662-7980</t>
  </si>
  <si>
    <t>(632) 905-5610</t>
  </si>
  <si>
    <t>(901) 282-1660</t>
  </si>
  <si>
    <t>(229) 509-6838</t>
  </si>
  <si>
    <t>(852) 727-9985</t>
  </si>
  <si>
    <t>(878) 768-5731</t>
  </si>
  <si>
    <t>(577) 307-6609</t>
  </si>
  <si>
    <t>(799) 915-9575</t>
  </si>
  <si>
    <t>(744) 335-2955</t>
  </si>
  <si>
    <t>(617) 452-1538</t>
  </si>
  <si>
    <t>(919) 981-1829</t>
  </si>
  <si>
    <t>(528) 684-9875</t>
  </si>
  <si>
    <t>(494) 899-6340</t>
  </si>
  <si>
    <t>(701) 769-5447</t>
  </si>
  <si>
    <t>(388) 723-4833</t>
  </si>
  <si>
    <t>(936) 408-8750</t>
  </si>
  <si>
    <t>(291) 231-4877</t>
  </si>
  <si>
    <t>(574) 819-4630</t>
  </si>
  <si>
    <t>(898) 602-2321</t>
  </si>
  <si>
    <t>(324) 842-3359</t>
  </si>
  <si>
    <t>(674) 307-5065</t>
  </si>
  <si>
    <t>(860) 430-9246</t>
  </si>
  <si>
    <t>(349) 220-3362</t>
  </si>
  <si>
    <t>(552) 912-4336</t>
  </si>
  <si>
    <t>(841) 890-5507</t>
  </si>
  <si>
    <t>(810) 993-2143</t>
  </si>
  <si>
    <t>(454) 648-4285</t>
  </si>
  <si>
    <t>(263) 975-5248</t>
  </si>
  <si>
    <t>(229) 791-0591</t>
  </si>
  <si>
    <t>(239) 230-6723</t>
  </si>
  <si>
    <t>(519) 834-6230</t>
  </si>
  <si>
    <t>(927) 989-2134</t>
  </si>
  <si>
    <t>(750) 231-1278</t>
  </si>
  <si>
    <t>(993) 819-1581</t>
  </si>
  <si>
    <t>(992) 764-6787</t>
  </si>
  <si>
    <t>(426) 616-7643</t>
  </si>
  <si>
    <t>(782) 483-8539</t>
  </si>
  <si>
    <t>(758) 784-6496</t>
  </si>
  <si>
    <t>(353) 949-8642</t>
  </si>
  <si>
    <t>(419) 271-2209</t>
  </si>
  <si>
    <t>(695) 831-3671</t>
  </si>
  <si>
    <t>(471) 654-4289</t>
  </si>
  <si>
    <t>(610) 698-5603</t>
  </si>
  <si>
    <t>(848) 708-6921</t>
  </si>
  <si>
    <t>(425) 759-6711</t>
  </si>
  <si>
    <t>(536) 509-3496</t>
  </si>
  <si>
    <t>(682) 371-3633</t>
  </si>
  <si>
    <t>(395) 739-7429</t>
  </si>
  <si>
    <t>(496) 593-3991</t>
  </si>
  <si>
    <t>(422) 591-9860</t>
  </si>
  <si>
    <t>(614) 614-8713</t>
  </si>
  <si>
    <t>(543) 365-7239</t>
  </si>
  <si>
    <t>(953) 224-1239</t>
  </si>
  <si>
    <t>(719) 666-7774</t>
  </si>
  <si>
    <t>(740) 214-9501</t>
  </si>
  <si>
    <t>(957) 947-6883</t>
  </si>
  <si>
    <t>(454) 614-0576</t>
  </si>
  <si>
    <t>(501) 237-3656</t>
  </si>
  <si>
    <t>(302) 344-8410</t>
  </si>
  <si>
    <t>(364) 877-2311</t>
  </si>
  <si>
    <t>(209) 900-1460</t>
  </si>
  <si>
    <t>(705) 896-8293</t>
  </si>
  <si>
    <t>(845) 453-8354</t>
  </si>
  <si>
    <t>(222) 401-6952</t>
  </si>
  <si>
    <t>(226) 882-1823</t>
  </si>
  <si>
    <t>(876) 391-9261</t>
  </si>
  <si>
    <t>(942) 807-6926</t>
  </si>
  <si>
    <t>(772) 705-5952</t>
  </si>
  <si>
    <t>(840) 981-1117</t>
  </si>
  <si>
    <t>(693) 870-1822</t>
  </si>
  <si>
    <t>(388) 451-5422</t>
  </si>
  <si>
    <t>(780) 656-1096</t>
  </si>
  <si>
    <t>(579) 952-6808</t>
  </si>
  <si>
    <t>(387) 538-2533</t>
  </si>
  <si>
    <t>(727) 372-5713</t>
  </si>
  <si>
    <t>(317) 672-5744</t>
  </si>
  <si>
    <t>(329) 891-2077</t>
  </si>
  <si>
    <t>(398) 404-4531</t>
  </si>
  <si>
    <t>(951) 374-6032</t>
  </si>
  <si>
    <t>(361) 244-5124</t>
  </si>
  <si>
    <t>(308) 927-4163</t>
  </si>
  <si>
    <t>(604) 635-3303</t>
  </si>
  <si>
    <t>(334) 850-8140</t>
  </si>
  <si>
    <t>(551) 463-3914</t>
  </si>
  <si>
    <t>(732) 565-1110</t>
  </si>
  <si>
    <t>(312) 348-5773</t>
  </si>
  <si>
    <t>(637) 729-8146</t>
  </si>
  <si>
    <t>(809) 618-5906</t>
  </si>
  <si>
    <t>(875) 247-7784</t>
  </si>
  <si>
    <t>(922) 389-1420</t>
  </si>
  <si>
    <t>(358) 338-4360</t>
  </si>
  <si>
    <t>(371) 781-3986</t>
  </si>
  <si>
    <t>(994) 884-8160</t>
  </si>
  <si>
    <t>(410) 711-4695</t>
  </si>
  <si>
    <t>(679) 967-9642</t>
  </si>
  <si>
    <t>(392) 902-5044</t>
  </si>
  <si>
    <t>(812) 508-9807</t>
  </si>
  <si>
    <t>(422) 416-4444</t>
  </si>
  <si>
    <t>(473) 919-0061</t>
  </si>
  <si>
    <t>(822) 736-4675</t>
  </si>
  <si>
    <t>(833) 823-6470</t>
  </si>
  <si>
    <t>(413) 463-3164</t>
  </si>
  <si>
    <t>(780) 604-2895</t>
  </si>
  <si>
    <t>(262) 211-0265</t>
  </si>
  <si>
    <t>(268) 712-7660</t>
  </si>
  <si>
    <t>(744) 267-9349</t>
  </si>
  <si>
    <t>(949) 257-2530</t>
  </si>
  <si>
    <t>(834) 971-5240</t>
  </si>
  <si>
    <t>(707) 279-5282</t>
  </si>
  <si>
    <t>(934) 362-5596</t>
  </si>
  <si>
    <t>(336) 533-6650</t>
  </si>
  <si>
    <t>(375) 573-3606</t>
  </si>
  <si>
    <t>(944) 481-9531</t>
  </si>
  <si>
    <t>(466) 210-7434</t>
  </si>
  <si>
    <t>(832) 804-2690</t>
  </si>
  <si>
    <t>(347) 847-3387</t>
  </si>
  <si>
    <t>(301) 821-4226</t>
  </si>
  <si>
    <t>(462) 752-6248</t>
  </si>
  <si>
    <t>(400) 658-1904</t>
  </si>
  <si>
    <t>(596) 653-4507</t>
  </si>
  <si>
    <t>(519) 384-8287</t>
  </si>
  <si>
    <t>(896) 641-7976</t>
  </si>
  <si>
    <t>(288) 958-3534</t>
  </si>
  <si>
    <t>(871) 820-2589</t>
  </si>
  <si>
    <t>(303) 681-8666</t>
  </si>
  <si>
    <t>(385) 830-3297</t>
  </si>
  <si>
    <t>(971) 618-7510</t>
  </si>
  <si>
    <t>(851) 584-2900</t>
  </si>
  <si>
    <t>(247) 995-5965</t>
  </si>
  <si>
    <t>(998) 535-6878</t>
  </si>
  <si>
    <t>(350) 396-0627</t>
  </si>
  <si>
    <t>(770) 862-7445</t>
  </si>
  <si>
    <t>(786) 235-4329</t>
  </si>
  <si>
    <t>(300) 685-3494</t>
  </si>
  <si>
    <t>(226) 599-5111</t>
  </si>
  <si>
    <t>(560) 348-7975</t>
  </si>
  <si>
    <t>(693) 263-4900</t>
  </si>
  <si>
    <t>(546) 784-9818</t>
  </si>
  <si>
    <t>(212) 965-6554</t>
  </si>
  <si>
    <t>(889) 443-1755</t>
  </si>
  <si>
    <t>(848) 779-2483</t>
  </si>
  <si>
    <t>(805) 697-3346</t>
  </si>
  <si>
    <t>(913) 721-8266</t>
  </si>
  <si>
    <t>(282) 349-2003</t>
  </si>
  <si>
    <t>(963) 229-9721</t>
  </si>
  <si>
    <t>(546) 649-9186</t>
  </si>
  <si>
    <t>(790) 423-9896</t>
  </si>
  <si>
    <t>(402) 426-6854</t>
  </si>
  <si>
    <t>(258) 814-1284</t>
  </si>
  <si>
    <t>(832) 468-1526</t>
  </si>
  <si>
    <t>(587) 654-1459</t>
  </si>
  <si>
    <t>(786) 599-5695</t>
  </si>
  <si>
    <t>(673) 380-1953</t>
  </si>
  <si>
    <t>(787) 598-7416</t>
  </si>
  <si>
    <t>(252) 212-3211</t>
  </si>
  <si>
    <t>(458) 895-2442</t>
  </si>
  <si>
    <t>(901) 850-8259</t>
  </si>
  <si>
    <t>(625) 448-6097</t>
  </si>
  <si>
    <t>(556) 902-0359</t>
  </si>
  <si>
    <t>(419) 691-3967</t>
  </si>
  <si>
    <t>(299) 917-8437</t>
  </si>
  <si>
    <t>(568) 949-0998</t>
  </si>
  <si>
    <t>(377) 519-0306</t>
  </si>
  <si>
    <t>(266) 259-5870</t>
  </si>
  <si>
    <t>(399) 366-1808</t>
  </si>
  <si>
    <t>(494) 586-8976</t>
  </si>
  <si>
    <t>(255) 815-9078</t>
  </si>
  <si>
    <t>(727) 783-4000</t>
  </si>
  <si>
    <t>(848) 504-4182</t>
  </si>
  <si>
    <t>(746) 203-6657</t>
  </si>
  <si>
    <t>(865) 416-9258</t>
  </si>
  <si>
    <t>(965) 404-9334</t>
  </si>
  <si>
    <t>(928) 728-1293</t>
  </si>
  <si>
    <t>(979) 684-4030</t>
  </si>
  <si>
    <t>(667) 933-2880</t>
  </si>
  <si>
    <t>(569) 583-5618</t>
  </si>
  <si>
    <t>(553) 319-8193</t>
  </si>
  <si>
    <t>(216) 642-1783</t>
  </si>
  <si>
    <t>(758) 641-0007</t>
  </si>
  <si>
    <t>(647) 600-0763</t>
  </si>
  <si>
    <t>(389) 210-4301</t>
  </si>
  <si>
    <t>(559) 237-4254</t>
  </si>
  <si>
    <t>(425) 639-1001</t>
  </si>
  <si>
    <t>(912) 744-3841</t>
  </si>
  <si>
    <t>(420) 734-0267</t>
  </si>
  <si>
    <t>(642) 256-2742</t>
  </si>
  <si>
    <t>(440) 856-1816</t>
  </si>
  <si>
    <t>(236) 758-1959</t>
  </si>
  <si>
    <t>(454) 251-7217</t>
  </si>
  <si>
    <t>(554) 671-5835</t>
  </si>
  <si>
    <t>(796) 405-5951</t>
  </si>
  <si>
    <t>(355) 836-1997</t>
  </si>
  <si>
    <t>(286) 437-9985</t>
  </si>
  <si>
    <t>(728) 630-9093</t>
  </si>
  <si>
    <t>(375) 276-9555</t>
  </si>
  <si>
    <t>(303) 888-3580</t>
  </si>
  <si>
    <t>(620) 263-0937</t>
  </si>
  <si>
    <t>(285) 569-3815</t>
  </si>
  <si>
    <t>(933) 493-1296</t>
  </si>
  <si>
    <t>(984) 925-1479</t>
  </si>
  <si>
    <t>(745) 969-2385</t>
  </si>
  <si>
    <t>(385) 423-8512</t>
  </si>
  <si>
    <t>(541) 380-9655</t>
  </si>
  <si>
    <t>(499) 251-4292</t>
  </si>
  <si>
    <t>(889) 376-3128</t>
  </si>
  <si>
    <t>(899) 319-0739</t>
  </si>
  <si>
    <t>(799) 736-0563</t>
  </si>
  <si>
    <t>(897) 495-1662</t>
  </si>
  <si>
    <t>(744) 403-9916</t>
  </si>
  <si>
    <t>(936) 598-2906</t>
  </si>
  <si>
    <t>(469) 532-4548</t>
  </si>
  <si>
    <t>(947) 361-6058</t>
  </si>
  <si>
    <t>(949) 882-5871</t>
  </si>
  <si>
    <t>(305) 415-3051</t>
  </si>
  <si>
    <t>(828) 518-2220</t>
  </si>
  <si>
    <t>(723) 679-1851</t>
  </si>
  <si>
    <t>(274) 482-2742</t>
  </si>
  <si>
    <t>(596) 753-6330</t>
  </si>
  <si>
    <t>(493) 751-7562</t>
  </si>
  <si>
    <t>(804) 565-3963</t>
  </si>
  <si>
    <t>(857) 359-0241</t>
  </si>
  <si>
    <t>(680) 877-0373</t>
  </si>
  <si>
    <t>(644) 440-6033</t>
  </si>
  <si>
    <t>(788) 977-2844</t>
  </si>
  <si>
    <t>(244) 263-7499</t>
  </si>
  <si>
    <t>(837) 287-6032</t>
  </si>
  <si>
    <t>(212) 363-5006</t>
  </si>
  <si>
    <t>(315) 840-0702</t>
  </si>
  <si>
    <t>(467) 358-4503</t>
  </si>
  <si>
    <t>(360) 620-0866</t>
  </si>
  <si>
    <t>(229) 275-5223</t>
  </si>
  <si>
    <t>(344) 778-8434</t>
  </si>
  <si>
    <t>(258) 518-2594</t>
  </si>
  <si>
    <t>(859) 270-2403</t>
  </si>
  <si>
    <t>(611) 486-5321</t>
  </si>
  <si>
    <t>(768) 652-3949</t>
  </si>
  <si>
    <t>(998) 487-9102</t>
  </si>
  <si>
    <t>(253) 321-2154</t>
  </si>
  <si>
    <t>(532) 409-6324</t>
  </si>
  <si>
    <t>(661) 728-1691</t>
  </si>
  <si>
    <t>(570) 540-0876</t>
  </si>
  <si>
    <t>(433) 516-7191</t>
  </si>
  <si>
    <t>(535) 857-6686</t>
  </si>
  <si>
    <t>(849) 782-9869</t>
  </si>
  <si>
    <t>(561) 625-6255</t>
  </si>
  <si>
    <t>(654) 705-7739</t>
  </si>
  <si>
    <t>(712) 820-6745</t>
  </si>
  <si>
    <t>(259) 838-4855</t>
  </si>
  <si>
    <t>(824) 717-6847</t>
  </si>
  <si>
    <t>(366) 665-1941</t>
  </si>
  <si>
    <t>(305) 495-3592</t>
  </si>
  <si>
    <t>(602) 659-7572</t>
  </si>
  <si>
    <t>(689) 239-4563</t>
  </si>
  <si>
    <t>(207) 205-4139</t>
  </si>
  <si>
    <t>(516) 973-1052</t>
  </si>
  <si>
    <t>(556) 265-3355</t>
  </si>
  <si>
    <t>(630) 838-5414</t>
  </si>
  <si>
    <t>(762) 570-3297</t>
  </si>
  <si>
    <t>(283) 766-9356</t>
  </si>
  <si>
    <t>(750) 486-9536</t>
  </si>
  <si>
    <t>(619) 353-7970</t>
  </si>
  <si>
    <t>(961) 219-0829</t>
  </si>
  <si>
    <t>(209) 879-1264</t>
  </si>
  <si>
    <t>(332) 532-0822</t>
  </si>
  <si>
    <t>(487) 640-6779</t>
  </si>
  <si>
    <t>(536) 366-2187</t>
  </si>
  <si>
    <t>(363) 544-2841</t>
  </si>
  <si>
    <t>(461) 271-1631</t>
  </si>
  <si>
    <t>(857) 335-5320</t>
  </si>
  <si>
    <t>(634) 371-1153</t>
  </si>
  <si>
    <t>(439) 244-2458</t>
  </si>
  <si>
    <t>(320) 535-5081</t>
  </si>
  <si>
    <t>(993) 964-1956</t>
  </si>
  <si>
    <t>(748) 245-9826</t>
  </si>
  <si>
    <t>(381) 532-2238</t>
  </si>
  <si>
    <t>(907) 754-8902</t>
  </si>
  <si>
    <t>(531) 907-4416</t>
  </si>
  <si>
    <t>(572) 498-8666</t>
  </si>
  <si>
    <t>(716) 425-2898</t>
  </si>
  <si>
    <t>(762) 419-8629</t>
  </si>
  <si>
    <t>(280) 675-9489</t>
  </si>
  <si>
    <t>(634) 550-6646</t>
  </si>
  <si>
    <t>(527) 606-6801</t>
  </si>
  <si>
    <t>(465) 963-8317</t>
  </si>
  <si>
    <t>(659) 984-6638</t>
  </si>
  <si>
    <t>(962) 381-3510</t>
  </si>
  <si>
    <t>(576) 978-9774</t>
  </si>
  <si>
    <t>(721) 881-8367</t>
  </si>
  <si>
    <t>(812) 855-9668</t>
  </si>
  <si>
    <t>(819) 268-2557</t>
  </si>
  <si>
    <t>(398) 878-0122</t>
  </si>
  <si>
    <t>(301) 631-9640</t>
  </si>
  <si>
    <t>(891) 535-5328</t>
  </si>
  <si>
    <t>(576) 200-5761</t>
  </si>
  <si>
    <t>(654) 407-4012</t>
  </si>
  <si>
    <t>(599) 743-9003</t>
  </si>
  <si>
    <t>(240) 906-5404</t>
  </si>
  <si>
    <t>(455) 626-4301</t>
  </si>
  <si>
    <t>(493) 311-8669</t>
  </si>
  <si>
    <t>(758) 602-4935</t>
  </si>
  <si>
    <t>(390) 779-8899</t>
  </si>
  <si>
    <t>(487) 438-4975</t>
  </si>
  <si>
    <t>(659) 904-0068</t>
  </si>
  <si>
    <t>(721) 772-9718</t>
  </si>
  <si>
    <t>(471) 210-6992</t>
  </si>
  <si>
    <t>(435) 955-2960</t>
  </si>
  <si>
    <t>(323) 803-5626</t>
  </si>
  <si>
    <t>(507) 934-7625</t>
  </si>
  <si>
    <t>(532) 766-7644</t>
  </si>
  <si>
    <t>(772) 757-3738</t>
  </si>
  <si>
    <t>(887) 277-6652</t>
  </si>
  <si>
    <t>(725) 408-3080</t>
  </si>
  <si>
    <t>(845) 673-0453</t>
  </si>
  <si>
    <t>(962) 741-6475</t>
  </si>
  <si>
    <t>(396) 942-3896</t>
  </si>
  <si>
    <t>(672) 429-8285</t>
  </si>
  <si>
    <t>(524) 528-5199</t>
  </si>
  <si>
    <t>(422) 560-9699</t>
  </si>
  <si>
    <t>(879) 980-7282</t>
  </si>
  <si>
    <t>(372) 654-9387</t>
  </si>
  <si>
    <t>(933) 613-2582</t>
  </si>
  <si>
    <t>(365) 278-8056</t>
  </si>
  <si>
    <t>(588) 897-0633</t>
  </si>
  <si>
    <t>(303) 754-3969</t>
  </si>
  <si>
    <t>(311) 963-9615</t>
  </si>
  <si>
    <t>(777) 720-1143</t>
  </si>
  <si>
    <t>(741) 758-2688</t>
  </si>
  <si>
    <t>(802) 484-9409</t>
  </si>
  <si>
    <t>(641) 921-8831</t>
  </si>
  <si>
    <t>(954) 421-2884</t>
  </si>
  <si>
    <t>(954) 956-0103</t>
  </si>
  <si>
    <t>(295) 983-4853</t>
  </si>
  <si>
    <t>(253) 483-2574</t>
  </si>
  <si>
    <t>(244) 616-3629</t>
  </si>
  <si>
    <t>(586) 717-5632</t>
  </si>
  <si>
    <t>(890) 780-5763</t>
  </si>
  <si>
    <t>(958) 671-5221</t>
  </si>
  <si>
    <t>(203) 272-8879</t>
  </si>
  <si>
    <t>(412) 374-4809</t>
  </si>
  <si>
    <t>(700) 831-5400</t>
  </si>
  <si>
    <t>(536) 847-4736</t>
  </si>
  <si>
    <t>(853) 399-2912</t>
  </si>
  <si>
    <t>(719) 895-4064</t>
  </si>
  <si>
    <t>(579) 455-3524</t>
  </si>
  <si>
    <t>(952) 284-4700</t>
  </si>
  <si>
    <t>(819) 878-4303</t>
  </si>
  <si>
    <t>(467) 290-0508</t>
  </si>
  <si>
    <t>(590) 409-5907</t>
  </si>
  <si>
    <t>(266) 570-8715</t>
  </si>
  <si>
    <t>(471) 733-8756</t>
  </si>
  <si>
    <t>(616) 501-9475</t>
  </si>
  <si>
    <t>(814) 815-8592</t>
  </si>
  <si>
    <t>(628) 340-8842</t>
  </si>
  <si>
    <t>(994) 397-7201</t>
  </si>
  <si>
    <t>(644) 968-4427</t>
  </si>
  <si>
    <t>(549) 850-2390</t>
  </si>
  <si>
    <t>(506) 841-6393</t>
  </si>
  <si>
    <t>(340) 492-0275</t>
  </si>
  <si>
    <t>(383) 357-1843</t>
  </si>
  <si>
    <t>(405) 559-9778</t>
  </si>
  <si>
    <t>(268) 398-7609</t>
  </si>
  <si>
    <t>(310) 577-6728</t>
  </si>
  <si>
    <t>(811) 765-3302</t>
  </si>
  <si>
    <t>(403) 928-7118</t>
  </si>
  <si>
    <t>(607) 905-6893</t>
  </si>
  <si>
    <t>(384) 958-4888</t>
  </si>
  <si>
    <t>(324) 284-9902</t>
  </si>
  <si>
    <t>(836) 752-4390</t>
  </si>
  <si>
    <t>(574) 870-1271</t>
  </si>
  <si>
    <t>(422) 535-5367</t>
  </si>
  <si>
    <t>(415) 828-3663</t>
  </si>
  <si>
    <t>(415) 947-3697</t>
  </si>
  <si>
    <t>(655) 247-5450</t>
  </si>
  <si>
    <t>(726) 230-1885</t>
  </si>
  <si>
    <t>(301) 446-4931</t>
  </si>
  <si>
    <t>(205) 948-8280</t>
  </si>
  <si>
    <t>(216) 341-9188</t>
  </si>
  <si>
    <t>(922) 668-4401</t>
  </si>
  <si>
    <t>(929) 916-9742</t>
  </si>
  <si>
    <t>(294) 465-2217</t>
  </si>
  <si>
    <t>(358) 731-3798</t>
  </si>
  <si>
    <t>(352) 604-1886</t>
  </si>
  <si>
    <t>(316) 723-5488</t>
  </si>
  <si>
    <t>(900) 365-3438</t>
  </si>
  <si>
    <t>(232) 995-8639</t>
  </si>
  <si>
    <t>(713) 359-4317</t>
  </si>
  <si>
    <t>(206) 847-8774</t>
  </si>
  <si>
    <t>(411) 376-4315</t>
  </si>
  <si>
    <t>(938) 721-2256</t>
  </si>
  <si>
    <t>(419) 442-9188</t>
  </si>
  <si>
    <t>(763) 952-1502</t>
  </si>
  <si>
    <t>(723) 961-1436</t>
  </si>
  <si>
    <t>(233) 477-9648</t>
  </si>
  <si>
    <t>(347) 835-6563</t>
  </si>
  <si>
    <t>(732) 949-7420</t>
  </si>
  <si>
    <t>(334) 788-2547</t>
  </si>
  <si>
    <t>(355) 952-4381</t>
  </si>
  <si>
    <t>(875) 650-4506</t>
  </si>
  <si>
    <t>(650) 311-4823</t>
  </si>
  <si>
    <t>(944) 439-2624</t>
  </si>
  <si>
    <t>(283) 827-0141</t>
  </si>
  <si>
    <t>(975) 594-0844</t>
  </si>
  <si>
    <t>(990) 738-6040</t>
  </si>
  <si>
    <t>(770) 545-8863</t>
  </si>
  <si>
    <t>(334) 305-7194</t>
  </si>
  <si>
    <t>(602) 467-4837</t>
  </si>
  <si>
    <t>(939) 500-3265</t>
  </si>
  <si>
    <t>(987) 536-2384</t>
  </si>
  <si>
    <t>(730) 738-3338</t>
  </si>
  <si>
    <t>(330) 201-7051</t>
  </si>
  <si>
    <t>(932) 338-3282</t>
  </si>
  <si>
    <t>(878) 237-0878</t>
  </si>
  <si>
    <t>(403) 429-9891</t>
  </si>
  <si>
    <t>(705) 444-0556</t>
  </si>
  <si>
    <t>(879) 591-2306</t>
  </si>
  <si>
    <t>(467) 399-9709</t>
  </si>
  <si>
    <t>(744) 598-1150</t>
  </si>
  <si>
    <t>(857) 769-7335</t>
  </si>
  <si>
    <t>(894) 916-8764</t>
  </si>
  <si>
    <t>(546) 437-8882</t>
  </si>
  <si>
    <t>(928) 743-6374</t>
  </si>
  <si>
    <t>(751) 725-0334</t>
  </si>
  <si>
    <t>(453) 596-2200</t>
  </si>
  <si>
    <t>(623) 788-7862</t>
  </si>
  <si>
    <t>(920) 438-1880</t>
  </si>
  <si>
    <t>(752) 297-5212</t>
  </si>
  <si>
    <t>(693) 681-7202</t>
  </si>
  <si>
    <t>(455) 437-3253</t>
  </si>
  <si>
    <t>(212) 757-8062</t>
  </si>
  <si>
    <t>(904) 210-8504</t>
  </si>
  <si>
    <t>(203) 626-2113</t>
  </si>
  <si>
    <t>(671) 220-0042</t>
  </si>
  <si>
    <t>(547) 966-8598</t>
  </si>
  <si>
    <t>(623) 913-9558</t>
  </si>
  <si>
    <t>(715) 291-1286</t>
  </si>
  <si>
    <t>(354) 237-3268</t>
  </si>
  <si>
    <t>(269) 935-1685</t>
  </si>
  <si>
    <t>(646) 203-3225</t>
  </si>
  <si>
    <t>(806) 938-4587</t>
  </si>
  <si>
    <t>(633) 955-6590</t>
  </si>
  <si>
    <t>(987) 947-7889</t>
  </si>
  <si>
    <t>(946) 604-6365</t>
  </si>
  <si>
    <t>(696) 763-2316</t>
  </si>
  <si>
    <t>(461) 831-9487</t>
  </si>
  <si>
    <t>(695) 531-1875</t>
  </si>
  <si>
    <t>(936) 854-3061</t>
  </si>
  <si>
    <t>(691) 840-0840</t>
  </si>
  <si>
    <t>(810) 733-6823</t>
  </si>
  <si>
    <t>(392) 721-3723</t>
  </si>
  <si>
    <t>(244) 975-9008</t>
  </si>
  <si>
    <t>(574) 310-1480</t>
  </si>
  <si>
    <t>(562) 687-6697</t>
  </si>
  <si>
    <t>(362) 958-3945</t>
  </si>
  <si>
    <t>(425) 692-2477</t>
  </si>
  <si>
    <t>(844) 204-7819</t>
  </si>
  <si>
    <t>(707) 398-6865</t>
  </si>
  <si>
    <t>(469) 519-2773</t>
  </si>
  <si>
    <t>(592) 732-7144</t>
  </si>
  <si>
    <t>(602) 356-3808</t>
  </si>
  <si>
    <t>(640) 568-0785</t>
  </si>
  <si>
    <t>(400) 512-4755</t>
  </si>
  <si>
    <t>(415) 935-8378</t>
  </si>
  <si>
    <t>(664) 297-3908</t>
  </si>
  <si>
    <t>(843) 208-4225</t>
  </si>
  <si>
    <t>(336) 204-3889</t>
  </si>
  <si>
    <t>(911) 488-1913</t>
  </si>
  <si>
    <t>(535) 815-9607</t>
  </si>
  <si>
    <t>(295) 730-6919</t>
  </si>
  <si>
    <t>(743) 483-8112</t>
  </si>
  <si>
    <t>(831) 249-5449</t>
  </si>
  <si>
    <t>(960) 905-6170</t>
  </si>
  <si>
    <t>(214) 703-7189</t>
  </si>
  <si>
    <t>(944) 933-0069</t>
  </si>
  <si>
    <t>(429) 932-6260</t>
  </si>
  <si>
    <t>(922) 644-8881</t>
  </si>
  <si>
    <t>(405) 986-6020</t>
  </si>
  <si>
    <t>(890) 409-6135</t>
  </si>
  <si>
    <t>(252) 913-1668</t>
  </si>
  <si>
    <t>(622) 688-5821</t>
  </si>
  <si>
    <t>(255) 804-7439</t>
  </si>
  <si>
    <t>(815) 908-2066</t>
  </si>
  <si>
    <t>(601) 823-1097</t>
  </si>
  <si>
    <t>(297) 326-4044</t>
  </si>
  <si>
    <t>(952) 610-9397</t>
  </si>
  <si>
    <t>(773) 942-8792</t>
  </si>
  <si>
    <t>(516) 557-3412</t>
  </si>
  <si>
    <t>(921) 425-7436</t>
  </si>
  <si>
    <t>(689) 655-6058</t>
  </si>
  <si>
    <t>(671) 524-5360</t>
  </si>
  <si>
    <t>(910) 903-9965</t>
  </si>
  <si>
    <t>(904) 731-9687</t>
  </si>
  <si>
    <t>(455) 701-2540</t>
  </si>
  <si>
    <t>(864) 567-3221</t>
  </si>
  <si>
    <t>(241) 803-9393</t>
  </si>
  <si>
    <t>(237) 839-2784</t>
  </si>
  <si>
    <t>(362) 504-0521</t>
  </si>
  <si>
    <t>(205) 311-7938</t>
  </si>
  <si>
    <t>(459) 473-8039</t>
  </si>
  <si>
    <t>(956) 901-0189</t>
  </si>
  <si>
    <t>(289) 371-6935</t>
  </si>
  <si>
    <t>(534) 741-5424</t>
  </si>
  <si>
    <t>(562) 803-1918</t>
  </si>
  <si>
    <t>(703) 578-2309</t>
  </si>
  <si>
    <t>(394) 282-3814</t>
  </si>
  <si>
    <t>(733) 346-2538</t>
  </si>
  <si>
    <t>(350) 800-2197</t>
  </si>
  <si>
    <t>(853) 698-8173</t>
  </si>
  <si>
    <t>(946) 694-2288</t>
  </si>
  <si>
    <t>(718) 641-6619</t>
  </si>
  <si>
    <t>(352) 826-4955</t>
  </si>
  <si>
    <t>(473) 640-7258</t>
  </si>
  <si>
    <t>Teléfono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</si>
  <si>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</si>
  <si>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</si>
  <si>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</si>
  <si>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</si>
  <si>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</si>
  <si>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</si>
  <si>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</si>
  <si>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</si>
  <si>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</si>
  <si>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</si>
  <si>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</si>
  <si>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</si>
  <si>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</si>
  <si>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</si>
  <si>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</si>
  <si>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</si>
  <si>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</si>
  <si>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</si>
  <si>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</si>
  <si>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</si>
  <si>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</si>
  <si>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</si>
  <si>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</si>
  <si>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</si>
  <si>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</si>
  <si>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</si>
  <si>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</si>
  <si>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</si>
  <si>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</si>
  <si>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</si>
  <si>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</si>
  <si>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</si>
  <si>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</si>
  <si>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</si>
  <si>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</si>
  <si>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</si>
  <si>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</si>
  <si>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</si>
  <si>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</si>
  <si>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</si>
  <si>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</si>
  <si>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</si>
  <si>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</si>
  <si>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</si>
  <si>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</si>
  <si>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</si>
  <si>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</si>
  <si>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</si>
  <si>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</si>
  <si>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</si>
  <si>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</si>
  <si>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</si>
  <si>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</si>
  <si>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</si>
  <si>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</si>
  <si>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</si>
  <si>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</si>
  <si>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</si>
  <si>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</si>
  <si>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</si>
  <si>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</si>
  <si>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</si>
  <si>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</si>
  <si>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</si>
  <si>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</si>
  <si>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</si>
  <si>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</si>
  <si>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</si>
  <si>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</si>
  <si>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</si>
  <si>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</si>
  <si>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</si>
  <si>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</si>
  <si>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</si>
  <si>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</si>
  <si>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</si>
  <si>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</si>
  <si>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</si>
  <si>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</si>
  <si>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</si>
  <si>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</si>
  <si>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</si>
  <si>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</si>
  <si>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</si>
  <si>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</si>
  <si>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</si>
  <si>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</si>
  <si>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</si>
  <si>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</si>
  <si>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</si>
  <si>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</si>
  <si>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</si>
  <si>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</si>
  <si>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</si>
  <si>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</si>
  <si>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</si>
  <si>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</si>
  <si>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</si>
  <si>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</si>
  <si>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</si>
  <si>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</si>
  <si>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</si>
  <si>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</si>
  <si>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</si>
  <si>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</si>
  <si>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</si>
  <si>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</si>
  <si>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</si>
  <si>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</si>
  <si>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</si>
  <si>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</si>
  <si>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</si>
  <si>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</si>
  <si>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</si>
  <si>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</si>
  <si>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</si>
  <si>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</si>
  <si>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</si>
  <si>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</si>
  <si>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</si>
  <si>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</si>
  <si>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</si>
  <si>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</si>
  <si>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</si>
  <si>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</si>
  <si>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</si>
  <si>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</si>
  <si>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</si>
  <si>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</si>
  <si>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</si>
  <si>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</si>
  <si>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</si>
  <si>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</si>
  <si>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</si>
  <si>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</si>
  <si>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</si>
  <si>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</si>
  <si>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</si>
  <si>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</si>
  <si>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</si>
  <si>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</si>
  <si>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</si>
  <si>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</si>
  <si>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</si>
  <si>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</si>
  <si>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</si>
  <si>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</si>
  <si>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</si>
  <si>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</si>
  <si>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</si>
  <si>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</si>
  <si>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</si>
  <si>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</si>
  <si>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</si>
  <si>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</si>
  <si>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</si>
  <si>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</si>
  <si>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</si>
  <si>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</si>
  <si>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</si>
  <si>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</si>
  <si>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</si>
  <si>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</si>
  <si>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</si>
  <si>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</si>
  <si>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</si>
  <si>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</si>
  <si>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</si>
  <si>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</si>
  <si>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</si>
  <si>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</si>
  <si>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</si>
  <si>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</si>
  <si>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</si>
  <si>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</si>
  <si>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</si>
  <si>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</si>
  <si>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</si>
  <si>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</si>
  <si>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</si>
  <si>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</si>
  <si>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</si>
  <si>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</si>
  <si>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</si>
  <si>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</si>
  <si>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</si>
  <si>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</si>
  <si>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</si>
  <si>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</si>
  <si>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</si>
  <si>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</si>
  <si>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</si>
  <si>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</si>
  <si>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</si>
  <si>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</si>
  <si>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</si>
  <si>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</si>
  <si>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</si>
  <si>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</si>
  <si>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</si>
  <si>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</si>
  <si>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</si>
  <si>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</si>
  <si>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</si>
  <si>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</si>
  <si>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</si>
  <si>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</si>
  <si>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</si>
  <si>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</si>
  <si>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</si>
  <si>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</si>
  <si>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</si>
  <si>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</si>
  <si>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</si>
  <si>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</si>
  <si>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</si>
  <si>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</si>
  <si>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</si>
  <si>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</si>
  <si>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</si>
  <si>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</si>
  <si>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</si>
  <si>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</si>
  <si>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</si>
  <si>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</si>
  <si>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</si>
  <si>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</si>
  <si>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</si>
  <si>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</si>
  <si>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</si>
  <si>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</si>
  <si>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</si>
  <si>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</si>
  <si>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</si>
  <si>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</si>
  <si>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</si>
  <si>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</si>
  <si>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</si>
  <si>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</si>
  <si>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</si>
  <si>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</si>
  <si>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</si>
  <si>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</si>
  <si>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</si>
  <si>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</si>
  <si>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</si>
  <si>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</si>
  <si>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</si>
  <si>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</si>
  <si>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</si>
  <si>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</si>
  <si>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</si>
  <si>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</si>
  <si>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</si>
  <si>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</si>
  <si>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</si>
  <si>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</si>
  <si>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</si>
  <si>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</si>
  <si>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</si>
  <si>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</si>
  <si>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</si>
  <si>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</si>
  <si>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</si>
  <si>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</si>
  <si>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</si>
  <si>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</si>
  <si>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</si>
  <si>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</si>
  <si>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</si>
  <si>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</si>
  <si>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</si>
  <si>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</si>
  <si>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</si>
  <si>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</si>
  <si>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</si>
  <si>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</si>
  <si>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</si>
  <si>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</si>
  <si>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</si>
  <si>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</si>
  <si>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</si>
  <si>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</si>
  <si>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</si>
  <si>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</si>
  <si>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</si>
  <si>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</si>
  <si>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</si>
  <si>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</si>
  <si>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</si>
  <si>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</si>
  <si>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</si>
  <si>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</si>
  <si>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</si>
  <si>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</si>
  <si>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</si>
  <si>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</si>
  <si>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</si>
  <si>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</si>
  <si>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</si>
  <si>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</si>
  <si>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</si>
  <si>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</si>
  <si>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</si>
  <si>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</si>
  <si>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</si>
  <si>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</si>
  <si>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</si>
  <si>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</si>
  <si>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</si>
  <si>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</si>
  <si>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</si>
  <si>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</si>
  <si>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</si>
  <si>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</si>
  <si>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</si>
  <si>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</si>
  <si>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</si>
  <si>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</si>
  <si>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</si>
  <si>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</si>
  <si>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</si>
  <si>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</si>
  <si>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</si>
  <si>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</si>
  <si>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</si>
  <si>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</si>
  <si>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</si>
  <si>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</si>
  <si>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</si>
  <si>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</si>
  <si>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</si>
  <si>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</si>
  <si>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</si>
  <si>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</si>
  <si>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</si>
  <si>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</si>
  <si>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</si>
  <si>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</si>
  <si>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</si>
  <si>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</si>
  <si>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</si>
  <si>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</si>
  <si>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</si>
  <si>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</si>
  <si>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</si>
  <si>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</si>
  <si>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</si>
  <si>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</si>
  <si>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</si>
  <si>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</si>
  <si>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</si>
  <si>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</si>
  <si>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</si>
  <si>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</si>
  <si>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</si>
  <si>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</si>
  <si>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</si>
  <si>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</si>
  <si>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</si>
  <si>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</si>
  <si>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</si>
  <si>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</si>
  <si>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</si>
  <si>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</si>
  <si>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</si>
  <si>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</si>
  <si>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</si>
  <si>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</si>
  <si>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</si>
  <si>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</si>
  <si>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</si>
  <si>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</si>
  <si>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</si>
  <si>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</si>
  <si>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</si>
  <si>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</si>
  <si>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</si>
  <si>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</si>
  <si>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</si>
  <si>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</si>
  <si>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</si>
  <si>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</si>
  <si>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</si>
  <si>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</si>
  <si>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</si>
  <si>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</si>
  <si>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</si>
  <si>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</si>
  <si>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</si>
  <si>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</si>
  <si>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</si>
  <si>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</si>
  <si>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</si>
  <si>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</si>
  <si>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</si>
  <si>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</si>
  <si>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</si>
  <si>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</si>
  <si>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</si>
  <si>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</si>
  <si>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</si>
  <si>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</si>
  <si>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</si>
  <si>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</si>
  <si>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</si>
  <si>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</si>
  <si>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</si>
  <si>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</si>
  <si>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</si>
  <si>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</si>
  <si>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</si>
  <si>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</si>
  <si>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</si>
  <si>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</si>
  <si>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</si>
  <si>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</si>
  <si>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</si>
  <si>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</si>
  <si>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</si>
  <si>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</si>
  <si>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</si>
  <si>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</si>
  <si>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</si>
  <si>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</si>
  <si>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</si>
  <si>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</si>
  <si>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</si>
  <si>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</si>
  <si>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</si>
  <si>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</si>
  <si>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</si>
  <si>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</si>
  <si>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</si>
  <si>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</si>
  <si>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</si>
  <si>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</si>
  <si>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</si>
  <si>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</si>
  <si>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</si>
  <si>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</si>
  <si>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</si>
  <si>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</si>
  <si>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</si>
  <si>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</si>
  <si>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</si>
  <si>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</si>
  <si>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</si>
  <si>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</si>
  <si>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</si>
  <si>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</si>
  <si>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</si>
  <si>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</si>
  <si>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</si>
  <si>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</si>
  <si>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</si>
  <si>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</si>
  <si>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</si>
  <si>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</si>
  <si>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</si>
  <si>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</si>
  <si>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</si>
  <si>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</si>
  <si>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</si>
  <si>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</si>
  <si>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</si>
  <si>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</si>
  <si>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</si>
  <si>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</si>
  <si>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</si>
  <si>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</si>
  <si>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</si>
  <si>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</si>
  <si>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</si>
  <si>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</si>
  <si>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</si>
  <si>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</si>
  <si>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</si>
  <si>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</si>
  <si>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</si>
  <si>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</si>
  <si>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</si>
  <si>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</si>
  <si>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</si>
  <si>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</si>
  <si>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</si>
  <si>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</si>
  <si>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</si>
  <si>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</si>
  <si>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</si>
  <si>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</si>
  <si>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</si>
  <si>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</si>
  <si>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</si>
  <si>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</si>
  <si>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</si>
  <si>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</si>
  <si>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</si>
  <si>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</si>
  <si>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</si>
  <si>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</si>
  <si>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</si>
  <si>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</si>
  <si>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</si>
  <si>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</si>
  <si>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</si>
  <si>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</si>
  <si>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</si>
  <si>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</si>
  <si>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</si>
  <si>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</si>
  <si>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</si>
  <si>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</si>
  <si>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</si>
  <si>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</si>
  <si>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</si>
  <si>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</si>
  <si>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</si>
  <si>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</si>
  <si>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</si>
  <si>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</si>
  <si>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</si>
  <si>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</si>
  <si>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</si>
  <si>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</si>
  <si>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</si>
  <si>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</si>
  <si>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</si>
  <si>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</si>
  <si>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</si>
  <si>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</si>
  <si>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</si>
  <si>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</si>
  <si>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</si>
  <si>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</si>
  <si>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</si>
  <si>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</si>
  <si>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</si>
  <si>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</si>
  <si>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</si>
  <si>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</si>
  <si>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</si>
  <si>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</si>
  <si>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</si>
  <si>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</si>
  <si>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</si>
  <si>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</si>
  <si>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</si>
  <si>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</si>
  <si>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</si>
  <si>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</si>
  <si>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</si>
  <si>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</si>
  <si>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</si>
  <si>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</si>
  <si>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</si>
  <si>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</si>
  <si>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</si>
  <si>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</si>
  <si>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</si>
  <si>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</si>
  <si>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</si>
  <si>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</si>
  <si>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</si>
  <si>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</si>
  <si>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</si>
  <si>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</si>
  <si>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</si>
  <si>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</si>
  <si>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</si>
  <si>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</si>
  <si>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</si>
  <si>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</si>
  <si>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</si>
  <si>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</si>
  <si>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</si>
  <si>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</si>
  <si>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</si>
  <si>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</si>
  <si>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</si>
  <si>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</si>
  <si>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</si>
  <si>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</si>
  <si>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</si>
  <si>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</si>
  <si>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</si>
  <si>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</si>
  <si>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</si>
  <si>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</si>
  <si>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</si>
  <si>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</si>
  <si>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</si>
  <si>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</si>
  <si>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</si>
  <si>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</si>
  <si>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</si>
  <si>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</si>
  <si>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</si>
  <si>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</si>
  <si>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</si>
  <si>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</si>
  <si>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</si>
  <si>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</si>
  <si>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</si>
  <si>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</si>
  <si>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</si>
  <si>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</si>
  <si>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</si>
  <si>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</si>
  <si>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</si>
  <si>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</si>
  <si>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</si>
  <si>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</si>
  <si>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</si>
  <si>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</si>
  <si>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</si>
  <si>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</si>
  <si>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</si>
  <si>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</si>
  <si>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</si>
  <si>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</si>
  <si>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</si>
  <si>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</si>
  <si>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</si>
  <si>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</si>
  <si>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</si>
  <si>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</si>
  <si>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</si>
  <si>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</si>
  <si>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</si>
  <si>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</si>
  <si>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</si>
  <si>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</si>
  <si>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</si>
  <si>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</si>
  <si>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</si>
  <si>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</si>
  <si>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</si>
  <si>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</si>
  <si>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</si>
  <si>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</si>
  <si>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</si>
  <si>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</si>
  <si>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</si>
  <si>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</si>
  <si>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</si>
  <si>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</si>
  <si>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</si>
  <si>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</si>
  <si>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</si>
  <si>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</si>
  <si>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</si>
  <si>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</si>
  <si>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</si>
  <si>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</si>
  <si>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</si>
  <si>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</si>
  <si>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</si>
  <si>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</si>
  <si>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</si>
  <si>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</si>
  <si>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</si>
  <si>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</si>
  <si>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</si>
  <si>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</si>
  <si>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</si>
  <si>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</si>
  <si>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</si>
  <si>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</si>
  <si>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</si>
  <si>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</si>
  <si>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</si>
  <si>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</si>
  <si>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</si>
  <si>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</si>
  <si>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</si>
  <si>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</si>
  <si>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</si>
  <si>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</si>
  <si>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</si>
  <si>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</si>
  <si>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</si>
  <si>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</si>
  <si>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</si>
  <si>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</si>
  <si>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</si>
  <si>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</si>
  <si>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</si>
  <si>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</si>
  <si>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</si>
  <si>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</si>
  <si>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</si>
  <si>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</si>
  <si>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</si>
  <si>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</si>
  <si>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</si>
  <si>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</si>
  <si>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</si>
  <si>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</si>
  <si>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</si>
  <si>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</si>
  <si>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</si>
  <si>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</si>
  <si>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</si>
  <si>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</si>
  <si>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</si>
  <si>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</si>
  <si>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</si>
  <si>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</si>
  <si>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</si>
  <si>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</si>
  <si>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</si>
  <si>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</si>
  <si>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</si>
  <si>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</si>
  <si>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</si>
  <si>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</si>
  <si>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</si>
  <si>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</si>
  <si>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</si>
  <si>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</si>
  <si>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</si>
  <si>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</si>
  <si>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</si>
  <si>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</si>
  <si>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</si>
  <si>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</si>
  <si>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</si>
  <si>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</si>
  <si>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</si>
  <si>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</si>
  <si>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</si>
  <si>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</si>
  <si>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</si>
  <si>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</si>
  <si>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</si>
  <si>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</si>
  <si>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</si>
  <si>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</si>
  <si>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</si>
  <si>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</si>
  <si>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</si>
  <si>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</si>
  <si>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</si>
  <si>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</si>
  <si>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</si>
  <si>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</si>
  <si>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</si>
  <si>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</si>
  <si>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</si>
  <si>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</si>
  <si>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</si>
  <si>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</si>
  <si>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</si>
  <si>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</si>
  <si>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</si>
  <si>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</si>
  <si>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</si>
  <si>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</si>
  <si>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</si>
  <si>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</si>
  <si>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</si>
  <si>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</si>
  <si>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</si>
  <si>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</si>
  <si>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</si>
  <si>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</si>
  <si>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</si>
  <si>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</si>
  <si>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</si>
  <si>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</si>
  <si>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</si>
  <si>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</si>
  <si>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</si>
  <si>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</si>
  <si>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</si>
  <si>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</si>
  <si>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</si>
  <si>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</si>
  <si>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</si>
  <si>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</si>
  <si>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</si>
  <si>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</si>
  <si>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</si>
  <si>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</si>
  <si>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</si>
  <si>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</si>
  <si>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</si>
  <si>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</si>
  <si>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</si>
  <si>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</si>
  <si>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</si>
  <si>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</si>
  <si>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</si>
  <si>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</si>
  <si>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</si>
  <si>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</si>
  <si>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</si>
  <si>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</si>
  <si>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</si>
  <si>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</si>
  <si>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</si>
  <si>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</si>
  <si>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</si>
  <si>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</si>
  <si>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</si>
  <si>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</si>
  <si>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</si>
  <si>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</si>
  <si>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</si>
  <si>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</si>
  <si>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</si>
  <si>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</si>
  <si>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</si>
  <si>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</si>
  <si>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</si>
  <si>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</si>
  <si>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</si>
  <si>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</si>
  <si>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</si>
  <si>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</si>
  <si>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</si>
  <si>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</si>
  <si>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</si>
  <si>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</si>
  <si>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</si>
  <si>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</si>
  <si>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</si>
  <si>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</si>
  <si>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</si>
  <si>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</si>
  <si>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</si>
  <si>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</si>
  <si>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</si>
  <si>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</si>
  <si>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</si>
  <si>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</si>
  <si>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</si>
  <si>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</si>
  <si>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</si>
  <si>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</si>
  <si>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</si>
  <si>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</si>
  <si>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</si>
  <si>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</si>
  <si>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</si>
  <si>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</si>
  <si>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</si>
  <si>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</si>
  <si>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</si>
  <si>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</si>
  <si>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</si>
  <si>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</si>
  <si>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</si>
  <si>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</si>
  <si>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</si>
  <si>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</si>
  <si>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</si>
  <si>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</si>
  <si>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</si>
  <si>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</si>
  <si>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</si>
  <si>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</si>
  <si>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</si>
  <si>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</si>
  <si>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</si>
  <si>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</si>
  <si>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</si>
  <si>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</si>
  <si>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</si>
  <si>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</si>
  <si>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</si>
  <si>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</si>
  <si>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</si>
  <si>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</si>
  <si>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</si>
  <si>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</si>
  <si>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</si>
  <si>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</si>
  <si>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</si>
  <si>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</si>
  <si>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</si>
  <si>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</si>
  <si>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</si>
  <si>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</si>
  <si>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</si>
  <si>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</si>
  <si>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</si>
  <si>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</si>
  <si>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</si>
  <si>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</si>
  <si>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</si>
  <si>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</si>
  <si>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</si>
  <si>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</si>
  <si>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</si>
  <si>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</si>
  <si>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</si>
  <si>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</si>
  <si>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</si>
  <si>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</si>
  <si>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</si>
  <si>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</si>
  <si>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</si>
  <si>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</si>
  <si>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</si>
  <si>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</si>
  <si>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</si>
  <si>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</si>
  <si>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</si>
  <si>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</si>
  <si>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</si>
  <si>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</si>
  <si>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</si>
  <si>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</si>
  <si>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</si>
  <si>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</si>
  <si>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</si>
  <si>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</si>
  <si>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</si>
  <si>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</si>
  <si>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</si>
  <si>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</si>
  <si>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</si>
  <si>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</si>
  <si>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</si>
  <si>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</si>
  <si>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</si>
  <si>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</si>
  <si>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</si>
  <si>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</si>
  <si>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</si>
  <si>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</si>
  <si>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</si>
  <si>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</si>
  <si>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</si>
  <si>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</si>
  <si>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</si>
  <si>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</si>
  <si>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</si>
  <si>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</si>
  <si>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</si>
  <si>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</si>
  <si>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</si>
  <si>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</si>
  <si>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</si>
  <si>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</si>
  <si>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</si>
  <si>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</si>
  <si>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</si>
  <si>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</si>
  <si>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</si>
  <si>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</si>
  <si>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</si>
  <si>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</si>
  <si>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</si>
  <si>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</si>
  <si>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</si>
  <si>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</si>
  <si>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</si>
  <si>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</si>
  <si>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</si>
  <si>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</si>
  <si>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</si>
  <si>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</si>
  <si>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</si>
  <si>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</si>
  <si>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</si>
  <si>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</si>
  <si>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</si>
  <si>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</si>
  <si>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</si>
  <si>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</si>
  <si>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</si>
  <si>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</si>
  <si>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</si>
  <si>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</si>
  <si>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</si>
  <si>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</si>
  <si>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</si>
  <si>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</si>
  <si>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</si>
  <si>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</si>
  <si>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</si>
  <si>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</si>
  <si>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</si>
  <si>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</si>
  <si>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</si>
  <si>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</si>
  <si>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</si>
  <si>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</si>
  <si>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</si>
  <si>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</si>
  <si>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</si>
  <si>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</si>
  <si>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</si>
  <si>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</si>
  <si>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</si>
  <si>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</si>
  <si>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SALARIO</t>
  </si>
  <si>
    <t xml:space="preserve">SUMA </t>
  </si>
  <si>
    <t xml:space="preserve">PROMEDIO </t>
  </si>
  <si>
    <t>PRO MAX</t>
  </si>
  <si>
    <t>PRO MIN</t>
  </si>
  <si>
    <t>NUMERO DE CLIENTES</t>
  </si>
  <si>
    <t>NUMERO DE ARCHIVOS</t>
  </si>
  <si>
    <t xml:space="preserve">EXTRACION </t>
  </si>
  <si>
    <t>CORREO</t>
  </si>
  <si>
    <t>DIRECCION</t>
  </si>
  <si>
    <t>Dias Liquidados</t>
  </si>
  <si>
    <t>Columna2</t>
  </si>
  <si>
    <t>Dias Liquidados2</t>
  </si>
  <si>
    <t>Salario t</t>
  </si>
  <si>
    <t>Subsidio de Transporte</t>
  </si>
  <si>
    <t># de Salarios Minimos</t>
  </si>
  <si>
    <t>Base Minima</t>
  </si>
  <si>
    <t>Base Maxima al año</t>
  </si>
  <si>
    <t>horas Extras</t>
  </si>
  <si>
    <t>Recargo Nocturno</t>
  </si>
  <si>
    <t>Bonos</t>
  </si>
  <si>
    <t>Otros Ingresos Consecutivos de Salario</t>
  </si>
  <si>
    <t>Descuento al salario</t>
  </si>
  <si>
    <t>Otros descuentos</t>
  </si>
  <si>
    <t>Seguridad social</t>
  </si>
  <si>
    <t>salud 4%</t>
  </si>
  <si>
    <t>pension 4%</t>
  </si>
  <si>
    <t>Fondo de Empleados</t>
  </si>
  <si>
    <t>Descuento total</t>
  </si>
  <si>
    <t>ARL</t>
  </si>
  <si>
    <t>Caja de Compensacion</t>
  </si>
  <si>
    <t>Intereses sobre Censantias</t>
  </si>
  <si>
    <t>Prima</t>
  </si>
  <si>
    <t>Vacaciones</t>
  </si>
  <si>
    <t>Pago Neto</t>
  </si>
  <si>
    <t>Coste a la empresa</t>
  </si>
  <si>
    <t>Censantias</t>
  </si>
  <si>
    <t>Sena</t>
  </si>
  <si>
    <t>Universidad</t>
  </si>
  <si>
    <t>Extraccion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</si>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</sst>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3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0" xfId="0" applyFont="1" applyFill="1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0" fillId="0" borderId="0" xfId="0" applyAlignment="1"/>
    <xf numFmtId="0" fontId="3" fillId="2" borderId="0" xfId="0" applyFont="1" applyFill="1" applyBorder="1"/>
    <xf numFmtId="0" fontId="3" fillId="2" borderId="0" xfId="0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/>
    <xf numFmtId="0" fontId="0" fillId="6" borderId="1" xfId="0" applyFill="1" applyBorder="1"/>
    <xf numFmtId="0" fontId="0" fillId="3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/>
    <xf numFmtId="0" fontId="0" fillId="8" borderId="1" xfId="0" applyFill="1" applyBorder="1"/>
    <xf numFmtId="0" fontId="0" fillId="7" borderId="2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2" borderId="6" xfId="0" applyFont="1" applyFill="1" applyBorder="1"/>
    <xf numFmtId="0" fontId="0" fillId="7" borderId="6" xfId="0" applyFill="1" applyBorder="1"/>
    <xf numFmtId="0" fontId="0" fillId="7" borderId="8" xfId="0" applyFill="1" applyBorder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40" unboundColumnsRight="29">
    <queryTableFields count="39">
      <queryTableField id="1" name="ID" tableColumnId="11"/>
      <queryTableField id="2" name="Nombre completo" tableColumnId="2"/>
      <queryTableField id="3" name="Fecha de nacimiento" tableColumnId="3"/>
      <queryTableField id="4" name="Dirección" tableColumnId="4"/>
      <queryTableField id="5" name="Localidad y Código postal" tableColumnId="5"/>
      <queryTableField id="6" name="Teléfono" tableColumnId="6"/>
      <queryTableField id="7" name="Correo electrónico" tableColumnId="7"/>
      <queryTableField id="8" name="Fecha de alta" tableColumnId="8"/>
      <queryTableField id="9" name="Grupo de clientes" tableColumnId="9"/>
      <queryTableField id="10" name="SALARIO" tableColumnId="10"/>
      <queryTableField id="20" dataBound="0" tableColumnId="21"/>
      <queryTableField id="19" dataBound="0" tableColumnId="20"/>
      <queryTableField id="18" dataBound="0" tableColumnId="19"/>
      <queryTableField id="17" dataBound="0" tableColumnId="18"/>
      <queryTableField id="16" dataBound="0" tableColumnId="17"/>
      <queryTableField id="15" dataBound="0" tableColumnId="16"/>
      <queryTableField id="14" dataBound="0" tableColumnId="15"/>
      <queryTableField id="13" dataBound="0" tableColumnId="14"/>
      <queryTableField id="39" dataBound="0" tableColumnId="40"/>
      <queryTableField id="38" dataBound="0" tableColumnId="39"/>
      <queryTableField id="37" dataBound="0" tableColumnId="38"/>
      <queryTableField id="36" dataBound="0" tableColumnId="37"/>
      <queryTableField id="35" dataBound="0" tableColumnId="36"/>
      <queryTableField id="34" dataBound="0" tableColumnId="35"/>
      <queryTableField id="33" dataBound="0" tableColumnId="34"/>
      <queryTableField id="32" dataBound="0" tableColumnId="33"/>
      <queryTableField id="31" dataBound="0" tableColumnId="32"/>
      <queryTableField id="30" dataBound="0" tableColumnId="31"/>
      <queryTableField id="29" dataBound="0" tableColumnId="30"/>
      <queryTableField id="28" dataBound="0" tableColumnId="29"/>
      <queryTableField id="27" dataBound="0" tableColumnId="28"/>
      <queryTableField id="26" dataBound="0" tableColumnId="27"/>
      <queryTableField id="25" dataBound="0" tableColumnId="26"/>
      <queryTableField id="24" dataBound="0" tableColumnId="25"/>
      <queryTableField id="21" dataBound="0" tableColumnId="22"/>
      <queryTableField id="23" dataBound="0" tableColumnId="24"/>
      <queryTableField id="22" dataBound="0" tableColumnId="23"/>
      <queryTableField id="12" dataBound="0" tableColumnId="13"/>
      <queryTableField id="11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41FEB6C-CED5-4D2C-80BA-797293A5578E}" autoFormatId="16" applyNumberFormats="0" applyBorderFormats="0" applyFontFormats="0" applyPatternFormats="0" applyAlignmentFormats="0" applyWidthHeightFormats="0">
  <queryTableRefresh nextId="41">
    <queryTableFields count="39">
      <queryTableField id="2" name="ID" tableColumnId="2"/>
      <queryTableField id="3" name="Nombre completo" tableColumnId="3"/>
      <queryTableField id="4" name="Fecha de nacimiento" tableColumnId="4"/>
      <queryTableField id="5" name="Dirección" tableColumnId="5"/>
      <queryTableField id="6" name="Localidad y Código postal" tableColumnId="6"/>
      <queryTableField id="7" name="Teléfono" tableColumnId="7"/>
      <queryTableField id="8" name="Correo electrónico" tableColumnId="8"/>
      <queryTableField id="9" name="Fecha de alta" tableColumnId="9"/>
      <queryTableField id="10" name="Grupo de clientes" tableColumnId="10"/>
      <queryTableField id="11" name="SALARIO" tableColumnId="11"/>
      <queryTableField id="12" name="Dias Liquidados" tableColumnId="12"/>
      <queryTableField id="13" name="Salario t" tableColumnId="13"/>
      <queryTableField id="14" name="Subsidio de Transporte" tableColumnId="14"/>
      <queryTableField id="15" name="# de Salarios Minimos" tableColumnId="15"/>
      <queryTableField id="16" name="Base Minima" tableColumnId="16"/>
      <queryTableField id="17" name="Base Maxima al año" tableColumnId="17"/>
      <queryTableField id="18" name="horas Extras" tableColumnId="18"/>
      <queryTableField id="19" name="Recargo Nocturno" tableColumnId="19"/>
      <queryTableField id="20" name="Otros Ingresos Consecutivos de Salario" tableColumnId="20"/>
      <queryTableField id="21" name="Descuento al salario" tableColumnId="21"/>
      <queryTableField id="22" name="Otros descuentos" tableColumnId="22"/>
      <queryTableField id="23" name="Seguridad social" tableColumnId="23"/>
      <queryTableField id="24" name="salud 4%" tableColumnId="24"/>
      <queryTableField id="25" name="pension 4%" tableColumnId="25"/>
      <queryTableField id="26" name="Fondo de Empleados" tableColumnId="26"/>
      <queryTableField id="27" name="Descuento total" tableColumnId="27"/>
      <queryTableField id="28" name="ARL" tableColumnId="28"/>
      <queryTableField id="29" name="Caja de Compensacion" tableColumnId="29"/>
      <queryTableField id="30" name="Universidad" tableColumnId="30"/>
      <queryTableField id="31" name="Sena" tableColumnId="31"/>
      <queryTableField id="32" name="Censantias" tableColumnId="32"/>
      <queryTableField id="33" name="Intereses sobre Censantias" tableColumnId="33"/>
      <queryTableField id="34" name="Prima" tableColumnId="34"/>
      <queryTableField id="35" name="Vacaciones" tableColumnId="35"/>
      <queryTableField id="36" name="Pago Neto" tableColumnId="36"/>
      <queryTableField id="37" name="Coste a la empresa" tableColumnId="37"/>
      <queryTableField id="38" name="Columna2" tableColumnId="38"/>
      <queryTableField id="39" name="Bonos" tableColumnId="39"/>
      <queryTableField id="40" name="Dias Liquidados2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_2" displayName="Tabla1_2" ref="A1:AM1000" tableType="queryTable" totalsRowShown="0">
  <autoFilter ref="A1:AM1000" xr:uid="{00000000-000C-0000-FFFF-FFFF00000000}"/>
  <tableColumns count="39">
    <tableColumn id="11" xr3:uid="{00000000-0010-0000-0000-00000B000000}" uniqueName="11" name="ID" queryTableFieldId="1" dataDxfId="34"/>
    <tableColumn id="2" xr3:uid="{00000000-0010-0000-0000-000002000000}" uniqueName="2" name="Nombre completo" queryTableFieldId="2" dataDxfId="33"/>
    <tableColumn id="3" xr3:uid="{00000000-0010-0000-0000-000003000000}" uniqueName="3" name="Fecha de nacimiento" queryTableFieldId="3" dataDxfId="32"/>
    <tableColumn id="4" xr3:uid="{00000000-0010-0000-0000-000004000000}" uniqueName="4" name="Dirección" queryTableFieldId="4" dataDxfId="31"/>
    <tableColumn id="5" xr3:uid="{00000000-0010-0000-0000-000005000000}" uniqueName="5" name="Localidad y Código postal" queryTableFieldId="5" dataDxfId="30"/>
    <tableColumn id="6" xr3:uid="{00000000-0010-0000-0000-000006000000}" uniqueName="6" name="Teléfono" queryTableFieldId="6" dataDxfId="29"/>
    <tableColumn id="7" xr3:uid="{00000000-0010-0000-0000-000007000000}" uniqueName="7" name="Correo electrónico" queryTableFieldId="7" dataDxfId="28"/>
    <tableColumn id="8" xr3:uid="{00000000-0010-0000-0000-000008000000}" uniqueName="8" name="Fecha de alta" queryTableFieldId="8" dataDxfId="27"/>
    <tableColumn id="9" xr3:uid="{00000000-0010-0000-0000-000009000000}" uniqueName="9" name="Grupo de clientes" queryTableFieldId="9" dataDxfId="26"/>
    <tableColumn id="10" xr3:uid="{00000000-0010-0000-0000-00000A000000}" uniqueName="10" name="SALARIO" queryTableFieldId="10"/>
    <tableColumn id="21" xr3:uid="{C3D58294-3479-439D-A8F7-EDA8153086BA}" uniqueName="21" name="Dias Liquidados" queryTableFieldId="20"/>
    <tableColumn id="20" xr3:uid="{A69FB5FC-7F24-49DD-8DB3-57AF5CF2A2B0}" uniqueName="20" name="Salario t" queryTableFieldId="19" dataDxfId="11">
      <calculatedColumnFormula>Tabla1_2[[#This Row],[SALARIO]]/30*Tabla1_2[[#This Row],[Dias Liquidados]]</calculatedColumnFormula>
    </tableColumn>
    <tableColumn id="19" xr3:uid="{EB2681F5-18BB-4E78-818B-1E71DAF6A484}" uniqueName="19" name="Subsidio de Transporte" queryTableFieldId="18" dataDxfId="24">
      <calculatedColumnFormula>Tabla1_2[[#This Row],[SALARIO]]/100*14/2</calculatedColumnFormula>
    </tableColumn>
    <tableColumn id="18" xr3:uid="{C0A53045-D281-47FE-89BD-4E2595DEC61A}" uniqueName="18" name="# de Salarios Minimos" queryTableFieldId="17"/>
    <tableColumn id="17" xr3:uid="{669208D5-5419-47E7-9092-E4D921D02FE9}" uniqueName="17" name="Base Minima" queryTableFieldId="16" dataDxfId="0">
      <calculatedColumnFormula>Tabla1_2[[#This Row],[Salario t]]*Tabla1_2[[#This Row],['# de Salarios Minimos]]</calculatedColumnFormula>
    </tableColumn>
    <tableColumn id="16" xr3:uid="{27482B8C-B48E-47C2-92AE-D89647C53B77}" uniqueName="16" name="Base Maxima al año" queryTableFieldId="15" dataDxfId="23">
      <calculatedColumnFormula>Tabla1_2[[#This Row],[Salario t]]*12</calculatedColumnFormula>
    </tableColumn>
    <tableColumn id="15" xr3:uid="{37C1AFE4-6B3B-445C-B866-09C0E8FC09EE}" uniqueName="15" name="horas Extras" queryTableFieldId="14"/>
    <tableColumn id="14" xr3:uid="{D8B027F0-407F-4538-B4F1-3EEF5E59CA76}" uniqueName="14" name="Recargo Nocturno" queryTableFieldId="13"/>
    <tableColumn id="40" xr3:uid="{088E8AA4-D667-41A5-9D4D-8F90F3EEEEDE}" uniqueName="40" name="Otros Ingresos Consecutivos de Salario" queryTableFieldId="39"/>
    <tableColumn id="39" xr3:uid="{CBD513B4-E183-4E14-8478-BDE0A277F0FD}" uniqueName="39" name="Descuento al salario" queryTableFieldId="38"/>
    <tableColumn id="38" xr3:uid="{141110B0-9A3E-4976-965B-B920AA8DDCF7}" uniqueName="38" name="Otros descuentos" queryTableFieldId="37"/>
    <tableColumn id="37" xr3:uid="{F6570237-C31D-4D66-A2EE-7C7861678B34}" uniqueName="37" name="Seguridad social" queryTableFieldId="36" dataDxfId="22">
      <calculatedColumnFormula>Tabla1_2[[#This Row],[SALARIO]]/100*8.4</calculatedColumnFormula>
    </tableColumn>
    <tableColumn id="36" xr3:uid="{25174FF1-DC09-4586-B525-E240CD2EC8FD}" uniqueName="36" name="salud 4%" queryTableFieldId="35" dataDxfId="21">
      <calculatedColumnFormula>Tabla1_2[[#This Row],[Seguridad social]]/2</calculatedColumnFormula>
    </tableColumn>
    <tableColumn id="35" xr3:uid="{B728D305-2C99-441C-9994-19B24D58D966}" uniqueName="35" name="pension 4%" queryTableFieldId="34" dataDxfId="20">
      <calculatedColumnFormula>Tabla1_2[[#This Row],[Seguridad social]]-Tabla1_2[[#This Row],[salud 4%]]</calculatedColumnFormula>
    </tableColumn>
    <tableColumn id="34" xr3:uid="{567DACBF-22A2-408A-BE36-D2DE732DB0E1}" uniqueName="34" name="Fondo de Empleados" queryTableFieldId="33" dataDxfId="19">
      <calculatedColumnFormula>Tabla1_2[[#This Row],[Base Minima]]/30*4</calculatedColumnFormula>
    </tableColumn>
    <tableColumn id="33" xr3:uid="{C043A5FD-462C-42D6-9B52-E7B3CF9A0D99}" uniqueName="33" name="Descuento total" queryTableFieldId="32" dataDxfId="18">
      <calculatedColumnFormula>Tabla1_2[[#This Row],[Fondo de Empleados]]+Tabla1_2[[#This Row],[Seguridad social]]</calculatedColumnFormula>
    </tableColumn>
    <tableColumn id="32" xr3:uid="{B769AF9F-6154-4F5F-94C0-D0B573DCD530}" uniqueName="32" name="ARL" queryTableFieldId="31" dataDxfId="17">
      <calculatedColumnFormula>Tabla1_2[[#This Row],[SALARIO]]/100*1.4</calculatedColumnFormula>
    </tableColumn>
    <tableColumn id="31" xr3:uid="{032E55C4-334E-4C3C-9959-DE7F8BA248B0}" uniqueName="31" name="Caja de Compensacion" queryTableFieldId="30" dataDxfId="16">
      <calculatedColumnFormula>Tabla1_2[[#This Row],[Base Minima]]/15*1.5</calculatedColumnFormula>
    </tableColumn>
    <tableColumn id="30" xr3:uid="{2F956B10-E87D-45DE-9F65-88616962F47E}" uniqueName="30" name="Universidad" queryTableFieldId="29"/>
    <tableColumn id="29" xr3:uid="{18BD6430-CE97-41B3-82F0-FBE03F0B9D4E}" uniqueName="29" name="Sena" queryTableFieldId="28"/>
    <tableColumn id="28" xr3:uid="{D580F35D-253D-47DA-B67C-9C5FE48EC714}" uniqueName="28" name="Censantias" queryTableFieldId="27" dataDxfId="15">
      <calculatedColumnFormula>Tabla1_2[[#This Row],[Salario t]]/100*2</calculatedColumnFormula>
    </tableColumn>
    <tableColumn id="27" xr3:uid="{B58FE0A1-1AD2-4F2E-B273-224F89E67160}" uniqueName="27" name="Intereses sobre Censantias" queryTableFieldId="26" dataDxfId="14">
      <calculatedColumnFormula>Tabla1_2[[#This Row],[Censantias]]/100*5</calculatedColumnFormula>
    </tableColumn>
    <tableColumn id="26" xr3:uid="{4E6CD43E-F5A4-4941-837F-6898FAB0197B}" uniqueName="26" name="Prima" queryTableFieldId="25" dataDxfId="13">
      <calculatedColumnFormula>Tabla1_2[[#This Row],[SALARIO]]/30*2</calculatedColumnFormula>
    </tableColumn>
    <tableColumn id="25" xr3:uid="{81E9B9D5-FA87-46A2-99E4-F8DEDB271CAD}" uniqueName="25" name="Vacaciones" queryTableFieldId="24"/>
    <tableColumn id="22" xr3:uid="{5FC04015-4B90-49EB-B22D-6D8AA8CB321E}" uniqueName="22" name="Pago Neto" queryTableFieldId="21" dataDxfId="12">
      <calculatedColumnFormula>Tabla1_2[[#This Row],[Prima]]+Tabla1_2[[#This Row],[Censantias]]+Tabla1_2[[#This Row],[Base Minima]]+Tabla1_2[[#This Row],[Subsidio de Transporte]]</calculatedColumnFormula>
    </tableColumn>
    <tableColumn id="24" xr3:uid="{6241873A-C4CE-42BC-BFBF-E84F723E28AE}" uniqueName="24" name="Coste a la empresa" queryTableFieldId="23" dataDxfId="10">
      <calculatedColumnFormula>Tabla1_2[[#This Row],[Pago Neto]]*24</calculatedColumnFormula>
    </tableColumn>
    <tableColumn id="23" xr3:uid="{E3AFAC50-1E82-4A2C-9880-12E1FFCAE66C}" uniqueName="23" name="Columna2" queryTableFieldId="22"/>
    <tableColumn id="13" xr3:uid="{9140F3E0-A6D0-4CD4-8D02-ABA3F5A841DD}" uniqueName="13" name="Bonos" queryTableFieldId="12"/>
    <tableColumn id="1" xr3:uid="{F1BFAB69-7D85-4619-A9AA-39B2AA43F2F0}" uniqueName="1" name="Dias Liquidados2" queryTableFieldId="11" dataDxfId="25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C2E1F-49E0-4D82-A7A2-1E06C0129894}" name="Tabla1_3" displayName="Tabla1_3" ref="A1:AM1000" tableType="queryTable" totalsRowShown="0">
  <autoFilter ref="A1:AM1000" xr:uid="{EB6C2E1F-49E0-4D82-A7A2-1E06C0129894}"/>
  <tableColumns count="39">
    <tableColumn id="2" xr3:uid="{BD7D51FA-0ED6-45FD-90FC-6C1E28C4DE94}" uniqueName="2" name="ID" queryTableFieldId="2" dataDxfId="9"/>
    <tableColumn id="3" xr3:uid="{270C5A2D-6A4D-4FA7-99C3-6AB1347BB72B}" uniqueName="3" name="Nombre completo" queryTableFieldId="3" dataDxfId="8"/>
    <tableColumn id="4" xr3:uid="{679B0E4B-8DBF-445A-BC91-E5E6388F44D4}" uniqueName="4" name="Fecha de nacimiento" queryTableFieldId="4" dataDxfId="7"/>
    <tableColumn id="5" xr3:uid="{29F78DE2-A4F4-4491-B0B2-249371CCD76E}" uniqueName="5" name="Dirección" queryTableFieldId="5" dataDxfId="6"/>
    <tableColumn id="6" xr3:uid="{B2DA8060-C123-44D6-BBEC-A9E6893A40A7}" uniqueName="6" name="Localidad y Código postal" queryTableFieldId="6" dataDxfId="5"/>
    <tableColumn id="7" xr3:uid="{F075C993-54B6-4C12-9A53-52495F76DCCC}" uniqueName="7" name="Teléfono" queryTableFieldId="7" dataDxfId="4"/>
    <tableColumn id="8" xr3:uid="{8D4B8F6A-D500-4889-96F6-2B0E26020274}" uniqueName="8" name="Correo electrónico" queryTableFieldId="8" dataDxfId="3"/>
    <tableColumn id="9" xr3:uid="{15D29580-32ED-4C7C-A3F3-104E8D0796A0}" uniqueName="9" name="Fecha de alta" queryTableFieldId="9" dataDxfId="2"/>
    <tableColumn id="10" xr3:uid="{CE97F7D3-0E8F-4D4B-825D-8365853E2341}" uniqueName="10" name="Grupo de clientes" queryTableFieldId="10" dataDxfId="1"/>
    <tableColumn id="11" xr3:uid="{3DC6B75C-649B-4192-98C1-FD8B266350F7}" uniqueName="11" name="SALARIO" queryTableFieldId="11"/>
    <tableColumn id="12" xr3:uid="{AEE47183-B247-44BA-8C77-07BF4B924A18}" uniqueName="12" name="Dias Liquidados" queryTableFieldId="12"/>
    <tableColumn id="13" xr3:uid="{891C9A39-2F1D-45A0-A43A-D01E3E92E0B3}" uniqueName="13" name="Salario t" queryTableFieldId="13"/>
    <tableColumn id="14" xr3:uid="{81CA7A45-D16F-4181-A735-4604E53C292E}" uniqueName="14" name="Subsidio de Transporte" queryTableFieldId="14"/>
    <tableColumn id="15" xr3:uid="{9C9E9884-D0AA-4B08-82DC-555B6C46C300}" uniqueName="15" name="# de Salarios Minimos" queryTableFieldId="15"/>
    <tableColumn id="16" xr3:uid="{FF73D204-4B5A-4FE4-AA71-6C29F0FB726F}" uniqueName="16" name="Base Minima" queryTableFieldId="16"/>
    <tableColumn id="17" xr3:uid="{06F0C1D9-22CF-4EB5-AC28-52650E08CCD0}" uniqueName="17" name="Base Maxima al año" queryTableFieldId="17"/>
    <tableColumn id="18" xr3:uid="{F871051A-7325-4A56-BFD2-DC03EC51427E}" uniqueName="18" name="horas Extras" queryTableFieldId="18"/>
    <tableColumn id="19" xr3:uid="{9CEB8ED5-A736-4487-B381-8CAAFCAC4343}" uniqueName="19" name="Recargo Nocturno" queryTableFieldId="19"/>
    <tableColumn id="20" xr3:uid="{EE1D8D1C-0687-4826-88A9-AB2394557D54}" uniqueName="20" name="Otros Ingresos Consecutivos de Salario" queryTableFieldId="20"/>
    <tableColumn id="21" xr3:uid="{62D61625-6D25-435D-9670-8DE436AD25D0}" uniqueName="21" name="Descuento al salario" queryTableFieldId="21"/>
    <tableColumn id="22" xr3:uid="{189571AE-9875-4A72-8651-BA35EB5C70A2}" uniqueName="22" name="Otros descuentos" queryTableFieldId="22"/>
    <tableColumn id="23" xr3:uid="{960C07E8-79E8-4B53-BD85-8D48D40C0F16}" uniqueName="23" name="Seguridad social" queryTableFieldId="23"/>
    <tableColumn id="24" xr3:uid="{42C04CEF-84E0-4440-9420-AA0A882A2D2F}" uniqueName="24" name="salud 4%" queryTableFieldId="24"/>
    <tableColumn id="25" xr3:uid="{0D85293A-BB30-4444-94EC-8412104E2B36}" uniqueName="25" name="pension 4%" queryTableFieldId="25"/>
    <tableColumn id="26" xr3:uid="{A61257A1-79E8-4A2B-8A6D-252783048F03}" uniqueName="26" name="Fondo de Empleados" queryTableFieldId="26"/>
    <tableColumn id="27" xr3:uid="{6AEBE418-C7DE-4ADF-BCBB-825522D68D4A}" uniqueName="27" name="Descuento total" queryTableFieldId="27"/>
    <tableColumn id="28" xr3:uid="{8825D6C7-6377-4E5A-875E-B8C055F50A8D}" uniqueName="28" name="ARL" queryTableFieldId="28"/>
    <tableColumn id="29" xr3:uid="{C2BBB1E5-9956-4CAA-A098-8E5E2C9F197A}" uniqueName="29" name="Caja de Compensacion" queryTableFieldId="29"/>
    <tableColumn id="30" xr3:uid="{2FA2758F-534D-4E51-B510-E1D8051ADD78}" uniqueName="30" name="Universidad" queryTableFieldId="30"/>
    <tableColumn id="31" xr3:uid="{1BFC080D-9FA2-43B6-BFA5-18DFE0909012}" uniqueName="31" name="Sena" queryTableFieldId="31"/>
    <tableColumn id="32" xr3:uid="{84DE8301-EB64-4291-A517-29B772A21421}" uniqueName="32" name="Censantias" queryTableFieldId="32"/>
    <tableColumn id="33" xr3:uid="{F3FE6509-7F59-44F1-ADB9-00520C3EB0C2}" uniqueName="33" name="Intereses sobre Censantias" queryTableFieldId="33"/>
    <tableColumn id="34" xr3:uid="{42C61E1D-87F5-43B8-B895-D3CFFEF216AB}" uniqueName="34" name="Prima" queryTableFieldId="34"/>
    <tableColumn id="35" xr3:uid="{35985C1B-000B-41C6-BE26-151A25673F5C}" uniqueName="35" name="Vacaciones" queryTableFieldId="35"/>
    <tableColumn id="36" xr3:uid="{AC97C753-EDCD-44F0-9415-B1B05A8B0737}" uniqueName="36" name="Pago Neto" queryTableFieldId="36"/>
    <tableColumn id="37" xr3:uid="{55A1FAA6-DF70-4201-8052-9CF85D35A680}" uniqueName="37" name="Coste a la empresa" queryTableFieldId="37"/>
    <tableColumn id="38" xr3:uid="{2749A6F2-484F-4677-9A94-62C816F14BA6}" uniqueName="38" name="Columna2" queryTableFieldId="38"/>
    <tableColumn id="39" xr3:uid="{B31EFB5C-A156-483B-B51F-D4A23B91755E}" uniqueName="39" name="Bonos" queryTableFieldId="39"/>
    <tableColumn id="40" xr3:uid="{3F0F3A45-CECD-4F5C-8B56-9B4533DECA47}" uniqueName="40" name="Dias Liquidados2" queryTableField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0"/>
  <sheetViews>
    <sheetView topLeftCell="E1" zoomScale="40" zoomScaleNormal="40" workbookViewId="0">
      <pane ySplit="1" topLeftCell="A2" activePane="bottomLeft" state="frozen"/>
      <selection activeCell="E1" sqref="E1"/>
      <selection pane="bottomLeft" activeCell="N21" sqref="N21"/>
    </sheetView>
  </sheetViews>
  <sheetFormatPr baseColWidth="10" defaultRowHeight="14.5" x14ac:dyDescent="0.35"/>
  <cols>
    <col min="1" max="1" width="10.7265625" customWidth="1"/>
    <col min="2" max="2" width="34.36328125" bestFit="1" customWidth="1"/>
    <col min="3" max="3" width="20.36328125" bestFit="1" customWidth="1"/>
    <col min="4" max="4" width="28.6328125" bestFit="1" customWidth="1"/>
    <col min="5" max="5" width="28.1796875" bestFit="1" customWidth="1"/>
    <col min="6" max="6" width="13.1796875" bestFit="1" customWidth="1"/>
    <col min="7" max="7" width="23.90625" bestFit="1" customWidth="1"/>
    <col min="8" max="8" width="23.453125" customWidth="1"/>
    <col min="9" max="9" width="17.7265625" bestFit="1" customWidth="1"/>
    <col min="10" max="12" width="27.08984375" customWidth="1"/>
    <col min="13" max="13" width="31.08984375" customWidth="1"/>
    <col min="14" max="14" width="29.453125" customWidth="1"/>
    <col min="15" max="24" width="27.08984375" customWidth="1"/>
    <col min="25" max="25" width="30.36328125" customWidth="1"/>
    <col min="26" max="40" width="27.08984375" customWidth="1"/>
    <col min="44" max="44" width="36.54296875" customWidth="1"/>
    <col min="45" max="45" width="35.6328125" customWidth="1"/>
    <col min="46" max="46" width="31.6328125" customWidth="1"/>
    <col min="47" max="47" width="39.26953125" customWidth="1"/>
    <col min="48" max="48" width="33.6328125" customWidth="1"/>
    <col min="49" max="49" width="28.26953125" customWidth="1"/>
    <col min="50" max="50" width="24.453125" customWidth="1"/>
    <col min="51" max="51" width="26.7265625" customWidth="1"/>
    <col min="52" max="52" width="29.1796875" customWidth="1"/>
    <col min="53" max="53" width="19.90625" bestFit="1" customWidth="1"/>
    <col min="54" max="54" width="10.81640625" bestFit="1" customWidth="1"/>
    <col min="55" max="55" width="28.26953125" bestFit="1" customWidth="1"/>
    <col min="56" max="56" width="26.81640625" bestFit="1" customWidth="1"/>
    <col min="57" max="57" width="15.90625" bestFit="1" customWidth="1"/>
    <col min="58" max="58" width="23.7265625" bestFit="1" customWidth="1"/>
    <col min="59" max="59" width="15.54296875" bestFit="1" customWidth="1"/>
    <col min="60" max="60" width="21.54296875" style="9" bestFit="1" customWidth="1"/>
    <col min="61" max="61" width="46.6328125" bestFit="1" customWidth="1"/>
    <col min="62" max="62" width="24.453125" bestFit="1" customWidth="1"/>
    <col min="63" max="63" width="21.1796875" bestFit="1" customWidth="1"/>
    <col min="64" max="64" width="20.6328125" bestFit="1" customWidth="1"/>
    <col min="65" max="65" width="11.7265625" bestFit="1" customWidth="1"/>
    <col min="66" max="66" width="14.453125" bestFit="1" customWidth="1"/>
    <col min="67" max="67" width="25.36328125" bestFit="1" customWidth="1"/>
    <col min="68" max="68" width="18.81640625" bestFit="1" customWidth="1"/>
    <col min="69" max="69" width="6.6328125" customWidth="1"/>
    <col min="70" max="70" width="27.36328125" bestFit="1" customWidth="1"/>
    <col min="71" max="71" width="15" bestFit="1" customWidth="1"/>
    <col min="72" max="72" width="7.1796875" customWidth="1"/>
    <col min="73" max="73" width="13.90625" bestFit="1" customWidth="1"/>
    <col min="74" max="74" width="32.26953125" bestFit="1" customWidth="1"/>
    <col min="75" max="75" width="13.1796875" bestFit="1" customWidth="1"/>
    <col min="76" max="76" width="14.26953125" bestFit="1" customWidth="1"/>
    <col min="77" max="77" width="13.1796875" customWidth="1"/>
    <col min="78" max="78" width="22.81640625" bestFit="1" customWidth="1"/>
    <col min="79" max="79" width="12.6328125" bestFit="1" customWidth="1"/>
    <col min="80" max="80" width="8.453125" bestFit="1" customWidth="1"/>
    <col min="81" max="81" width="21.1796875" customWidth="1"/>
  </cols>
  <sheetData>
    <row r="1" spans="1:81" ht="47.5" customHeight="1" x14ac:dyDescent="0.35">
      <c r="A1" t="s">
        <v>4</v>
      </c>
      <c r="B1" t="s">
        <v>0</v>
      </c>
      <c r="C1" t="s">
        <v>7</v>
      </c>
      <c r="D1" t="s">
        <v>1</v>
      </c>
      <c r="E1" t="s">
        <v>2</v>
      </c>
      <c r="F1" t="s">
        <v>4675</v>
      </c>
      <c r="G1" t="s">
        <v>3</v>
      </c>
      <c r="H1" t="s">
        <v>5</v>
      </c>
      <c r="I1" t="s">
        <v>6</v>
      </c>
      <c r="J1" t="s">
        <v>5675</v>
      </c>
      <c r="K1" t="s">
        <v>5685</v>
      </c>
      <c r="L1" t="s">
        <v>5688</v>
      </c>
      <c r="M1" t="s">
        <v>5689</v>
      </c>
      <c r="N1" t="s">
        <v>5690</v>
      </c>
      <c r="O1" t="s">
        <v>5691</v>
      </c>
      <c r="P1" t="s">
        <v>5692</v>
      </c>
      <c r="Q1" t="s">
        <v>5693</v>
      </c>
      <c r="R1" t="s">
        <v>5694</v>
      </c>
      <c r="S1" t="s">
        <v>5696</v>
      </c>
      <c r="T1" t="s">
        <v>5697</v>
      </c>
      <c r="U1" t="s">
        <v>5698</v>
      </c>
      <c r="V1" t="s">
        <v>5699</v>
      </c>
      <c r="W1" t="s">
        <v>5700</v>
      </c>
      <c r="X1" t="s">
        <v>5701</v>
      </c>
      <c r="Y1" t="s">
        <v>5702</v>
      </c>
      <c r="Z1" t="s">
        <v>5703</v>
      </c>
      <c r="AA1" t="s">
        <v>5704</v>
      </c>
      <c r="AB1" t="s">
        <v>5705</v>
      </c>
      <c r="AC1" t="s">
        <v>5713</v>
      </c>
      <c r="AD1" t="s">
        <v>5712</v>
      </c>
      <c r="AE1" t="s">
        <v>5711</v>
      </c>
      <c r="AF1" t="s">
        <v>5706</v>
      </c>
      <c r="AG1" t="s">
        <v>5707</v>
      </c>
      <c r="AH1" t="s">
        <v>5708</v>
      </c>
      <c r="AI1" t="s">
        <v>5709</v>
      </c>
      <c r="AJ1" t="s">
        <v>5710</v>
      </c>
      <c r="AK1" t="s">
        <v>5686</v>
      </c>
      <c r="AL1" t="s">
        <v>5695</v>
      </c>
      <c r="AM1" t="s">
        <v>5687</v>
      </c>
      <c r="BE1" s="9"/>
    </row>
    <row r="2" spans="1:81" x14ac:dyDescent="0.35">
      <c r="A2" t="s">
        <v>4676</v>
      </c>
      <c r="B2" t="s">
        <v>8</v>
      </c>
      <c r="C2" s="1">
        <v>31024</v>
      </c>
      <c r="D2" t="s">
        <v>1007</v>
      </c>
      <c r="E2" t="s">
        <v>1008</v>
      </c>
      <c r="F2" t="s">
        <v>3676</v>
      </c>
      <c r="G2" t="s">
        <v>2694</v>
      </c>
      <c r="H2" s="1">
        <v>40927.605914351851</v>
      </c>
      <c r="I2" t="s">
        <v>3671</v>
      </c>
      <c r="J2">
        <v>1160000</v>
      </c>
      <c r="K2">
        <v>15</v>
      </c>
      <c r="L2">
        <f>Tabla1_2[[#This Row],[SALARIO]]/30*Tabla1_2[[#This Row],[Dias Liquidados]]</f>
        <v>580000</v>
      </c>
      <c r="M2">
        <f>Tabla1_2[[#This Row],[SALARIO]]/100*14/2</f>
        <v>81200</v>
      </c>
      <c r="N2">
        <v>1</v>
      </c>
      <c r="O2">
        <f>Tabla1_2[[#This Row],[Salario t]]*Tabla1_2[[#This Row],['# de Salarios Minimos]]</f>
        <v>580000</v>
      </c>
      <c r="P2">
        <f>Tabla1_2[[#This Row],[Salario t]]*12</f>
        <v>6960000</v>
      </c>
      <c r="Q2">
        <v>1</v>
      </c>
      <c r="R2">
        <v>1</v>
      </c>
      <c r="S2">
        <v>50000</v>
      </c>
      <c r="T2">
        <v>250000</v>
      </c>
      <c r="U2">
        <v>5000</v>
      </c>
      <c r="V2">
        <f>Tabla1_2[[#This Row],[SALARIO]]/100*8.4</f>
        <v>97440</v>
      </c>
      <c r="W2">
        <f>Tabla1_2[[#This Row],[Seguridad social]]/2</f>
        <v>48720</v>
      </c>
      <c r="X2">
        <f>Tabla1_2[[#This Row],[Seguridad social]]-Tabla1_2[[#This Row],[salud 4%]]</f>
        <v>48720</v>
      </c>
      <c r="Y2">
        <f>Tabla1_2[[#This Row],[Base Minima]]/30*4</f>
        <v>77333.333333333328</v>
      </c>
      <c r="Z2">
        <f>Tabla1_2[[#This Row],[Fondo de Empleados]]+Tabla1_2[[#This Row],[Seguridad social]]</f>
        <v>174773.33333333331</v>
      </c>
      <c r="AA2">
        <f>Tabla1_2[[#This Row],[SALARIO]]/100*1.4</f>
        <v>16239.999999999998</v>
      </c>
      <c r="AB2">
        <f>Tabla1_2[[#This Row],[Base Minima]]/15*1.5</f>
        <v>58000</v>
      </c>
      <c r="AC2">
        <v>0</v>
      </c>
      <c r="AD2">
        <v>0</v>
      </c>
      <c r="AE2">
        <v>11600</v>
      </c>
      <c r="AF2">
        <v>580</v>
      </c>
      <c r="AG2">
        <f>Tabla1_2[[#This Row],[SALARIO]]/30*2</f>
        <v>77333.333333333328</v>
      </c>
      <c r="AH2">
        <v>0</v>
      </c>
      <c r="AI2">
        <f>Tabla1_2[[#This Row],[Prima]]+Tabla1_2[[#This Row],[Censantias]]+Tabla1_2[[#This Row],[Base Minima]]+Tabla1_2[[#This Row],[Subsidio de Transporte]]</f>
        <v>750133.33333333337</v>
      </c>
      <c r="AJ2">
        <f>Tabla1_2[[#This Row],[Pago Neto]]*24</f>
        <v>18003200</v>
      </c>
      <c r="AK2">
        <v>0</v>
      </c>
      <c r="AL2">
        <v>20000</v>
      </c>
      <c r="AM2">
        <v>15</v>
      </c>
      <c r="AQ2" s="2" t="s">
        <v>4</v>
      </c>
      <c r="AR2" s="2" t="s">
        <v>0</v>
      </c>
      <c r="AS2" s="2" t="s">
        <v>7</v>
      </c>
      <c r="AT2" s="2" t="s">
        <v>1</v>
      </c>
      <c r="AU2" s="2" t="s">
        <v>2</v>
      </c>
      <c r="AV2" s="2" t="s">
        <v>4675</v>
      </c>
      <c r="AW2" s="2" t="s">
        <v>3</v>
      </c>
      <c r="AX2" s="2" t="s">
        <v>5</v>
      </c>
      <c r="AY2" s="2" t="s">
        <v>6</v>
      </c>
      <c r="AZ2" s="2" t="s">
        <v>5675</v>
      </c>
      <c r="BA2" s="10" t="s">
        <v>5685</v>
      </c>
      <c r="BB2" s="10" t="s">
        <v>5688</v>
      </c>
      <c r="BC2" s="10" t="s">
        <v>5689</v>
      </c>
      <c r="BD2" s="10" t="s">
        <v>5690</v>
      </c>
      <c r="BE2" s="10" t="s">
        <v>5691</v>
      </c>
      <c r="BF2" s="10" t="s">
        <v>5692</v>
      </c>
      <c r="BG2" s="10" t="s">
        <v>5693</v>
      </c>
      <c r="BH2" s="11" t="s">
        <v>5694</v>
      </c>
      <c r="BI2" s="10" t="s">
        <v>5696</v>
      </c>
      <c r="BJ2" s="10" t="s">
        <v>5697</v>
      </c>
      <c r="BK2" s="10" t="s">
        <v>5698</v>
      </c>
      <c r="BL2" s="10" t="s">
        <v>5699</v>
      </c>
      <c r="BM2" s="10" t="s">
        <v>5700</v>
      </c>
      <c r="BN2" s="10" t="s">
        <v>5701</v>
      </c>
      <c r="BO2" s="10" t="s">
        <v>5702</v>
      </c>
      <c r="BP2" s="10" t="s">
        <v>5703</v>
      </c>
      <c r="BQ2" s="10" t="s">
        <v>5704</v>
      </c>
      <c r="BR2" s="10" t="s">
        <v>5705</v>
      </c>
      <c r="BS2" s="10" t="s">
        <v>5713</v>
      </c>
      <c r="BT2" s="10" t="s">
        <v>5712</v>
      </c>
      <c r="BU2" s="10" t="s">
        <v>5711</v>
      </c>
      <c r="BV2" s="10" t="s">
        <v>5706</v>
      </c>
      <c r="BW2" s="10" t="s">
        <v>5707</v>
      </c>
      <c r="BX2" s="10" t="s">
        <v>5708</v>
      </c>
      <c r="BY2" s="10" t="s">
        <v>5709</v>
      </c>
      <c r="BZ2" s="10" t="s">
        <v>5710</v>
      </c>
      <c r="CA2" s="10" t="s">
        <v>5686</v>
      </c>
      <c r="CB2" s="10" t="s">
        <v>5695</v>
      </c>
      <c r="CC2" s="10" t="s">
        <v>5687</v>
      </c>
    </row>
    <row r="3" spans="1:81" x14ac:dyDescent="0.35">
      <c r="A3" t="s">
        <v>4677</v>
      </c>
      <c r="B3" t="s">
        <v>9</v>
      </c>
      <c r="C3" s="1">
        <v>31636</v>
      </c>
      <c r="D3" t="s">
        <v>1009</v>
      </c>
      <c r="E3" t="s">
        <v>1010</v>
      </c>
      <c r="F3" t="s">
        <v>3677</v>
      </c>
      <c r="G3" t="s">
        <v>2695</v>
      </c>
      <c r="H3" s="1">
        <v>38433.654305555552</v>
      </c>
      <c r="I3" t="s">
        <v>3675</v>
      </c>
      <c r="J3">
        <v>1160000</v>
      </c>
      <c r="K3">
        <v>15</v>
      </c>
      <c r="L3">
        <f>Tabla1_2[[#This Row],[SALARIO]]/30*Tabla1_2[[#This Row],[Dias Liquidados]]</f>
        <v>580000</v>
      </c>
      <c r="M3">
        <f>Tabla1_2[[#This Row],[SALARIO]]/100*14/2</f>
        <v>81200</v>
      </c>
      <c r="N3">
        <v>1</v>
      </c>
      <c r="O3">
        <f>Tabla1_2[[#This Row],[Salario t]]*Tabla1_2[[#This Row],['# de Salarios Minimos]]</f>
        <v>580000</v>
      </c>
      <c r="P3">
        <f>Tabla1_2[[#This Row],[Salario t]]*12</f>
        <v>6960000</v>
      </c>
      <c r="Q3">
        <v>1</v>
      </c>
      <c r="R3">
        <v>1</v>
      </c>
      <c r="S3">
        <v>50000</v>
      </c>
      <c r="T3">
        <v>250000</v>
      </c>
      <c r="U3">
        <v>5000</v>
      </c>
      <c r="V3">
        <f>Tabla1_2[[#This Row],[SALARIO]]/100*8.4</f>
        <v>97440</v>
      </c>
      <c r="W3">
        <f>Tabla1_2[[#This Row],[Seguridad social]]/2</f>
        <v>48720</v>
      </c>
      <c r="X3">
        <f>Tabla1_2[[#This Row],[Seguridad social]]-Tabla1_2[[#This Row],[salud 4%]]</f>
        <v>48720</v>
      </c>
      <c r="Y3">
        <f>Tabla1_2[[#This Row],[Base Minima]]/30*4</f>
        <v>77333.333333333328</v>
      </c>
      <c r="Z3">
        <f>Tabla1_2[[#This Row],[Fondo de Empleados]]+Tabla1_2[[#This Row],[Seguridad social]]</f>
        <v>174773.33333333331</v>
      </c>
      <c r="AA3">
        <f>Tabla1_2[[#This Row],[SALARIO]]/100*1.4</f>
        <v>16239.999999999998</v>
      </c>
      <c r="AB3">
        <f>Tabla1_2[[#This Row],[Base Minima]]/15*1.5</f>
        <v>58000</v>
      </c>
      <c r="AC3">
        <v>0</v>
      </c>
      <c r="AD3">
        <v>0</v>
      </c>
      <c r="AE3">
        <f>Tabla1_2[[#This Row],[Salario t]]/100*2</f>
        <v>11600</v>
      </c>
      <c r="AF3">
        <f>Tabla1_2[[#This Row],[Censantias]]/100*5</f>
        <v>580</v>
      </c>
      <c r="AG3">
        <f>Tabla1_2[[#This Row],[SALARIO]]/30*2</f>
        <v>77333.333333333328</v>
      </c>
      <c r="AH3">
        <v>0</v>
      </c>
      <c r="AI3">
        <f>Tabla1_2[[#This Row],[Prima]]+Tabla1_2[[#This Row],[Censantias]]+Tabla1_2[[#This Row],[Base Minima]]+Tabla1_2[[#This Row],[Subsidio de Transporte]]</f>
        <v>750133.33333333337</v>
      </c>
      <c r="AJ3">
        <f>Tabla1_2[[#This Row],[Pago Neto]]*24</f>
        <v>18003200</v>
      </c>
      <c r="AK3">
        <v>0</v>
      </c>
      <c r="AL3">
        <v>20000</v>
      </c>
      <c r="AM3">
        <v>15</v>
      </c>
      <c r="AQ3" s="5"/>
      <c r="AR3" s="3" t="s">
        <v>845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15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35">
      <c r="A4" t="s">
        <v>4678</v>
      </c>
      <c r="B4" t="s">
        <v>10</v>
      </c>
      <c r="C4" s="1">
        <v>32979</v>
      </c>
      <c r="D4" t="s">
        <v>1011</v>
      </c>
      <c r="E4" t="s">
        <v>1012</v>
      </c>
      <c r="F4" t="s">
        <v>3678</v>
      </c>
      <c r="G4" t="s">
        <v>2696</v>
      </c>
      <c r="H4" s="1">
        <v>39340.125821759262</v>
      </c>
      <c r="I4" t="s">
        <v>3675</v>
      </c>
      <c r="J4">
        <v>1160000</v>
      </c>
      <c r="K4">
        <v>15</v>
      </c>
      <c r="L4">
        <f>Tabla1_2[[#This Row],[SALARIO]]/30*Tabla1_2[[#This Row],[Dias Liquidados]]</f>
        <v>580000</v>
      </c>
      <c r="M4">
        <f>Tabla1_2[[#This Row],[SALARIO]]/100*14/2</f>
        <v>81200</v>
      </c>
      <c r="N4">
        <v>1</v>
      </c>
      <c r="O4">
        <f>Tabla1_2[[#This Row],[Salario t]]*Tabla1_2[[#This Row],['# de Salarios Minimos]]</f>
        <v>580000</v>
      </c>
      <c r="P4">
        <f>Tabla1_2[[#This Row],[Salario t]]*12</f>
        <v>6960000</v>
      </c>
      <c r="Q4">
        <v>1</v>
      </c>
      <c r="R4">
        <v>1</v>
      </c>
      <c r="S4">
        <v>50000</v>
      </c>
      <c r="T4">
        <v>250000</v>
      </c>
      <c r="U4">
        <v>5000</v>
      </c>
      <c r="V4">
        <f>Tabla1_2[[#This Row],[SALARIO]]/100*8.4</f>
        <v>97440</v>
      </c>
      <c r="W4">
        <f>Tabla1_2[[#This Row],[Seguridad social]]/2</f>
        <v>48720</v>
      </c>
      <c r="X4">
        <f>Tabla1_2[[#This Row],[Seguridad social]]-Tabla1_2[[#This Row],[salud 4%]]</f>
        <v>48720</v>
      </c>
      <c r="Y4">
        <f>Tabla1_2[[#This Row],[Base Minima]]/30*4</f>
        <v>77333.333333333328</v>
      </c>
      <c r="Z4">
        <f>Tabla1_2[[#This Row],[Fondo de Empleados]]+Tabla1_2[[#This Row],[Seguridad social]]</f>
        <v>174773.33333333331</v>
      </c>
      <c r="AA4">
        <f>Tabla1_2[[#This Row],[SALARIO]]/100*1.4</f>
        <v>16239.999999999998</v>
      </c>
      <c r="AB4">
        <f>Tabla1_2[[#This Row],[Base Minima]]/15*1.5</f>
        <v>58000</v>
      </c>
      <c r="AC4">
        <v>0</v>
      </c>
      <c r="AD4">
        <v>0</v>
      </c>
      <c r="AE4">
        <f>Tabla1_2[[#This Row],[Salario t]]/100*2</f>
        <v>11600</v>
      </c>
      <c r="AF4">
        <f>Tabla1_2[[#This Row],[Censantias]]/100*5</f>
        <v>580</v>
      </c>
      <c r="AG4">
        <f>Tabla1_2[[#This Row],[SALARIO]]/30*2</f>
        <v>77333.333333333328</v>
      </c>
      <c r="AH4">
        <v>0</v>
      </c>
      <c r="AI4">
        <f>Tabla1_2[[#This Row],[Prima]]+Tabla1_2[[#This Row],[Censantias]]+Tabla1_2[[#This Row],[Base Minima]]+Tabla1_2[[#This Row],[Subsidio de Transporte]]</f>
        <v>750133.33333333337</v>
      </c>
      <c r="AJ4">
        <f>Tabla1_2[[#This Row],[Pago Neto]]*24</f>
        <v>18003200</v>
      </c>
      <c r="AK4">
        <v>0</v>
      </c>
      <c r="AL4">
        <v>20000</v>
      </c>
      <c r="AM4">
        <v>15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15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35">
      <c r="A5" t="s">
        <v>4679</v>
      </c>
      <c r="B5" t="s">
        <v>11</v>
      </c>
      <c r="C5" s="1">
        <v>35401</v>
      </c>
      <c r="D5" t="s">
        <v>1013</v>
      </c>
      <c r="E5" t="s">
        <v>1014</v>
      </c>
      <c r="F5" t="s">
        <v>3679</v>
      </c>
      <c r="G5" t="s">
        <v>2697</v>
      </c>
      <c r="H5" s="1">
        <v>40884.640856481485</v>
      </c>
      <c r="I5" t="s">
        <v>3675</v>
      </c>
      <c r="J5">
        <v>1160000</v>
      </c>
      <c r="K5">
        <v>15</v>
      </c>
      <c r="L5">
        <f>Tabla1_2[[#This Row],[SALARIO]]/30*Tabla1_2[[#This Row],[Dias Liquidados]]</f>
        <v>580000</v>
      </c>
      <c r="M5">
        <f>Tabla1_2[[#This Row],[SALARIO]]/100*14/2</f>
        <v>81200</v>
      </c>
      <c r="N5">
        <v>1</v>
      </c>
      <c r="O5">
        <f>Tabla1_2[[#This Row],[Salario t]]*Tabla1_2[[#This Row],['# de Salarios Minimos]]</f>
        <v>580000</v>
      </c>
      <c r="P5">
        <f>Tabla1_2[[#This Row],[Salario t]]*12</f>
        <v>6960000</v>
      </c>
      <c r="Q5">
        <v>1</v>
      </c>
      <c r="R5">
        <v>1</v>
      </c>
      <c r="S5">
        <v>50000</v>
      </c>
      <c r="T5">
        <v>250000</v>
      </c>
      <c r="U5">
        <v>5000</v>
      </c>
      <c r="V5">
        <f>Tabla1_2[[#This Row],[SALARIO]]/100*8.4</f>
        <v>97440</v>
      </c>
      <c r="W5">
        <f>Tabla1_2[[#This Row],[Seguridad social]]/2</f>
        <v>48720</v>
      </c>
      <c r="X5">
        <f>Tabla1_2[[#This Row],[Seguridad social]]-Tabla1_2[[#This Row],[salud 4%]]</f>
        <v>48720</v>
      </c>
      <c r="Y5">
        <f>Tabla1_2[[#This Row],[Base Minima]]/30*4</f>
        <v>77333.333333333328</v>
      </c>
      <c r="Z5">
        <f>Tabla1_2[[#This Row],[Fondo de Empleados]]+Tabla1_2[[#This Row],[Seguridad social]]</f>
        <v>174773.33333333331</v>
      </c>
      <c r="AA5">
        <f>Tabla1_2[[#This Row],[SALARIO]]/100*1.4</f>
        <v>16239.999999999998</v>
      </c>
      <c r="AB5">
        <f>Tabla1_2[[#This Row],[Base Minima]]/15*1.5</f>
        <v>58000</v>
      </c>
      <c r="AC5">
        <v>0</v>
      </c>
      <c r="AD5">
        <v>0</v>
      </c>
      <c r="AE5">
        <f>Tabla1_2[[#This Row],[Salario t]]/100*2</f>
        <v>11600</v>
      </c>
      <c r="AF5">
        <f>Tabla1_2[[#This Row],[Censantias]]/100*5</f>
        <v>580</v>
      </c>
      <c r="AG5">
        <f>Tabla1_2[[#This Row],[SALARIO]]/30*2</f>
        <v>77333.333333333328</v>
      </c>
      <c r="AH5">
        <v>0</v>
      </c>
      <c r="AI5">
        <f>Tabla1_2[[#This Row],[Prima]]+Tabla1_2[[#This Row],[Censantias]]+Tabla1_2[[#This Row],[Base Minima]]+Tabla1_2[[#This Row],[Subsidio de Transporte]]</f>
        <v>750133.33333333337</v>
      </c>
      <c r="AJ5">
        <f>Tabla1_2[[#This Row],[Pago Neto]]*24</f>
        <v>18003200</v>
      </c>
      <c r="AK5">
        <v>0</v>
      </c>
      <c r="AL5">
        <v>20000</v>
      </c>
      <c r="AM5">
        <v>15</v>
      </c>
      <c r="AR5" s="18" t="str">
        <f>DGET(A1:J1000,B1,AQ2:AZ3)</f>
        <v>Juanita Pastora Escolano Marí</v>
      </c>
      <c r="AS5" s="14" t="str">
        <f>DGET(A1:J1000,B1,AQ2:AZ3)</f>
        <v>Juanita Pastora Escolano Marí</v>
      </c>
      <c r="AT5" s="14" t="str">
        <f>DGET(A1:J1000,D1,AQ2:AZ3)</f>
        <v>940 S. Thomas Ave.</v>
      </c>
      <c r="AU5" s="14" t="str">
        <f>DGET(A1:J1000,E1,AQ2:AZ3)</f>
        <v>Jamaica, NY 11435</v>
      </c>
      <c r="AV5" s="14" t="str">
        <f>DGET(A1:J1000,F1,AQ2:AZ3)</f>
        <v>(471) 733-8756</v>
      </c>
      <c r="AW5" s="14" t="str">
        <f>DGET(A1:J1000,G1,AQ2:AZ3)</f>
        <v>dexter@aol.com</v>
      </c>
      <c r="AX5" s="14">
        <f>DGET(A1:J1000,H1,AQ2:AZ3)</f>
        <v>42927.409386574072</v>
      </c>
      <c r="AY5" s="14" t="str">
        <f>DGET(A1:J1000,I1,AQ2:AZ3)</f>
        <v>A</v>
      </c>
      <c r="AZ5" s="14">
        <f>DGET(A1:J1000,J1,AQ2:AZ3)</f>
        <v>1160000</v>
      </c>
      <c r="BA5" s="14">
        <f>DGET(A1:AM1000,K1,AQ2:CC3)</f>
        <v>15</v>
      </c>
      <c r="BB5" s="14">
        <f>DGET(A1:AM1000,O1,AQ2:CC3)</f>
        <v>1160000</v>
      </c>
      <c r="BC5" s="14">
        <f>DGET(A1:AM1000,M1,AQ2:CC3)</f>
        <v>81200</v>
      </c>
      <c r="BD5" s="14">
        <f>DGET(A1:AM1000,N1,AQ2:CC3)</f>
        <v>2</v>
      </c>
      <c r="BE5" s="14">
        <f>DGET(A1:AM1000,O1,AQ2:CC3)</f>
        <v>1160000</v>
      </c>
      <c r="BF5" s="14">
        <f>DGET(A1:AM1000,P1,AQ2:CC3)</f>
        <v>6960000</v>
      </c>
      <c r="BG5" s="14">
        <f>DGET(A1:AM1000,Q1,AQ2:CC3)</f>
        <v>2</v>
      </c>
      <c r="BH5" s="16">
        <f>DGET(A1:AM1000,R1,AQ2:CC3)</f>
        <v>2</v>
      </c>
      <c r="BI5" s="14">
        <f>DGET(A1:AM1000,S1,AQ2:CC3)</f>
        <v>50000</v>
      </c>
      <c r="BJ5" s="14">
        <f>DGET(A1:AM1000,T1,AQ2:CC3)</f>
        <v>250000</v>
      </c>
      <c r="BK5" s="14">
        <f>DGET(A1:AM1000,U1,AQ2:CC3)</f>
        <v>5000</v>
      </c>
      <c r="BL5" s="14">
        <f>DGET(A1:AM1000,V1,AQ2:CC3)</f>
        <v>97440</v>
      </c>
      <c r="BM5" s="14">
        <f>DGET(A1:AM1000,W1,AQ2:CC3)</f>
        <v>48720</v>
      </c>
      <c r="BN5" s="14">
        <f>DGET(A1:AM1000,X1,AQ2:CC3)</f>
        <v>48720</v>
      </c>
      <c r="BO5" s="14">
        <f>DGET(A1:AM1000,Y1,AQ2:CC3)</f>
        <v>154666.66666666666</v>
      </c>
      <c r="BP5" s="14">
        <f>DGET(A1:AM1000,AA1,AQ2:CC3)</f>
        <v>16239.999999999998</v>
      </c>
      <c r="BQ5" s="14">
        <f>DGET(A1:AM1000,AB1,AQ2:CC3)</f>
        <v>116000</v>
      </c>
      <c r="BR5" s="14">
        <f>DGET(A1:AM1000,AC1,AQ2:CC3)</f>
        <v>0</v>
      </c>
      <c r="BS5" s="14">
        <f>DGET(A1:AM1000,AD1,AQ2:CC3)</f>
        <v>0</v>
      </c>
      <c r="BT5" s="14">
        <f>DGET(A1:AM1000,AE1,AQ2:CC3)</f>
        <v>11600</v>
      </c>
      <c r="BU5" s="14">
        <f>DGET(A1:AM1000,AE1,AQ2:CC3)</f>
        <v>11600</v>
      </c>
      <c r="BV5" s="14">
        <f>DGET(A1:AM1000,AF1,AQ2:CC3)</f>
        <v>580</v>
      </c>
      <c r="BW5" s="14">
        <f>DGET(A1:AM1000,AG1,AQ2:CC3)</f>
        <v>77333.333333333328</v>
      </c>
      <c r="BX5" s="14">
        <f>DGET(A1:AM1000,AH1,AQ2:CC3)</f>
        <v>0</v>
      </c>
      <c r="BY5" s="14">
        <f>DGET(A1:AM1000,AI1,AQ2:CC3)</f>
        <v>1330133.3333333333</v>
      </c>
      <c r="BZ5" s="14">
        <f>DGET(A1:AM1000,AJ1,AQ2:CC3)</f>
        <v>31923200</v>
      </c>
      <c r="CA5" s="14">
        <f>DGET(A1:AM1000,AK1,AQ2:CC3)</f>
        <v>0</v>
      </c>
      <c r="CB5" s="14">
        <f>DGET(A1:AM1000,AL1,AQ2:CC3)</f>
        <v>20000</v>
      </c>
      <c r="CC5" s="14">
        <f>DGET(A1:AM1000,AM1,AQ2:CC3)</f>
        <v>15</v>
      </c>
    </row>
    <row r="6" spans="1:81" x14ac:dyDescent="0.35">
      <c r="A6" t="s">
        <v>4680</v>
      </c>
      <c r="B6" t="s">
        <v>12</v>
      </c>
      <c r="C6" s="1">
        <v>30816</v>
      </c>
      <c r="D6" t="s">
        <v>1015</v>
      </c>
      <c r="E6" t="s">
        <v>1016</v>
      </c>
      <c r="F6" t="s">
        <v>3680</v>
      </c>
      <c r="G6" t="s">
        <v>2698</v>
      </c>
      <c r="H6" s="1">
        <v>39627.290347222224</v>
      </c>
      <c r="I6" t="s">
        <v>3674</v>
      </c>
      <c r="J6">
        <v>1160000</v>
      </c>
      <c r="K6">
        <v>15</v>
      </c>
      <c r="L6">
        <f>Tabla1_2[[#This Row],[SALARIO]]/30*Tabla1_2[[#This Row],[Dias Liquidados]]</f>
        <v>580000</v>
      </c>
      <c r="M6">
        <f>Tabla1_2[[#This Row],[SALARIO]]/100*14/2</f>
        <v>81200</v>
      </c>
      <c r="N6">
        <v>1</v>
      </c>
      <c r="O6">
        <f>Tabla1_2[[#This Row],[Salario t]]*Tabla1_2[[#This Row],['# de Salarios Minimos]]</f>
        <v>580000</v>
      </c>
      <c r="P6">
        <f>Tabla1_2[[#This Row],[Salario t]]*12</f>
        <v>6960000</v>
      </c>
      <c r="Q6">
        <v>1</v>
      </c>
      <c r="R6">
        <v>1</v>
      </c>
      <c r="S6">
        <v>50000</v>
      </c>
      <c r="T6">
        <v>250000</v>
      </c>
      <c r="U6">
        <v>5000</v>
      </c>
      <c r="V6">
        <f>Tabla1_2[[#This Row],[SALARIO]]/100*8.4</f>
        <v>97440</v>
      </c>
      <c r="W6">
        <f>Tabla1_2[[#This Row],[Seguridad social]]/2</f>
        <v>48720</v>
      </c>
      <c r="X6">
        <f>Tabla1_2[[#This Row],[Seguridad social]]-Tabla1_2[[#This Row],[salud 4%]]</f>
        <v>48720</v>
      </c>
      <c r="Y6">
        <f>Tabla1_2[[#This Row],[Base Minima]]/30*4</f>
        <v>77333.333333333328</v>
      </c>
      <c r="Z6">
        <f>Tabla1_2[[#This Row],[Fondo de Empleados]]+Tabla1_2[[#This Row],[Seguridad social]]</f>
        <v>174773.33333333331</v>
      </c>
      <c r="AA6">
        <f>Tabla1_2[[#This Row],[SALARIO]]/100*1.4</f>
        <v>16239.999999999998</v>
      </c>
      <c r="AB6">
        <f>Tabla1_2[[#This Row],[Base Minima]]/15*1.5</f>
        <v>58000</v>
      </c>
      <c r="AC6">
        <v>0</v>
      </c>
      <c r="AD6">
        <v>0</v>
      </c>
      <c r="AE6">
        <f>Tabla1_2[[#This Row],[Salario t]]/100*2</f>
        <v>11600</v>
      </c>
      <c r="AF6">
        <f>Tabla1_2[[#This Row],[Censantias]]/100*5</f>
        <v>580</v>
      </c>
      <c r="AG6">
        <f>Tabla1_2[[#This Row],[SALARIO]]/30*2</f>
        <v>77333.333333333328</v>
      </c>
      <c r="AH6">
        <v>0</v>
      </c>
      <c r="AI6">
        <f>Tabla1_2[[#This Row],[Prima]]+Tabla1_2[[#This Row],[Censantias]]+Tabla1_2[[#This Row],[Base Minima]]+Tabla1_2[[#This Row],[Subsidio de Transporte]]</f>
        <v>750133.33333333337</v>
      </c>
      <c r="AJ6">
        <f>Tabla1_2[[#This Row],[Pago Neto]]*24</f>
        <v>18003200</v>
      </c>
      <c r="AK6">
        <v>0</v>
      </c>
      <c r="AL6">
        <v>20000</v>
      </c>
      <c r="AM6">
        <v>15</v>
      </c>
      <c r="AR6" s="4">
        <f>DSUM(A1:J1000,J1,AQ2:AZ3)</f>
        <v>1160000</v>
      </c>
      <c r="AS6" s="4">
        <f>DAVERAGE(A1:J1000,J1,AQ2:AZ3)</f>
        <v>1160000</v>
      </c>
      <c r="AT6" s="4">
        <f>DMAX(A1:J1000,J1,AQ2:AZ3)</f>
        <v>1160000</v>
      </c>
      <c r="AU6" s="4">
        <f>DMIN(A1:J1000,J1,AQ2:AZ3)</f>
        <v>1160000</v>
      </c>
      <c r="AV6" s="4">
        <f>DCOUNT(A1:J1000,J1,AQ2:AZ3)</f>
        <v>1</v>
      </c>
      <c r="AW6" s="4">
        <f>DCOUNTA(A1:J1000,J1,AQ2:AZ3)</f>
        <v>1</v>
      </c>
      <c r="AX6" s="3" t="str">
        <f>DGET(A1:J1000,A1,AQ2:AZ3)</f>
        <v>C0838</v>
      </c>
      <c r="AY6" s="3" t="str">
        <f>DGET(A1:J1000,G1,AQ2:AZ3)</f>
        <v>dexter@aol.com</v>
      </c>
      <c r="AZ6" s="3" t="str">
        <f>DGET(A1:J1000,D1,AQ2:AZ3)</f>
        <v>940 S. Thomas Ave.</v>
      </c>
    </row>
    <row r="7" spans="1:81" x14ac:dyDescent="0.35">
      <c r="A7" t="s">
        <v>4681</v>
      </c>
      <c r="B7" t="s">
        <v>13</v>
      </c>
      <c r="C7" s="1">
        <v>31885</v>
      </c>
      <c r="D7" t="s">
        <v>1017</v>
      </c>
      <c r="E7" t="s">
        <v>1018</v>
      </c>
      <c r="F7" t="s">
        <v>3681</v>
      </c>
      <c r="G7" t="s">
        <v>2699</v>
      </c>
      <c r="H7" s="1">
        <v>39564.845960648148</v>
      </c>
      <c r="I7" t="s">
        <v>3675</v>
      </c>
      <c r="J7">
        <v>1160000</v>
      </c>
      <c r="K7">
        <v>15</v>
      </c>
      <c r="L7">
        <f>Tabla1_2[[#This Row],[SALARIO]]/30*Tabla1_2[[#This Row],[Dias Liquidados]]</f>
        <v>580000</v>
      </c>
      <c r="M7">
        <f>Tabla1_2[[#This Row],[SALARIO]]/100*14/2</f>
        <v>81200</v>
      </c>
      <c r="N7">
        <v>2</v>
      </c>
      <c r="O7">
        <f>Tabla1_2[[#This Row],[Salario t]]*Tabla1_2[[#This Row],['# de Salarios Minimos]]</f>
        <v>1160000</v>
      </c>
      <c r="P7">
        <f>Tabla1_2[[#This Row],[Salario t]]*12</f>
        <v>6960000</v>
      </c>
      <c r="Q7">
        <v>1</v>
      </c>
      <c r="R7">
        <v>1</v>
      </c>
      <c r="S7">
        <v>50000</v>
      </c>
      <c r="T7">
        <v>250000</v>
      </c>
      <c r="U7">
        <v>5000</v>
      </c>
      <c r="V7">
        <f>Tabla1_2[[#This Row],[SALARIO]]/100*8.4</f>
        <v>97440</v>
      </c>
      <c r="W7">
        <f>Tabla1_2[[#This Row],[Seguridad social]]/2</f>
        <v>48720</v>
      </c>
      <c r="X7">
        <f>Tabla1_2[[#This Row],[Seguridad social]]-Tabla1_2[[#This Row],[salud 4%]]</f>
        <v>48720</v>
      </c>
      <c r="Y7">
        <f>Tabla1_2[[#This Row],[Base Minima]]/30*4</f>
        <v>154666.66666666666</v>
      </c>
      <c r="Z7">
        <f>Tabla1_2[[#This Row],[Fondo de Empleados]]+Tabla1_2[[#This Row],[Seguridad social]]</f>
        <v>252106.66666666666</v>
      </c>
      <c r="AA7">
        <f>Tabla1_2[[#This Row],[SALARIO]]/100*1.4</f>
        <v>16239.999999999998</v>
      </c>
      <c r="AB7">
        <f>Tabla1_2[[#This Row],[Base Minima]]/15*1.5</f>
        <v>116000</v>
      </c>
      <c r="AC7">
        <v>0</v>
      </c>
      <c r="AD7">
        <v>0</v>
      </c>
      <c r="AE7">
        <f>Tabla1_2[[#This Row],[Salario t]]/100*2</f>
        <v>11600</v>
      </c>
      <c r="AF7">
        <f>Tabla1_2[[#This Row],[Censantias]]/100*5</f>
        <v>580</v>
      </c>
      <c r="AG7">
        <f>Tabla1_2[[#This Row],[SALARIO]]/30*2</f>
        <v>77333.333333333328</v>
      </c>
      <c r="AH7">
        <v>0</v>
      </c>
      <c r="AI7">
        <f>Tabla1_2[[#This Row],[Prima]]+Tabla1_2[[#This Row],[Censantias]]+Tabla1_2[[#This Row],[Base Minima]]+Tabla1_2[[#This Row],[Subsidio de Transporte]]</f>
        <v>1330133.3333333333</v>
      </c>
      <c r="AJ7">
        <f>Tabla1_2[[#This Row],[Pago Neto]]*24</f>
        <v>31923200</v>
      </c>
      <c r="AK7">
        <v>0</v>
      </c>
      <c r="AL7">
        <v>20000</v>
      </c>
      <c r="AM7">
        <v>15</v>
      </c>
      <c r="AR7" s="6" t="s">
        <v>5676</v>
      </c>
      <c r="AS7" s="6" t="s">
        <v>5677</v>
      </c>
      <c r="AT7" s="6" t="s">
        <v>5678</v>
      </c>
      <c r="AU7" s="6" t="s">
        <v>5679</v>
      </c>
      <c r="AV7" s="6" t="s">
        <v>5680</v>
      </c>
      <c r="AW7" s="6" t="s">
        <v>5681</v>
      </c>
      <c r="AX7" s="6" t="s">
        <v>5682</v>
      </c>
      <c r="AY7" s="6" t="s">
        <v>5683</v>
      </c>
      <c r="AZ7" s="6" t="s">
        <v>5684</v>
      </c>
    </row>
    <row r="8" spans="1:81" x14ac:dyDescent="0.35">
      <c r="A8" t="s">
        <v>4682</v>
      </c>
      <c r="B8" t="s">
        <v>14</v>
      </c>
      <c r="C8" s="1">
        <v>33204</v>
      </c>
      <c r="D8" t="s">
        <v>1019</v>
      </c>
      <c r="E8" t="s">
        <v>1020</v>
      </c>
      <c r="F8" t="s">
        <v>3682</v>
      </c>
      <c r="G8" t="s">
        <v>2700</v>
      </c>
      <c r="H8" s="1">
        <v>43746.669942129629</v>
      </c>
      <c r="I8" t="s">
        <v>3671</v>
      </c>
      <c r="J8">
        <v>1160000</v>
      </c>
      <c r="K8">
        <v>15</v>
      </c>
      <c r="L8">
        <f>Tabla1_2[[#This Row],[SALARIO]]/30*Tabla1_2[[#This Row],[Dias Liquidados]]</f>
        <v>580000</v>
      </c>
      <c r="M8">
        <f>Tabla1_2[[#This Row],[SALARIO]]/100*14/2</f>
        <v>81200</v>
      </c>
      <c r="N8">
        <v>2</v>
      </c>
      <c r="O8">
        <f>Tabla1_2[[#This Row],[Salario t]]*Tabla1_2[[#This Row],['# de Salarios Minimos]]</f>
        <v>1160000</v>
      </c>
      <c r="P8">
        <f>Tabla1_2[[#This Row],[Salario t]]*12</f>
        <v>6960000</v>
      </c>
      <c r="Q8">
        <v>1</v>
      </c>
      <c r="R8">
        <v>1</v>
      </c>
      <c r="S8">
        <v>50000</v>
      </c>
      <c r="T8">
        <v>250000</v>
      </c>
      <c r="U8">
        <v>5000</v>
      </c>
      <c r="V8">
        <f>Tabla1_2[[#This Row],[SALARIO]]/100*8.4</f>
        <v>97440</v>
      </c>
      <c r="W8">
        <f>Tabla1_2[[#This Row],[Seguridad social]]/2</f>
        <v>48720</v>
      </c>
      <c r="X8">
        <f>Tabla1_2[[#This Row],[Seguridad social]]-Tabla1_2[[#This Row],[salud 4%]]</f>
        <v>48720</v>
      </c>
      <c r="Y8">
        <f>Tabla1_2[[#This Row],[Base Minima]]/30*4</f>
        <v>154666.66666666666</v>
      </c>
      <c r="Z8">
        <f>Tabla1_2[[#This Row],[Fondo de Empleados]]+Tabla1_2[[#This Row],[Seguridad social]]</f>
        <v>252106.66666666666</v>
      </c>
      <c r="AA8">
        <f>Tabla1_2[[#This Row],[SALARIO]]/100*1.4</f>
        <v>16239.999999999998</v>
      </c>
      <c r="AB8">
        <f>Tabla1_2[[#This Row],[Base Minima]]/15*1.5</f>
        <v>116000</v>
      </c>
      <c r="AC8">
        <v>0</v>
      </c>
      <c r="AD8">
        <v>0</v>
      </c>
      <c r="AE8">
        <f>Tabla1_2[[#This Row],[Salario t]]/100*2</f>
        <v>11600</v>
      </c>
      <c r="AF8">
        <f>Tabla1_2[[#This Row],[Censantias]]/100*5</f>
        <v>580</v>
      </c>
      <c r="AG8">
        <f>Tabla1_2[[#This Row],[SALARIO]]/30*2</f>
        <v>77333.333333333328</v>
      </c>
      <c r="AH8">
        <v>0</v>
      </c>
      <c r="AI8">
        <f>Tabla1_2[[#This Row],[Prima]]+Tabla1_2[[#This Row],[Censantias]]+Tabla1_2[[#This Row],[Base Minima]]+Tabla1_2[[#This Row],[Subsidio de Transporte]]</f>
        <v>1330133.3333333333</v>
      </c>
      <c r="AJ8">
        <f>Tabla1_2[[#This Row],[Pago Neto]]*24</f>
        <v>31923200</v>
      </c>
      <c r="AK8">
        <v>0</v>
      </c>
      <c r="AL8">
        <v>20000</v>
      </c>
      <c r="AM8">
        <v>15</v>
      </c>
      <c r="AR8" s="21"/>
      <c r="AS8" s="22"/>
      <c r="AT8" s="22"/>
      <c r="AU8" s="22"/>
      <c r="AV8" s="22"/>
      <c r="AW8" s="22"/>
      <c r="AX8" s="22"/>
      <c r="AY8" s="22"/>
      <c r="AZ8" s="23"/>
    </row>
    <row r="9" spans="1:81" x14ac:dyDescent="0.35">
      <c r="A9" t="s">
        <v>4683</v>
      </c>
      <c r="B9" t="s">
        <v>15</v>
      </c>
      <c r="C9" s="1">
        <v>29651</v>
      </c>
      <c r="D9" t="s">
        <v>1021</v>
      </c>
      <c r="E9" t="s">
        <v>1022</v>
      </c>
      <c r="F9" t="s">
        <v>3683</v>
      </c>
      <c r="G9" t="s">
        <v>2701</v>
      </c>
      <c r="H9" s="1">
        <v>40041.359224537038</v>
      </c>
      <c r="I9" t="s">
        <v>3673</v>
      </c>
      <c r="J9">
        <v>1160000</v>
      </c>
      <c r="K9">
        <v>15</v>
      </c>
      <c r="L9">
        <f>Tabla1_2[[#This Row],[SALARIO]]/30*Tabla1_2[[#This Row],[Dias Liquidados]]</f>
        <v>580000</v>
      </c>
      <c r="M9">
        <f>Tabla1_2[[#This Row],[SALARIO]]/100*14/2</f>
        <v>81200</v>
      </c>
      <c r="N9">
        <v>2</v>
      </c>
      <c r="O9">
        <f>Tabla1_2[[#This Row],[Salario t]]*Tabla1_2[[#This Row],['# de Salarios Minimos]]</f>
        <v>1160000</v>
      </c>
      <c r="P9">
        <f>Tabla1_2[[#This Row],[Salario t]]*12</f>
        <v>6960000</v>
      </c>
      <c r="Q9">
        <v>1</v>
      </c>
      <c r="R9">
        <v>1</v>
      </c>
      <c r="S9">
        <v>50000</v>
      </c>
      <c r="T9">
        <v>250000</v>
      </c>
      <c r="U9">
        <v>5000</v>
      </c>
      <c r="V9">
        <f>Tabla1_2[[#This Row],[SALARIO]]/100*8.4</f>
        <v>97440</v>
      </c>
      <c r="W9">
        <f>Tabla1_2[[#This Row],[Seguridad social]]/2</f>
        <v>48720</v>
      </c>
      <c r="X9">
        <f>Tabla1_2[[#This Row],[Seguridad social]]-Tabla1_2[[#This Row],[salud 4%]]</f>
        <v>48720</v>
      </c>
      <c r="Y9">
        <f>Tabla1_2[[#This Row],[Base Minima]]/30*4</f>
        <v>154666.66666666666</v>
      </c>
      <c r="Z9">
        <f>Tabla1_2[[#This Row],[Fondo de Empleados]]+Tabla1_2[[#This Row],[Seguridad social]]</f>
        <v>252106.66666666666</v>
      </c>
      <c r="AA9">
        <f>Tabla1_2[[#This Row],[SALARIO]]/100*1.4</f>
        <v>16239.999999999998</v>
      </c>
      <c r="AB9">
        <f>Tabla1_2[[#This Row],[Base Minima]]/15*1.5</f>
        <v>116000</v>
      </c>
      <c r="AC9">
        <v>0</v>
      </c>
      <c r="AD9">
        <v>0</v>
      </c>
      <c r="AE9">
        <f>Tabla1_2[[#This Row],[Salario t]]/100*2</f>
        <v>11600</v>
      </c>
      <c r="AF9">
        <f>Tabla1_2[[#This Row],[Censantias]]/100*5</f>
        <v>580</v>
      </c>
      <c r="AG9">
        <f>Tabla1_2[[#This Row],[SALARIO]]/30*2</f>
        <v>77333.333333333328</v>
      </c>
      <c r="AH9">
        <v>0</v>
      </c>
      <c r="AI9">
        <f>Tabla1_2[[#This Row],[Prima]]+Tabla1_2[[#This Row],[Censantias]]+Tabla1_2[[#This Row],[Base Minima]]+Tabla1_2[[#This Row],[Subsidio de Transporte]]</f>
        <v>1330133.3333333333</v>
      </c>
      <c r="AJ9">
        <f>Tabla1_2[[#This Row],[Pago Neto]]*24</f>
        <v>31923200</v>
      </c>
      <c r="AK9">
        <v>0</v>
      </c>
      <c r="AL9">
        <v>20000</v>
      </c>
      <c r="AM9">
        <v>15</v>
      </c>
      <c r="AR9" s="24" t="s">
        <v>5714</v>
      </c>
      <c r="AS9" s="25"/>
      <c r="AT9" s="25"/>
      <c r="AU9" s="25"/>
      <c r="AV9" s="25"/>
      <c r="AW9" s="25"/>
      <c r="AX9" s="25"/>
      <c r="AY9" s="25"/>
      <c r="AZ9" s="26"/>
    </row>
    <row r="10" spans="1:81" x14ac:dyDescent="0.35">
      <c r="A10" t="s">
        <v>4684</v>
      </c>
      <c r="B10" t="s">
        <v>16</v>
      </c>
      <c r="C10" s="1">
        <v>29339</v>
      </c>
      <c r="D10" t="s">
        <v>1023</v>
      </c>
      <c r="E10" t="s">
        <v>1024</v>
      </c>
      <c r="F10" t="s">
        <v>3684</v>
      </c>
      <c r="G10" t="s">
        <v>2702</v>
      </c>
      <c r="H10" s="1">
        <v>41279.909618055557</v>
      </c>
      <c r="I10" t="s">
        <v>3672</v>
      </c>
      <c r="J10">
        <v>1160000</v>
      </c>
      <c r="K10">
        <v>15</v>
      </c>
      <c r="L10">
        <f>Tabla1_2[[#This Row],[SALARIO]]/30*Tabla1_2[[#This Row],[Dias Liquidados]]</f>
        <v>580000</v>
      </c>
      <c r="M10">
        <f>Tabla1_2[[#This Row],[SALARIO]]/100*14/2</f>
        <v>81200</v>
      </c>
      <c r="N10">
        <v>4</v>
      </c>
      <c r="O10">
        <f>Tabla1_2[[#This Row],[Salario t]]*Tabla1_2[[#This Row],['# de Salarios Minimos]]</f>
        <v>2320000</v>
      </c>
      <c r="P10">
        <f>Tabla1_2[[#This Row],[Salario t]]*12</f>
        <v>6960000</v>
      </c>
      <c r="Q10">
        <v>2</v>
      </c>
      <c r="R10">
        <v>2</v>
      </c>
      <c r="S10">
        <v>50000</v>
      </c>
      <c r="T10">
        <v>250000</v>
      </c>
      <c r="U10">
        <v>5000</v>
      </c>
      <c r="V10">
        <f>Tabla1_2[[#This Row],[SALARIO]]/100*8.4</f>
        <v>97440</v>
      </c>
      <c r="W10">
        <f>Tabla1_2[[#This Row],[Seguridad social]]/2</f>
        <v>48720</v>
      </c>
      <c r="X10">
        <f>Tabla1_2[[#This Row],[Seguridad social]]-Tabla1_2[[#This Row],[salud 4%]]</f>
        <v>48720</v>
      </c>
      <c r="Y10">
        <f>Tabla1_2[[#This Row],[Base Minima]]/30*4</f>
        <v>309333.33333333331</v>
      </c>
      <c r="Z10">
        <f>Tabla1_2[[#This Row],[Fondo de Empleados]]+Tabla1_2[[#This Row],[Seguridad social]]</f>
        <v>406773.33333333331</v>
      </c>
      <c r="AA10">
        <f>Tabla1_2[[#This Row],[SALARIO]]/100*1.4</f>
        <v>16239.999999999998</v>
      </c>
      <c r="AB10">
        <f>Tabla1_2[[#This Row],[Base Minima]]/15*1.5</f>
        <v>232000</v>
      </c>
      <c r="AC10">
        <v>0</v>
      </c>
      <c r="AD10">
        <v>0</v>
      </c>
      <c r="AE10">
        <f>Tabla1_2[[#This Row],[Salario t]]/100*2</f>
        <v>11600</v>
      </c>
      <c r="AF10">
        <f>Tabla1_2[[#This Row],[Censantias]]/100*5</f>
        <v>580</v>
      </c>
      <c r="AG10">
        <f>Tabla1_2[[#This Row],[SALARIO]]/30*2</f>
        <v>77333.333333333328</v>
      </c>
      <c r="AH10">
        <v>0</v>
      </c>
      <c r="AI10">
        <f>Tabla1_2[[#This Row],[Prima]]+Tabla1_2[[#This Row],[Censantias]]+Tabla1_2[[#This Row],[Base Minima]]+Tabla1_2[[#This Row],[Subsidio de Transporte]]</f>
        <v>2490133.3333333335</v>
      </c>
      <c r="AJ10">
        <f>Tabla1_2[[#This Row],[Pago Neto]]*24</f>
        <v>59763200</v>
      </c>
      <c r="AK10">
        <v>0</v>
      </c>
      <c r="AL10">
        <v>20000</v>
      </c>
      <c r="AM10">
        <v>15</v>
      </c>
      <c r="AR10" s="27" t="s">
        <v>5685</v>
      </c>
      <c r="AS10" s="12" t="s">
        <v>5688</v>
      </c>
      <c r="AT10" s="12" t="s">
        <v>5689</v>
      </c>
      <c r="AU10" s="12" t="s">
        <v>5690</v>
      </c>
      <c r="AV10" s="12" t="s">
        <v>5691</v>
      </c>
      <c r="AW10" s="12" t="s">
        <v>5692</v>
      </c>
      <c r="AX10" s="12" t="s">
        <v>5693</v>
      </c>
      <c r="AY10" s="13" t="s">
        <v>5694</v>
      </c>
      <c r="AZ10" s="12" t="s">
        <v>5696</v>
      </c>
    </row>
    <row r="11" spans="1:81" x14ac:dyDescent="0.35">
      <c r="A11" t="s">
        <v>4685</v>
      </c>
      <c r="B11" t="s">
        <v>17</v>
      </c>
      <c r="C11" s="1">
        <v>31781</v>
      </c>
      <c r="D11" t="s">
        <v>1025</v>
      </c>
      <c r="E11" t="s">
        <v>1026</v>
      </c>
      <c r="F11" t="s">
        <v>3685</v>
      </c>
      <c r="G11" t="s">
        <v>2703</v>
      </c>
      <c r="H11" s="1">
        <v>39445.145254629628</v>
      </c>
      <c r="I11" t="s">
        <v>3675</v>
      </c>
      <c r="J11">
        <v>1160000</v>
      </c>
      <c r="K11">
        <v>15</v>
      </c>
      <c r="L11">
        <f>Tabla1_2[[#This Row],[SALARIO]]/30*Tabla1_2[[#This Row],[Dias Liquidados]]</f>
        <v>580000</v>
      </c>
      <c r="M11">
        <f>Tabla1_2[[#This Row],[SALARIO]]/100*14/2</f>
        <v>81200</v>
      </c>
      <c r="N11">
        <v>4</v>
      </c>
      <c r="O11">
        <f>Tabla1_2[[#This Row],[Salario t]]*Tabla1_2[[#This Row],['# de Salarios Minimos]]</f>
        <v>2320000</v>
      </c>
      <c r="P11">
        <f>Tabla1_2[[#This Row],[Salario t]]*12</f>
        <v>6960000</v>
      </c>
      <c r="Q11">
        <v>3</v>
      </c>
      <c r="R11">
        <v>3</v>
      </c>
      <c r="S11">
        <v>50000</v>
      </c>
      <c r="T11">
        <v>250000</v>
      </c>
      <c r="U11">
        <v>5000</v>
      </c>
      <c r="V11">
        <f>Tabla1_2[[#This Row],[SALARIO]]/100*8.4</f>
        <v>97440</v>
      </c>
      <c r="W11">
        <f>Tabla1_2[[#This Row],[Seguridad social]]/2</f>
        <v>48720</v>
      </c>
      <c r="X11">
        <f>Tabla1_2[[#This Row],[Seguridad social]]-Tabla1_2[[#This Row],[salud 4%]]</f>
        <v>48720</v>
      </c>
      <c r="Y11">
        <f>Tabla1_2[[#This Row],[Base Minima]]/30*4</f>
        <v>309333.33333333331</v>
      </c>
      <c r="Z11">
        <f>Tabla1_2[[#This Row],[Fondo de Empleados]]+Tabla1_2[[#This Row],[Seguridad social]]</f>
        <v>406773.33333333331</v>
      </c>
      <c r="AA11">
        <f>Tabla1_2[[#This Row],[SALARIO]]/100*1.4</f>
        <v>16239.999999999998</v>
      </c>
      <c r="AB11">
        <f>Tabla1_2[[#This Row],[Base Minima]]/15*1.5</f>
        <v>232000</v>
      </c>
      <c r="AC11">
        <v>0</v>
      </c>
      <c r="AD11">
        <v>0</v>
      </c>
      <c r="AE11">
        <f>Tabla1_2[[#This Row],[Salario t]]/100*2</f>
        <v>11600</v>
      </c>
      <c r="AF11">
        <f>Tabla1_2[[#This Row],[Censantias]]/100*5</f>
        <v>580</v>
      </c>
      <c r="AG11">
        <f>Tabla1_2[[#This Row],[SALARIO]]/30*2</f>
        <v>77333.333333333328</v>
      </c>
      <c r="AH11">
        <v>0</v>
      </c>
      <c r="AI11">
        <f>Tabla1_2[[#This Row],[Prima]]+Tabla1_2[[#This Row],[Censantias]]+Tabla1_2[[#This Row],[Base Minima]]+Tabla1_2[[#This Row],[Subsidio de Transporte]]</f>
        <v>2490133.3333333335</v>
      </c>
      <c r="AJ11">
        <f>Tabla1_2[[#This Row],[Pago Neto]]*24</f>
        <v>59763200</v>
      </c>
      <c r="AK11">
        <v>0</v>
      </c>
      <c r="AL11">
        <v>20000</v>
      </c>
      <c r="AM11">
        <v>15</v>
      </c>
      <c r="AR11" s="28">
        <f>BA5</f>
        <v>15</v>
      </c>
      <c r="AS11" s="18">
        <f>BB5</f>
        <v>1160000</v>
      </c>
      <c r="AT11" s="17">
        <f>BC5</f>
        <v>81200</v>
      </c>
      <c r="AU11" s="17">
        <f>BD5</f>
        <v>2</v>
      </c>
      <c r="AV11" s="17">
        <f>BE5</f>
        <v>1160000</v>
      </c>
      <c r="AW11" s="17">
        <f>BF5</f>
        <v>6960000</v>
      </c>
      <c r="AX11" s="17">
        <f>BG5</f>
        <v>2</v>
      </c>
      <c r="AY11" s="17">
        <f>BH5</f>
        <v>2</v>
      </c>
      <c r="AZ11" s="17">
        <f>BI5</f>
        <v>50000</v>
      </c>
    </row>
    <row r="12" spans="1:81" x14ac:dyDescent="0.35">
      <c r="A12" t="s">
        <v>4686</v>
      </c>
      <c r="B12" t="s">
        <v>18</v>
      </c>
      <c r="C12" s="1">
        <v>33211</v>
      </c>
      <c r="D12" t="s">
        <v>1027</v>
      </c>
      <c r="E12" t="s">
        <v>1028</v>
      </c>
      <c r="F12" t="s">
        <v>3686</v>
      </c>
      <c r="G12" t="s">
        <v>2704</v>
      </c>
      <c r="H12" s="1">
        <v>41513.763252314813</v>
      </c>
      <c r="I12" t="s">
        <v>3672</v>
      </c>
      <c r="J12">
        <v>1160000</v>
      </c>
      <c r="K12">
        <v>15</v>
      </c>
      <c r="L12">
        <f>Tabla1_2[[#This Row],[SALARIO]]/30*Tabla1_2[[#This Row],[Dias Liquidados]]</f>
        <v>580000</v>
      </c>
      <c r="M12">
        <f>Tabla1_2[[#This Row],[SALARIO]]/100*14/2</f>
        <v>81200</v>
      </c>
      <c r="N12">
        <v>4</v>
      </c>
      <c r="O12">
        <f>Tabla1_2[[#This Row],[Salario t]]*Tabla1_2[[#This Row],['# de Salarios Minimos]]</f>
        <v>2320000</v>
      </c>
      <c r="P12">
        <f>Tabla1_2[[#This Row],[Salario t]]*12</f>
        <v>6960000</v>
      </c>
      <c r="Q12">
        <v>2</v>
      </c>
      <c r="R12">
        <v>2</v>
      </c>
      <c r="S12">
        <v>50000</v>
      </c>
      <c r="T12">
        <v>250000</v>
      </c>
      <c r="U12">
        <v>5000</v>
      </c>
      <c r="V12">
        <f>Tabla1_2[[#This Row],[SALARIO]]/100*8.4</f>
        <v>97440</v>
      </c>
      <c r="W12">
        <f>Tabla1_2[[#This Row],[Seguridad social]]/2</f>
        <v>48720</v>
      </c>
      <c r="X12">
        <f>Tabla1_2[[#This Row],[Seguridad social]]-Tabla1_2[[#This Row],[salud 4%]]</f>
        <v>48720</v>
      </c>
      <c r="Y12">
        <f>Tabla1_2[[#This Row],[Base Minima]]/30*4</f>
        <v>309333.33333333331</v>
      </c>
      <c r="Z12">
        <f>Tabla1_2[[#This Row],[Fondo de Empleados]]+Tabla1_2[[#This Row],[Seguridad social]]</f>
        <v>406773.33333333331</v>
      </c>
      <c r="AA12">
        <f>Tabla1_2[[#This Row],[SALARIO]]/100*1.4</f>
        <v>16239.999999999998</v>
      </c>
      <c r="AB12">
        <f>Tabla1_2[[#This Row],[Base Minima]]/15*1.5</f>
        <v>232000</v>
      </c>
      <c r="AC12">
        <v>0</v>
      </c>
      <c r="AD12">
        <v>0</v>
      </c>
      <c r="AE12">
        <f>Tabla1_2[[#This Row],[Salario t]]/100*2</f>
        <v>11600</v>
      </c>
      <c r="AF12">
        <f>Tabla1_2[[#This Row],[Censantias]]/100*5</f>
        <v>580</v>
      </c>
      <c r="AG12">
        <f>Tabla1_2[[#This Row],[SALARIO]]/30*2</f>
        <v>77333.333333333328</v>
      </c>
      <c r="AH12">
        <v>0</v>
      </c>
      <c r="AI12">
        <f>Tabla1_2[[#This Row],[Prima]]+Tabla1_2[[#This Row],[Censantias]]+Tabla1_2[[#This Row],[Base Minima]]+Tabla1_2[[#This Row],[Subsidio de Transporte]]</f>
        <v>2490133.3333333335</v>
      </c>
      <c r="AJ12">
        <f>Tabla1_2[[#This Row],[Pago Neto]]*24</f>
        <v>59763200</v>
      </c>
      <c r="AK12">
        <v>0</v>
      </c>
      <c r="AL12">
        <v>20000</v>
      </c>
      <c r="AM12">
        <v>15</v>
      </c>
      <c r="AR12" s="27" t="s">
        <v>5697</v>
      </c>
      <c r="AS12" s="12" t="s">
        <v>5698</v>
      </c>
      <c r="AT12" s="12" t="s">
        <v>5699</v>
      </c>
      <c r="AU12" s="12" t="s">
        <v>5700</v>
      </c>
      <c r="AV12" s="12" t="s">
        <v>5701</v>
      </c>
      <c r="AW12" s="12" t="s">
        <v>5702</v>
      </c>
      <c r="AX12" s="12" t="s">
        <v>5703</v>
      </c>
      <c r="AY12" s="12" t="s">
        <v>5704</v>
      </c>
      <c r="AZ12" s="12" t="s">
        <v>5705</v>
      </c>
    </row>
    <row r="13" spans="1:81" x14ac:dyDescent="0.35">
      <c r="A13" t="s">
        <v>4687</v>
      </c>
      <c r="B13" t="s">
        <v>19</v>
      </c>
      <c r="C13" s="1">
        <v>28418</v>
      </c>
      <c r="D13" t="s">
        <v>1029</v>
      </c>
      <c r="E13" t="s">
        <v>1030</v>
      </c>
      <c r="F13" t="s">
        <v>3687</v>
      </c>
      <c r="G13" t="s">
        <v>2705</v>
      </c>
      <c r="H13" s="1">
        <v>40963.031921296293</v>
      </c>
      <c r="I13" t="s">
        <v>3673</v>
      </c>
      <c r="J13">
        <v>1160000</v>
      </c>
      <c r="K13">
        <v>15</v>
      </c>
      <c r="L13">
        <f>Tabla1_2[[#This Row],[SALARIO]]/30*Tabla1_2[[#This Row],[Dias Liquidados]]</f>
        <v>580000</v>
      </c>
      <c r="M13">
        <f>Tabla1_2[[#This Row],[SALARIO]]/100*14/2</f>
        <v>81200</v>
      </c>
      <c r="N13">
        <v>5</v>
      </c>
      <c r="O13">
        <f>Tabla1_2[[#This Row],[Salario t]]*Tabla1_2[[#This Row],['# de Salarios Minimos]]</f>
        <v>2900000</v>
      </c>
      <c r="P13">
        <f>Tabla1_2[[#This Row],[Salario t]]*12</f>
        <v>6960000</v>
      </c>
      <c r="Q13">
        <v>2</v>
      </c>
      <c r="R13">
        <v>2</v>
      </c>
      <c r="S13">
        <v>50000</v>
      </c>
      <c r="T13">
        <v>250000</v>
      </c>
      <c r="U13">
        <v>5000</v>
      </c>
      <c r="V13">
        <f>Tabla1_2[[#This Row],[SALARIO]]/100*8.4</f>
        <v>97440</v>
      </c>
      <c r="W13">
        <f>Tabla1_2[[#This Row],[Seguridad social]]/2</f>
        <v>48720</v>
      </c>
      <c r="X13">
        <f>Tabla1_2[[#This Row],[Seguridad social]]-Tabla1_2[[#This Row],[salud 4%]]</f>
        <v>48720</v>
      </c>
      <c r="Y13">
        <f>Tabla1_2[[#This Row],[Base Minima]]/30*4</f>
        <v>386666.66666666669</v>
      </c>
      <c r="Z13">
        <f>Tabla1_2[[#This Row],[Fondo de Empleados]]+Tabla1_2[[#This Row],[Seguridad social]]</f>
        <v>484106.66666666669</v>
      </c>
      <c r="AA13">
        <f>Tabla1_2[[#This Row],[SALARIO]]/100*1.4</f>
        <v>16239.999999999998</v>
      </c>
      <c r="AB13">
        <f>Tabla1_2[[#This Row],[Base Minima]]/15*1.5</f>
        <v>290000</v>
      </c>
      <c r="AC13">
        <v>0</v>
      </c>
      <c r="AD13">
        <v>0</v>
      </c>
      <c r="AE13">
        <f>Tabla1_2[[#This Row],[Salario t]]/100*2</f>
        <v>11600</v>
      </c>
      <c r="AF13">
        <f>Tabla1_2[[#This Row],[Censantias]]/100*5</f>
        <v>580</v>
      </c>
      <c r="AG13">
        <f>Tabla1_2[[#This Row],[SALARIO]]/30*2</f>
        <v>77333.333333333328</v>
      </c>
      <c r="AH13">
        <v>0</v>
      </c>
      <c r="AI13">
        <f>Tabla1_2[[#This Row],[Prima]]+Tabla1_2[[#This Row],[Censantias]]+Tabla1_2[[#This Row],[Base Minima]]+Tabla1_2[[#This Row],[Subsidio de Transporte]]</f>
        <v>3070133.3333333335</v>
      </c>
      <c r="AJ13">
        <f>Tabla1_2[[#This Row],[Pago Neto]]*24</f>
        <v>73683200</v>
      </c>
      <c r="AK13">
        <v>0</v>
      </c>
      <c r="AL13">
        <v>20000</v>
      </c>
      <c r="AM13">
        <v>15</v>
      </c>
      <c r="AR13" s="28">
        <f>BJ5</f>
        <v>250000</v>
      </c>
      <c r="AS13" s="17">
        <f>BK5</f>
        <v>5000</v>
      </c>
      <c r="AT13" s="17">
        <f>BL5</f>
        <v>97440</v>
      </c>
      <c r="AU13" s="17">
        <f>BM5</f>
        <v>48720</v>
      </c>
      <c r="AV13" s="17">
        <f>BN5</f>
        <v>48720</v>
      </c>
      <c r="AW13" s="17">
        <f>BO5</f>
        <v>154666.66666666666</v>
      </c>
      <c r="AX13" s="17">
        <f>BP5</f>
        <v>16239.999999999998</v>
      </c>
      <c r="AY13" s="17">
        <f>BQ5</f>
        <v>116000</v>
      </c>
      <c r="AZ13" s="17">
        <f>BR5</f>
        <v>0</v>
      </c>
    </row>
    <row r="14" spans="1:81" x14ac:dyDescent="0.35">
      <c r="A14" t="s">
        <v>4688</v>
      </c>
      <c r="B14" t="s">
        <v>20</v>
      </c>
      <c r="C14" s="1">
        <v>36577</v>
      </c>
      <c r="D14" t="s">
        <v>1031</v>
      </c>
      <c r="E14" t="s">
        <v>1032</v>
      </c>
      <c r="F14" t="s">
        <v>3688</v>
      </c>
      <c r="G14" t="s">
        <v>2706</v>
      </c>
      <c r="H14" s="1">
        <v>41997.460277777776</v>
      </c>
      <c r="I14" t="s">
        <v>3674</v>
      </c>
      <c r="J14">
        <v>1160000</v>
      </c>
      <c r="K14">
        <v>15</v>
      </c>
      <c r="L14">
        <f>Tabla1_2[[#This Row],[SALARIO]]/30*Tabla1_2[[#This Row],[Dias Liquidados]]</f>
        <v>580000</v>
      </c>
      <c r="M14">
        <f>Tabla1_2[[#This Row],[SALARIO]]/100*14/2</f>
        <v>81200</v>
      </c>
      <c r="N14">
        <v>5</v>
      </c>
      <c r="O14">
        <f>Tabla1_2[[#This Row],[Salario t]]*Tabla1_2[[#This Row],['# de Salarios Minimos]]</f>
        <v>2900000</v>
      </c>
      <c r="P14">
        <f>Tabla1_2[[#This Row],[Salario t]]*12</f>
        <v>6960000</v>
      </c>
      <c r="Q14">
        <v>2</v>
      </c>
      <c r="R14">
        <v>2</v>
      </c>
      <c r="S14">
        <v>50000</v>
      </c>
      <c r="T14">
        <v>250000</v>
      </c>
      <c r="U14">
        <v>5000</v>
      </c>
      <c r="V14">
        <f>Tabla1_2[[#This Row],[SALARIO]]/100*8.4</f>
        <v>97440</v>
      </c>
      <c r="W14">
        <f>Tabla1_2[[#This Row],[Seguridad social]]/2</f>
        <v>48720</v>
      </c>
      <c r="X14">
        <f>Tabla1_2[[#This Row],[Seguridad social]]-Tabla1_2[[#This Row],[salud 4%]]</f>
        <v>48720</v>
      </c>
      <c r="Y14">
        <f>Tabla1_2[[#This Row],[Base Minima]]/30*4</f>
        <v>386666.66666666669</v>
      </c>
      <c r="Z14">
        <f>Tabla1_2[[#This Row],[Fondo de Empleados]]+Tabla1_2[[#This Row],[Seguridad social]]</f>
        <v>484106.66666666669</v>
      </c>
      <c r="AA14">
        <f>Tabla1_2[[#This Row],[SALARIO]]/100*1.4</f>
        <v>16239.999999999998</v>
      </c>
      <c r="AB14">
        <f>Tabla1_2[[#This Row],[Base Minima]]/15*1.5</f>
        <v>290000</v>
      </c>
      <c r="AC14">
        <v>0</v>
      </c>
      <c r="AD14">
        <v>0</v>
      </c>
      <c r="AE14">
        <f>Tabla1_2[[#This Row],[Salario t]]/100*2</f>
        <v>11600</v>
      </c>
      <c r="AF14">
        <f>Tabla1_2[[#This Row],[Censantias]]/100*5</f>
        <v>580</v>
      </c>
      <c r="AG14">
        <f>Tabla1_2[[#This Row],[SALARIO]]/30*2</f>
        <v>77333.333333333328</v>
      </c>
      <c r="AH14">
        <v>0</v>
      </c>
      <c r="AI14">
        <f>Tabla1_2[[#This Row],[Prima]]+Tabla1_2[[#This Row],[Censantias]]+Tabla1_2[[#This Row],[Base Minima]]+Tabla1_2[[#This Row],[Subsidio de Transporte]]</f>
        <v>3070133.3333333335</v>
      </c>
      <c r="AJ14">
        <f>Tabla1_2[[#This Row],[Pago Neto]]*24</f>
        <v>73683200</v>
      </c>
      <c r="AK14">
        <v>0</v>
      </c>
      <c r="AL14">
        <v>20000</v>
      </c>
      <c r="AM14">
        <v>15</v>
      </c>
      <c r="AR14" s="27" t="s">
        <v>5713</v>
      </c>
      <c r="AS14" s="12" t="s">
        <v>5712</v>
      </c>
      <c r="AT14" s="12" t="s">
        <v>5711</v>
      </c>
      <c r="AU14" s="12" t="s">
        <v>5706</v>
      </c>
      <c r="AV14" s="12" t="s">
        <v>5707</v>
      </c>
      <c r="AW14" s="12" t="s">
        <v>5708</v>
      </c>
      <c r="AX14" s="12" t="s">
        <v>5709</v>
      </c>
      <c r="AY14" s="12" t="s">
        <v>5710</v>
      </c>
      <c r="AZ14" s="12" t="s">
        <v>5686</v>
      </c>
    </row>
    <row r="15" spans="1:81" x14ac:dyDescent="0.35">
      <c r="A15" t="s">
        <v>4689</v>
      </c>
      <c r="B15" t="s">
        <v>21</v>
      </c>
      <c r="C15" s="1">
        <v>36296</v>
      </c>
      <c r="D15" t="s">
        <v>1033</v>
      </c>
      <c r="E15" t="s">
        <v>1034</v>
      </c>
      <c r="F15" t="s">
        <v>3689</v>
      </c>
      <c r="G15" t="s">
        <v>2707</v>
      </c>
      <c r="H15" s="1">
        <v>42672.280694444446</v>
      </c>
      <c r="I15" t="s">
        <v>3673</v>
      </c>
      <c r="J15">
        <v>1160000</v>
      </c>
      <c r="K15">
        <v>15</v>
      </c>
      <c r="L15">
        <f>Tabla1_2[[#This Row],[SALARIO]]/30*Tabla1_2[[#This Row],[Dias Liquidados]]</f>
        <v>580000</v>
      </c>
      <c r="M15">
        <f>Tabla1_2[[#This Row],[SALARIO]]/100*14/2</f>
        <v>81200</v>
      </c>
      <c r="N15">
        <v>6</v>
      </c>
      <c r="O15">
        <f>Tabla1_2[[#This Row],[Salario t]]*Tabla1_2[[#This Row],['# de Salarios Minimos]]</f>
        <v>3480000</v>
      </c>
      <c r="P15">
        <f>Tabla1_2[[#This Row],[Salario t]]*12</f>
        <v>6960000</v>
      </c>
      <c r="Q15">
        <v>2</v>
      </c>
      <c r="R15">
        <v>2</v>
      </c>
      <c r="S15">
        <v>50000</v>
      </c>
      <c r="T15">
        <v>250000</v>
      </c>
      <c r="U15">
        <v>5000</v>
      </c>
      <c r="V15">
        <f>Tabla1_2[[#This Row],[SALARIO]]/100*8.4</f>
        <v>97440</v>
      </c>
      <c r="W15">
        <f>Tabla1_2[[#This Row],[Seguridad social]]/2</f>
        <v>48720</v>
      </c>
      <c r="X15">
        <f>Tabla1_2[[#This Row],[Seguridad social]]-Tabla1_2[[#This Row],[salud 4%]]</f>
        <v>48720</v>
      </c>
      <c r="Y15">
        <f>Tabla1_2[[#This Row],[Base Minima]]/30*4</f>
        <v>464000</v>
      </c>
      <c r="Z15">
        <f>Tabla1_2[[#This Row],[Fondo de Empleados]]+Tabla1_2[[#This Row],[Seguridad social]]</f>
        <v>561440</v>
      </c>
      <c r="AA15">
        <f>Tabla1_2[[#This Row],[SALARIO]]/100*1.4</f>
        <v>16239.999999999998</v>
      </c>
      <c r="AB15">
        <f>Tabla1_2[[#This Row],[Base Minima]]/15*1.5</f>
        <v>348000</v>
      </c>
      <c r="AC15">
        <v>0</v>
      </c>
      <c r="AD15">
        <v>0</v>
      </c>
      <c r="AE15">
        <f>Tabla1_2[[#This Row],[Salario t]]/100*2</f>
        <v>11600</v>
      </c>
      <c r="AF15">
        <f>Tabla1_2[[#This Row],[Censantias]]/100*5</f>
        <v>580</v>
      </c>
      <c r="AG15">
        <f>Tabla1_2[[#This Row],[SALARIO]]/30*2</f>
        <v>77333.333333333328</v>
      </c>
      <c r="AH15">
        <v>0</v>
      </c>
      <c r="AI15">
        <f>Tabla1_2[[#This Row],[Prima]]+Tabla1_2[[#This Row],[Censantias]]+Tabla1_2[[#This Row],[Base Minima]]+Tabla1_2[[#This Row],[Subsidio de Transporte]]</f>
        <v>3650133.3333333335</v>
      </c>
      <c r="AJ15">
        <f>Tabla1_2[[#This Row],[Pago Neto]]*24</f>
        <v>87603200</v>
      </c>
      <c r="AK15">
        <v>0</v>
      </c>
      <c r="AL15">
        <v>20000</v>
      </c>
      <c r="AM15">
        <v>15</v>
      </c>
      <c r="AR15" s="28">
        <f>BS5</f>
        <v>0</v>
      </c>
      <c r="AS15" s="17">
        <f>BT5</f>
        <v>11600</v>
      </c>
      <c r="AT15" s="17">
        <f>BU5</f>
        <v>11600</v>
      </c>
      <c r="AU15" s="17">
        <f>BV5</f>
        <v>580</v>
      </c>
      <c r="AV15" s="17">
        <f>BW5</f>
        <v>77333.333333333328</v>
      </c>
      <c r="AW15" s="17">
        <f>BX5</f>
        <v>0</v>
      </c>
      <c r="AX15" s="17">
        <f>BY5</f>
        <v>1330133.3333333333</v>
      </c>
      <c r="AY15" s="17">
        <f>BZ5</f>
        <v>31923200</v>
      </c>
      <c r="AZ15" s="19">
        <f>CA5</f>
        <v>0</v>
      </c>
      <c r="BA15" s="20"/>
    </row>
    <row r="16" spans="1:81" x14ac:dyDescent="0.35">
      <c r="A16" t="s">
        <v>4690</v>
      </c>
      <c r="B16" t="s">
        <v>22</v>
      </c>
      <c r="C16" s="1">
        <v>34406</v>
      </c>
      <c r="D16" t="s">
        <v>1035</v>
      </c>
      <c r="E16" t="s">
        <v>1036</v>
      </c>
      <c r="F16" t="s">
        <v>3690</v>
      </c>
      <c r="G16" t="s">
        <v>2708</v>
      </c>
      <c r="H16" s="1">
        <v>39178.261030092595</v>
      </c>
      <c r="I16" t="s">
        <v>3674</v>
      </c>
      <c r="J16">
        <v>1160000</v>
      </c>
      <c r="K16">
        <v>15</v>
      </c>
      <c r="L16">
        <f>Tabla1_2[[#This Row],[SALARIO]]/30*Tabla1_2[[#This Row],[Dias Liquidados]]</f>
        <v>580000</v>
      </c>
      <c r="M16">
        <f>Tabla1_2[[#This Row],[SALARIO]]/100*14/2</f>
        <v>81200</v>
      </c>
      <c r="N16">
        <v>6</v>
      </c>
      <c r="O16">
        <f>Tabla1_2[[#This Row],[Salario t]]*Tabla1_2[[#This Row],['# de Salarios Minimos]]</f>
        <v>3480000</v>
      </c>
      <c r="P16">
        <f>Tabla1_2[[#This Row],[Salario t]]*12</f>
        <v>6960000</v>
      </c>
      <c r="Q16">
        <v>2</v>
      </c>
      <c r="R16">
        <v>2</v>
      </c>
      <c r="S16">
        <v>50000</v>
      </c>
      <c r="T16">
        <v>250000</v>
      </c>
      <c r="U16">
        <v>5000</v>
      </c>
      <c r="V16">
        <f>Tabla1_2[[#This Row],[SALARIO]]/100*8.4</f>
        <v>97440</v>
      </c>
      <c r="W16">
        <f>Tabla1_2[[#This Row],[Seguridad social]]/2</f>
        <v>48720</v>
      </c>
      <c r="X16">
        <f>Tabla1_2[[#This Row],[Seguridad social]]-Tabla1_2[[#This Row],[salud 4%]]</f>
        <v>48720</v>
      </c>
      <c r="Y16">
        <f>Tabla1_2[[#This Row],[Base Minima]]/30*4</f>
        <v>464000</v>
      </c>
      <c r="Z16">
        <f>Tabla1_2[[#This Row],[Fondo de Empleados]]+Tabla1_2[[#This Row],[Seguridad social]]</f>
        <v>561440</v>
      </c>
      <c r="AA16">
        <f>Tabla1_2[[#This Row],[SALARIO]]/100*1.4</f>
        <v>16239.999999999998</v>
      </c>
      <c r="AB16">
        <f>Tabla1_2[[#This Row],[Base Minima]]/15*1.5</f>
        <v>348000</v>
      </c>
      <c r="AC16">
        <v>0</v>
      </c>
      <c r="AD16">
        <v>0</v>
      </c>
      <c r="AE16">
        <f>Tabla1_2[[#This Row],[Salario t]]/100*2</f>
        <v>11600</v>
      </c>
      <c r="AF16">
        <f>Tabla1_2[[#This Row],[Censantias]]/100*5</f>
        <v>580</v>
      </c>
      <c r="AG16">
        <f>Tabla1_2[[#This Row],[SALARIO]]/30*2</f>
        <v>77333.333333333328</v>
      </c>
      <c r="AH16">
        <v>0</v>
      </c>
      <c r="AI16">
        <f>Tabla1_2[[#This Row],[Prima]]+Tabla1_2[[#This Row],[Censantias]]+Tabla1_2[[#This Row],[Base Minima]]+Tabla1_2[[#This Row],[Subsidio de Transporte]]</f>
        <v>3650133.3333333335</v>
      </c>
      <c r="AJ16">
        <f>Tabla1_2[[#This Row],[Pago Neto]]*24</f>
        <v>87603200</v>
      </c>
      <c r="AK16">
        <v>0</v>
      </c>
      <c r="AL16">
        <v>20000</v>
      </c>
      <c r="AM16">
        <v>15</v>
      </c>
      <c r="AR16" s="27" t="s">
        <v>5695</v>
      </c>
      <c r="AS16" s="12" t="s">
        <v>5687</v>
      </c>
      <c r="AT16" s="20"/>
      <c r="AU16" s="20"/>
      <c r="AV16" s="20"/>
      <c r="AW16" s="20"/>
      <c r="AX16" s="20"/>
      <c r="AY16" s="20"/>
      <c r="AZ16" s="20"/>
      <c r="BA16" s="20"/>
    </row>
    <row r="17" spans="1:53" x14ac:dyDescent="0.35">
      <c r="A17" t="s">
        <v>4691</v>
      </c>
      <c r="B17" t="s">
        <v>23</v>
      </c>
      <c r="C17" s="1">
        <v>29329</v>
      </c>
      <c r="D17" t="s">
        <v>1037</v>
      </c>
      <c r="E17" t="s">
        <v>1038</v>
      </c>
      <c r="F17" t="s">
        <v>3691</v>
      </c>
      <c r="G17" t="s">
        <v>2709</v>
      </c>
      <c r="H17" s="1">
        <v>43779.048159722224</v>
      </c>
      <c r="I17" t="s">
        <v>3672</v>
      </c>
      <c r="J17">
        <v>1160000</v>
      </c>
      <c r="K17">
        <v>15</v>
      </c>
      <c r="L17">
        <f>Tabla1_2[[#This Row],[SALARIO]]/30*Tabla1_2[[#This Row],[Dias Liquidados]]</f>
        <v>580000</v>
      </c>
      <c r="M17">
        <f>Tabla1_2[[#This Row],[SALARIO]]/100*14/2</f>
        <v>81200</v>
      </c>
      <c r="N17">
        <v>1</v>
      </c>
      <c r="O17">
        <f>Tabla1_2[[#This Row],[Salario t]]*Tabla1_2[[#This Row],['# de Salarios Minimos]]</f>
        <v>580000</v>
      </c>
      <c r="P17">
        <f>Tabla1_2[[#This Row],[Salario t]]*12</f>
        <v>6960000</v>
      </c>
      <c r="Q17">
        <v>2</v>
      </c>
      <c r="R17">
        <v>2</v>
      </c>
      <c r="S17">
        <v>50000</v>
      </c>
      <c r="T17">
        <v>250000</v>
      </c>
      <c r="U17">
        <v>5000</v>
      </c>
      <c r="V17">
        <f>Tabla1_2[[#This Row],[SALARIO]]/100*8.4</f>
        <v>97440</v>
      </c>
      <c r="W17">
        <f>Tabla1_2[[#This Row],[Seguridad social]]/2</f>
        <v>48720</v>
      </c>
      <c r="X17">
        <f>Tabla1_2[[#This Row],[Seguridad social]]-Tabla1_2[[#This Row],[salud 4%]]</f>
        <v>48720</v>
      </c>
      <c r="Y17">
        <f>Tabla1_2[[#This Row],[Base Minima]]/30*4</f>
        <v>77333.333333333328</v>
      </c>
      <c r="Z17">
        <f>Tabla1_2[[#This Row],[Fondo de Empleados]]+Tabla1_2[[#This Row],[Seguridad social]]</f>
        <v>174773.33333333331</v>
      </c>
      <c r="AA17">
        <f>Tabla1_2[[#This Row],[SALARIO]]/100*1.4</f>
        <v>16239.999999999998</v>
      </c>
      <c r="AB17">
        <f>Tabla1_2[[#This Row],[Base Minima]]/15*1.5</f>
        <v>58000</v>
      </c>
      <c r="AC17">
        <v>0</v>
      </c>
      <c r="AD17">
        <v>0</v>
      </c>
      <c r="AE17">
        <f>Tabla1_2[[#This Row],[Salario t]]/100*2</f>
        <v>11600</v>
      </c>
      <c r="AF17">
        <f>Tabla1_2[[#This Row],[Censantias]]/100*5</f>
        <v>580</v>
      </c>
      <c r="AG17">
        <f>Tabla1_2[[#This Row],[SALARIO]]/30*2</f>
        <v>77333.333333333328</v>
      </c>
      <c r="AH17">
        <v>0</v>
      </c>
      <c r="AI17">
        <f>Tabla1_2[[#This Row],[Prima]]+Tabla1_2[[#This Row],[Censantias]]+Tabla1_2[[#This Row],[Base Minima]]+Tabla1_2[[#This Row],[Subsidio de Transporte]]</f>
        <v>750133.33333333337</v>
      </c>
      <c r="AJ17">
        <f>Tabla1_2[[#This Row],[Pago Neto]]*24</f>
        <v>18003200</v>
      </c>
      <c r="AK17">
        <v>0</v>
      </c>
      <c r="AL17">
        <v>20000</v>
      </c>
      <c r="AM17">
        <v>15</v>
      </c>
      <c r="AR17" s="29">
        <f>CB5</f>
        <v>20000</v>
      </c>
      <c r="AS17" s="17">
        <f>CC5</f>
        <v>15</v>
      </c>
      <c r="AT17" s="20"/>
      <c r="AU17" s="20"/>
      <c r="AV17" s="20"/>
      <c r="AW17" s="20"/>
      <c r="AX17" s="20"/>
      <c r="AY17" s="20"/>
      <c r="AZ17" s="20"/>
      <c r="BA17" s="20"/>
    </row>
    <row r="18" spans="1:53" x14ac:dyDescent="0.35">
      <c r="A18" t="s">
        <v>4692</v>
      </c>
      <c r="B18" t="s">
        <v>24</v>
      </c>
      <c r="C18" s="1">
        <v>29283</v>
      </c>
      <c r="D18" t="s">
        <v>1039</v>
      </c>
      <c r="E18" t="s">
        <v>1040</v>
      </c>
      <c r="F18" t="s">
        <v>3692</v>
      </c>
      <c r="G18" t="s">
        <v>2710</v>
      </c>
      <c r="H18" s="1">
        <v>42753.587488425925</v>
      </c>
      <c r="I18" t="s">
        <v>3673</v>
      </c>
      <c r="J18">
        <v>1160000</v>
      </c>
      <c r="K18">
        <v>15</v>
      </c>
      <c r="L18">
        <f>Tabla1_2[[#This Row],[SALARIO]]/30*Tabla1_2[[#This Row],[Dias Liquidados]]</f>
        <v>580000</v>
      </c>
      <c r="M18">
        <f>Tabla1_2[[#This Row],[SALARIO]]/100*14/2</f>
        <v>81200</v>
      </c>
      <c r="N18">
        <v>1</v>
      </c>
      <c r="O18">
        <f>Tabla1_2[[#This Row],[Salario t]]*Tabla1_2[[#This Row],['# de Salarios Minimos]]</f>
        <v>580000</v>
      </c>
      <c r="P18">
        <f>Tabla1_2[[#This Row],[Salario t]]*12</f>
        <v>6960000</v>
      </c>
      <c r="Q18">
        <v>1</v>
      </c>
      <c r="R18">
        <v>1</v>
      </c>
      <c r="S18">
        <v>50000</v>
      </c>
      <c r="T18">
        <v>250000</v>
      </c>
      <c r="U18">
        <v>5000</v>
      </c>
      <c r="V18">
        <f>Tabla1_2[[#This Row],[SALARIO]]/100*8.4</f>
        <v>97440</v>
      </c>
      <c r="W18">
        <f>Tabla1_2[[#This Row],[Seguridad social]]/2</f>
        <v>48720</v>
      </c>
      <c r="X18">
        <f>Tabla1_2[[#This Row],[Seguridad social]]-Tabla1_2[[#This Row],[salud 4%]]</f>
        <v>48720</v>
      </c>
      <c r="Y18">
        <f>Tabla1_2[[#This Row],[Base Minima]]/30*4</f>
        <v>77333.333333333328</v>
      </c>
      <c r="Z18">
        <f>Tabla1_2[[#This Row],[Fondo de Empleados]]+Tabla1_2[[#This Row],[Seguridad social]]</f>
        <v>174773.33333333331</v>
      </c>
      <c r="AA18">
        <f>Tabla1_2[[#This Row],[SALARIO]]/100*1.4</f>
        <v>16239.999999999998</v>
      </c>
      <c r="AB18">
        <f>Tabla1_2[[#This Row],[Base Minima]]/15*1.5</f>
        <v>58000</v>
      </c>
      <c r="AC18">
        <v>0</v>
      </c>
      <c r="AD18">
        <v>0</v>
      </c>
      <c r="AE18">
        <f>Tabla1_2[[#This Row],[Salario t]]/100*2</f>
        <v>11600</v>
      </c>
      <c r="AF18">
        <f>Tabla1_2[[#This Row],[Censantias]]/100*5</f>
        <v>580</v>
      </c>
      <c r="AG18">
        <f>Tabla1_2[[#This Row],[SALARIO]]/30*2</f>
        <v>77333.333333333328</v>
      </c>
      <c r="AH18">
        <v>0</v>
      </c>
      <c r="AI18">
        <f>Tabla1_2[[#This Row],[Prima]]+Tabla1_2[[#This Row],[Censantias]]+Tabla1_2[[#This Row],[Base Minima]]+Tabla1_2[[#This Row],[Subsidio de Transporte]]</f>
        <v>750133.33333333337</v>
      </c>
      <c r="AJ18">
        <f>Tabla1_2[[#This Row],[Pago Neto]]*24</f>
        <v>18003200</v>
      </c>
      <c r="AK18">
        <v>0</v>
      </c>
      <c r="AL18">
        <v>20000</v>
      </c>
      <c r="AM18">
        <v>15</v>
      </c>
      <c r="AT18" s="20"/>
      <c r="AU18" s="20"/>
      <c r="AV18" s="20"/>
      <c r="AW18" s="20"/>
      <c r="AX18" s="20"/>
      <c r="AY18" s="20"/>
      <c r="AZ18" s="20"/>
      <c r="BA18" s="20"/>
    </row>
    <row r="19" spans="1:53" x14ac:dyDescent="0.35">
      <c r="A19" t="s">
        <v>4693</v>
      </c>
      <c r="B19" t="s">
        <v>25</v>
      </c>
      <c r="C19" s="1">
        <v>29680</v>
      </c>
      <c r="D19" t="s">
        <v>1041</v>
      </c>
      <c r="E19" t="s">
        <v>1042</v>
      </c>
      <c r="F19" t="s">
        <v>3693</v>
      </c>
      <c r="G19" t="s">
        <v>2711</v>
      </c>
      <c r="H19" s="1">
        <v>40310.165034722224</v>
      </c>
      <c r="I19" t="s">
        <v>3673</v>
      </c>
      <c r="J19">
        <v>1160000</v>
      </c>
      <c r="K19">
        <v>15</v>
      </c>
      <c r="L19">
        <f>Tabla1_2[[#This Row],[SALARIO]]/30*Tabla1_2[[#This Row],[Dias Liquidados]]</f>
        <v>580000</v>
      </c>
      <c r="M19">
        <f>Tabla1_2[[#This Row],[SALARIO]]/100*14/2</f>
        <v>81200</v>
      </c>
      <c r="N19">
        <v>1</v>
      </c>
      <c r="O19">
        <f>Tabla1_2[[#This Row],[Salario t]]*Tabla1_2[[#This Row],['# de Salarios Minimos]]</f>
        <v>580000</v>
      </c>
      <c r="P19">
        <f>Tabla1_2[[#This Row],[Salario t]]*12</f>
        <v>6960000</v>
      </c>
      <c r="Q19">
        <v>1</v>
      </c>
      <c r="R19">
        <v>1</v>
      </c>
      <c r="S19">
        <v>50000</v>
      </c>
      <c r="T19">
        <v>250000</v>
      </c>
      <c r="U19">
        <v>5000</v>
      </c>
      <c r="V19">
        <f>Tabla1_2[[#This Row],[SALARIO]]/100*8.4</f>
        <v>97440</v>
      </c>
      <c r="W19">
        <f>Tabla1_2[[#This Row],[Seguridad social]]/2</f>
        <v>48720</v>
      </c>
      <c r="X19">
        <f>Tabla1_2[[#This Row],[Seguridad social]]-Tabla1_2[[#This Row],[salud 4%]]</f>
        <v>48720</v>
      </c>
      <c r="Y19">
        <f>Tabla1_2[[#This Row],[Base Minima]]/30*4</f>
        <v>77333.333333333328</v>
      </c>
      <c r="Z19">
        <f>Tabla1_2[[#This Row],[Fondo de Empleados]]+Tabla1_2[[#This Row],[Seguridad social]]</f>
        <v>174773.33333333331</v>
      </c>
      <c r="AA19">
        <f>Tabla1_2[[#This Row],[SALARIO]]/100*1.4</f>
        <v>16239.999999999998</v>
      </c>
      <c r="AB19">
        <f>Tabla1_2[[#This Row],[Base Minima]]/15*1.5</f>
        <v>58000</v>
      </c>
      <c r="AC19">
        <v>0</v>
      </c>
      <c r="AD19">
        <v>0</v>
      </c>
      <c r="AE19">
        <f>Tabla1_2[[#This Row],[Salario t]]/100*2</f>
        <v>11600</v>
      </c>
      <c r="AF19">
        <f>Tabla1_2[[#This Row],[Censantias]]/100*5</f>
        <v>580</v>
      </c>
      <c r="AG19">
        <f>Tabla1_2[[#This Row],[SALARIO]]/30*2</f>
        <v>77333.333333333328</v>
      </c>
      <c r="AH19">
        <v>0</v>
      </c>
      <c r="AI19">
        <f>Tabla1_2[[#This Row],[Prima]]+Tabla1_2[[#This Row],[Censantias]]+Tabla1_2[[#This Row],[Base Minima]]+Tabla1_2[[#This Row],[Subsidio de Transporte]]</f>
        <v>750133.33333333337</v>
      </c>
      <c r="AJ19">
        <f>Tabla1_2[[#This Row],[Pago Neto]]*24</f>
        <v>18003200</v>
      </c>
      <c r="AK19">
        <v>0</v>
      </c>
      <c r="AL19">
        <v>20000</v>
      </c>
      <c r="AM19">
        <v>15</v>
      </c>
      <c r="AT19" s="20"/>
      <c r="AU19" s="20"/>
      <c r="AV19" s="20"/>
      <c r="AW19" s="20"/>
      <c r="AX19" s="20"/>
      <c r="AY19" s="20"/>
      <c r="AZ19" s="20"/>
      <c r="BA19" s="20"/>
    </row>
    <row r="20" spans="1:53" x14ac:dyDescent="0.35">
      <c r="A20" t="s">
        <v>4694</v>
      </c>
      <c r="B20" t="s">
        <v>26</v>
      </c>
      <c r="C20" s="1">
        <v>32306</v>
      </c>
      <c r="D20" t="s">
        <v>1043</v>
      </c>
      <c r="E20" t="s">
        <v>1044</v>
      </c>
      <c r="F20" t="s">
        <v>3694</v>
      </c>
      <c r="G20" t="s">
        <v>2712</v>
      </c>
      <c r="H20" s="1">
        <v>40963.318784722222</v>
      </c>
      <c r="I20" t="s">
        <v>3671</v>
      </c>
      <c r="J20">
        <v>1160000</v>
      </c>
      <c r="K20">
        <v>15</v>
      </c>
      <c r="L20">
        <f>Tabla1_2[[#This Row],[SALARIO]]/30*Tabla1_2[[#This Row],[Dias Liquidados]]</f>
        <v>580000</v>
      </c>
      <c r="M20">
        <f>Tabla1_2[[#This Row],[SALARIO]]/100*14/2</f>
        <v>81200</v>
      </c>
      <c r="N20">
        <v>1</v>
      </c>
      <c r="O20">
        <f>Tabla1_2[[#This Row],[Salario t]]*Tabla1_2[[#This Row],['# de Salarios Minimos]]</f>
        <v>580000</v>
      </c>
      <c r="P20">
        <f>Tabla1_2[[#This Row],[Salario t]]*12</f>
        <v>6960000</v>
      </c>
      <c r="Q20">
        <v>1</v>
      </c>
      <c r="R20">
        <v>1</v>
      </c>
      <c r="S20">
        <v>50000</v>
      </c>
      <c r="T20">
        <v>250000</v>
      </c>
      <c r="U20">
        <v>5000</v>
      </c>
      <c r="V20">
        <f>Tabla1_2[[#This Row],[SALARIO]]/100*8.4</f>
        <v>97440</v>
      </c>
      <c r="W20">
        <f>Tabla1_2[[#This Row],[Seguridad social]]/2</f>
        <v>48720</v>
      </c>
      <c r="X20">
        <f>Tabla1_2[[#This Row],[Seguridad social]]-Tabla1_2[[#This Row],[salud 4%]]</f>
        <v>48720</v>
      </c>
      <c r="Y20">
        <f>Tabla1_2[[#This Row],[Base Minima]]/30*4</f>
        <v>77333.333333333328</v>
      </c>
      <c r="Z20">
        <f>Tabla1_2[[#This Row],[Fondo de Empleados]]+Tabla1_2[[#This Row],[Seguridad social]]</f>
        <v>174773.33333333331</v>
      </c>
      <c r="AA20">
        <f>Tabla1_2[[#This Row],[SALARIO]]/100*1.4</f>
        <v>16239.999999999998</v>
      </c>
      <c r="AB20">
        <f>Tabla1_2[[#This Row],[Base Minima]]/15*1.5</f>
        <v>58000</v>
      </c>
      <c r="AC20">
        <v>0</v>
      </c>
      <c r="AD20">
        <v>0</v>
      </c>
      <c r="AE20">
        <f>Tabla1_2[[#This Row],[Salario t]]/100*2</f>
        <v>11600</v>
      </c>
      <c r="AF20">
        <f>Tabla1_2[[#This Row],[Censantias]]/100*5</f>
        <v>580</v>
      </c>
      <c r="AG20">
        <f>Tabla1_2[[#This Row],[SALARIO]]/30*2</f>
        <v>77333.333333333328</v>
      </c>
      <c r="AH20">
        <v>0</v>
      </c>
      <c r="AI20">
        <f>Tabla1_2[[#This Row],[Prima]]+Tabla1_2[[#This Row],[Censantias]]+Tabla1_2[[#This Row],[Base Minima]]+Tabla1_2[[#This Row],[Subsidio de Transporte]]</f>
        <v>750133.33333333337</v>
      </c>
      <c r="AJ20">
        <f>Tabla1_2[[#This Row],[Pago Neto]]*24</f>
        <v>18003200</v>
      </c>
      <c r="AK20">
        <v>0</v>
      </c>
      <c r="AL20">
        <v>20000</v>
      </c>
      <c r="AM20">
        <v>15</v>
      </c>
      <c r="AT20" s="20"/>
      <c r="AU20" s="20"/>
      <c r="AV20" s="20"/>
      <c r="AW20" s="20"/>
      <c r="AX20" s="20"/>
      <c r="AY20" s="20"/>
      <c r="AZ20" s="20"/>
      <c r="BA20" s="20"/>
    </row>
    <row r="21" spans="1:53" x14ac:dyDescent="0.35">
      <c r="A21" t="s">
        <v>4695</v>
      </c>
      <c r="B21" t="s">
        <v>27</v>
      </c>
      <c r="C21" s="1">
        <v>34355</v>
      </c>
      <c r="D21" t="s">
        <v>1045</v>
      </c>
      <c r="E21" t="s">
        <v>1046</v>
      </c>
      <c r="F21" t="s">
        <v>3695</v>
      </c>
      <c r="G21" t="s">
        <v>2713</v>
      </c>
      <c r="H21" s="1">
        <v>42506.381319444445</v>
      </c>
      <c r="I21" t="s">
        <v>3674</v>
      </c>
      <c r="J21">
        <v>1160000</v>
      </c>
      <c r="K21">
        <v>15</v>
      </c>
      <c r="L21">
        <f>Tabla1_2[[#This Row],[SALARIO]]/30*Tabla1_2[[#This Row],[Dias Liquidados]]</f>
        <v>580000</v>
      </c>
      <c r="M21">
        <f>Tabla1_2[[#This Row],[SALARIO]]/100*14/2</f>
        <v>81200</v>
      </c>
      <c r="N21">
        <v>1</v>
      </c>
      <c r="O21">
        <f>Tabla1_2[[#This Row],[Salario t]]*Tabla1_2[[#This Row],['# de Salarios Minimos]]</f>
        <v>580000</v>
      </c>
      <c r="P21">
        <f>Tabla1_2[[#This Row],[Salario t]]*12</f>
        <v>6960000</v>
      </c>
      <c r="Q21">
        <v>1</v>
      </c>
      <c r="R21">
        <v>1</v>
      </c>
      <c r="S21">
        <v>50000</v>
      </c>
      <c r="T21">
        <v>250000</v>
      </c>
      <c r="U21">
        <v>5000</v>
      </c>
      <c r="V21">
        <f>Tabla1_2[[#This Row],[SALARIO]]/100*8.4</f>
        <v>97440</v>
      </c>
      <c r="W21">
        <f>Tabla1_2[[#This Row],[Seguridad social]]/2</f>
        <v>48720</v>
      </c>
      <c r="X21">
        <f>Tabla1_2[[#This Row],[Seguridad social]]-Tabla1_2[[#This Row],[salud 4%]]</f>
        <v>48720</v>
      </c>
      <c r="Y21">
        <f>Tabla1_2[[#This Row],[Base Minima]]/30*4</f>
        <v>77333.333333333328</v>
      </c>
      <c r="Z21">
        <f>Tabla1_2[[#This Row],[Fondo de Empleados]]+Tabla1_2[[#This Row],[Seguridad social]]</f>
        <v>174773.33333333331</v>
      </c>
      <c r="AA21">
        <f>Tabla1_2[[#This Row],[SALARIO]]/100*1.4</f>
        <v>16239.999999999998</v>
      </c>
      <c r="AB21">
        <f>Tabla1_2[[#This Row],[Base Minima]]/15*1.5</f>
        <v>58000</v>
      </c>
      <c r="AC21">
        <v>0</v>
      </c>
      <c r="AD21">
        <v>0</v>
      </c>
      <c r="AE21">
        <f>Tabla1_2[[#This Row],[Salario t]]/100*2</f>
        <v>11600</v>
      </c>
      <c r="AF21">
        <f>Tabla1_2[[#This Row],[Censantias]]/100*5</f>
        <v>580</v>
      </c>
      <c r="AG21">
        <f>Tabla1_2[[#This Row],[SALARIO]]/30*2</f>
        <v>77333.333333333328</v>
      </c>
      <c r="AH21">
        <v>0</v>
      </c>
      <c r="AI21">
        <f>Tabla1_2[[#This Row],[Prima]]+Tabla1_2[[#This Row],[Censantias]]+Tabla1_2[[#This Row],[Base Minima]]+Tabla1_2[[#This Row],[Subsidio de Transporte]]</f>
        <v>750133.33333333337</v>
      </c>
      <c r="AJ21">
        <f>Tabla1_2[[#This Row],[Pago Neto]]*24</f>
        <v>18003200</v>
      </c>
      <c r="AK21">
        <v>0</v>
      </c>
      <c r="AL21">
        <v>20000</v>
      </c>
      <c r="AM21">
        <v>15</v>
      </c>
      <c r="AT21" s="20"/>
      <c r="AU21" s="20"/>
      <c r="AV21" s="20"/>
      <c r="AW21" s="20"/>
      <c r="AX21" s="20"/>
      <c r="AY21" s="20"/>
      <c r="AZ21" s="20"/>
      <c r="BA21" s="20"/>
    </row>
    <row r="22" spans="1:53" x14ac:dyDescent="0.35">
      <c r="A22" t="s">
        <v>4696</v>
      </c>
      <c r="B22" t="s">
        <v>28</v>
      </c>
      <c r="C22" s="1">
        <v>29037</v>
      </c>
      <c r="D22" t="s">
        <v>1047</v>
      </c>
      <c r="E22" t="s">
        <v>1048</v>
      </c>
      <c r="F22" t="s">
        <v>3696</v>
      </c>
      <c r="G22" t="s">
        <v>2714</v>
      </c>
      <c r="H22" s="1">
        <v>43147.552847222221</v>
      </c>
      <c r="I22" t="s">
        <v>3674</v>
      </c>
      <c r="J22">
        <v>1160000</v>
      </c>
      <c r="K22">
        <v>15</v>
      </c>
      <c r="L22">
        <f>Tabla1_2[[#This Row],[SALARIO]]/30*Tabla1_2[[#This Row],[Dias Liquidados]]</f>
        <v>580000</v>
      </c>
      <c r="M22">
        <f>Tabla1_2[[#This Row],[SALARIO]]/100*14/2</f>
        <v>81200</v>
      </c>
      <c r="N22">
        <v>2</v>
      </c>
      <c r="O22">
        <f>Tabla1_2[[#This Row],[Salario t]]*Tabla1_2[[#This Row],['# de Salarios Minimos]]</f>
        <v>1160000</v>
      </c>
      <c r="P22">
        <f>Tabla1_2[[#This Row],[Salario t]]*12</f>
        <v>6960000</v>
      </c>
      <c r="Q22">
        <v>1</v>
      </c>
      <c r="R22">
        <v>1</v>
      </c>
      <c r="S22">
        <v>50000</v>
      </c>
      <c r="T22">
        <v>250000</v>
      </c>
      <c r="U22">
        <v>5000</v>
      </c>
      <c r="V22">
        <f>Tabla1_2[[#This Row],[SALARIO]]/100*8.4</f>
        <v>97440</v>
      </c>
      <c r="W22">
        <f>Tabla1_2[[#This Row],[Seguridad social]]/2</f>
        <v>48720</v>
      </c>
      <c r="X22">
        <f>Tabla1_2[[#This Row],[Seguridad social]]-Tabla1_2[[#This Row],[salud 4%]]</f>
        <v>48720</v>
      </c>
      <c r="Y22">
        <f>Tabla1_2[[#This Row],[Base Minima]]/30*4</f>
        <v>154666.66666666666</v>
      </c>
      <c r="Z22">
        <f>Tabla1_2[[#This Row],[Fondo de Empleados]]+Tabla1_2[[#This Row],[Seguridad social]]</f>
        <v>252106.66666666666</v>
      </c>
      <c r="AA22">
        <f>Tabla1_2[[#This Row],[SALARIO]]/100*1.4</f>
        <v>16239.999999999998</v>
      </c>
      <c r="AB22">
        <f>Tabla1_2[[#This Row],[Base Minima]]/15*1.5</f>
        <v>116000</v>
      </c>
      <c r="AC22">
        <v>0</v>
      </c>
      <c r="AD22">
        <v>0</v>
      </c>
      <c r="AE22">
        <f>Tabla1_2[[#This Row],[Salario t]]/100*2</f>
        <v>11600</v>
      </c>
      <c r="AF22">
        <f>Tabla1_2[[#This Row],[Censantias]]/100*5</f>
        <v>580</v>
      </c>
      <c r="AG22">
        <f>Tabla1_2[[#This Row],[SALARIO]]/30*2</f>
        <v>77333.333333333328</v>
      </c>
      <c r="AH22">
        <v>0</v>
      </c>
      <c r="AI22">
        <f>Tabla1_2[[#This Row],[Prima]]+Tabla1_2[[#This Row],[Censantias]]+Tabla1_2[[#This Row],[Base Minima]]+Tabla1_2[[#This Row],[Subsidio de Transporte]]</f>
        <v>1330133.3333333333</v>
      </c>
      <c r="AJ22">
        <f>Tabla1_2[[#This Row],[Pago Neto]]*24</f>
        <v>31923200</v>
      </c>
      <c r="AK22">
        <v>0</v>
      </c>
      <c r="AL22">
        <v>20000</v>
      </c>
      <c r="AM22">
        <v>15</v>
      </c>
    </row>
    <row r="23" spans="1:53" x14ac:dyDescent="0.35">
      <c r="A23" t="s">
        <v>4697</v>
      </c>
      <c r="B23" t="s">
        <v>29</v>
      </c>
      <c r="C23" s="1">
        <v>27741</v>
      </c>
      <c r="D23" t="s">
        <v>1049</v>
      </c>
      <c r="E23" t="s">
        <v>1050</v>
      </c>
      <c r="F23" t="s">
        <v>3697</v>
      </c>
      <c r="G23" t="s">
        <v>2715</v>
      </c>
      <c r="H23" s="1">
        <v>43522.384548611109</v>
      </c>
      <c r="I23" t="s">
        <v>3674</v>
      </c>
      <c r="J23">
        <v>1160000</v>
      </c>
      <c r="K23">
        <v>15</v>
      </c>
      <c r="L23">
        <f>Tabla1_2[[#This Row],[SALARIO]]/30*Tabla1_2[[#This Row],[Dias Liquidados]]</f>
        <v>580000</v>
      </c>
      <c r="M23">
        <f>Tabla1_2[[#This Row],[SALARIO]]/100*14/2</f>
        <v>81200</v>
      </c>
      <c r="N23">
        <v>2</v>
      </c>
      <c r="O23">
        <f>Tabla1_2[[#This Row],[Salario t]]*Tabla1_2[[#This Row],['# de Salarios Minimos]]</f>
        <v>1160000</v>
      </c>
      <c r="P23">
        <f>Tabla1_2[[#This Row],[Salario t]]*12</f>
        <v>6960000</v>
      </c>
      <c r="Q23">
        <v>1</v>
      </c>
      <c r="R23">
        <v>1</v>
      </c>
      <c r="S23">
        <v>50000</v>
      </c>
      <c r="T23">
        <v>250000</v>
      </c>
      <c r="U23">
        <v>5000</v>
      </c>
      <c r="V23">
        <f>Tabla1_2[[#This Row],[SALARIO]]/100*8.4</f>
        <v>97440</v>
      </c>
      <c r="W23">
        <f>Tabla1_2[[#This Row],[Seguridad social]]/2</f>
        <v>48720</v>
      </c>
      <c r="X23">
        <f>Tabla1_2[[#This Row],[Seguridad social]]-Tabla1_2[[#This Row],[salud 4%]]</f>
        <v>48720</v>
      </c>
      <c r="Y23">
        <f>Tabla1_2[[#This Row],[Base Minima]]/30*4</f>
        <v>154666.66666666666</v>
      </c>
      <c r="Z23">
        <f>Tabla1_2[[#This Row],[Fondo de Empleados]]+Tabla1_2[[#This Row],[Seguridad social]]</f>
        <v>252106.66666666666</v>
      </c>
      <c r="AA23">
        <f>Tabla1_2[[#This Row],[SALARIO]]/100*1.4</f>
        <v>16239.999999999998</v>
      </c>
      <c r="AB23">
        <f>Tabla1_2[[#This Row],[Base Minima]]/15*1.5</f>
        <v>116000</v>
      </c>
      <c r="AC23">
        <v>0</v>
      </c>
      <c r="AD23">
        <v>0</v>
      </c>
      <c r="AE23">
        <f>Tabla1_2[[#This Row],[Salario t]]/100*2</f>
        <v>11600</v>
      </c>
      <c r="AF23">
        <f>Tabla1_2[[#This Row],[Censantias]]/100*5</f>
        <v>580</v>
      </c>
      <c r="AG23">
        <f>Tabla1_2[[#This Row],[SALARIO]]/30*2</f>
        <v>77333.333333333328</v>
      </c>
      <c r="AH23">
        <v>0</v>
      </c>
      <c r="AI23">
        <f>Tabla1_2[[#This Row],[Prima]]+Tabla1_2[[#This Row],[Censantias]]+Tabla1_2[[#This Row],[Base Minima]]+Tabla1_2[[#This Row],[Subsidio de Transporte]]</f>
        <v>1330133.3333333333</v>
      </c>
      <c r="AJ23">
        <f>Tabla1_2[[#This Row],[Pago Neto]]*24</f>
        <v>31923200</v>
      </c>
      <c r="AK23">
        <v>0</v>
      </c>
      <c r="AL23">
        <v>20000</v>
      </c>
      <c r="AM23">
        <v>15</v>
      </c>
    </row>
    <row r="24" spans="1:53" x14ac:dyDescent="0.35">
      <c r="A24" t="s">
        <v>4698</v>
      </c>
      <c r="B24" t="s">
        <v>30</v>
      </c>
      <c r="C24" s="1">
        <v>32080</v>
      </c>
      <c r="D24" t="s">
        <v>1051</v>
      </c>
      <c r="E24" t="s">
        <v>1052</v>
      </c>
      <c r="F24" t="s">
        <v>3698</v>
      </c>
      <c r="G24" t="s">
        <v>2716</v>
      </c>
      <c r="H24" s="1">
        <v>38402.09815972222</v>
      </c>
      <c r="I24" t="s">
        <v>3671</v>
      </c>
      <c r="J24">
        <v>1160000</v>
      </c>
      <c r="K24">
        <v>15</v>
      </c>
      <c r="L24">
        <f>Tabla1_2[[#This Row],[SALARIO]]/30*Tabla1_2[[#This Row],[Dias Liquidados]]</f>
        <v>580000</v>
      </c>
      <c r="M24">
        <f>Tabla1_2[[#This Row],[SALARIO]]/100*14/2</f>
        <v>81200</v>
      </c>
      <c r="N24">
        <v>2</v>
      </c>
      <c r="O24">
        <f>Tabla1_2[[#This Row],[Salario t]]*Tabla1_2[[#This Row],['# de Salarios Minimos]]</f>
        <v>1160000</v>
      </c>
      <c r="P24">
        <f>Tabla1_2[[#This Row],[Salario t]]*12</f>
        <v>6960000</v>
      </c>
      <c r="Q24">
        <v>1</v>
      </c>
      <c r="R24">
        <v>1</v>
      </c>
      <c r="S24">
        <v>50000</v>
      </c>
      <c r="T24">
        <v>250000</v>
      </c>
      <c r="U24">
        <v>5000</v>
      </c>
      <c r="V24">
        <f>Tabla1_2[[#This Row],[SALARIO]]/100*8.4</f>
        <v>97440</v>
      </c>
      <c r="W24">
        <f>Tabla1_2[[#This Row],[Seguridad social]]/2</f>
        <v>48720</v>
      </c>
      <c r="X24">
        <f>Tabla1_2[[#This Row],[Seguridad social]]-Tabla1_2[[#This Row],[salud 4%]]</f>
        <v>48720</v>
      </c>
      <c r="Y24">
        <f>Tabla1_2[[#This Row],[Base Minima]]/30*4</f>
        <v>154666.66666666666</v>
      </c>
      <c r="Z24">
        <f>Tabla1_2[[#This Row],[Fondo de Empleados]]+Tabla1_2[[#This Row],[Seguridad social]]</f>
        <v>252106.66666666666</v>
      </c>
      <c r="AA24">
        <f>Tabla1_2[[#This Row],[SALARIO]]/100*1.4</f>
        <v>16239.999999999998</v>
      </c>
      <c r="AB24">
        <f>Tabla1_2[[#This Row],[Base Minima]]/15*1.5</f>
        <v>116000</v>
      </c>
      <c r="AC24">
        <v>0</v>
      </c>
      <c r="AD24">
        <v>0</v>
      </c>
      <c r="AE24">
        <f>Tabla1_2[[#This Row],[Salario t]]/100*2</f>
        <v>11600</v>
      </c>
      <c r="AF24">
        <f>Tabla1_2[[#This Row],[Censantias]]/100*5</f>
        <v>580</v>
      </c>
      <c r="AG24">
        <f>Tabla1_2[[#This Row],[SALARIO]]/30*2</f>
        <v>77333.333333333328</v>
      </c>
      <c r="AH24">
        <v>0</v>
      </c>
      <c r="AI24">
        <f>Tabla1_2[[#This Row],[Prima]]+Tabla1_2[[#This Row],[Censantias]]+Tabla1_2[[#This Row],[Base Minima]]+Tabla1_2[[#This Row],[Subsidio de Transporte]]</f>
        <v>1330133.3333333333</v>
      </c>
      <c r="AJ24">
        <f>Tabla1_2[[#This Row],[Pago Neto]]*24</f>
        <v>31923200</v>
      </c>
      <c r="AK24">
        <v>0</v>
      </c>
      <c r="AL24">
        <v>20000</v>
      </c>
      <c r="AM24">
        <v>15</v>
      </c>
    </row>
    <row r="25" spans="1:53" x14ac:dyDescent="0.35">
      <c r="A25" t="s">
        <v>4699</v>
      </c>
      <c r="B25" t="s">
        <v>31</v>
      </c>
      <c r="C25" s="1">
        <v>29038</v>
      </c>
      <c r="D25" t="s">
        <v>1053</v>
      </c>
      <c r="E25" t="s">
        <v>1054</v>
      </c>
      <c r="F25" t="s">
        <v>3699</v>
      </c>
      <c r="G25" t="s">
        <v>2717</v>
      </c>
      <c r="H25" s="1">
        <v>41731.770972222221</v>
      </c>
      <c r="I25" t="s">
        <v>3675</v>
      </c>
      <c r="J25">
        <v>1160000</v>
      </c>
      <c r="K25">
        <v>15</v>
      </c>
      <c r="L25">
        <f>Tabla1_2[[#This Row],[SALARIO]]/30*Tabla1_2[[#This Row],[Dias Liquidados]]</f>
        <v>580000</v>
      </c>
      <c r="M25">
        <f>Tabla1_2[[#This Row],[SALARIO]]/100*14/2</f>
        <v>81200</v>
      </c>
      <c r="N25">
        <v>4</v>
      </c>
      <c r="O25">
        <f>Tabla1_2[[#This Row],[Salario t]]*Tabla1_2[[#This Row],['# de Salarios Minimos]]</f>
        <v>2320000</v>
      </c>
      <c r="P25">
        <f>Tabla1_2[[#This Row],[Salario t]]*12</f>
        <v>6960000</v>
      </c>
      <c r="Q25">
        <v>1</v>
      </c>
      <c r="R25">
        <v>1</v>
      </c>
      <c r="S25">
        <v>50000</v>
      </c>
      <c r="T25">
        <v>250000</v>
      </c>
      <c r="U25">
        <v>5000</v>
      </c>
      <c r="V25">
        <f>Tabla1_2[[#This Row],[SALARIO]]/100*8.4</f>
        <v>97440</v>
      </c>
      <c r="W25">
        <f>Tabla1_2[[#This Row],[Seguridad social]]/2</f>
        <v>48720</v>
      </c>
      <c r="X25">
        <f>Tabla1_2[[#This Row],[Seguridad social]]-Tabla1_2[[#This Row],[salud 4%]]</f>
        <v>48720</v>
      </c>
      <c r="Y25">
        <f>Tabla1_2[[#This Row],[Base Minima]]/30*4</f>
        <v>309333.33333333331</v>
      </c>
      <c r="Z25">
        <f>Tabla1_2[[#This Row],[Fondo de Empleados]]+Tabla1_2[[#This Row],[Seguridad social]]</f>
        <v>406773.33333333331</v>
      </c>
      <c r="AA25">
        <f>Tabla1_2[[#This Row],[SALARIO]]/100*1.4</f>
        <v>16239.999999999998</v>
      </c>
      <c r="AB25">
        <f>Tabla1_2[[#This Row],[Base Minima]]/15*1.5</f>
        <v>232000</v>
      </c>
      <c r="AC25">
        <v>0</v>
      </c>
      <c r="AD25">
        <v>0</v>
      </c>
      <c r="AE25">
        <f>Tabla1_2[[#This Row],[Salario t]]/100*2</f>
        <v>11600</v>
      </c>
      <c r="AF25">
        <f>Tabla1_2[[#This Row],[Censantias]]/100*5</f>
        <v>580</v>
      </c>
      <c r="AG25">
        <f>Tabla1_2[[#This Row],[SALARIO]]/30*2</f>
        <v>77333.333333333328</v>
      </c>
      <c r="AH25">
        <v>0</v>
      </c>
      <c r="AI25">
        <f>Tabla1_2[[#This Row],[Prima]]+Tabla1_2[[#This Row],[Censantias]]+Tabla1_2[[#This Row],[Base Minima]]+Tabla1_2[[#This Row],[Subsidio de Transporte]]</f>
        <v>2490133.3333333335</v>
      </c>
      <c r="AJ25">
        <f>Tabla1_2[[#This Row],[Pago Neto]]*24</f>
        <v>59763200</v>
      </c>
      <c r="AK25">
        <v>0</v>
      </c>
      <c r="AL25">
        <v>20000</v>
      </c>
      <c r="AM25">
        <v>15</v>
      </c>
      <c r="AU25" t="s">
        <v>5715</v>
      </c>
    </row>
    <row r="26" spans="1:53" x14ac:dyDescent="0.35">
      <c r="A26" t="s">
        <v>4700</v>
      </c>
      <c r="B26" t="s">
        <v>32</v>
      </c>
      <c r="C26" s="1">
        <v>31653</v>
      </c>
      <c r="D26" t="s">
        <v>1055</v>
      </c>
      <c r="E26" t="s">
        <v>1056</v>
      </c>
      <c r="F26" t="s">
        <v>3700</v>
      </c>
      <c r="G26" t="s">
        <v>2718</v>
      </c>
      <c r="H26" s="1">
        <v>41159.130150462966</v>
      </c>
      <c r="I26" t="s">
        <v>3672</v>
      </c>
      <c r="J26">
        <v>1160000</v>
      </c>
      <c r="K26">
        <v>15</v>
      </c>
      <c r="L26">
        <f>Tabla1_2[[#This Row],[SALARIO]]/30*Tabla1_2[[#This Row],[Dias Liquidados]]</f>
        <v>580000</v>
      </c>
      <c r="M26">
        <f>Tabla1_2[[#This Row],[SALARIO]]/100*14/2</f>
        <v>81200</v>
      </c>
      <c r="N26">
        <v>4</v>
      </c>
      <c r="O26">
        <f>Tabla1_2[[#This Row],[Salario t]]*Tabla1_2[[#This Row],['# de Salarios Minimos]]</f>
        <v>2320000</v>
      </c>
      <c r="P26">
        <f>Tabla1_2[[#This Row],[Salario t]]*12</f>
        <v>6960000</v>
      </c>
      <c r="Q26">
        <v>2</v>
      </c>
      <c r="R26">
        <v>2</v>
      </c>
      <c r="S26">
        <v>50000</v>
      </c>
      <c r="T26">
        <v>250000</v>
      </c>
      <c r="U26">
        <v>5000</v>
      </c>
      <c r="V26">
        <f>Tabla1_2[[#This Row],[SALARIO]]/100*8.4</f>
        <v>97440</v>
      </c>
      <c r="W26">
        <f>Tabla1_2[[#This Row],[Seguridad social]]/2</f>
        <v>48720</v>
      </c>
      <c r="X26">
        <f>Tabla1_2[[#This Row],[Seguridad social]]-Tabla1_2[[#This Row],[salud 4%]]</f>
        <v>48720</v>
      </c>
      <c r="Y26">
        <f>Tabla1_2[[#This Row],[Base Minima]]/30*4</f>
        <v>309333.33333333331</v>
      </c>
      <c r="Z26">
        <f>Tabla1_2[[#This Row],[Fondo de Empleados]]+Tabla1_2[[#This Row],[Seguridad social]]</f>
        <v>406773.33333333331</v>
      </c>
      <c r="AA26">
        <f>Tabla1_2[[#This Row],[SALARIO]]/100*1.4</f>
        <v>16239.999999999998</v>
      </c>
      <c r="AB26">
        <f>Tabla1_2[[#This Row],[Base Minima]]/15*1.5</f>
        <v>232000</v>
      </c>
      <c r="AC26">
        <v>0</v>
      </c>
      <c r="AD26">
        <v>0</v>
      </c>
      <c r="AE26">
        <f>Tabla1_2[[#This Row],[Salario t]]/100*2</f>
        <v>11600</v>
      </c>
      <c r="AF26">
        <f>Tabla1_2[[#This Row],[Censantias]]/100*5</f>
        <v>580</v>
      </c>
      <c r="AG26">
        <f>Tabla1_2[[#This Row],[SALARIO]]/30*2</f>
        <v>77333.333333333328</v>
      </c>
      <c r="AH26">
        <v>0</v>
      </c>
      <c r="AI26">
        <f>Tabla1_2[[#This Row],[Prima]]+Tabla1_2[[#This Row],[Censantias]]+Tabla1_2[[#This Row],[Base Minima]]+Tabla1_2[[#This Row],[Subsidio de Transporte]]</f>
        <v>2490133.3333333335</v>
      </c>
      <c r="AJ26">
        <f>Tabla1_2[[#This Row],[Pago Neto]]*24</f>
        <v>59763200</v>
      </c>
      <c r="AK26">
        <v>0</v>
      </c>
      <c r="AL26">
        <v>20000</v>
      </c>
      <c r="AM26">
        <v>15</v>
      </c>
    </row>
    <row r="27" spans="1:53" x14ac:dyDescent="0.35">
      <c r="A27" t="s">
        <v>4701</v>
      </c>
      <c r="B27" t="s">
        <v>33</v>
      </c>
      <c r="C27" s="1">
        <v>30954</v>
      </c>
      <c r="D27" t="s">
        <v>1057</v>
      </c>
      <c r="E27" t="s">
        <v>1058</v>
      </c>
      <c r="F27" t="s">
        <v>3701</v>
      </c>
      <c r="G27" t="s">
        <v>2719</v>
      </c>
      <c r="H27" s="1">
        <v>40361.62909722222</v>
      </c>
      <c r="I27" t="s">
        <v>3671</v>
      </c>
      <c r="J27">
        <v>1160000</v>
      </c>
      <c r="K27">
        <v>15</v>
      </c>
      <c r="L27">
        <f>Tabla1_2[[#This Row],[SALARIO]]/30*Tabla1_2[[#This Row],[Dias Liquidados]]</f>
        <v>580000</v>
      </c>
      <c r="M27">
        <f>Tabla1_2[[#This Row],[SALARIO]]/100*14/2</f>
        <v>81200</v>
      </c>
      <c r="N27">
        <v>4</v>
      </c>
      <c r="O27">
        <f>Tabla1_2[[#This Row],[Salario t]]*Tabla1_2[[#This Row],['# de Salarios Minimos]]</f>
        <v>2320000</v>
      </c>
      <c r="P27">
        <f>Tabla1_2[[#This Row],[Salario t]]*12</f>
        <v>6960000</v>
      </c>
      <c r="Q27">
        <v>3</v>
      </c>
      <c r="R27">
        <v>3</v>
      </c>
      <c r="S27">
        <v>50000</v>
      </c>
      <c r="T27">
        <v>250000</v>
      </c>
      <c r="U27">
        <v>5000</v>
      </c>
      <c r="V27">
        <f>Tabla1_2[[#This Row],[SALARIO]]/100*8.4</f>
        <v>97440</v>
      </c>
      <c r="W27">
        <f>Tabla1_2[[#This Row],[Seguridad social]]/2</f>
        <v>48720</v>
      </c>
      <c r="X27">
        <f>Tabla1_2[[#This Row],[Seguridad social]]-Tabla1_2[[#This Row],[salud 4%]]</f>
        <v>48720</v>
      </c>
      <c r="Y27">
        <f>Tabla1_2[[#This Row],[Base Minima]]/30*4</f>
        <v>309333.33333333331</v>
      </c>
      <c r="Z27">
        <f>Tabla1_2[[#This Row],[Fondo de Empleados]]+Tabla1_2[[#This Row],[Seguridad social]]</f>
        <v>406773.33333333331</v>
      </c>
      <c r="AA27">
        <f>Tabla1_2[[#This Row],[SALARIO]]/100*1.4</f>
        <v>16239.999999999998</v>
      </c>
      <c r="AB27">
        <f>Tabla1_2[[#This Row],[Base Minima]]/15*1.5</f>
        <v>232000</v>
      </c>
      <c r="AC27">
        <v>0</v>
      </c>
      <c r="AD27">
        <v>0</v>
      </c>
      <c r="AE27">
        <f>Tabla1_2[[#This Row],[Salario t]]/100*2</f>
        <v>11600</v>
      </c>
      <c r="AF27">
        <f>Tabla1_2[[#This Row],[Censantias]]/100*5</f>
        <v>580</v>
      </c>
      <c r="AG27">
        <f>Tabla1_2[[#This Row],[SALARIO]]/30*2</f>
        <v>77333.333333333328</v>
      </c>
      <c r="AH27">
        <v>0</v>
      </c>
      <c r="AI27">
        <f>Tabla1_2[[#This Row],[Prima]]+Tabla1_2[[#This Row],[Censantias]]+Tabla1_2[[#This Row],[Base Minima]]+Tabla1_2[[#This Row],[Subsidio de Transporte]]</f>
        <v>2490133.3333333335</v>
      </c>
      <c r="AJ27">
        <f>Tabla1_2[[#This Row],[Pago Neto]]*24</f>
        <v>59763200</v>
      </c>
      <c r="AK27">
        <v>0</v>
      </c>
      <c r="AL27">
        <v>20000</v>
      </c>
      <c r="AM27">
        <v>15</v>
      </c>
    </row>
    <row r="28" spans="1:53" x14ac:dyDescent="0.35">
      <c r="A28" t="s">
        <v>4702</v>
      </c>
      <c r="B28" t="s">
        <v>34</v>
      </c>
      <c r="C28" s="1">
        <v>32613</v>
      </c>
      <c r="D28" t="s">
        <v>1059</v>
      </c>
      <c r="E28" t="s">
        <v>1060</v>
      </c>
      <c r="F28" t="s">
        <v>3702</v>
      </c>
      <c r="G28" t="s">
        <v>2720</v>
      </c>
      <c r="H28" s="1">
        <v>43593.501203703701</v>
      </c>
      <c r="I28" t="s">
        <v>3673</v>
      </c>
      <c r="J28">
        <v>1160000</v>
      </c>
      <c r="K28">
        <v>15</v>
      </c>
      <c r="L28">
        <f>Tabla1_2[[#This Row],[SALARIO]]/30*Tabla1_2[[#This Row],[Dias Liquidados]]</f>
        <v>580000</v>
      </c>
      <c r="M28">
        <f>Tabla1_2[[#This Row],[SALARIO]]/100*14/2</f>
        <v>81200</v>
      </c>
      <c r="N28">
        <v>5</v>
      </c>
      <c r="O28">
        <f>Tabla1_2[[#This Row],[Salario t]]*Tabla1_2[[#This Row],['# de Salarios Minimos]]</f>
        <v>2900000</v>
      </c>
      <c r="P28">
        <f>Tabla1_2[[#This Row],[Salario t]]*12</f>
        <v>6960000</v>
      </c>
      <c r="Q28">
        <v>2</v>
      </c>
      <c r="R28">
        <v>2</v>
      </c>
      <c r="S28">
        <v>50000</v>
      </c>
      <c r="T28">
        <v>250000</v>
      </c>
      <c r="U28">
        <v>5000</v>
      </c>
      <c r="V28">
        <f>Tabla1_2[[#This Row],[SALARIO]]/100*8.4</f>
        <v>97440</v>
      </c>
      <c r="W28">
        <f>Tabla1_2[[#This Row],[Seguridad social]]/2</f>
        <v>48720</v>
      </c>
      <c r="X28">
        <f>Tabla1_2[[#This Row],[Seguridad social]]-Tabla1_2[[#This Row],[salud 4%]]</f>
        <v>48720</v>
      </c>
      <c r="Y28">
        <f>Tabla1_2[[#This Row],[Base Minima]]/30*4</f>
        <v>386666.66666666669</v>
      </c>
      <c r="Z28">
        <f>Tabla1_2[[#This Row],[Fondo de Empleados]]+Tabla1_2[[#This Row],[Seguridad social]]</f>
        <v>484106.66666666669</v>
      </c>
      <c r="AA28">
        <f>Tabla1_2[[#This Row],[SALARIO]]/100*1.4</f>
        <v>16239.999999999998</v>
      </c>
      <c r="AB28">
        <f>Tabla1_2[[#This Row],[Base Minima]]/15*1.5</f>
        <v>290000</v>
      </c>
      <c r="AC28">
        <v>0</v>
      </c>
      <c r="AD28">
        <v>0</v>
      </c>
      <c r="AE28">
        <f>Tabla1_2[[#This Row],[Salario t]]/100*2</f>
        <v>11600</v>
      </c>
      <c r="AF28">
        <f>Tabla1_2[[#This Row],[Censantias]]/100*5</f>
        <v>580</v>
      </c>
      <c r="AG28">
        <f>Tabla1_2[[#This Row],[SALARIO]]/30*2</f>
        <v>77333.333333333328</v>
      </c>
      <c r="AH28">
        <v>0</v>
      </c>
      <c r="AI28">
        <f>Tabla1_2[[#This Row],[Prima]]+Tabla1_2[[#This Row],[Censantias]]+Tabla1_2[[#This Row],[Base Minima]]+Tabla1_2[[#This Row],[Subsidio de Transporte]]</f>
        <v>3070133.3333333335</v>
      </c>
      <c r="AJ28">
        <f>Tabla1_2[[#This Row],[Pago Neto]]*24</f>
        <v>73683200</v>
      </c>
      <c r="AK28">
        <v>0</v>
      </c>
      <c r="AL28">
        <v>20000</v>
      </c>
      <c r="AM28">
        <v>15</v>
      </c>
    </row>
    <row r="29" spans="1:53" x14ac:dyDescent="0.35">
      <c r="A29" t="s">
        <v>4703</v>
      </c>
      <c r="B29" t="s">
        <v>35</v>
      </c>
      <c r="C29" s="1">
        <v>28575</v>
      </c>
      <c r="D29" t="s">
        <v>1061</v>
      </c>
      <c r="E29" t="s">
        <v>1062</v>
      </c>
      <c r="F29" t="s">
        <v>3703</v>
      </c>
      <c r="G29" t="s">
        <v>2721</v>
      </c>
      <c r="H29" s="1">
        <v>41598.835833333331</v>
      </c>
      <c r="I29" t="s">
        <v>3673</v>
      </c>
      <c r="J29">
        <v>1160000</v>
      </c>
      <c r="K29">
        <v>15</v>
      </c>
      <c r="L29">
        <f>Tabla1_2[[#This Row],[SALARIO]]/30*Tabla1_2[[#This Row],[Dias Liquidados]]</f>
        <v>580000</v>
      </c>
      <c r="M29">
        <f>Tabla1_2[[#This Row],[SALARIO]]/100*14/2</f>
        <v>81200</v>
      </c>
      <c r="N29">
        <v>5</v>
      </c>
      <c r="O29">
        <f>Tabla1_2[[#This Row],[Salario t]]*Tabla1_2[[#This Row],['# de Salarios Minimos]]</f>
        <v>2900000</v>
      </c>
      <c r="P29">
        <f>Tabla1_2[[#This Row],[Salario t]]*12</f>
        <v>6960000</v>
      </c>
      <c r="Q29">
        <v>2</v>
      </c>
      <c r="R29">
        <v>2</v>
      </c>
      <c r="S29">
        <v>50000</v>
      </c>
      <c r="T29">
        <v>250000</v>
      </c>
      <c r="U29">
        <v>5000</v>
      </c>
      <c r="V29">
        <f>Tabla1_2[[#This Row],[SALARIO]]/100*8.4</f>
        <v>97440</v>
      </c>
      <c r="W29">
        <f>Tabla1_2[[#This Row],[Seguridad social]]/2</f>
        <v>48720</v>
      </c>
      <c r="X29">
        <f>Tabla1_2[[#This Row],[Seguridad social]]-Tabla1_2[[#This Row],[salud 4%]]</f>
        <v>48720</v>
      </c>
      <c r="Y29">
        <f>Tabla1_2[[#This Row],[Base Minima]]/30*4</f>
        <v>386666.66666666669</v>
      </c>
      <c r="Z29">
        <f>Tabla1_2[[#This Row],[Fondo de Empleados]]+Tabla1_2[[#This Row],[Seguridad social]]</f>
        <v>484106.66666666669</v>
      </c>
      <c r="AA29">
        <f>Tabla1_2[[#This Row],[SALARIO]]/100*1.4</f>
        <v>16239.999999999998</v>
      </c>
      <c r="AB29">
        <f>Tabla1_2[[#This Row],[Base Minima]]/15*1.5</f>
        <v>290000</v>
      </c>
      <c r="AC29">
        <v>0</v>
      </c>
      <c r="AD29">
        <v>0</v>
      </c>
      <c r="AE29">
        <f>Tabla1_2[[#This Row],[Salario t]]/100*2</f>
        <v>11600</v>
      </c>
      <c r="AF29">
        <f>Tabla1_2[[#This Row],[Censantias]]/100*5</f>
        <v>580</v>
      </c>
      <c r="AG29">
        <f>Tabla1_2[[#This Row],[SALARIO]]/30*2</f>
        <v>77333.333333333328</v>
      </c>
      <c r="AH29">
        <v>0</v>
      </c>
      <c r="AI29">
        <f>Tabla1_2[[#This Row],[Prima]]+Tabla1_2[[#This Row],[Censantias]]+Tabla1_2[[#This Row],[Base Minima]]+Tabla1_2[[#This Row],[Subsidio de Transporte]]</f>
        <v>3070133.3333333335</v>
      </c>
      <c r="AJ29">
        <f>Tabla1_2[[#This Row],[Pago Neto]]*24</f>
        <v>73683200</v>
      </c>
      <c r="AK29">
        <v>0</v>
      </c>
      <c r="AL29">
        <v>20000</v>
      </c>
      <c r="AM29">
        <v>15</v>
      </c>
    </row>
    <row r="30" spans="1:53" x14ac:dyDescent="0.35">
      <c r="A30" t="s">
        <v>4704</v>
      </c>
      <c r="B30" t="s">
        <v>36</v>
      </c>
      <c r="C30" s="1">
        <v>31584</v>
      </c>
      <c r="D30" t="s">
        <v>1063</v>
      </c>
      <c r="E30" t="s">
        <v>1064</v>
      </c>
      <c r="F30" t="s">
        <v>3704</v>
      </c>
      <c r="G30" t="s">
        <v>2722</v>
      </c>
      <c r="H30" s="1">
        <v>42687.620150462964</v>
      </c>
      <c r="I30" t="s">
        <v>3673</v>
      </c>
      <c r="J30">
        <v>1160000</v>
      </c>
      <c r="K30">
        <v>15</v>
      </c>
      <c r="L30">
        <f>Tabla1_2[[#This Row],[SALARIO]]/30*Tabla1_2[[#This Row],[Dias Liquidados]]</f>
        <v>580000</v>
      </c>
      <c r="M30">
        <f>Tabla1_2[[#This Row],[SALARIO]]/100*14/2</f>
        <v>81200</v>
      </c>
      <c r="N30">
        <v>6</v>
      </c>
      <c r="O30">
        <f>Tabla1_2[[#This Row],[Salario t]]*Tabla1_2[[#This Row],['# de Salarios Minimos]]</f>
        <v>3480000</v>
      </c>
      <c r="P30">
        <f>Tabla1_2[[#This Row],[Salario t]]*12</f>
        <v>6960000</v>
      </c>
      <c r="Q30">
        <v>2</v>
      </c>
      <c r="R30">
        <v>2</v>
      </c>
      <c r="S30">
        <v>50000</v>
      </c>
      <c r="T30">
        <v>250000</v>
      </c>
      <c r="U30">
        <v>5000</v>
      </c>
      <c r="V30">
        <f>Tabla1_2[[#This Row],[SALARIO]]/100*8.4</f>
        <v>97440</v>
      </c>
      <c r="W30">
        <f>Tabla1_2[[#This Row],[Seguridad social]]/2</f>
        <v>48720</v>
      </c>
      <c r="X30">
        <f>Tabla1_2[[#This Row],[Seguridad social]]-Tabla1_2[[#This Row],[salud 4%]]</f>
        <v>48720</v>
      </c>
      <c r="Y30">
        <f>Tabla1_2[[#This Row],[Base Minima]]/30*4</f>
        <v>464000</v>
      </c>
      <c r="Z30">
        <f>Tabla1_2[[#This Row],[Fondo de Empleados]]+Tabla1_2[[#This Row],[Seguridad social]]</f>
        <v>561440</v>
      </c>
      <c r="AA30">
        <f>Tabla1_2[[#This Row],[SALARIO]]/100*1.4</f>
        <v>16239.999999999998</v>
      </c>
      <c r="AB30">
        <f>Tabla1_2[[#This Row],[Base Minima]]/15*1.5</f>
        <v>348000</v>
      </c>
      <c r="AC30">
        <v>0</v>
      </c>
      <c r="AD30">
        <v>0</v>
      </c>
      <c r="AE30">
        <f>Tabla1_2[[#This Row],[Salario t]]/100*2</f>
        <v>11600</v>
      </c>
      <c r="AF30">
        <f>Tabla1_2[[#This Row],[Censantias]]/100*5</f>
        <v>580</v>
      </c>
      <c r="AG30">
        <f>Tabla1_2[[#This Row],[SALARIO]]/30*2</f>
        <v>77333.333333333328</v>
      </c>
      <c r="AH30">
        <v>0</v>
      </c>
      <c r="AI30">
        <f>Tabla1_2[[#This Row],[Prima]]+Tabla1_2[[#This Row],[Censantias]]+Tabla1_2[[#This Row],[Base Minima]]+Tabla1_2[[#This Row],[Subsidio de Transporte]]</f>
        <v>3650133.3333333335</v>
      </c>
      <c r="AJ30">
        <f>Tabla1_2[[#This Row],[Pago Neto]]*24</f>
        <v>87603200</v>
      </c>
      <c r="AK30">
        <v>0</v>
      </c>
      <c r="AL30">
        <v>20000</v>
      </c>
      <c r="AM30">
        <v>15</v>
      </c>
    </row>
    <row r="31" spans="1:53" x14ac:dyDescent="0.35">
      <c r="A31" t="s">
        <v>4705</v>
      </c>
      <c r="B31" t="s">
        <v>37</v>
      </c>
      <c r="C31" s="1">
        <v>35503</v>
      </c>
      <c r="D31" t="s">
        <v>1065</v>
      </c>
      <c r="E31" t="s">
        <v>1066</v>
      </c>
      <c r="F31" t="s">
        <v>3705</v>
      </c>
      <c r="G31" t="s">
        <v>2723</v>
      </c>
      <c r="H31" s="1">
        <v>41422.539687500001</v>
      </c>
      <c r="I31" t="s">
        <v>3672</v>
      </c>
      <c r="J31">
        <v>1160000</v>
      </c>
      <c r="K31">
        <v>15</v>
      </c>
      <c r="L31">
        <f>Tabla1_2[[#This Row],[SALARIO]]/30*Tabla1_2[[#This Row],[Dias Liquidados]]</f>
        <v>580000</v>
      </c>
      <c r="M31">
        <f>Tabla1_2[[#This Row],[SALARIO]]/100*14/2</f>
        <v>81200</v>
      </c>
      <c r="N31">
        <v>6</v>
      </c>
      <c r="O31">
        <f>Tabla1_2[[#This Row],[Salario t]]*Tabla1_2[[#This Row],['# de Salarios Minimos]]</f>
        <v>3480000</v>
      </c>
      <c r="P31">
        <f>Tabla1_2[[#This Row],[Salario t]]*12</f>
        <v>6960000</v>
      </c>
      <c r="Q31">
        <v>2</v>
      </c>
      <c r="R31">
        <v>2</v>
      </c>
      <c r="S31">
        <v>50000</v>
      </c>
      <c r="T31">
        <v>250000</v>
      </c>
      <c r="U31">
        <v>5000</v>
      </c>
      <c r="V31">
        <f>Tabla1_2[[#This Row],[SALARIO]]/100*8.4</f>
        <v>97440</v>
      </c>
      <c r="W31">
        <f>Tabla1_2[[#This Row],[Seguridad social]]/2</f>
        <v>48720</v>
      </c>
      <c r="X31">
        <f>Tabla1_2[[#This Row],[Seguridad social]]-Tabla1_2[[#This Row],[salud 4%]]</f>
        <v>48720</v>
      </c>
      <c r="Y31">
        <f>Tabla1_2[[#This Row],[Base Minima]]/30*4</f>
        <v>464000</v>
      </c>
      <c r="Z31">
        <f>Tabla1_2[[#This Row],[Fondo de Empleados]]+Tabla1_2[[#This Row],[Seguridad social]]</f>
        <v>561440</v>
      </c>
      <c r="AA31">
        <f>Tabla1_2[[#This Row],[SALARIO]]/100*1.4</f>
        <v>16239.999999999998</v>
      </c>
      <c r="AB31">
        <f>Tabla1_2[[#This Row],[Base Minima]]/15*1.5</f>
        <v>348000</v>
      </c>
      <c r="AC31">
        <v>0</v>
      </c>
      <c r="AD31">
        <v>0</v>
      </c>
      <c r="AE31">
        <f>Tabla1_2[[#This Row],[Salario t]]/100*2</f>
        <v>11600</v>
      </c>
      <c r="AF31">
        <f>Tabla1_2[[#This Row],[Censantias]]/100*5</f>
        <v>580</v>
      </c>
      <c r="AG31">
        <f>Tabla1_2[[#This Row],[SALARIO]]/30*2</f>
        <v>77333.333333333328</v>
      </c>
      <c r="AH31">
        <v>0</v>
      </c>
      <c r="AI31">
        <f>Tabla1_2[[#This Row],[Prima]]+Tabla1_2[[#This Row],[Censantias]]+Tabla1_2[[#This Row],[Base Minima]]+Tabla1_2[[#This Row],[Subsidio de Transporte]]</f>
        <v>3650133.3333333335</v>
      </c>
      <c r="AJ31">
        <f>Tabla1_2[[#This Row],[Pago Neto]]*24</f>
        <v>87603200</v>
      </c>
      <c r="AK31">
        <v>0</v>
      </c>
      <c r="AL31">
        <v>20000</v>
      </c>
      <c r="AM31">
        <v>15</v>
      </c>
    </row>
    <row r="32" spans="1:53" x14ac:dyDescent="0.35">
      <c r="A32" t="s">
        <v>4706</v>
      </c>
      <c r="B32" t="s">
        <v>38</v>
      </c>
      <c r="C32" s="1">
        <v>34263</v>
      </c>
      <c r="D32" t="s">
        <v>1067</v>
      </c>
      <c r="E32" t="s">
        <v>1068</v>
      </c>
      <c r="F32" t="s">
        <v>3706</v>
      </c>
      <c r="G32" t="s">
        <v>2724</v>
      </c>
      <c r="H32" s="1">
        <v>38728.033819444441</v>
      </c>
      <c r="I32" t="s">
        <v>3671</v>
      </c>
      <c r="J32">
        <v>1160000</v>
      </c>
      <c r="K32">
        <v>15</v>
      </c>
      <c r="L32">
        <f>Tabla1_2[[#This Row],[SALARIO]]/30*Tabla1_2[[#This Row],[Dias Liquidados]]</f>
        <v>580000</v>
      </c>
      <c r="M32">
        <f>Tabla1_2[[#This Row],[SALARIO]]/100*14/2</f>
        <v>81200</v>
      </c>
      <c r="N32">
        <v>1</v>
      </c>
      <c r="O32">
        <f>Tabla1_2[[#This Row],[Salario t]]*Tabla1_2[[#This Row],['# de Salarios Minimos]]</f>
        <v>580000</v>
      </c>
      <c r="P32">
        <f>Tabla1_2[[#This Row],[Salario t]]*12</f>
        <v>6960000</v>
      </c>
      <c r="Q32">
        <v>2</v>
      </c>
      <c r="R32">
        <v>2</v>
      </c>
      <c r="S32">
        <v>50000</v>
      </c>
      <c r="T32">
        <v>250000</v>
      </c>
      <c r="U32">
        <v>5000</v>
      </c>
      <c r="V32">
        <f>Tabla1_2[[#This Row],[SALARIO]]/100*8.4</f>
        <v>97440</v>
      </c>
      <c r="W32">
        <f>Tabla1_2[[#This Row],[Seguridad social]]/2</f>
        <v>48720</v>
      </c>
      <c r="X32">
        <f>Tabla1_2[[#This Row],[Seguridad social]]-Tabla1_2[[#This Row],[salud 4%]]</f>
        <v>48720</v>
      </c>
      <c r="Y32">
        <f>Tabla1_2[[#This Row],[Base Minima]]/30*4</f>
        <v>77333.333333333328</v>
      </c>
      <c r="Z32">
        <f>Tabla1_2[[#This Row],[Fondo de Empleados]]+Tabla1_2[[#This Row],[Seguridad social]]</f>
        <v>174773.33333333331</v>
      </c>
      <c r="AA32">
        <f>Tabla1_2[[#This Row],[SALARIO]]/100*1.4</f>
        <v>16239.999999999998</v>
      </c>
      <c r="AB32">
        <f>Tabla1_2[[#This Row],[Base Minima]]/15*1.5</f>
        <v>58000</v>
      </c>
      <c r="AC32">
        <v>0</v>
      </c>
      <c r="AD32">
        <v>0</v>
      </c>
      <c r="AE32">
        <f>Tabla1_2[[#This Row],[Salario t]]/100*2</f>
        <v>11600</v>
      </c>
      <c r="AF32">
        <f>Tabla1_2[[#This Row],[Censantias]]/100*5</f>
        <v>580</v>
      </c>
      <c r="AG32">
        <f>Tabla1_2[[#This Row],[SALARIO]]/30*2</f>
        <v>77333.333333333328</v>
      </c>
      <c r="AH32">
        <v>0</v>
      </c>
      <c r="AI32">
        <f>Tabla1_2[[#This Row],[Prima]]+Tabla1_2[[#This Row],[Censantias]]+Tabla1_2[[#This Row],[Base Minima]]+Tabla1_2[[#This Row],[Subsidio de Transporte]]</f>
        <v>750133.33333333337</v>
      </c>
      <c r="AJ32">
        <f>Tabla1_2[[#This Row],[Pago Neto]]*24</f>
        <v>18003200</v>
      </c>
      <c r="AK32">
        <v>0</v>
      </c>
      <c r="AL32">
        <v>20000</v>
      </c>
      <c r="AM32">
        <v>15</v>
      </c>
    </row>
    <row r="33" spans="1:39" x14ac:dyDescent="0.35">
      <c r="A33" t="s">
        <v>4707</v>
      </c>
      <c r="B33" t="s">
        <v>39</v>
      </c>
      <c r="C33" s="1">
        <v>25839</v>
      </c>
      <c r="D33" t="s">
        <v>1069</v>
      </c>
      <c r="E33" t="s">
        <v>1070</v>
      </c>
      <c r="F33" t="s">
        <v>3707</v>
      </c>
      <c r="G33" t="s">
        <v>2725</v>
      </c>
      <c r="H33" s="1">
        <v>42824.765532407408</v>
      </c>
      <c r="I33" t="s">
        <v>3672</v>
      </c>
      <c r="J33">
        <v>1160000</v>
      </c>
      <c r="K33">
        <v>15</v>
      </c>
      <c r="L33">
        <f>Tabla1_2[[#This Row],[SALARIO]]/30*Tabla1_2[[#This Row],[Dias Liquidados]]</f>
        <v>580000</v>
      </c>
      <c r="M33">
        <f>Tabla1_2[[#This Row],[SALARIO]]/100*14/2</f>
        <v>81200</v>
      </c>
      <c r="N33">
        <v>1</v>
      </c>
      <c r="O33">
        <f>Tabla1_2[[#This Row],[Salario t]]*Tabla1_2[[#This Row],['# de Salarios Minimos]]</f>
        <v>580000</v>
      </c>
      <c r="P33">
        <f>Tabla1_2[[#This Row],[Salario t]]*12</f>
        <v>6960000</v>
      </c>
      <c r="Q33">
        <v>2</v>
      </c>
      <c r="R33">
        <v>2</v>
      </c>
      <c r="S33">
        <v>50000</v>
      </c>
      <c r="T33">
        <v>250000</v>
      </c>
      <c r="U33">
        <v>5000</v>
      </c>
      <c r="V33">
        <f>Tabla1_2[[#This Row],[SALARIO]]/100*8.4</f>
        <v>97440</v>
      </c>
      <c r="W33">
        <f>Tabla1_2[[#This Row],[Seguridad social]]/2</f>
        <v>48720</v>
      </c>
      <c r="X33">
        <f>Tabla1_2[[#This Row],[Seguridad social]]-Tabla1_2[[#This Row],[salud 4%]]</f>
        <v>48720</v>
      </c>
      <c r="Y33">
        <f>Tabla1_2[[#This Row],[Base Minima]]/30*4</f>
        <v>77333.333333333328</v>
      </c>
      <c r="Z33">
        <f>Tabla1_2[[#This Row],[Fondo de Empleados]]+Tabla1_2[[#This Row],[Seguridad social]]</f>
        <v>174773.33333333331</v>
      </c>
      <c r="AA33">
        <f>Tabla1_2[[#This Row],[SALARIO]]/100*1.4</f>
        <v>16239.999999999998</v>
      </c>
      <c r="AB33">
        <f>Tabla1_2[[#This Row],[Base Minima]]/15*1.5</f>
        <v>58000</v>
      </c>
      <c r="AC33">
        <v>0</v>
      </c>
      <c r="AD33">
        <v>0</v>
      </c>
      <c r="AE33">
        <f>Tabla1_2[[#This Row],[Salario t]]/100*2</f>
        <v>11600</v>
      </c>
      <c r="AF33">
        <f>Tabla1_2[[#This Row],[Censantias]]/100*5</f>
        <v>580</v>
      </c>
      <c r="AG33">
        <f>Tabla1_2[[#This Row],[SALARIO]]/30*2</f>
        <v>77333.333333333328</v>
      </c>
      <c r="AH33">
        <v>0</v>
      </c>
      <c r="AI33">
        <f>Tabla1_2[[#This Row],[Prima]]+Tabla1_2[[#This Row],[Censantias]]+Tabla1_2[[#This Row],[Base Minima]]+Tabla1_2[[#This Row],[Subsidio de Transporte]]</f>
        <v>750133.33333333337</v>
      </c>
      <c r="AJ33">
        <f>Tabla1_2[[#This Row],[Pago Neto]]*24</f>
        <v>18003200</v>
      </c>
      <c r="AK33">
        <v>0</v>
      </c>
      <c r="AL33">
        <v>20000</v>
      </c>
      <c r="AM33">
        <v>15</v>
      </c>
    </row>
    <row r="34" spans="1:39" x14ac:dyDescent="0.35">
      <c r="A34" t="s">
        <v>4708</v>
      </c>
      <c r="B34" t="s">
        <v>40</v>
      </c>
      <c r="C34" s="1">
        <v>32650</v>
      </c>
      <c r="D34" t="s">
        <v>1071</v>
      </c>
      <c r="E34" t="s">
        <v>1072</v>
      </c>
      <c r="F34" t="s">
        <v>3708</v>
      </c>
      <c r="G34" t="s">
        <v>2726</v>
      </c>
      <c r="H34" s="1">
        <v>42754.807673611111</v>
      </c>
      <c r="I34" t="s">
        <v>3674</v>
      </c>
      <c r="J34">
        <v>1160000</v>
      </c>
      <c r="K34">
        <v>15</v>
      </c>
      <c r="L34">
        <f>Tabla1_2[[#This Row],[SALARIO]]/30*Tabla1_2[[#This Row],[Dias Liquidados]]</f>
        <v>580000</v>
      </c>
      <c r="M34">
        <f>Tabla1_2[[#This Row],[SALARIO]]/100*14/2</f>
        <v>81200</v>
      </c>
      <c r="N34">
        <v>1</v>
      </c>
      <c r="O34">
        <f>Tabla1_2[[#This Row],[Salario t]]*Tabla1_2[[#This Row],['# de Salarios Minimos]]</f>
        <v>580000</v>
      </c>
      <c r="P34">
        <f>Tabla1_2[[#This Row],[Salario t]]*12</f>
        <v>6960000</v>
      </c>
      <c r="Q34">
        <v>1</v>
      </c>
      <c r="R34">
        <v>1</v>
      </c>
      <c r="S34">
        <v>50000</v>
      </c>
      <c r="T34">
        <v>250000</v>
      </c>
      <c r="U34">
        <v>5000</v>
      </c>
      <c r="V34">
        <f>Tabla1_2[[#This Row],[SALARIO]]/100*8.4</f>
        <v>97440</v>
      </c>
      <c r="W34">
        <f>Tabla1_2[[#This Row],[Seguridad social]]/2</f>
        <v>48720</v>
      </c>
      <c r="X34">
        <f>Tabla1_2[[#This Row],[Seguridad social]]-Tabla1_2[[#This Row],[salud 4%]]</f>
        <v>48720</v>
      </c>
      <c r="Y34">
        <f>Tabla1_2[[#This Row],[Base Minima]]/30*4</f>
        <v>77333.333333333328</v>
      </c>
      <c r="Z34">
        <f>Tabla1_2[[#This Row],[Fondo de Empleados]]+Tabla1_2[[#This Row],[Seguridad social]]</f>
        <v>174773.33333333331</v>
      </c>
      <c r="AA34">
        <f>Tabla1_2[[#This Row],[SALARIO]]/100*1.4</f>
        <v>16239.999999999998</v>
      </c>
      <c r="AB34">
        <f>Tabla1_2[[#This Row],[Base Minima]]/15*1.5</f>
        <v>58000</v>
      </c>
      <c r="AC34">
        <v>0</v>
      </c>
      <c r="AD34">
        <v>0</v>
      </c>
      <c r="AE34">
        <f>Tabla1_2[[#This Row],[Salario t]]/100*2</f>
        <v>11600</v>
      </c>
      <c r="AF34">
        <f>Tabla1_2[[#This Row],[Censantias]]/100*5</f>
        <v>580</v>
      </c>
      <c r="AG34">
        <f>Tabla1_2[[#This Row],[SALARIO]]/30*2</f>
        <v>77333.333333333328</v>
      </c>
      <c r="AH34">
        <v>0</v>
      </c>
      <c r="AI34">
        <f>Tabla1_2[[#This Row],[Prima]]+Tabla1_2[[#This Row],[Censantias]]+Tabla1_2[[#This Row],[Base Minima]]+Tabla1_2[[#This Row],[Subsidio de Transporte]]</f>
        <v>750133.33333333337</v>
      </c>
      <c r="AJ34">
        <f>Tabla1_2[[#This Row],[Pago Neto]]*24</f>
        <v>18003200</v>
      </c>
      <c r="AK34">
        <v>0</v>
      </c>
      <c r="AL34">
        <v>20000</v>
      </c>
      <c r="AM34">
        <v>15</v>
      </c>
    </row>
    <row r="35" spans="1:39" x14ac:dyDescent="0.35">
      <c r="A35" t="s">
        <v>4709</v>
      </c>
      <c r="B35" t="s">
        <v>41</v>
      </c>
      <c r="C35" s="1">
        <v>34301</v>
      </c>
      <c r="D35" t="s">
        <v>1073</v>
      </c>
      <c r="E35" t="s">
        <v>1074</v>
      </c>
      <c r="F35" t="s">
        <v>3709</v>
      </c>
      <c r="G35" t="s">
        <v>2727</v>
      </c>
      <c r="H35" s="1">
        <v>42042.795358796298</v>
      </c>
      <c r="I35" t="s">
        <v>3672</v>
      </c>
      <c r="J35">
        <v>1160000</v>
      </c>
      <c r="K35">
        <v>15</v>
      </c>
      <c r="L35">
        <f>Tabla1_2[[#This Row],[SALARIO]]/30*Tabla1_2[[#This Row],[Dias Liquidados]]</f>
        <v>580000</v>
      </c>
      <c r="M35">
        <f>Tabla1_2[[#This Row],[SALARIO]]/100*14/2</f>
        <v>81200</v>
      </c>
      <c r="N35">
        <v>1</v>
      </c>
      <c r="O35">
        <f>Tabla1_2[[#This Row],[Salario t]]*Tabla1_2[[#This Row],['# de Salarios Minimos]]</f>
        <v>580000</v>
      </c>
      <c r="P35">
        <f>Tabla1_2[[#This Row],[Salario t]]*12</f>
        <v>6960000</v>
      </c>
      <c r="Q35">
        <v>1</v>
      </c>
      <c r="R35">
        <v>1</v>
      </c>
      <c r="S35">
        <v>50000</v>
      </c>
      <c r="T35">
        <v>250000</v>
      </c>
      <c r="U35">
        <v>5000</v>
      </c>
      <c r="V35">
        <f>Tabla1_2[[#This Row],[SALARIO]]/100*8.4</f>
        <v>97440</v>
      </c>
      <c r="W35">
        <f>Tabla1_2[[#This Row],[Seguridad social]]/2</f>
        <v>48720</v>
      </c>
      <c r="X35">
        <f>Tabla1_2[[#This Row],[Seguridad social]]-Tabla1_2[[#This Row],[salud 4%]]</f>
        <v>48720</v>
      </c>
      <c r="Y35">
        <f>Tabla1_2[[#This Row],[Base Minima]]/30*4</f>
        <v>77333.333333333328</v>
      </c>
      <c r="Z35">
        <f>Tabla1_2[[#This Row],[Fondo de Empleados]]+Tabla1_2[[#This Row],[Seguridad social]]</f>
        <v>174773.33333333331</v>
      </c>
      <c r="AA35">
        <f>Tabla1_2[[#This Row],[SALARIO]]/100*1.4</f>
        <v>16239.999999999998</v>
      </c>
      <c r="AB35">
        <f>Tabla1_2[[#This Row],[Base Minima]]/15*1.5</f>
        <v>58000</v>
      </c>
      <c r="AC35">
        <v>0</v>
      </c>
      <c r="AD35">
        <v>0</v>
      </c>
      <c r="AE35">
        <f>Tabla1_2[[#This Row],[Salario t]]/100*2</f>
        <v>11600</v>
      </c>
      <c r="AF35">
        <f>Tabla1_2[[#This Row],[Censantias]]/100*5</f>
        <v>580</v>
      </c>
      <c r="AG35">
        <f>Tabla1_2[[#This Row],[SALARIO]]/30*2</f>
        <v>77333.333333333328</v>
      </c>
      <c r="AH35">
        <v>0</v>
      </c>
      <c r="AI35">
        <f>Tabla1_2[[#This Row],[Prima]]+Tabla1_2[[#This Row],[Censantias]]+Tabla1_2[[#This Row],[Base Minima]]+Tabla1_2[[#This Row],[Subsidio de Transporte]]</f>
        <v>750133.33333333337</v>
      </c>
      <c r="AJ35">
        <f>Tabla1_2[[#This Row],[Pago Neto]]*24</f>
        <v>18003200</v>
      </c>
      <c r="AK35">
        <v>0</v>
      </c>
      <c r="AL35">
        <v>20000</v>
      </c>
      <c r="AM35">
        <v>15</v>
      </c>
    </row>
    <row r="36" spans="1:39" x14ac:dyDescent="0.35">
      <c r="A36" t="s">
        <v>4710</v>
      </c>
      <c r="B36" t="s">
        <v>42</v>
      </c>
      <c r="C36" s="1">
        <v>25830</v>
      </c>
      <c r="D36" t="s">
        <v>1075</v>
      </c>
      <c r="E36" t="s">
        <v>1076</v>
      </c>
      <c r="F36" t="s">
        <v>3710</v>
      </c>
      <c r="G36" t="s">
        <v>2728</v>
      </c>
      <c r="H36" s="1">
        <v>39093.650601851848</v>
      </c>
      <c r="I36" t="s">
        <v>3674</v>
      </c>
      <c r="J36">
        <v>1160000</v>
      </c>
      <c r="K36">
        <v>15</v>
      </c>
      <c r="L36">
        <f>Tabla1_2[[#This Row],[SALARIO]]/30*Tabla1_2[[#This Row],[Dias Liquidados]]</f>
        <v>580000</v>
      </c>
      <c r="M36">
        <f>Tabla1_2[[#This Row],[SALARIO]]/100*14/2</f>
        <v>81200</v>
      </c>
      <c r="N36">
        <v>1</v>
      </c>
      <c r="O36">
        <f>Tabla1_2[[#This Row],[Salario t]]*Tabla1_2[[#This Row],['# de Salarios Minimos]]</f>
        <v>580000</v>
      </c>
      <c r="P36">
        <f>Tabla1_2[[#This Row],[Salario t]]*12</f>
        <v>6960000</v>
      </c>
      <c r="Q36">
        <v>1</v>
      </c>
      <c r="R36">
        <v>1</v>
      </c>
      <c r="S36">
        <v>50000</v>
      </c>
      <c r="T36">
        <v>250000</v>
      </c>
      <c r="U36">
        <v>5000</v>
      </c>
      <c r="V36">
        <f>Tabla1_2[[#This Row],[SALARIO]]/100*8.4</f>
        <v>97440</v>
      </c>
      <c r="W36">
        <f>Tabla1_2[[#This Row],[Seguridad social]]/2</f>
        <v>48720</v>
      </c>
      <c r="X36">
        <f>Tabla1_2[[#This Row],[Seguridad social]]-Tabla1_2[[#This Row],[salud 4%]]</f>
        <v>48720</v>
      </c>
      <c r="Y36">
        <f>Tabla1_2[[#This Row],[Base Minima]]/30*4</f>
        <v>77333.333333333328</v>
      </c>
      <c r="Z36">
        <f>Tabla1_2[[#This Row],[Fondo de Empleados]]+Tabla1_2[[#This Row],[Seguridad social]]</f>
        <v>174773.33333333331</v>
      </c>
      <c r="AA36">
        <f>Tabla1_2[[#This Row],[SALARIO]]/100*1.4</f>
        <v>16239.999999999998</v>
      </c>
      <c r="AB36">
        <f>Tabla1_2[[#This Row],[Base Minima]]/15*1.5</f>
        <v>58000</v>
      </c>
      <c r="AC36">
        <v>0</v>
      </c>
      <c r="AD36">
        <v>0</v>
      </c>
      <c r="AE36">
        <f>Tabla1_2[[#This Row],[Salario t]]/100*2</f>
        <v>11600</v>
      </c>
      <c r="AF36">
        <f>Tabla1_2[[#This Row],[Censantias]]/100*5</f>
        <v>580</v>
      </c>
      <c r="AG36">
        <f>Tabla1_2[[#This Row],[SALARIO]]/30*2</f>
        <v>77333.333333333328</v>
      </c>
      <c r="AH36">
        <v>0</v>
      </c>
      <c r="AI36">
        <f>Tabla1_2[[#This Row],[Prima]]+Tabla1_2[[#This Row],[Censantias]]+Tabla1_2[[#This Row],[Base Minima]]+Tabla1_2[[#This Row],[Subsidio de Transporte]]</f>
        <v>750133.33333333337</v>
      </c>
      <c r="AJ36">
        <f>Tabla1_2[[#This Row],[Pago Neto]]*24</f>
        <v>18003200</v>
      </c>
      <c r="AK36">
        <v>0</v>
      </c>
      <c r="AL36">
        <v>20000</v>
      </c>
      <c r="AM36">
        <v>15</v>
      </c>
    </row>
    <row r="37" spans="1:39" x14ac:dyDescent="0.35">
      <c r="A37" t="s">
        <v>4711</v>
      </c>
      <c r="B37" t="s">
        <v>43</v>
      </c>
      <c r="C37" s="1">
        <v>30715</v>
      </c>
      <c r="D37" t="s">
        <v>1077</v>
      </c>
      <c r="E37" t="s">
        <v>1078</v>
      </c>
      <c r="F37" t="s">
        <v>3711</v>
      </c>
      <c r="G37" t="s">
        <v>2729</v>
      </c>
      <c r="H37" s="1">
        <v>38946.407060185185</v>
      </c>
      <c r="I37" t="s">
        <v>3672</v>
      </c>
      <c r="J37">
        <v>1160000</v>
      </c>
      <c r="K37">
        <v>15</v>
      </c>
      <c r="L37">
        <f>Tabla1_2[[#This Row],[SALARIO]]/30*Tabla1_2[[#This Row],[Dias Liquidados]]</f>
        <v>580000</v>
      </c>
      <c r="M37">
        <f>Tabla1_2[[#This Row],[SALARIO]]/100*14/2</f>
        <v>81200</v>
      </c>
      <c r="N37">
        <v>2</v>
      </c>
      <c r="O37">
        <f>Tabla1_2[[#This Row],[Salario t]]*Tabla1_2[[#This Row],['# de Salarios Minimos]]</f>
        <v>1160000</v>
      </c>
      <c r="P37">
        <f>Tabla1_2[[#This Row],[Salario t]]*12</f>
        <v>6960000</v>
      </c>
      <c r="Q37">
        <v>1</v>
      </c>
      <c r="R37">
        <v>1</v>
      </c>
      <c r="S37">
        <v>50000</v>
      </c>
      <c r="T37">
        <v>250000</v>
      </c>
      <c r="U37">
        <v>5000</v>
      </c>
      <c r="V37">
        <f>Tabla1_2[[#This Row],[SALARIO]]/100*8.4</f>
        <v>97440</v>
      </c>
      <c r="W37">
        <f>Tabla1_2[[#This Row],[Seguridad social]]/2</f>
        <v>48720</v>
      </c>
      <c r="X37">
        <f>Tabla1_2[[#This Row],[Seguridad social]]-Tabla1_2[[#This Row],[salud 4%]]</f>
        <v>48720</v>
      </c>
      <c r="Y37">
        <f>Tabla1_2[[#This Row],[Base Minima]]/30*4</f>
        <v>154666.66666666666</v>
      </c>
      <c r="Z37">
        <f>Tabla1_2[[#This Row],[Fondo de Empleados]]+Tabla1_2[[#This Row],[Seguridad social]]</f>
        <v>252106.66666666666</v>
      </c>
      <c r="AA37">
        <f>Tabla1_2[[#This Row],[SALARIO]]/100*1.4</f>
        <v>16239.999999999998</v>
      </c>
      <c r="AB37">
        <f>Tabla1_2[[#This Row],[Base Minima]]/15*1.5</f>
        <v>116000</v>
      </c>
      <c r="AC37">
        <v>0</v>
      </c>
      <c r="AD37">
        <v>0</v>
      </c>
      <c r="AE37">
        <f>Tabla1_2[[#This Row],[Salario t]]/100*2</f>
        <v>11600</v>
      </c>
      <c r="AF37">
        <f>Tabla1_2[[#This Row],[Censantias]]/100*5</f>
        <v>580</v>
      </c>
      <c r="AG37">
        <f>Tabla1_2[[#This Row],[SALARIO]]/30*2</f>
        <v>77333.333333333328</v>
      </c>
      <c r="AH37">
        <v>0</v>
      </c>
      <c r="AI37">
        <f>Tabla1_2[[#This Row],[Prima]]+Tabla1_2[[#This Row],[Censantias]]+Tabla1_2[[#This Row],[Base Minima]]+Tabla1_2[[#This Row],[Subsidio de Transporte]]</f>
        <v>1330133.3333333333</v>
      </c>
      <c r="AJ37">
        <f>Tabla1_2[[#This Row],[Pago Neto]]*24</f>
        <v>31923200</v>
      </c>
      <c r="AK37">
        <v>0</v>
      </c>
      <c r="AL37">
        <v>20000</v>
      </c>
      <c r="AM37">
        <v>15</v>
      </c>
    </row>
    <row r="38" spans="1:39" x14ac:dyDescent="0.35">
      <c r="A38" t="s">
        <v>4712</v>
      </c>
      <c r="B38" t="s">
        <v>44</v>
      </c>
      <c r="C38" s="1">
        <v>29565</v>
      </c>
      <c r="D38" t="s">
        <v>1079</v>
      </c>
      <c r="E38" t="s">
        <v>1080</v>
      </c>
      <c r="F38" t="s">
        <v>3712</v>
      </c>
      <c r="G38" t="s">
        <v>2730</v>
      </c>
      <c r="H38" s="1">
        <v>44278.575787037036</v>
      </c>
      <c r="I38" t="s">
        <v>3675</v>
      </c>
      <c r="J38">
        <v>1160000</v>
      </c>
      <c r="K38">
        <v>15</v>
      </c>
      <c r="L38">
        <f>Tabla1_2[[#This Row],[SALARIO]]/30*Tabla1_2[[#This Row],[Dias Liquidados]]</f>
        <v>580000</v>
      </c>
      <c r="M38">
        <f>Tabla1_2[[#This Row],[SALARIO]]/100*14/2</f>
        <v>81200</v>
      </c>
      <c r="N38">
        <v>2</v>
      </c>
      <c r="O38">
        <f>Tabla1_2[[#This Row],[Salario t]]*Tabla1_2[[#This Row],['# de Salarios Minimos]]</f>
        <v>1160000</v>
      </c>
      <c r="P38">
        <f>Tabla1_2[[#This Row],[Salario t]]*12</f>
        <v>6960000</v>
      </c>
      <c r="Q38">
        <v>1</v>
      </c>
      <c r="R38">
        <v>1</v>
      </c>
      <c r="S38">
        <v>50000</v>
      </c>
      <c r="T38">
        <v>250000</v>
      </c>
      <c r="U38">
        <v>5000</v>
      </c>
      <c r="V38">
        <f>Tabla1_2[[#This Row],[SALARIO]]/100*8.4</f>
        <v>97440</v>
      </c>
      <c r="W38">
        <f>Tabla1_2[[#This Row],[Seguridad social]]/2</f>
        <v>48720</v>
      </c>
      <c r="X38">
        <f>Tabla1_2[[#This Row],[Seguridad social]]-Tabla1_2[[#This Row],[salud 4%]]</f>
        <v>48720</v>
      </c>
      <c r="Y38">
        <f>Tabla1_2[[#This Row],[Base Minima]]/30*4</f>
        <v>154666.66666666666</v>
      </c>
      <c r="Z38">
        <f>Tabla1_2[[#This Row],[Fondo de Empleados]]+Tabla1_2[[#This Row],[Seguridad social]]</f>
        <v>252106.66666666666</v>
      </c>
      <c r="AA38">
        <f>Tabla1_2[[#This Row],[SALARIO]]/100*1.4</f>
        <v>16239.999999999998</v>
      </c>
      <c r="AB38">
        <f>Tabla1_2[[#This Row],[Base Minima]]/15*1.5</f>
        <v>116000</v>
      </c>
      <c r="AC38">
        <v>0</v>
      </c>
      <c r="AD38">
        <v>0</v>
      </c>
      <c r="AE38">
        <f>Tabla1_2[[#This Row],[Salario t]]/100*2</f>
        <v>11600</v>
      </c>
      <c r="AF38">
        <f>Tabla1_2[[#This Row],[Censantias]]/100*5</f>
        <v>580</v>
      </c>
      <c r="AG38">
        <f>Tabla1_2[[#This Row],[SALARIO]]/30*2</f>
        <v>77333.333333333328</v>
      </c>
      <c r="AH38">
        <v>0</v>
      </c>
      <c r="AI38">
        <f>Tabla1_2[[#This Row],[Prima]]+Tabla1_2[[#This Row],[Censantias]]+Tabla1_2[[#This Row],[Base Minima]]+Tabla1_2[[#This Row],[Subsidio de Transporte]]</f>
        <v>1330133.3333333333</v>
      </c>
      <c r="AJ38">
        <f>Tabla1_2[[#This Row],[Pago Neto]]*24</f>
        <v>31923200</v>
      </c>
      <c r="AK38">
        <v>0</v>
      </c>
      <c r="AL38">
        <v>20000</v>
      </c>
      <c r="AM38">
        <v>15</v>
      </c>
    </row>
    <row r="39" spans="1:39" x14ac:dyDescent="0.35">
      <c r="A39" t="s">
        <v>4713</v>
      </c>
      <c r="B39" t="s">
        <v>45</v>
      </c>
      <c r="C39" s="1">
        <v>32471</v>
      </c>
      <c r="D39" t="s">
        <v>1081</v>
      </c>
      <c r="E39" t="s">
        <v>1082</v>
      </c>
      <c r="F39" t="s">
        <v>3713</v>
      </c>
      <c r="G39" t="s">
        <v>2731</v>
      </c>
      <c r="H39" s="1">
        <v>40063.243634259263</v>
      </c>
      <c r="I39" t="s">
        <v>3672</v>
      </c>
      <c r="J39">
        <v>1160000</v>
      </c>
      <c r="K39">
        <v>15</v>
      </c>
      <c r="L39">
        <f>Tabla1_2[[#This Row],[SALARIO]]/30*Tabla1_2[[#This Row],[Dias Liquidados]]</f>
        <v>580000</v>
      </c>
      <c r="M39">
        <f>Tabla1_2[[#This Row],[SALARIO]]/100*14/2</f>
        <v>81200</v>
      </c>
      <c r="N39">
        <v>2</v>
      </c>
      <c r="O39">
        <f>Tabla1_2[[#This Row],[Salario t]]*Tabla1_2[[#This Row],['# de Salarios Minimos]]</f>
        <v>1160000</v>
      </c>
      <c r="P39">
        <f>Tabla1_2[[#This Row],[Salario t]]*12</f>
        <v>6960000</v>
      </c>
      <c r="Q39">
        <v>1</v>
      </c>
      <c r="R39">
        <v>1</v>
      </c>
      <c r="S39">
        <v>50000</v>
      </c>
      <c r="T39">
        <v>250000</v>
      </c>
      <c r="U39">
        <v>5000</v>
      </c>
      <c r="V39">
        <f>Tabla1_2[[#This Row],[SALARIO]]/100*8.4</f>
        <v>97440</v>
      </c>
      <c r="W39">
        <f>Tabla1_2[[#This Row],[Seguridad social]]/2</f>
        <v>48720</v>
      </c>
      <c r="X39">
        <f>Tabla1_2[[#This Row],[Seguridad social]]-Tabla1_2[[#This Row],[salud 4%]]</f>
        <v>48720</v>
      </c>
      <c r="Y39">
        <f>Tabla1_2[[#This Row],[Base Minima]]/30*4</f>
        <v>154666.66666666666</v>
      </c>
      <c r="Z39">
        <f>Tabla1_2[[#This Row],[Fondo de Empleados]]+Tabla1_2[[#This Row],[Seguridad social]]</f>
        <v>252106.66666666666</v>
      </c>
      <c r="AA39">
        <f>Tabla1_2[[#This Row],[SALARIO]]/100*1.4</f>
        <v>16239.999999999998</v>
      </c>
      <c r="AB39">
        <f>Tabla1_2[[#This Row],[Base Minima]]/15*1.5</f>
        <v>116000</v>
      </c>
      <c r="AC39">
        <v>0</v>
      </c>
      <c r="AD39">
        <v>0</v>
      </c>
      <c r="AE39">
        <f>Tabla1_2[[#This Row],[Salario t]]/100*2</f>
        <v>11600</v>
      </c>
      <c r="AF39">
        <f>Tabla1_2[[#This Row],[Censantias]]/100*5</f>
        <v>580</v>
      </c>
      <c r="AG39">
        <f>Tabla1_2[[#This Row],[SALARIO]]/30*2</f>
        <v>77333.333333333328</v>
      </c>
      <c r="AH39">
        <v>0</v>
      </c>
      <c r="AI39">
        <f>Tabla1_2[[#This Row],[Prima]]+Tabla1_2[[#This Row],[Censantias]]+Tabla1_2[[#This Row],[Base Minima]]+Tabla1_2[[#This Row],[Subsidio de Transporte]]</f>
        <v>1330133.3333333333</v>
      </c>
      <c r="AJ39">
        <f>Tabla1_2[[#This Row],[Pago Neto]]*24</f>
        <v>31923200</v>
      </c>
      <c r="AK39">
        <v>0</v>
      </c>
      <c r="AL39">
        <v>20000</v>
      </c>
      <c r="AM39">
        <v>15</v>
      </c>
    </row>
    <row r="40" spans="1:39" x14ac:dyDescent="0.35">
      <c r="A40" t="s">
        <v>4714</v>
      </c>
      <c r="B40" t="s">
        <v>46</v>
      </c>
      <c r="C40" s="1">
        <v>29692</v>
      </c>
      <c r="D40" t="s">
        <v>1083</v>
      </c>
      <c r="E40" t="s">
        <v>1084</v>
      </c>
      <c r="F40" t="s">
        <v>3714</v>
      </c>
      <c r="G40" t="s">
        <v>2732</v>
      </c>
      <c r="H40" s="1">
        <v>40677.36005787037</v>
      </c>
      <c r="I40" t="s">
        <v>3675</v>
      </c>
      <c r="J40">
        <v>1160000</v>
      </c>
      <c r="K40">
        <v>15</v>
      </c>
      <c r="L40">
        <f>Tabla1_2[[#This Row],[SALARIO]]/30*Tabla1_2[[#This Row],[Dias Liquidados]]</f>
        <v>580000</v>
      </c>
      <c r="M40">
        <f>Tabla1_2[[#This Row],[SALARIO]]/100*14/2</f>
        <v>81200</v>
      </c>
      <c r="N40">
        <v>4</v>
      </c>
      <c r="O40">
        <f>Tabla1_2[[#This Row],[Salario t]]*Tabla1_2[[#This Row],['# de Salarios Minimos]]</f>
        <v>2320000</v>
      </c>
      <c r="P40">
        <f>Tabla1_2[[#This Row],[Salario t]]*12</f>
        <v>6960000</v>
      </c>
      <c r="Q40">
        <v>1</v>
      </c>
      <c r="R40">
        <v>1</v>
      </c>
      <c r="S40">
        <v>50000</v>
      </c>
      <c r="T40">
        <v>250000</v>
      </c>
      <c r="U40">
        <v>5000</v>
      </c>
      <c r="V40">
        <f>Tabla1_2[[#This Row],[SALARIO]]/100*8.4</f>
        <v>97440</v>
      </c>
      <c r="W40">
        <f>Tabla1_2[[#This Row],[Seguridad social]]/2</f>
        <v>48720</v>
      </c>
      <c r="X40">
        <f>Tabla1_2[[#This Row],[Seguridad social]]-Tabla1_2[[#This Row],[salud 4%]]</f>
        <v>48720</v>
      </c>
      <c r="Y40">
        <f>Tabla1_2[[#This Row],[Base Minima]]/30*4</f>
        <v>309333.33333333331</v>
      </c>
      <c r="Z40">
        <f>Tabla1_2[[#This Row],[Fondo de Empleados]]+Tabla1_2[[#This Row],[Seguridad social]]</f>
        <v>406773.33333333331</v>
      </c>
      <c r="AA40">
        <f>Tabla1_2[[#This Row],[SALARIO]]/100*1.4</f>
        <v>16239.999999999998</v>
      </c>
      <c r="AB40">
        <f>Tabla1_2[[#This Row],[Base Minima]]/15*1.5</f>
        <v>232000</v>
      </c>
      <c r="AC40">
        <v>0</v>
      </c>
      <c r="AD40">
        <v>0</v>
      </c>
      <c r="AE40">
        <f>Tabla1_2[[#This Row],[Salario t]]/100*2</f>
        <v>11600</v>
      </c>
      <c r="AF40">
        <f>Tabla1_2[[#This Row],[Censantias]]/100*5</f>
        <v>580</v>
      </c>
      <c r="AG40">
        <f>Tabla1_2[[#This Row],[SALARIO]]/30*2</f>
        <v>77333.333333333328</v>
      </c>
      <c r="AH40">
        <v>0</v>
      </c>
      <c r="AI40">
        <f>Tabla1_2[[#This Row],[Prima]]+Tabla1_2[[#This Row],[Censantias]]+Tabla1_2[[#This Row],[Base Minima]]+Tabla1_2[[#This Row],[Subsidio de Transporte]]</f>
        <v>2490133.3333333335</v>
      </c>
      <c r="AJ40">
        <f>Tabla1_2[[#This Row],[Pago Neto]]*24</f>
        <v>59763200</v>
      </c>
      <c r="AK40">
        <v>0</v>
      </c>
      <c r="AL40">
        <v>20000</v>
      </c>
      <c r="AM40">
        <v>15</v>
      </c>
    </row>
    <row r="41" spans="1:39" x14ac:dyDescent="0.35">
      <c r="A41" t="s">
        <v>4715</v>
      </c>
      <c r="B41" t="s">
        <v>47</v>
      </c>
      <c r="C41" s="1">
        <v>36289</v>
      </c>
      <c r="D41" t="s">
        <v>1085</v>
      </c>
      <c r="E41" t="s">
        <v>1086</v>
      </c>
      <c r="F41" t="s">
        <v>3715</v>
      </c>
      <c r="G41" t="s">
        <v>2733</v>
      </c>
      <c r="H41" s="1">
        <v>39818.013310185182</v>
      </c>
      <c r="I41" t="s">
        <v>3673</v>
      </c>
      <c r="J41">
        <v>1160000</v>
      </c>
      <c r="K41">
        <v>15</v>
      </c>
      <c r="L41">
        <f>Tabla1_2[[#This Row],[SALARIO]]/30*Tabla1_2[[#This Row],[Dias Liquidados]]</f>
        <v>580000</v>
      </c>
      <c r="M41">
        <f>Tabla1_2[[#This Row],[SALARIO]]/100*14/2</f>
        <v>81200</v>
      </c>
      <c r="N41">
        <v>4</v>
      </c>
      <c r="O41">
        <f>Tabla1_2[[#This Row],[Salario t]]*Tabla1_2[[#This Row],['# de Salarios Minimos]]</f>
        <v>2320000</v>
      </c>
      <c r="P41">
        <f>Tabla1_2[[#This Row],[Salario t]]*12</f>
        <v>6960000</v>
      </c>
      <c r="Q41">
        <v>1</v>
      </c>
      <c r="R41">
        <v>1</v>
      </c>
      <c r="S41">
        <v>50000</v>
      </c>
      <c r="T41">
        <v>250000</v>
      </c>
      <c r="U41">
        <v>5000</v>
      </c>
      <c r="V41">
        <f>Tabla1_2[[#This Row],[SALARIO]]/100*8.4</f>
        <v>97440</v>
      </c>
      <c r="W41">
        <f>Tabla1_2[[#This Row],[Seguridad social]]/2</f>
        <v>48720</v>
      </c>
      <c r="X41">
        <f>Tabla1_2[[#This Row],[Seguridad social]]-Tabla1_2[[#This Row],[salud 4%]]</f>
        <v>48720</v>
      </c>
      <c r="Y41">
        <f>Tabla1_2[[#This Row],[Base Minima]]/30*4</f>
        <v>309333.33333333331</v>
      </c>
      <c r="Z41">
        <f>Tabla1_2[[#This Row],[Fondo de Empleados]]+Tabla1_2[[#This Row],[Seguridad social]]</f>
        <v>406773.33333333331</v>
      </c>
      <c r="AA41">
        <f>Tabla1_2[[#This Row],[SALARIO]]/100*1.4</f>
        <v>16239.999999999998</v>
      </c>
      <c r="AB41">
        <f>Tabla1_2[[#This Row],[Base Minima]]/15*1.5</f>
        <v>232000</v>
      </c>
      <c r="AC41">
        <v>0</v>
      </c>
      <c r="AD41">
        <v>0</v>
      </c>
      <c r="AE41">
        <f>Tabla1_2[[#This Row],[Salario t]]/100*2</f>
        <v>11600</v>
      </c>
      <c r="AF41">
        <f>Tabla1_2[[#This Row],[Censantias]]/100*5</f>
        <v>580</v>
      </c>
      <c r="AG41">
        <f>Tabla1_2[[#This Row],[SALARIO]]/30*2</f>
        <v>77333.333333333328</v>
      </c>
      <c r="AH41">
        <v>0</v>
      </c>
      <c r="AI41">
        <f>Tabla1_2[[#This Row],[Prima]]+Tabla1_2[[#This Row],[Censantias]]+Tabla1_2[[#This Row],[Base Minima]]+Tabla1_2[[#This Row],[Subsidio de Transporte]]</f>
        <v>2490133.3333333335</v>
      </c>
      <c r="AJ41">
        <f>Tabla1_2[[#This Row],[Pago Neto]]*24</f>
        <v>59763200</v>
      </c>
      <c r="AK41">
        <v>0</v>
      </c>
      <c r="AL41">
        <v>20000</v>
      </c>
      <c r="AM41">
        <v>15</v>
      </c>
    </row>
    <row r="42" spans="1:39" x14ac:dyDescent="0.35">
      <c r="A42" t="s">
        <v>4716</v>
      </c>
      <c r="B42" t="s">
        <v>48</v>
      </c>
      <c r="C42" s="1">
        <v>31587</v>
      </c>
      <c r="D42" t="s">
        <v>1087</v>
      </c>
      <c r="E42" t="s">
        <v>1088</v>
      </c>
      <c r="F42" t="s">
        <v>3716</v>
      </c>
      <c r="G42" t="s">
        <v>2734</v>
      </c>
      <c r="H42" s="1">
        <v>40534.30332175926</v>
      </c>
      <c r="I42" t="s">
        <v>3674</v>
      </c>
      <c r="J42">
        <v>1160000</v>
      </c>
      <c r="K42">
        <v>15</v>
      </c>
      <c r="L42">
        <f>Tabla1_2[[#This Row],[SALARIO]]/30*Tabla1_2[[#This Row],[Dias Liquidados]]</f>
        <v>580000</v>
      </c>
      <c r="M42">
        <f>Tabla1_2[[#This Row],[SALARIO]]/100*14/2</f>
        <v>81200</v>
      </c>
      <c r="N42">
        <v>4</v>
      </c>
      <c r="O42">
        <f>Tabla1_2[[#This Row],[Salario t]]*Tabla1_2[[#This Row],['# de Salarios Minimos]]</f>
        <v>2320000</v>
      </c>
      <c r="P42">
        <f>Tabla1_2[[#This Row],[Salario t]]*12</f>
        <v>6960000</v>
      </c>
      <c r="Q42">
        <v>2</v>
      </c>
      <c r="R42">
        <v>2</v>
      </c>
      <c r="S42">
        <v>50000</v>
      </c>
      <c r="T42">
        <v>250000</v>
      </c>
      <c r="U42">
        <v>5000</v>
      </c>
      <c r="V42">
        <f>Tabla1_2[[#This Row],[SALARIO]]/100*8.4</f>
        <v>97440</v>
      </c>
      <c r="W42">
        <f>Tabla1_2[[#This Row],[Seguridad social]]/2</f>
        <v>48720</v>
      </c>
      <c r="X42">
        <f>Tabla1_2[[#This Row],[Seguridad social]]-Tabla1_2[[#This Row],[salud 4%]]</f>
        <v>48720</v>
      </c>
      <c r="Y42">
        <f>Tabla1_2[[#This Row],[Base Minima]]/30*4</f>
        <v>309333.33333333331</v>
      </c>
      <c r="Z42">
        <f>Tabla1_2[[#This Row],[Fondo de Empleados]]+Tabla1_2[[#This Row],[Seguridad social]]</f>
        <v>406773.33333333331</v>
      </c>
      <c r="AA42">
        <f>Tabla1_2[[#This Row],[SALARIO]]/100*1.4</f>
        <v>16239.999999999998</v>
      </c>
      <c r="AB42">
        <f>Tabla1_2[[#This Row],[Base Minima]]/15*1.5</f>
        <v>232000</v>
      </c>
      <c r="AC42">
        <v>0</v>
      </c>
      <c r="AD42">
        <v>0</v>
      </c>
      <c r="AE42">
        <f>Tabla1_2[[#This Row],[Salario t]]/100*2</f>
        <v>11600</v>
      </c>
      <c r="AF42">
        <f>Tabla1_2[[#This Row],[Censantias]]/100*5</f>
        <v>580</v>
      </c>
      <c r="AG42">
        <f>Tabla1_2[[#This Row],[SALARIO]]/30*2</f>
        <v>77333.333333333328</v>
      </c>
      <c r="AH42">
        <v>0</v>
      </c>
      <c r="AI42">
        <f>Tabla1_2[[#This Row],[Prima]]+Tabla1_2[[#This Row],[Censantias]]+Tabla1_2[[#This Row],[Base Minima]]+Tabla1_2[[#This Row],[Subsidio de Transporte]]</f>
        <v>2490133.3333333335</v>
      </c>
      <c r="AJ42">
        <f>Tabla1_2[[#This Row],[Pago Neto]]*24</f>
        <v>59763200</v>
      </c>
      <c r="AK42">
        <v>0</v>
      </c>
      <c r="AL42">
        <v>20000</v>
      </c>
      <c r="AM42">
        <v>15</v>
      </c>
    </row>
    <row r="43" spans="1:39" x14ac:dyDescent="0.35">
      <c r="A43" t="s">
        <v>4717</v>
      </c>
      <c r="B43" t="s">
        <v>49</v>
      </c>
      <c r="C43" s="1">
        <v>31131</v>
      </c>
      <c r="D43" t="s">
        <v>1089</v>
      </c>
      <c r="E43" t="s">
        <v>1090</v>
      </c>
      <c r="F43" t="s">
        <v>3717</v>
      </c>
      <c r="G43" t="s">
        <v>2735</v>
      </c>
      <c r="H43" s="1">
        <v>44141.284236111111</v>
      </c>
      <c r="I43" t="s">
        <v>3673</v>
      </c>
      <c r="J43">
        <v>1160000</v>
      </c>
      <c r="K43">
        <v>15</v>
      </c>
      <c r="L43">
        <f>Tabla1_2[[#This Row],[SALARIO]]/30*Tabla1_2[[#This Row],[Dias Liquidados]]</f>
        <v>580000</v>
      </c>
      <c r="M43">
        <f>Tabla1_2[[#This Row],[SALARIO]]/100*14/2</f>
        <v>81200</v>
      </c>
      <c r="N43">
        <v>5</v>
      </c>
      <c r="O43">
        <f>Tabla1_2[[#This Row],[Salario t]]*Tabla1_2[[#This Row],['# de Salarios Minimos]]</f>
        <v>2900000</v>
      </c>
      <c r="P43">
        <f>Tabla1_2[[#This Row],[Salario t]]*12</f>
        <v>6960000</v>
      </c>
      <c r="Q43">
        <v>3</v>
      </c>
      <c r="R43">
        <v>3</v>
      </c>
      <c r="S43">
        <v>50000</v>
      </c>
      <c r="T43">
        <v>250000</v>
      </c>
      <c r="U43">
        <v>5000</v>
      </c>
      <c r="V43">
        <f>Tabla1_2[[#This Row],[SALARIO]]/100*8.4</f>
        <v>97440</v>
      </c>
      <c r="W43">
        <f>Tabla1_2[[#This Row],[Seguridad social]]/2</f>
        <v>48720</v>
      </c>
      <c r="X43">
        <f>Tabla1_2[[#This Row],[Seguridad social]]-Tabla1_2[[#This Row],[salud 4%]]</f>
        <v>48720</v>
      </c>
      <c r="Y43">
        <f>Tabla1_2[[#This Row],[Base Minima]]/30*4</f>
        <v>386666.66666666669</v>
      </c>
      <c r="Z43">
        <f>Tabla1_2[[#This Row],[Fondo de Empleados]]+Tabla1_2[[#This Row],[Seguridad social]]</f>
        <v>484106.66666666669</v>
      </c>
      <c r="AA43">
        <f>Tabla1_2[[#This Row],[SALARIO]]/100*1.4</f>
        <v>16239.999999999998</v>
      </c>
      <c r="AB43">
        <f>Tabla1_2[[#This Row],[Base Minima]]/15*1.5</f>
        <v>290000</v>
      </c>
      <c r="AC43">
        <v>0</v>
      </c>
      <c r="AD43">
        <v>0</v>
      </c>
      <c r="AE43">
        <f>Tabla1_2[[#This Row],[Salario t]]/100*2</f>
        <v>11600</v>
      </c>
      <c r="AF43">
        <f>Tabla1_2[[#This Row],[Censantias]]/100*5</f>
        <v>580</v>
      </c>
      <c r="AG43">
        <f>Tabla1_2[[#This Row],[SALARIO]]/30*2</f>
        <v>77333.333333333328</v>
      </c>
      <c r="AH43">
        <v>0</v>
      </c>
      <c r="AI43">
        <f>Tabla1_2[[#This Row],[Prima]]+Tabla1_2[[#This Row],[Censantias]]+Tabla1_2[[#This Row],[Base Minima]]+Tabla1_2[[#This Row],[Subsidio de Transporte]]</f>
        <v>3070133.3333333335</v>
      </c>
      <c r="AJ43">
        <f>Tabla1_2[[#This Row],[Pago Neto]]*24</f>
        <v>73683200</v>
      </c>
      <c r="AK43">
        <v>0</v>
      </c>
      <c r="AL43">
        <v>20000</v>
      </c>
      <c r="AM43">
        <v>15</v>
      </c>
    </row>
    <row r="44" spans="1:39" x14ac:dyDescent="0.35">
      <c r="A44" t="s">
        <v>4718</v>
      </c>
      <c r="B44" t="s">
        <v>50</v>
      </c>
      <c r="C44" s="1">
        <v>33507</v>
      </c>
      <c r="D44" t="s">
        <v>1091</v>
      </c>
      <c r="E44" t="s">
        <v>1092</v>
      </c>
      <c r="F44" t="s">
        <v>3718</v>
      </c>
      <c r="G44" t="s">
        <v>2736</v>
      </c>
      <c r="H44" s="1">
        <v>41834.06659722222</v>
      </c>
      <c r="I44" t="s">
        <v>3674</v>
      </c>
      <c r="J44">
        <v>1160000</v>
      </c>
      <c r="K44">
        <v>15</v>
      </c>
      <c r="L44">
        <f>Tabla1_2[[#This Row],[SALARIO]]/30*Tabla1_2[[#This Row],[Dias Liquidados]]</f>
        <v>580000</v>
      </c>
      <c r="M44">
        <f>Tabla1_2[[#This Row],[SALARIO]]/100*14/2</f>
        <v>81200</v>
      </c>
      <c r="N44">
        <v>5</v>
      </c>
      <c r="O44">
        <f>Tabla1_2[[#This Row],[Salario t]]*Tabla1_2[[#This Row],['# de Salarios Minimos]]</f>
        <v>2900000</v>
      </c>
      <c r="P44">
        <f>Tabla1_2[[#This Row],[Salario t]]*12</f>
        <v>6960000</v>
      </c>
      <c r="Q44">
        <v>2</v>
      </c>
      <c r="R44">
        <v>2</v>
      </c>
      <c r="S44">
        <v>50000</v>
      </c>
      <c r="T44">
        <v>250000</v>
      </c>
      <c r="U44">
        <v>5000</v>
      </c>
      <c r="V44">
        <f>Tabla1_2[[#This Row],[SALARIO]]/100*8.4</f>
        <v>97440</v>
      </c>
      <c r="W44">
        <f>Tabla1_2[[#This Row],[Seguridad social]]/2</f>
        <v>48720</v>
      </c>
      <c r="X44">
        <f>Tabla1_2[[#This Row],[Seguridad social]]-Tabla1_2[[#This Row],[salud 4%]]</f>
        <v>48720</v>
      </c>
      <c r="Y44">
        <f>Tabla1_2[[#This Row],[Base Minima]]/30*4</f>
        <v>386666.66666666669</v>
      </c>
      <c r="Z44">
        <f>Tabla1_2[[#This Row],[Fondo de Empleados]]+Tabla1_2[[#This Row],[Seguridad social]]</f>
        <v>484106.66666666669</v>
      </c>
      <c r="AA44">
        <f>Tabla1_2[[#This Row],[SALARIO]]/100*1.4</f>
        <v>16239.999999999998</v>
      </c>
      <c r="AB44">
        <f>Tabla1_2[[#This Row],[Base Minima]]/15*1.5</f>
        <v>290000</v>
      </c>
      <c r="AC44">
        <v>0</v>
      </c>
      <c r="AD44">
        <v>0</v>
      </c>
      <c r="AE44">
        <f>Tabla1_2[[#This Row],[Salario t]]/100*2</f>
        <v>11600</v>
      </c>
      <c r="AF44">
        <f>Tabla1_2[[#This Row],[Censantias]]/100*5</f>
        <v>580</v>
      </c>
      <c r="AG44">
        <f>Tabla1_2[[#This Row],[SALARIO]]/30*2</f>
        <v>77333.333333333328</v>
      </c>
      <c r="AH44">
        <v>0</v>
      </c>
      <c r="AI44">
        <f>Tabla1_2[[#This Row],[Prima]]+Tabla1_2[[#This Row],[Censantias]]+Tabla1_2[[#This Row],[Base Minima]]+Tabla1_2[[#This Row],[Subsidio de Transporte]]</f>
        <v>3070133.3333333335</v>
      </c>
      <c r="AJ44">
        <f>Tabla1_2[[#This Row],[Pago Neto]]*24</f>
        <v>73683200</v>
      </c>
      <c r="AK44">
        <v>0</v>
      </c>
      <c r="AL44">
        <v>20000</v>
      </c>
      <c r="AM44">
        <v>15</v>
      </c>
    </row>
    <row r="45" spans="1:39" x14ac:dyDescent="0.35">
      <c r="A45" t="s">
        <v>4719</v>
      </c>
      <c r="B45" t="s">
        <v>51</v>
      </c>
      <c r="C45" s="1">
        <v>31210</v>
      </c>
      <c r="D45" t="s">
        <v>1093</v>
      </c>
      <c r="E45" t="s">
        <v>1094</v>
      </c>
      <c r="F45" t="s">
        <v>3719</v>
      </c>
      <c r="G45" t="s">
        <v>2737</v>
      </c>
      <c r="H45" s="1">
        <v>41294.17496527778</v>
      </c>
      <c r="I45" t="s">
        <v>3673</v>
      </c>
      <c r="J45">
        <v>1160000</v>
      </c>
      <c r="K45">
        <v>15</v>
      </c>
      <c r="L45">
        <f>Tabla1_2[[#This Row],[SALARIO]]/30*Tabla1_2[[#This Row],[Dias Liquidados]]</f>
        <v>580000</v>
      </c>
      <c r="M45">
        <f>Tabla1_2[[#This Row],[SALARIO]]/100*14/2</f>
        <v>81200</v>
      </c>
      <c r="N45">
        <v>6</v>
      </c>
      <c r="O45">
        <f>Tabla1_2[[#This Row],[Salario t]]*Tabla1_2[[#This Row],['# de Salarios Minimos]]</f>
        <v>3480000</v>
      </c>
      <c r="P45">
        <f>Tabla1_2[[#This Row],[Salario t]]*12</f>
        <v>6960000</v>
      </c>
      <c r="Q45">
        <v>2</v>
      </c>
      <c r="R45">
        <v>2</v>
      </c>
      <c r="S45">
        <v>50000</v>
      </c>
      <c r="T45">
        <v>250000</v>
      </c>
      <c r="U45">
        <v>5000</v>
      </c>
      <c r="V45">
        <f>Tabla1_2[[#This Row],[SALARIO]]/100*8.4</f>
        <v>97440</v>
      </c>
      <c r="W45">
        <f>Tabla1_2[[#This Row],[Seguridad social]]/2</f>
        <v>48720</v>
      </c>
      <c r="X45">
        <f>Tabla1_2[[#This Row],[Seguridad social]]-Tabla1_2[[#This Row],[salud 4%]]</f>
        <v>48720</v>
      </c>
      <c r="Y45">
        <f>Tabla1_2[[#This Row],[Base Minima]]/30*4</f>
        <v>464000</v>
      </c>
      <c r="Z45">
        <f>Tabla1_2[[#This Row],[Fondo de Empleados]]+Tabla1_2[[#This Row],[Seguridad social]]</f>
        <v>561440</v>
      </c>
      <c r="AA45">
        <f>Tabla1_2[[#This Row],[SALARIO]]/100*1.4</f>
        <v>16239.999999999998</v>
      </c>
      <c r="AB45">
        <f>Tabla1_2[[#This Row],[Base Minima]]/15*1.5</f>
        <v>348000</v>
      </c>
      <c r="AC45">
        <v>0</v>
      </c>
      <c r="AD45">
        <v>0</v>
      </c>
      <c r="AE45">
        <f>Tabla1_2[[#This Row],[Salario t]]/100*2</f>
        <v>11600</v>
      </c>
      <c r="AF45">
        <f>Tabla1_2[[#This Row],[Censantias]]/100*5</f>
        <v>580</v>
      </c>
      <c r="AG45">
        <f>Tabla1_2[[#This Row],[SALARIO]]/30*2</f>
        <v>77333.333333333328</v>
      </c>
      <c r="AH45">
        <v>0</v>
      </c>
      <c r="AI45">
        <f>Tabla1_2[[#This Row],[Prima]]+Tabla1_2[[#This Row],[Censantias]]+Tabla1_2[[#This Row],[Base Minima]]+Tabla1_2[[#This Row],[Subsidio de Transporte]]</f>
        <v>3650133.3333333335</v>
      </c>
      <c r="AJ45">
        <f>Tabla1_2[[#This Row],[Pago Neto]]*24</f>
        <v>87603200</v>
      </c>
      <c r="AK45">
        <v>0</v>
      </c>
      <c r="AL45">
        <v>20000</v>
      </c>
      <c r="AM45">
        <v>15</v>
      </c>
    </row>
    <row r="46" spans="1:39" x14ac:dyDescent="0.35">
      <c r="A46" t="s">
        <v>4720</v>
      </c>
      <c r="B46" t="s">
        <v>52</v>
      </c>
      <c r="C46" s="1">
        <v>28423</v>
      </c>
      <c r="D46" t="s">
        <v>1095</v>
      </c>
      <c r="E46" t="s">
        <v>1096</v>
      </c>
      <c r="F46" t="s">
        <v>3720</v>
      </c>
      <c r="G46" t="s">
        <v>2738</v>
      </c>
      <c r="H46" s="1">
        <v>38806.385925925926</v>
      </c>
      <c r="I46" t="s">
        <v>3674</v>
      </c>
      <c r="J46">
        <v>1160000</v>
      </c>
      <c r="K46">
        <v>15</v>
      </c>
      <c r="L46">
        <f>Tabla1_2[[#This Row],[SALARIO]]/30*Tabla1_2[[#This Row],[Dias Liquidados]]</f>
        <v>580000</v>
      </c>
      <c r="M46">
        <f>Tabla1_2[[#This Row],[SALARIO]]/100*14/2</f>
        <v>81200</v>
      </c>
      <c r="N46">
        <v>6</v>
      </c>
      <c r="O46">
        <f>Tabla1_2[[#This Row],[Salario t]]*Tabla1_2[[#This Row],['# de Salarios Minimos]]</f>
        <v>3480000</v>
      </c>
      <c r="P46">
        <f>Tabla1_2[[#This Row],[Salario t]]*12</f>
        <v>6960000</v>
      </c>
      <c r="Q46">
        <v>2</v>
      </c>
      <c r="R46">
        <v>2</v>
      </c>
      <c r="S46">
        <v>50000</v>
      </c>
      <c r="T46">
        <v>250000</v>
      </c>
      <c r="U46">
        <v>5000</v>
      </c>
      <c r="V46">
        <f>Tabla1_2[[#This Row],[SALARIO]]/100*8.4</f>
        <v>97440</v>
      </c>
      <c r="W46">
        <f>Tabla1_2[[#This Row],[Seguridad social]]/2</f>
        <v>48720</v>
      </c>
      <c r="X46">
        <f>Tabla1_2[[#This Row],[Seguridad social]]-Tabla1_2[[#This Row],[salud 4%]]</f>
        <v>48720</v>
      </c>
      <c r="Y46">
        <f>Tabla1_2[[#This Row],[Base Minima]]/30*4</f>
        <v>464000</v>
      </c>
      <c r="Z46">
        <f>Tabla1_2[[#This Row],[Fondo de Empleados]]+Tabla1_2[[#This Row],[Seguridad social]]</f>
        <v>561440</v>
      </c>
      <c r="AA46">
        <f>Tabla1_2[[#This Row],[SALARIO]]/100*1.4</f>
        <v>16239.999999999998</v>
      </c>
      <c r="AB46">
        <f>Tabla1_2[[#This Row],[Base Minima]]/15*1.5</f>
        <v>348000</v>
      </c>
      <c r="AC46">
        <v>0</v>
      </c>
      <c r="AD46">
        <v>0</v>
      </c>
      <c r="AE46">
        <f>Tabla1_2[[#This Row],[Salario t]]/100*2</f>
        <v>11600</v>
      </c>
      <c r="AF46">
        <f>Tabla1_2[[#This Row],[Censantias]]/100*5</f>
        <v>580</v>
      </c>
      <c r="AG46">
        <f>Tabla1_2[[#This Row],[SALARIO]]/30*2</f>
        <v>77333.333333333328</v>
      </c>
      <c r="AH46">
        <v>0</v>
      </c>
      <c r="AI46">
        <f>Tabla1_2[[#This Row],[Prima]]+Tabla1_2[[#This Row],[Censantias]]+Tabla1_2[[#This Row],[Base Minima]]+Tabla1_2[[#This Row],[Subsidio de Transporte]]</f>
        <v>3650133.3333333335</v>
      </c>
      <c r="AJ46">
        <f>Tabla1_2[[#This Row],[Pago Neto]]*24</f>
        <v>87603200</v>
      </c>
      <c r="AK46">
        <v>0</v>
      </c>
      <c r="AL46">
        <v>20000</v>
      </c>
      <c r="AM46">
        <v>15</v>
      </c>
    </row>
    <row r="47" spans="1:39" x14ac:dyDescent="0.35">
      <c r="A47" t="s">
        <v>4721</v>
      </c>
      <c r="B47" t="s">
        <v>53</v>
      </c>
      <c r="C47" s="1">
        <v>36594</v>
      </c>
      <c r="D47" t="s">
        <v>1097</v>
      </c>
      <c r="E47" t="s">
        <v>1098</v>
      </c>
      <c r="F47" t="s">
        <v>3721</v>
      </c>
      <c r="G47" t="s">
        <v>2739</v>
      </c>
      <c r="H47" s="1">
        <v>42987.803449074076</v>
      </c>
      <c r="I47" t="s">
        <v>3673</v>
      </c>
      <c r="J47">
        <v>1160000</v>
      </c>
      <c r="K47">
        <v>15</v>
      </c>
      <c r="L47">
        <f>Tabla1_2[[#This Row],[SALARIO]]/30*Tabla1_2[[#This Row],[Dias Liquidados]]</f>
        <v>580000</v>
      </c>
      <c r="M47">
        <f>Tabla1_2[[#This Row],[SALARIO]]/100*14/2</f>
        <v>81200</v>
      </c>
      <c r="N47">
        <v>1</v>
      </c>
      <c r="O47">
        <f>Tabla1_2[[#This Row],[Salario t]]*Tabla1_2[[#This Row],['# de Salarios Minimos]]</f>
        <v>580000</v>
      </c>
      <c r="P47">
        <f>Tabla1_2[[#This Row],[Salario t]]*12</f>
        <v>6960000</v>
      </c>
      <c r="Q47">
        <v>2</v>
      </c>
      <c r="R47">
        <v>2</v>
      </c>
      <c r="S47">
        <v>50000</v>
      </c>
      <c r="T47">
        <v>250000</v>
      </c>
      <c r="U47">
        <v>5000</v>
      </c>
      <c r="V47">
        <f>Tabla1_2[[#This Row],[SALARIO]]/100*8.4</f>
        <v>97440</v>
      </c>
      <c r="W47">
        <f>Tabla1_2[[#This Row],[Seguridad social]]/2</f>
        <v>48720</v>
      </c>
      <c r="X47">
        <f>Tabla1_2[[#This Row],[Seguridad social]]-Tabla1_2[[#This Row],[salud 4%]]</f>
        <v>48720</v>
      </c>
      <c r="Y47">
        <f>Tabla1_2[[#This Row],[Base Minima]]/30*4</f>
        <v>77333.333333333328</v>
      </c>
      <c r="Z47">
        <f>Tabla1_2[[#This Row],[Fondo de Empleados]]+Tabla1_2[[#This Row],[Seguridad social]]</f>
        <v>174773.33333333331</v>
      </c>
      <c r="AA47">
        <f>Tabla1_2[[#This Row],[SALARIO]]/100*1.4</f>
        <v>16239.999999999998</v>
      </c>
      <c r="AB47">
        <f>Tabla1_2[[#This Row],[Base Minima]]/15*1.5</f>
        <v>58000</v>
      </c>
      <c r="AC47">
        <v>0</v>
      </c>
      <c r="AD47">
        <v>0</v>
      </c>
      <c r="AE47">
        <f>Tabla1_2[[#This Row],[Salario t]]/100*2</f>
        <v>11600</v>
      </c>
      <c r="AF47">
        <f>Tabla1_2[[#This Row],[Censantias]]/100*5</f>
        <v>580</v>
      </c>
      <c r="AG47">
        <f>Tabla1_2[[#This Row],[SALARIO]]/30*2</f>
        <v>77333.333333333328</v>
      </c>
      <c r="AH47">
        <v>0</v>
      </c>
      <c r="AI47">
        <f>Tabla1_2[[#This Row],[Prima]]+Tabla1_2[[#This Row],[Censantias]]+Tabla1_2[[#This Row],[Base Minima]]+Tabla1_2[[#This Row],[Subsidio de Transporte]]</f>
        <v>750133.33333333337</v>
      </c>
      <c r="AJ47">
        <f>Tabla1_2[[#This Row],[Pago Neto]]*24</f>
        <v>18003200</v>
      </c>
      <c r="AK47">
        <v>0</v>
      </c>
      <c r="AL47">
        <v>20000</v>
      </c>
      <c r="AM47">
        <v>15</v>
      </c>
    </row>
    <row r="48" spans="1:39" x14ac:dyDescent="0.35">
      <c r="A48" t="s">
        <v>4722</v>
      </c>
      <c r="B48" t="s">
        <v>54</v>
      </c>
      <c r="C48" s="1">
        <v>28587</v>
      </c>
      <c r="D48" t="s">
        <v>1099</v>
      </c>
      <c r="E48" t="s">
        <v>1100</v>
      </c>
      <c r="F48" t="s">
        <v>3722</v>
      </c>
      <c r="G48" t="s">
        <v>2740</v>
      </c>
      <c r="H48" s="1">
        <v>38933.363912037035</v>
      </c>
      <c r="I48" t="s">
        <v>3673</v>
      </c>
      <c r="J48">
        <v>1160000</v>
      </c>
      <c r="K48">
        <v>15</v>
      </c>
      <c r="L48">
        <f>Tabla1_2[[#This Row],[SALARIO]]/30*Tabla1_2[[#This Row],[Dias Liquidados]]</f>
        <v>580000</v>
      </c>
      <c r="M48">
        <f>Tabla1_2[[#This Row],[SALARIO]]/100*14/2</f>
        <v>81200</v>
      </c>
      <c r="N48">
        <v>1</v>
      </c>
      <c r="O48">
        <f>Tabla1_2[[#This Row],[Salario t]]*Tabla1_2[[#This Row],['# de Salarios Minimos]]</f>
        <v>580000</v>
      </c>
      <c r="P48">
        <f>Tabla1_2[[#This Row],[Salario t]]*12</f>
        <v>6960000</v>
      </c>
      <c r="Q48">
        <v>2</v>
      </c>
      <c r="R48">
        <v>2</v>
      </c>
      <c r="S48">
        <v>50000</v>
      </c>
      <c r="T48">
        <v>250000</v>
      </c>
      <c r="U48">
        <v>5000</v>
      </c>
      <c r="V48">
        <f>Tabla1_2[[#This Row],[SALARIO]]/100*8.4</f>
        <v>97440</v>
      </c>
      <c r="W48">
        <f>Tabla1_2[[#This Row],[Seguridad social]]/2</f>
        <v>48720</v>
      </c>
      <c r="X48">
        <f>Tabla1_2[[#This Row],[Seguridad social]]-Tabla1_2[[#This Row],[salud 4%]]</f>
        <v>48720</v>
      </c>
      <c r="Y48">
        <f>Tabla1_2[[#This Row],[Base Minima]]/30*4</f>
        <v>77333.333333333328</v>
      </c>
      <c r="Z48">
        <f>Tabla1_2[[#This Row],[Fondo de Empleados]]+Tabla1_2[[#This Row],[Seguridad social]]</f>
        <v>174773.33333333331</v>
      </c>
      <c r="AA48">
        <f>Tabla1_2[[#This Row],[SALARIO]]/100*1.4</f>
        <v>16239.999999999998</v>
      </c>
      <c r="AB48">
        <f>Tabla1_2[[#This Row],[Base Minima]]/15*1.5</f>
        <v>58000</v>
      </c>
      <c r="AC48">
        <v>0</v>
      </c>
      <c r="AD48">
        <v>0</v>
      </c>
      <c r="AE48">
        <f>Tabla1_2[[#This Row],[Salario t]]/100*2</f>
        <v>11600</v>
      </c>
      <c r="AF48">
        <f>Tabla1_2[[#This Row],[Censantias]]/100*5</f>
        <v>580</v>
      </c>
      <c r="AG48">
        <f>Tabla1_2[[#This Row],[SALARIO]]/30*2</f>
        <v>77333.333333333328</v>
      </c>
      <c r="AH48">
        <v>0</v>
      </c>
      <c r="AI48">
        <f>Tabla1_2[[#This Row],[Prima]]+Tabla1_2[[#This Row],[Censantias]]+Tabla1_2[[#This Row],[Base Minima]]+Tabla1_2[[#This Row],[Subsidio de Transporte]]</f>
        <v>750133.33333333337</v>
      </c>
      <c r="AJ48">
        <f>Tabla1_2[[#This Row],[Pago Neto]]*24</f>
        <v>18003200</v>
      </c>
      <c r="AK48">
        <v>0</v>
      </c>
      <c r="AL48">
        <v>20000</v>
      </c>
      <c r="AM48">
        <v>15</v>
      </c>
    </row>
    <row r="49" spans="1:39" x14ac:dyDescent="0.35">
      <c r="A49" t="s">
        <v>4723</v>
      </c>
      <c r="B49" t="s">
        <v>55</v>
      </c>
      <c r="C49" s="1">
        <v>28102</v>
      </c>
      <c r="D49" t="s">
        <v>1101</v>
      </c>
      <c r="E49" t="s">
        <v>1102</v>
      </c>
      <c r="F49" t="s">
        <v>3723</v>
      </c>
      <c r="G49" t="s">
        <v>2741</v>
      </c>
      <c r="H49" s="1">
        <v>39359.736932870372</v>
      </c>
      <c r="I49" t="s">
        <v>3675</v>
      </c>
      <c r="J49">
        <v>1160000</v>
      </c>
      <c r="K49">
        <v>15</v>
      </c>
      <c r="L49">
        <f>Tabla1_2[[#This Row],[SALARIO]]/30*Tabla1_2[[#This Row],[Dias Liquidados]]</f>
        <v>580000</v>
      </c>
      <c r="M49">
        <f>Tabla1_2[[#This Row],[SALARIO]]/100*14/2</f>
        <v>81200</v>
      </c>
      <c r="N49">
        <v>1</v>
      </c>
      <c r="O49">
        <f>Tabla1_2[[#This Row],[Salario t]]*Tabla1_2[[#This Row],['# de Salarios Minimos]]</f>
        <v>580000</v>
      </c>
      <c r="P49">
        <f>Tabla1_2[[#This Row],[Salario t]]*12</f>
        <v>6960000</v>
      </c>
      <c r="Q49">
        <v>2</v>
      </c>
      <c r="R49">
        <v>2</v>
      </c>
      <c r="S49">
        <v>50000</v>
      </c>
      <c r="T49">
        <v>250000</v>
      </c>
      <c r="U49">
        <v>5000</v>
      </c>
      <c r="V49">
        <f>Tabla1_2[[#This Row],[SALARIO]]/100*8.4</f>
        <v>97440</v>
      </c>
      <c r="W49">
        <f>Tabla1_2[[#This Row],[Seguridad social]]/2</f>
        <v>48720</v>
      </c>
      <c r="X49">
        <f>Tabla1_2[[#This Row],[Seguridad social]]-Tabla1_2[[#This Row],[salud 4%]]</f>
        <v>48720</v>
      </c>
      <c r="Y49">
        <f>Tabla1_2[[#This Row],[Base Minima]]/30*4</f>
        <v>77333.333333333328</v>
      </c>
      <c r="Z49">
        <f>Tabla1_2[[#This Row],[Fondo de Empleados]]+Tabla1_2[[#This Row],[Seguridad social]]</f>
        <v>174773.33333333331</v>
      </c>
      <c r="AA49">
        <f>Tabla1_2[[#This Row],[SALARIO]]/100*1.4</f>
        <v>16239.999999999998</v>
      </c>
      <c r="AB49">
        <f>Tabla1_2[[#This Row],[Base Minima]]/15*1.5</f>
        <v>58000</v>
      </c>
      <c r="AC49">
        <v>0</v>
      </c>
      <c r="AD49">
        <v>0</v>
      </c>
      <c r="AE49">
        <f>Tabla1_2[[#This Row],[Salario t]]/100*2</f>
        <v>11600</v>
      </c>
      <c r="AF49">
        <f>Tabla1_2[[#This Row],[Censantias]]/100*5</f>
        <v>580</v>
      </c>
      <c r="AG49">
        <f>Tabla1_2[[#This Row],[SALARIO]]/30*2</f>
        <v>77333.333333333328</v>
      </c>
      <c r="AH49">
        <v>0</v>
      </c>
      <c r="AI49">
        <f>Tabla1_2[[#This Row],[Prima]]+Tabla1_2[[#This Row],[Censantias]]+Tabla1_2[[#This Row],[Base Minima]]+Tabla1_2[[#This Row],[Subsidio de Transporte]]</f>
        <v>750133.33333333337</v>
      </c>
      <c r="AJ49">
        <f>Tabla1_2[[#This Row],[Pago Neto]]*24</f>
        <v>18003200</v>
      </c>
      <c r="AK49">
        <v>0</v>
      </c>
      <c r="AL49">
        <v>20000</v>
      </c>
      <c r="AM49">
        <v>15</v>
      </c>
    </row>
    <row r="50" spans="1:39" x14ac:dyDescent="0.35">
      <c r="A50" t="s">
        <v>4724</v>
      </c>
      <c r="B50" t="s">
        <v>56</v>
      </c>
      <c r="C50" s="1">
        <v>28874</v>
      </c>
      <c r="D50" t="s">
        <v>1103</v>
      </c>
      <c r="E50" t="s">
        <v>1104</v>
      </c>
      <c r="F50" t="s">
        <v>3724</v>
      </c>
      <c r="G50" t="s">
        <v>2742</v>
      </c>
      <c r="H50" s="1">
        <v>40874.840925925928</v>
      </c>
      <c r="I50" t="s">
        <v>3671</v>
      </c>
      <c r="J50">
        <v>1160000</v>
      </c>
      <c r="K50">
        <v>15</v>
      </c>
      <c r="L50">
        <f>Tabla1_2[[#This Row],[SALARIO]]/30*Tabla1_2[[#This Row],[Dias Liquidados]]</f>
        <v>580000</v>
      </c>
      <c r="M50">
        <f>Tabla1_2[[#This Row],[SALARIO]]/100*14/2</f>
        <v>81200</v>
      </c>
      <c r="N50">
        <v>1</v>
      </c>
      <c r="O50">
        <f>Tabla1_2[[#This Row],[Salario t]]*Tabla1_2[[#This Row],['# de Salarios Minimos]]</f>
        <v>580000</v>
      </c>
      <c r="P50">
        <f>Tabla1_2[[#This Row],[Salario t]]*12</f>
        <v>6960000</v>
      </c>
      <c r="Q50">
        <v>2</v>
      </c>
      <c r="R50">
        <v>2</v>
      </c>
      <c r="S50">
        <v>50000</v>
      </c>
      <c r="T50">
        <v>250000</v>
      </c>
      <c r="U50">
        <v>5000</v>
      </c>
      <c r="V50">
        <f>Tabla1_2[[#This Row],[SALARIO]]/100*8.4</f>
        <v>97440</v>
      </c>
      <c r="W50">
        <f>Tabla1_2[[#This Row],[Seguridad social]]/2</f>
        <v>48720</v>
      </c>
      <c r="X50">
        <f>Tabla1_2[[#This Row],[Seguridad social]]-Tabla1_2[[#This Row],[salud 4%]]</f>
        <v>48720</v>
      </c>
      <c r="Y50">
        <f>Tabla1_2[[#This Row],[Base Minima]]/30*4</f>
        <v>77333.333333333328</v>
      </c>
      <c r="Z50">
        <f>Tabla1_2[[#This Row],[Fondo de Empleados]]+Tabla1_2[[#This Row],[Seguridad social]]</f>
        <v>174773.33333333331</v>
      </c>
      <c r="AA50">
        <f>Tabla1_2[[#This Row],[SALARIO]]/100*1.4</f>
        <v>16239.999999999998</v>
      </c>
      <c r="AB50">
        <f>Tabla1_2[[#This Row],[Base Minima]]/15*1.5</f>
        <v>58000</v>
      </c>
      <c r="AC50">
        <v>0</v>
      </c>
      <c r="AD50">
        <v>0</v>
      </c>
      <c r="AE50">
        <f>Tabla1_2[[#This Row],[Salario t]]/100*2</f>
        <v>11600</v>
      </c>
      <c r="AF50">
        <f>Tabla1_2[[#This Row],[Censantias]]/100*5</f>
        <v>580</v>
      </c>
      <c r="AG50">
        <f>Tabla1_2[[#This Row],[SALARIO]]/30*2</f>
        <v>77333.333333333328</v>
      </c>
      <c r="AH50">
        <v>0</v>
      </c>
      <c r="AI50">
        <f>Tabla1_2[[#This Row],[Prima]]+Tabla1_2[[#This Row],[Censantias]]+Tabla1_2[[#This Row],[Base Minima]]+Tabla1_2[[#This Row],[Subsidio de Transporte]]</f>
        <v>750133.33333333337</v>
      </c>
      <c r="AJ50">
        <f>Tabla1_2[[#This Row],[Pago Neto]]*24</f>
        <v>18003200</v>
      </c>
      <c r="AK50">
        <v>0</v>
      </c>
      <c r="AL50">
        <v>20000</v>
      </c>
      <c r="AM50">
        <v>15</v>
      </c>
    </row>
    <row r="51" spans="1:39" x14ac:dyDescent="0.35">
      <c r="A51" t="s">
        <v>4725</v>
      </c>
      <c r="B51" t="s">
        <v>57</v>
      </c>
      <c r="C51" s="1">
        <v>27279</v>
      </c>
      <c r="D51" t="s">
        <v>1105</v>
      </c>
      <c r="E51" t="s">
        <v>1106</v>
      </c>
      <c r="F51" t="s">
        <v>3725</v>
      </c>
      <c r="G51" t="s">
        <v>2743</v>
      </c>
      <c r="H51" s="1">
        <v>39982.265509259261</v>
      </c>
      <c r="I51" t="s">
        <v>3671</v>
      </c>
      <c r="J51">
        <v>1160000</v>
      </c>
      <c r="K51">
        <v>15</v>
      </c>
      <c r="L51">
        <f>Tabla1_2[[#This Row],[SALARIO]]/30*Tabla1_2[[#This Row],[Dias Liquidados]]</f>
        <v>580000</v>
      </c>
      <c r="M51">
        <f>Tabla1_2[[#This Row],[SALARIO]]/100*14/2</f>
        <v>81200</v>
      </c>
      <c r="N51">
        <v>1</v>
      </c>
      <c r="O51">
        <f>Tabla1_2[[#This Row],[Salario t]]*Tabla1_2[[#This Row],['# de Salarios Minimos]]</f>
        <v>580000</v>
      </c>
      <c r="P51">
        <f>Tabla1_2[[#This Row],[Salario t]]*12</f>
        <v>6960000</v>
      </c>
      <c r="Q51">
        <v>2</v>
      </c>
      <c r="R51">
        <v>2</v>
      </c>
      <c r="S51">
        <v>50000</v>
      </c>
      <c r="T51">
        <v>250000</v>
      </c>
      <c r="U51">
        <v>5000</v>
      </c>
      <c r="V51">
        <f>Tabla1_2[[#This Row],[SALARIO]]/100*8.4</f>
        <v>97440</v>
      </c>
      <c r="W51">
        <f>Tabla1_2[[#This Row],[Seguridad social]]/2</f>
        <v>48720</v>
      </c>
      <c r="X51">
        <f>Tabla1_2[[#This Row],[Seguridad social]]-Tabla1_2[[#This Row],[salud 4%]]</f>
        <v>48720</v>
      </c>
      <c r="Y51">
        <f>Tabla1_2[[#This Row],[Base Minima]]/30*4</f>
        <v>77333.333333333328</v>
      </c>
      <c r="Z51">
        <f>Tabla1_2[[#This Row],[Fondo de Empleados]]+Tabla1_2[[#This Row],[Seguridad social]]</f>
        <v>174773.33333333331</v>
      </c>
      <c r="AA51">
        <f>Tabla1_2[[#This Row],[SALARIO]]/100*1.4</f>
        <v>16239.999999999998</v>
      </c>
      <c r="AB51">
        <f>Tabla1_2[[#This Row],[Base Minima]]/15*1.5</f>
        <v>58000</v>
      </c>
      <c r="AC51">
        <v>0</v>
      </c>
      <c r="AD51">
        <v>0</v>
      </c>
      <c r="AE51">
        <f>Tabla1_2[[#This Row],[Salario t]]/100*2</f>
        <v>11600</v>
      </c>
      <c r="AF51">
        <f>Tabla1_2[[#This Row],[Censantias]]/100*5</f>
        <v>580</v>
      </c>
      <c r="AG51">
        <f>Tabla1_2[[#This Row],[SALARIO]]/30*2</f>
        <v>77333.333333333328</v>
      </c>
      <c r="AH51">
        <v>0</v>
      </c>
      <c r="AI51">
        <f>Tabla1_2[[#This Row],[Prima]]+Tabla1_2[[#This Row],[Censantias]]+Tabla1_2[[#This Row],[Base Minima]]+Tabla1_2[[#This Row],[Subsidio de Transporte]]</f>
        <v>750133.33333333337</v>
      </c>
      <c r="AJ51">
        <f>Tabla1_2[[#This Row],[Pago Neto]]*24</f>
        <v>18003200</v>
      </c>
      <c r="AK51">
        <v>0</v>
      </c>
      <c r="AL51">
        <v>20000</v>
      </c>
      <c r="AM51">
        <v>15</v>
      </c>
    </row>
    <row r="52" spans="1:39" x14ac:dyDescent="0.35">
      <c r="A52" t="s">
        <v>4726</v>
      </c>
      <c r="B52" t="s">
        <v>58</v>
      </c>
      <c r="C52" s="1">
        <v>27862</v>
      </c>
      <c r="D52" t="s">
        <v>1107</v>
      </c>
      <c r="E52" t="s">
        <v>1108</v>
      </c>
      <c r="F52" t="s">
        <v>3726</v>
      </c>
      <c r="G52" t="s">
        <v>2744</v>
      </c>
      <c r="H52" s="1">
        <v>40307.522407407407</v>
      </c>
      <c r="I52" t="s">
        <v>3675</v>
      </c>
      <c r="J52">
        <v>1160000</v>
      </c>
      <c r="K52">
        <v>15</v>
      </c>
      <c r="L52">
        <f>Tabla1_2[[#This Row],[SALARIO]]/30*Tabla1_2[[#This Row],[Dias Liquidados]]</f>
        <v>580000</v>
      </c>
      <c r="M52">
        <f>Tabla1_2[[#This Row],[SALARIO]]/100*14/2</f>
        <v>81200</v>
      </c>
      <c r="N52">
        <v>2</v>
      </c>
      <c r="O52">
        <f>Tabla1_2[[#This Row],[Salario t]]*Tabla1_2[[#This Row],['# de Salarios Minimos]]</f>
        <v>1160000</v>
      </c>
      <c r="P52">
        <f>Tabla1_2[[#This Row],[Salario t]]*12</f>
        <v>6960000</v>
      </c>
      <c r="Q52">
        <v>2</v>
      </c>
      <c r="R52">
        <v>2</v>
      </c>
      <c r="S52">
        <v>50000</v>
      </c>
      <c r="T52">
        <v>250000</v>
      </c>
      <c r="U52">
        <v>5000</v>
      </c>
      <c r="V52">
        <f>Tabla1_2[[#This Row],[SALARIO]]/100*8.4</f>
        <v>97440</v>
      </c>
      <c r="W52">
        <f>Tabla1_2[[#This Row],[Seguridad social]]/2</f>
        <v>48720</v>
      </c>
      <c r="X52">
        <f>Tabla1_2[[#This Row],[Seguridad social]]-Tabla1_2[[#This Row],[salud 4%]]</f>
        <v>48720</v>
      </c>
      <c r="Y52">
        <f>Tabla1_2[[#This Row],[Base Minima]]/30*4</f>
        <v>154666.66666666666</v>
      </c>
      <c r="Z52">
        <f>Tabla1_2[[#This Row],[Fondo de Empleados]]+Tabla1_2[[#This Row],[Seguridad social]]</f>
        <v>252106.66666666666</v>
      </c>
      <c r="AA52">
        <f>Tabla1_2[[#This Row],[SALARIO]]/100*1.4</f>
        <v>16239.999999999998</v>
      </c>
      <c r="AB52">
        <f>Tabla1_2[[#This Row],[Base Minima]]/15*1.5</f>
        <v>116000</v>
      </c>
      <c r="AC52">
        <v>0</v>
      </c>
      <c r="AD52">
        <v>0</v>
      </c>
      <c r="AE52">
        <f>Tabla1_2[[#This Row],[Salario t]]/100*2</f>
        <v>11600</v>
      </c>
      <c r="AF52">
        <f>Tabla1_2[[#This Row],[Censantias]]/100*5</f>
        <v>580</v>
      </c>
      <c r="AG52">
        <f>Tabla1_2[[#This Row],[SALARIO]]/30*2</f>
        <v>77333.333333333328</v>
      </c>
      <c r="AH52">
        <v>0</v>
      </c>
      <c r="AI52">
        <f>Tabla1_2[[#This Row],[Prima]]+Tabla1_2[[#This Row],[Censantias]]+Tabla1_2[[#This Row],[Base Minima]]+Tabla1_2[[#This Row],[Subsidio de Transporte]]</f>
        <v>1330133.3333333333</v>
      </c>
      <c r="AJ52">
        <f>Tabla1_2[[#This Row],[Pago Neto]]*24</f>
        <v>31923200</v>
      </c>
      <c r="AK52">
        <v>0</v>
      </c>
      <c r="AL52">
        <v>20000</v>
      </c>
      <c r="AM52">
        <v>15</v>
      </c>
    </row>
    <row r="53" spans="1:39" x14ac:dyDescent="0.35">
      <c r="A53" t="s">
        <v>4727</v>
      </c>
      <c r="B53" t="s">
        <v>59</v>
      </c>
      <c r="C53" s="1">
        <v>36116</v>
      </c>
      <c r="D53" t="s">
        <v>1109</v>
      </c>
      <c r="E53" t="s">
        <v>1110</v>
      </c>
      <c r="F53" t="s">
        <v>3727</v>
      </c>
      <c r="G53" t="s">
        <v>2745</v>
      </c>
      <c r="H53" s="1">
        <v>44010.445555555554</v>
      </c>
      <c r="I53" t="s">
        <v>3673</v>
      </c>
      <c r="J53">
        <v>1160000</v>
      </c>
      <c r="K53">
        <v>15</v>
      </c>
      <c r="L53">
        <f>Tabla1_2[[#This Row],[SALARIO]]/30*Tabla1_2[[#This Row],[Dias Liquidados]]</f>
        <v>580000</v>
      </c>
      <c r="M53">
        <f>Tabla1_2[[#This Row],[SALARIO]]/100*14/2</f>
        <v>81200</v>
      </c>
      <c r="N53">
        <v>2</v>
      </c>
      <c r="O53">
        <f>Tabla1_2[[#This Row],[Salario t]]*Tabla1_2[[#This Row],['# de Salarios Minimos]]</f>
        <v>1160000</v>
      </c>
      <c r="P53">
        <f>Tabla1_2[[#This Row],[Salario t]]*12</f>
        <v>6960000</v>
      </c>
      <c r="Q53">
        <v>2</v>
      </c>
      <c r="R53">
        <v>2</v>
      </c>
      <c r="S53">
        <v>50000</v>
      </c>
      <c r="T53">
        <v>250000</v>
      </c>
      <c r="U53">
        <v>5000</v>
      </c>
      <c r="V53">
        <f>Tabla1_2[[#This Row],[SALARIO]]/100*8.4</f>
        <v>97440</v>
      </c>
      <c r="W53">
        <f>Tabla1_2[[#This Row],[Seguridad social]]/2</f>
        <v>48720</v>
      </c>
      <c r="X53">
        <f>Tabla1_2[[#This Row],[Seguridad social]]-Tabla1_2[[#This Row],[salud 4%]]</f>
        <v>48720</v>
      </c>
      <c r="Y53">
        <f>Tabla1_2[[#This Row],[Base Minima]]/30*4</f>
        <v>154666.66666666666</v>
      </c>
      <c r="Z53">
        <f>Tabla1_2[[#This Row],[Fondo de Empleados]]+Tabla1_2[[#This Row],[Seguridad social]]</f>
        <v>252106.66666666666</v>
      </c>
      <c r="AA53">
        <f>Tabla1_2[[#This Row],[SALARIO]]/100*1.4</f>
        <v>16239.999999999998</v>
      </c>
      <c r="AB53">
        <f>Tabla1_2[[#This Row],[Base Minima]]/15*1.5</f>
        <v>116000</v>
      </c>
      <c r="AC53">
        <v>0</v>
      </c>
      <c r="AD53">
        <v>0</v>
      </c>
      <c r="AE53">
        <f>Tabla1_2[[#This Row],[Salario t]]/100*2</f>
        <v>11600</v>
      </c>
      <c r="AF53">
        <f>Tabla1_2[[#This Row],[Censantias]]/100*5</f>
        <v>580</v>
      </c>
      <c r="AG53">
        <f>Tabla1_2[[#This Row],[SALARIO]]/30*2</f>
        <v>77333.333333333328</v>
      </c>
      <c r="AH53">
        <v>0</v>
      </c>
      <c r="AI53">
        <f>Tabla1_2[[#This Row],[Prima]]+Tabla1_2[[#This Row],[Censantias]]+Tabla1_2[[#This Row],[Base Minima]]+Tabla1_2[[#This Row],[Subsidio de Transporte]]</f>
        <v>1330133.3333333333</v>
      </c>
      <c r="AJ53">
        <f>Tabla1_2[[#This Row],[Pago Neto]]*24</f>
        <v>31923200</v>
      </c>
      <c r="AK53">
        <v>0</v>
      </c>
      <c r="AL53">
        <v>20000</v>
      </c>
      <c r="AM53">
        <v>15</v>
      </c>
    </row>
    <row r="54" spans="1:39" x14ac:dyDescent="0.35">
      <c r="A54" t="s">
        <v>4728</v>
      </c>
      <c r="B54" t="s">
        <v>60</v>
      </c>
      <c r="C54" s="1">
        <v>26192</v>
      </c>
      <c r="D54" t="s">
        <v>1111</v>
      </c>
      <c r="E54" t="s">
        <v>1112</v>
      </c>
      <c r="F54" t="s">
        <v>3728</v>
      </c>
      <c r="G54" t="s">
        <v>2746</v>
      </c>
      <c r="H54" s="1">
        <v>42521.074236111112</v>
      </c>
      <c r="I54" t="s">
        <v>3671</v>
      </c>
      <c r="J54">
        <v>1160000</v>
      </c>
      <c r="K54">
        <v>15</v>
      </c>
      <c r="L54">
        <f>Tabla1_2[[#This Row],[SALARIO]]/30*Tabla1_2[[#This Row],[Dias Liquidados]]</f>
        <v>580000</v>
      </c>
      <c r="M54">
        <f>Tabla1_2[[#This Row],[SALARIO]]/100*14/2</f>
        <v>81200</v>
      </c>
      <c r="N54">
        <v>2</v>
      </c>
      <c r="O54">
        <f>Tabla1_2[[#This Row],[Salario t]]*Tabla1_2[[#This Row],['# de Salarios Minimos]]</f>
        <v>1160000</v>
      </c>
      <c r="P54">
        <f>Tabla1_2[[#This Row],[Salario t]]*12</f>
        <v>6960000</v>
      </c>
      <c r="Q54">
        <v>2</v>
      </c>
      <c r="R54">
        <v>2</v>
      </c>
      <c r="S54">
        <v>50000</v>
      </c>
      <c r="T54">
        <v>250000</v>
      </c>
      <c r="U54">
        <v>5000</v>
      </c>
      <c r="V54">
        <f>Tabla1_2[[#This Row],[SALARIO]]/100*8.4</f>
        <v>97440</v>
      </c>
      <c r="W54">
        <f>Tabla1_2[[#This Row],[Seguridad social]]/2</f>
        <v>48720</v>
      </c>
      <c r="X54">
        <f>Tabla1_2[[#This Row],[Seguridad social]]-Tabla1_2[[#This Row],[salud 4%]]</f>
        <v>48720</v>
      </c>
      <c r="Y54">
        <f>Tabla1_2[[#This Row],[Base Minima]]/30*4</f>
        <v>154666.66666666666</v>
      </c>
      <c r="Z54">
        <f>Tabla1_2[[#This Row],[Fondo de Empleados]]+Tabla1_2[[#This Row],[Seguridad social]]</f>
        <v>252106.66666666666</v>
      </c>
      <c r="AA54">
        <f>Tabla1_2[[#This Row],[SALARIO]]/100*1.4</f>
        <v>16239.999999999998</v>
      </c>
      <c r="AB54">
        <f>Tabla1_2[[#This Row],[Base Minima]]/15*1.5</f>
        <v>116000</v>
      </c>
      <c r="AC54">
        <v>0</v>
      </c>
      <c r="AD54">
        <v>0</v>
      </c>
      <c r="AE54">
        <f>Tabla1_2[[#This Row],[Salario t]]/100*2</f>
        <v>11600</v>
      </c>
      <c r="AF54">
        <f>Tabla1_2[[#This Row],[Censantias]]/100*5</f>
        <v>580</v>
      </c>
      <c r="AG54">
        <f>Tabla1_2[[#This Row],[SALARIO]]/30*2</f>
        <v>77333.333333333328</v>
      </c>
      <c r="AH54">
        <v>0</v>
      </c>
      <c r="AI54">
        <f>Tabla1_2[[#This Row],[Prima]]+Tabla1_2[[#This Row],[Censantias]]+Tabla1_2[[#This Row],[Base Minima]]+Tabla1_2[[#This Row],[Subsidio de Transporte]]</f>
        <v>1330133.3333333333</v>
      </c>
      <c r="AJ54">
        <f>Tabla1_2[[#This Row],[Pago Neto]]*24</f>
        <v>31923200</v>
      </c>
      <c r="AK54">
        <v>0</v>
      </c>
      <c r="AL54">
        <v>20000</v>
      </c>
      <c r="AM54">
        <v>15</v>
      </c>
    </row>
    <row r="55" spans="1:39" x14ac:dyDescent="0.35">
      <c r="A55" t="s">
        <v>4729</v>
      </c>
      <c r="B55" t="s">
        <v>61</v>
      </c>
      <c r="C55" s="1">
        <v>33770</v>
      </c>
      <c r="D55" t="s">
        <v>1113</v>
      </c>
      <c r="E55" t="s">
        <v>1114</v>
      </c>
      <c r="F55" t="s">
        <v>3729</v>
      </c>
      <c r="G55" t="s">
        <v>2747</v>
      </c>
      <c r="H55" s="1">
        <v>42977.750335648147</v>
      </c>
      <c r="I55" t="s">
        <v>3672</v>
      </c>
      <c r="J55">
        <v>1160000</v>
      </c>
      <c r="K55">
        <v>15</v>
      </c>
      <c r="L55">
        <f>Tabla1_2[[#This Row],[SALARIO]]/30*Tabla1_2[[#This Row],[Dias Liquidados]]</f>
        <v>580000</v>
      </c>
      <c r="M55">
        <f>Tabla1_2[[#This Row],[SALARIO]]/100*14/2</f>
        <v>81200</v>
      </c>
      <c r="N55">
        <v>4</v>
      </c>
      <c r="O55">
        <f>Tabla1_2[[#This Row],[Salario t]]*Tabla1_2[[#This Row],['# de Salarios Minimos]]</f>
        <v>2320000</v>
      </c>
      <c r="P55">
        <f>Tabla1_2[[#This Row],[Salario t]]*12</f>
        <v>6960000</v>
      </c>
      <c r="Q55">
        <v>2</v>
      </c>
      <c r="R55">
        <v>2</v>
      </c>
      <c r="S55">
        <v>50000</v>
      </c>
      <c r="T55">
        <v>250000</v>
      </c>
      <c r="U55">
        <v>5000</v>
      </c>
      <c r="V55">
        <f>Tabla1_2[[#This Row],[SALARIO]]/100*8.4</f>
        <v>97440</v>
      </c>
      <c r="W55">
        <f>Tabla1_2[[#This Row],[Seguridad social]]/2</f>
        <v>48720</v>
      </c>
      <c r="X55">
        <f>Tabla1_2[[#This Row],[Seguridad social]]-Tabla1_2[[#This Row],[salud 4%]]</f>
        <v>48720</v>
      </c>
      <c r="Y55">
        <f>Tabla1_2[[#This Row],[Base Minima]]/30*4</f>
        <v>309333.33333333331</v>
      </c>
      <c r="Z55">
        <f>Tabla1_2[[#This Row],[Fondo de Empleados]]+Tabla1_2[[#This Row],[Seguridad social]]</f>
        <v>406773.33333333331</v>
      </c>
      <c r="AA55">
        <f>Tabla1_2[[#This Row],[SALARIO]]/100*1.4</f>
        <v>16239.999999999998</v>
      </c>
      <c r="AB55">
        <f>Tabla1_2[[#This Row],[Base Minima]]/15*1.5</f>
        <v>232000</v>
      </c>
      <c r="AC55">
        <v>0</v>
      </c>
      <c r="AD55">
        <v>0</v>
      </c>
      <c r="AE55">
        <f>Tabla1_2[[#This Row],[Salario t]]/100*2</f>
        <v>11600</v>
      </c>
      <c r="AF55">
        <f>Tabla1_2[[#This Row],[Censantias]]/100*5</f>
        <v>580</v>
      </c>
      <c r="AG55">
        <f>Tabla1_2[[#This Row],[SALARIO]]/30*2</f>
        <v>77333.333333333328</v>
      </c>
      <c r="AH55">
        <v>0</v>
      </c>
      <c r="AI55">
        <f>Tabla1_2[[#This Row],[Prima]]+Tabla1_2[[#This Row],[Censantias]]+Tabla1_2[[#This Row],[Base Minima]]+Tabla1_2[[#This Row],[Subsidio de Transporte]]</f>
        <v>2490133.3333333335</v>
      </c>
      <c r="AJ55">
        <f>Tabla1_2[[#This Row],[Pago Neto]]*24</f>
        <v>59763200</v>
      </c>
      <c r="AK55">
        <v>0</v>
      </c>
      <c r="AL55">
        <v>20000</v>
      </c>
      <c r="AM55">
        <v>15</v>
      </c>
    </row>
    <row r="56" spans="1:39" x14ac:dyDescent="0.35">
      <c r="A56" t="s">
        <v>4730</v>
      </c>
      <c r="B56" t="s">
        <v>62</v>
      </c>
      <c r="C56" s="1">
        <v>26904</v>
      </c>
      <c r="D56" t="s">
        <v>1115</v>
      </c>
      <c r="E56" t="s">
        <v>1116</v>
      </c>
      <c r="F56" t="s">
        <v>3730</v>
      </c>
      <c r="G56" t="s">
        <v>2748</v>
      </c>
      <c r="H56" s="1">
        <v>44126.775763888887</v>
      </c>
      <c r="I56" t="s">
        <v>3675</v>
      </c>
      <c r="J56">
        <v>1160000</v>
      </c>
      <c r="K56">
        <v>15</v>
      </c>
      <c r="L56">
        <f>Tabla1_2[[#This Row],[SALARIO]]/30*Tabla1_2[[#This Row],[Dias Liquidados]]</f>
        <v>580000</v>
      </c>
      <c r="M56">
        <f>Tabla1_2[[#This Row],[SALARIO]]/100*14/2</f>
        <v>81200</v>
      </c>
      <c r="N56">
        <v>4</v>
      </c>
      <c r="O56">
        <f>Tabla1_2[[#This Row],[Salario t]]*Tabla1_2[[#This Row],['# de Salarios Minimos]]</f>
        <v>2320000</v>
      </c>
      <c r="P56">
        <f>Tabla1_2[[#This Row],[Salario t]]*12</f>
        <v>6960000</v>
      </c>
      <c r="Q56">
        <v>2</v>
      </c>
      <c r="R56">
        <v>2</v>
      </c>
      <c r="S56">
        <v>50000</v>
      </c>
      <c r="T56">
        <v>250000</v>
      </c>
      <c r="U56">
        <v>5000</v>
      </c>
      <c r="V56">
        <f>Tabla1_2[[#This Row],[SALARIO]]/100*8.4</f>
        <v>97440</v>
      </c>
      <c r="W56">
        <f>Tabla1_2[[#This Row],[Seguridad social]]/2</f>
        <v>48720</v>
      </c>
      <c r="X56">
        <f>Tabla1_2[[#This Row],[Seguridad social]]-Tabla1_2[[#This Row],[salud 4%]]</f>
        <v>48720</v>
      </c>
      <c r="Y56">
        <f>Tabla1_2[[#This Row],[Base Minima]]/30*4</f>
        <v>309333.33333333331</v>
      </c>
      <c r="Z56">
        <f>Tabla1_2[[#This Row],[Fondo de Empleados]]+Tabla1_2[[#This Row],[Seguridad social]]</f>
        <v>406773.33333333331</v>
      </c>
      <c r="AA56">
        <f>Tabla1_2[[#This Row],[SALARIO]]/100*1.4</f>
        <v>16239.999999999998</v>
      </c>
      <c r="AB56">
        <f>Tabla1_2[[#This Row],[Base Minima]]/15*1.5</f>
        <v>232000</v>
      </c>
      <c r="AC56">
        <v>0</v>
      </c>
      <c r="AD56">
        <v>0</v>
      </c>
      <c r="AE56">
        <f>Tabla1_2[[#This Row],[Salario t]]/100*2</f>
        <v>11600</v>
      </c>
      <c r="AF56">
        <f>Tabla1_2[[#This Row],[Censantias]]/100*5</f>
        <v>580</v>
      </c>
      <c r="AG56">
        <f>Tabla1_2[[#This Row],[SALARIO]]/30*2</f>
        <v>77333.333333333328</v>
      </c>
      <c r="AH56">
        <v>0</v>
      </c>
      <c r="AI56">
        <f>Tabla1_2[[#This Row],[Prima]]+Tabla1_2[[#This Row],[Censantias]]+Tabla1_2[[#This Row],[Base Minima]]+Tabla1_2[[#This Row],[Subsidio de Transporte]]</f>
        <v>2490133.3333333335</v>
      </c>
      <c r="AJ56">
        <f>Tabla1_2[[#This Row],[Pago Neto]]*24</f>
        <v>59763200</v>
      </c>
      <c r="AK56">
        <v>0</v>
      </c>
      <c r="AL56">
        <v>20000</v>
      </c>
      <c r="AM56">
        <v>15</v>
      </c>
    </row>
    <row r="57" spans="1:39" x14ac:dyDescent="0.35">
      <c r="A57" t="s">
        <v>4731</v>
      </c>
      <c r="B57" t="s">
        <v>63</v>
      </c>
      <c r="C57" s="1">
        <v>25827</v>
      </c>
      <c r="D57" t="s">
        <v>1117</v>
      </c>
      <c r="E57" t="s">
        <v>1118</v>
      </c>
      <c r="F57" t="s">
        <v>3731</v>
      </c>
      <c r="G57" t="s">
        <v>2749</v>
      </c>
      <c r="H57" s="1">
        <v>39893.562847222223</v>
      </c>
      <c r="I57" t="s">
        <v>3675</v>
      </c>
      <c r="J57">
        <v>1160000</v>
      </c>
      <c r="K57">
        <v>15</v>
      </c>
      <c r="L57">
        <f>Tabla1_2[[#This Row],[SALARIO]]/30*Tabla1_2[[#This Row],[Dias Liquidados]]</f>
        <v>580000</v>
      </c>
      <c r="M57">
        <f>Tabla1_2[[#This Row],[SALARIO]]/100*14/2</f>
        <v>81200</v>
      </c>
      <c r="N57">
        <v>4</v>
      </c>
      <c r="O57">
        <f>Tabla1_2[[#This Row],[Salario t]]*Tabla1_2[[#This Row],['# de Salarios Minimos]]</f>
        <v>2320000</v>
      </c>
      <c r="P57">
        <f>Tabla1_2[[#This Row],[Salario t]]*12</f>
        <v>6960000</v>
      </c>
      <c r="Q57">
        <v>2</v>
      </c>
      <c r="R57">
        <v>2</v>
      </c>
      <c r="S57">
        <v>50000</v>
      </c>
      <c r="T57">
        <v>250000</v>
      </c>
      <c r="U57">
        <v>5000</v>
      </c>
      <c r="V57">
        <f>Tabla1_2[[#This Row],[SALARIO]]/100*8.4</f>
        <v>97440</v>
      </c>
      <c r="W57">
        <f>Tabla1_2[[#This Row],[Seguridad social]]/2</f>
        <v>48720</v>
      </c>
      <c r="X57">
        <f>Tabla1_2[[#This Row],[Seguridad social]]-Tabla1_2[[#This Row],[salud 4%]]</f>
        <v>48720</v>
      </c>
      <c r="Y57">
        <f>Tabla1_2[[#This Row],[Base Minima]]/30*4</f>
        <v>309333.33333333331</v>
      </c>
      <c r="Z57">
        <f>Tabla1_2[[#This Row],[Fondo de Empleados]]+Tabla1_2[[#This Row],[Seguridad social]]</f>
        <v>406773.33333333331</v>
      </c>
      <c r="AA57">
        <f>Tabla1_2[[#This Row],[SALARIO]]/100*1.4</f>
        <v>16239.999999999998</v>
      </c>
      <c r="AB57">
        <f>Tabla1_2[[#This Row],[Base Minima]]/15*1.5</f>
        <v>232000</v>
      </c>
      <c r="AC57">
        <v>0</v>
      </c>
      <c r="AD57">
        <v>0</v>
      </c>
      <c r="AE57">
        <f>Tabla1_2[[#This Row],[Salario t]]/100*2</f>
        <v>11600</v>
      </c>
      <c r="AF57">
        <f>Tabla1_2[[#This Row],[Censantias]]/100*5</f>
        <v>580</v>
      </c>
      <c r="AG57">
        <f>Tabla1_2[[#This Row],[SALARIO]]/30*2</f>
        <v>77333.333333333328</v>
      </c>
      <c r="AH57">
        <v>0</v>
      </c>
      <c r="AI57">
        <f>Tabla1_2[[#This Row],[Prima]]+Tabla1_2[[#This Row],[Censantias]]+Tabla1_2[[#This Row],[Base Minima]]+Tabla1_2[[#This Row],[Subsidio de Transporte]]</f>
        <v>2490133.3333333335</v>
      </c>
      <c r="AJ57">
        <f>Tabla1_2[[#This Row],[Pago Neto]]*24</f>
        <v>59763200</v>
      </c>
      <c r="AK57">
        <v>0</v>
      </c>
      <c r="AL57">
        <v>20000</v>
      </c>
      <c r="AM57">
        <v>15</v>
      </c>
    </row>
    <row r="58" spans="1:39" x14ac:dyDescent="0.35">
      <c r="A58" t="s">
        <v>4732</v>
      </c>
      <c r="B58" t="s">
        <v>64</v>
      </c>
      <c r="C58" s="1">
        <v>32865</v>
      </c>
      <c r="D58" t="s">
        <v>1119</v>
      </c>
      <c r="E58" t="s">
        <v>1120</v>
      </c>
      <c r="F58" t="s">
        <v>3732</v>
      </c>
      <c r="G58" t="s">
        <v>2750</v>
      </c>
      <c r="H58" s="1">
        <v>41651.195277777777</v>
      </c>
      <c r="I58" t="s">
        <v>3671</v>
      </c>
      <c r="J58">
        <v>1160000</v>
      </c>
      <c r="K58">
        <v>15</v>
      </c>
      <c r="L58">
        <f>Tabla1_2[[#This Row],[SALARIO]]/30*Tabla1_2[[#This Row],[Dias Liquidados]]</f>
        <v>580000</v>
      </c>
      <c r="M58">
        <f>Tabla1_2[[#This Row],[SALARIO]]/100*14/2</f>
        <v>81200</v>
      </c>
      <c r="N58">
        <v>5</v>
      </c>
      <c r="O58">
        <f>Tabla1_2[[#This Row],[Salario t]]*Tabla1_2[[#This Row],['# de Salarios Minimos]]</f>
        <v>2900000</v>
      </c>
      <c r="P58">
        <f>Tabla1_2[[#This Row],[Salario t]]*12</f>
        <v>6960000</v>
      </c>
      <c r="Q58">
        <v>2</v>
      </c>
      <c r="R58">
        <v>2</v>
      </c>
      <c r="S58">
        <v>50000</v>
      </c>
      <c r="T58">
        <v>250000</v>
      </c>
      <c r="U58">
        <v>5000</v>
      </c>
      <c r="V58">
        <f>Tabla1_2[[#This Row],[SALARIO]]/100*8.4</f>
        <v>97440</v>
      </c>
      <c r="W58">
        <f>Tabla1_2[[#This Row],[Seguridad social]]/2</f>
        <v>48720</v>
      </c>
      <c r="X58">
        <f>Tabla1_2[[#This Row],[Seguridad social]]-Tabla1_2[[#This Row],[salud 4%]]</f>
        <v>48720</v>
      </c>
      <c r="Y58">
        <f>Tabla1_2[[#This Row],[Base Minima]]/30*4</f>
        <v>386666.66666666669</v>
      </c>
      <c r="Z58">
        <f>Tabla1_2[[#This Row],[Fondo de Empleados]]+Tabla1_2[[#This Row],[Seguridad social]]</f>
        <v>484106.66666666669</v>
      </c>
      <c r="AA58">
        <f>Tabla1_2[[#This Row],[SALARIO]]/100*1.4</f>
        <v>16239.999999999998</v>
      </c>
      <c r="AB58">
        <f>Tabla1_2[[#This Row],[Base Minima]]/15*1.5</f>
        <v>290000</v>
      </c>
      <c r="AC58">
        <v>0</v>
      </c>
      <c r="AD58">
        <v>0</v>
      </c>
      <c r="AE58">
        <f>Tabla1_2[[#This Row],[Salario t]]/100*2</f>
        <v>11600</v>
      </c>
      <c r="AF58">
        <f>Tabla1_2[[#This Row],[Censantias]]/100*5</f>
        <v>580</v>
      </c>
      <c r="AG58">
        <f>Tabla1_2[[#This Row],[SALARIO]]/30*2</f>
        <v>77333.333333333328</v>
      </c>
      <c r="AH58">
        <v>0</v>
      </c>
      <c r="AI58">
        <f>Tabla1_2[[#This Row],[Prima]]+Tabla1_2[[#This Row],[Censantias]]+Tabla1_2[[#This Row],[Base Minima]]+Tabla1_2[[#This Row],[Subsidio de Transporte]]</f>
        <v>3070133.3333333335</v>
      </c>
      <c r="AJ58">
        <f>Tabla1_2[[#This Row],[Pago Neto]]*24</f>
        <v>73683200</v>
      </c>
      <c r="AK58">
        <v>0</v>
      </c>
      <c r="AL58">
        <v>20000</v>
      </c>
      <c r="AM58">
        <v>15</v>
      </c>
    </row>
    <row r="59" spans="1:39" x14ac:dyDescent="0.35">
      <c r="A59" t="s">
        <v>4733</v>
      </c>
      <c r="B59" t="s">
        <v>65</v>
      </c>
      <c r="C59" s="1">
        <v>31253</v>
      </c>
      <c r="D59" t="s">
        <v>1121</v>
      </c>
      <c r="E59" t="s">
        <v>1122</v>
      </c>
      <c r="F59" t="s">
        <v>3733</v>
      </c>
      <c r="G59" t="s">
        <v>2751</v>
      </c>
      <c r="H59" s="1">
        <v>41924.948495370372</v>
      </c>
      <c r="I59" t="s">
        <v>3672</v>
      </c>
      <c r="J59">
        <v>1160000</v>
      </c>
      <c r="K59">
        <v>15</v>
      </c>
      <c r="L59">
        <f>Tabla1_2[[#This Row],[SALARIO]]/30*Tabla1_2[[#This Row],[Dias Liquidados]]</f>
        <v>580000</v>
      </c>
      <c r="M59">
        <f>Tabla1_2[[#This Row],[SALARIO]]/100*14/2</f>
        <v>81200</v>
      </c>
      <c r="N59">
        <v>5</v>
      </c>
      <c r="O59">
        <f>Tabla1_2[[#This Row],[Salario t]]*Tabla1_2[[#This Row],['# de Salarios Minimos]]</f>
        <v>2900000</v>
      </c>
      <c r="P59">
        <f>Tabla1_2[[#This Row],[Salario t]]*12</f>
        <v>6960000</v>
      </c>
      <c r="Q59">
        <v>2</v>
      </c>
      <c r="R59">
        <v>2</v>
      </c>
      <c r="S59">
        <v>50000</v>
      </c>
      <c r="T59">
        <v>250000</v>
      </c>
      <c r="U59">
        <v>5000</v>
      </c>
      <c r="V59">
        <f>Tabla1_2[[#This Row],[SALARIO]]/100*8.4</f>
        <v>97440</v>
      </c>
      <c r="W59">
        <f>Tabla1_2[[#This Row],[Seguridad social]]/2</f>
        <v>48720</v>
      </c>
      <c r="X59">
        <f>Tabla1_2[[#This Row],[Seguridad social]]-Tabla1_2[[#This Row],[salud 4%]]</f>
        <v>48720</v>
      </c>
      <c r="Y59">
        <f>Tabla1_2[[#This Row],[Base Minima]]/30*4</f>
        <v>386666.66666666669</v>
      </c>
      <c r="Z59">
        <f>Tabla1_2[[#This Row],[Fondo de Empleados]]+Tabla1_2[[#This Row],[Seguridad social]]</f>
        <v>484106.66666666669</v>
      </c>
      <c r="AA59">
        <f>Tabla1_2[[#This Row],[SALARIO]]/100*1.4</f>
        <v>16239.999999999998</v>
      </c>
      <c r="AB59">
        <f>Tabla1_2[[#This Row],[Base Minima]]/15*1.5</f>
        <v>290000</v>
      </c>
      <c r="AC59">
        <v>0</v>
      </c>
      <c r="AD59">
        <v>0</v>
      </c>
      <c r="AE59">
        <f>Tabla1_2[[#This Row],[Salario t]]/100*2</f>
        <v>11600</v>
      </c>
      <c r="AF59">
        <f>Tabla1_2[[#This Row],[Censantias]]/100*5</f>
        <v>580</v>
      </c>
      <c r="AG59">
        <f>Tabla1_2[[#This Row],[SALARIO]]/30*2</f>
        <v>77333.333333333328</v>
      </c>
      <c r="AH59">
        <v>0</v>
      </c>
      <c r="AI59">
        <f>Tabla1_2[[#This Row],[Prima]]+Tabla1_2[[#This Row],[Censantias]]+Tabla1_2[[#This Row],[Base Minima]]+Tabla1_2[[#This Row],[Subsidio de Transporte]]</f>
        <v>3070133.3333333335</v>
      </c>
      <c r="AJ59">
        <f>Tabla1_2[[#This Row],[Pago Neto]]*24</f>
        <v>73683200</v>
      </c>
      <c r="AK59">
        <v>0</v>
      </c>
      <c r="AL59">
        <v>20000</v>
      </c>
      <c r="AM59">
        <v>15</v>
      </c>
    </row>
    <row r="60" spans="1:39" x14ac:dyDescent="0.35">
      <c r="A60" t="s">
        <v>4734</v>
      </c>
      <c r="B60" t="s">
        <v>66</v>
      </c>
      <c r="C60" s="1">
        <v>31885</v>
      </c>
      <c r="D60" t="s">
        <v>1123</v>
      </c>
      <c r="E60" t="s">
        <v>1124</v>
      </c>
      <c r="F60" t="s">
        <v>3734</v>
      </c>
      <c r="G60" t="s">
        <v>2752</v>
      </c>
      <c r="H60" s="1">
        <v>43461.374131944445</v>
      </c>
      <c r="I60" t="s">
        <v>3674</v>
      </c>
      <c r="J60">
        <v>1160000</v>
      </c>
      <c r="K60">
        <v>15</v>
      </c>
      <c r="L60">
        <f>Tabla1_2[[#This Row],[SALARIO]]/30*Tabla1_2[[#This Row],[Dias Liquidados]]</f>
        <v>580000</v>
      </c>
      <c r="M60">
        <f>Tabla1_2[[#This Row],[SALARIO]]/100*14/2</f>
        <v>81200</v>
      </c>
      <c r="N60">
        <v>6</v>
      </c>
      <c r="O60">
        <f>Tabla1_2[[#This Row],[Salario t]]*Tabla1_2[[#This Row],['# de Salarios Minimos]]</f>
        <v>3480000</v>
      </c>
      <c r="P60">
        <f>Tabla1_2[[#This Row],[Salario t]]*12</f>
        <v>6960000</v>
      </c>
      <c r="Q60">
        <v>2</v>
      </c>
      <c r="R60">
        <v>2</v>
      </c>
      <c r="S60">
        <v>50000</v>
      </c>
      <c r="T60">
        <v>250000</v>
      </c>
      <c r="U60">
        <v>5000</v>
      </c>
      <c r="V60">
        <f>Tabla1_2[[#This Row],[SALARIO]]/100*8.4</f>
        <v>97440</v>
      </c>
      <c r="W60">
        <f>Tabla1_2[[#This Row],[Seguridad social]]/2</f>
        <v>48720</v>
      </c>
      <c r="X60">
        <f>Tabla1_2[[#This Row],[Seguridad social]]-Tabla1_2[[#This Row],[salud 4%]]</f>
        <v>48720</v>
      </c>
      <c r="Y60">
        <f>Tabla1_2[[#This Row],[Base Minima]]/30*4</f>
        <v>464000</v>
      </c>
      <c r="Z60">
        <f>Tabla1_2[[#This Row],[Fondo de Empleados]]+Tabla1_2[[#This Row],[Seguridad social]]</f>
        <v>561440</v>
      </c>
      <c r="AA60">
        <f>Tabla1_2[[#This Row],[SALARIO]]/100*1.4</f>
        <v>16239.999999999998</v>
      </c>
      <c r="AB60">
        <f>Tabla1_2[[#This Row],[Base Minima]]/15*1.5</f>
        <v>348000</v>
      </c>
      <c r="AC60">
        <v>0</v>
      </c>
      <c r="AD60">
        <v>0</v>
      </c>
      <c r="AE60">
        <f>Tabla1_2[[#This Row],[Salario t]]/100*2</f>
        <v>11600</v>
      </c>
      <c r="AF60">
        <f>Tabla1_2[[#This Row],[Censantias]]/100*5</f>
        <v>580</v>
      </c>
      <c r="AG60">
        <f>Tabla1_2[[#This Row],[SALARIO]]/30*2</f>
        <v>77333.333333333328</v>
      </c>
      <c r="AH60">
        <v>0</v>
      </c>
      <c r="AI60">
        <f>Tabla1_2[[#This Row],[Prima]]+Tabla1_2[[#This Row],[Censantias]]+Tabla1_2[[#This Row],[Base Minima]]+Tabla1_2[[#This Row],[Subsidio de Transporte]]</f>
        <v>3650133.3333333335</v>
      </c>
      <c r="AJ60">
        <f>Tabla1_2[[#This Row],[Pago Neto]]*24</f>
        <v>87603200</v>
      </c>
      <c r="AK60">
        <v>0</v>
      </c>
      <c r="AL60">
        <v>20000</v>
      </c>
      <c r="AM60">
        <v>15</v>
      </c>
    </row>
    <row r="61" spans="1:39" x14ac:dyDescent="0.35">
      <c r="A61" t="s">
        <v>4735</v>
      </c>
      <c r="B61" t="s">
        <v>67</v>
      </c>
      <c r="C61" s="1">
        <v>36212</v>
      </c>
      <c r="D61" t="s">
        <v>1125</v>
      </c>
      <c r="E61" t="s">
        <v>1126</v>
      </c>
      <c r="F61" t="s">
        <v>3735</v>
      </c>
      <c r="G61" t="s">
        <v>2753</v>
      </c>
      <c r="H61" s="1">
        <v>39528.279918981483</v>
      </c>
      <c r="I61" t="s">
        <v>3675</v>
      </c>
      <c r="J61">
        <v>1160000</v>
      </c>
      <c r="K61">
        <v>15</v>
      </c>
      <c r="L61">
        <f>Tabla1_2[[#This Row],[SALARIO]]/30*Tabla1_2[[#This Row],[Dias Liquidados]]</f>
        <v>580000</v>
      </c>
      <c r="M61">
        <f>Tabla1_2[[#This Row],[SALARIO]]/100*14/2</f>
        <v>81200</v>
      </c>
      <c r="N61">
        <v>6</v>
      </c>
      <c r="O61">
        <f>Tabla1_2[[#This Row],[Salario t]]*Tabla1_2[[#This Row],['# de Salarios Minimos]]</f>
        <v>3480000</v>
      </c>
      <c r="P61">
        <f>Tabla1_2[[#This Row],[Salario t]]*12</f>
        <v>6960000</v>
      </c>
      <c r="Q61">
        <v>2</v>
      </c>
      <c r="R61">
        <v>2</v>
      </c>
      <c r="S61">
        <v>50000</v>
      </c>
      <c r="T61">
        <v>250000</v>
      </c>
      <c r="U61">
        <v>5000</v>
      </c>
      <c r="V61">
        <f>Tabla1_2[[#This Row],[SALARIO]]/100*8.4</f>
        <v>97440</v>
      </c>
      <c r="W61">
        <f>Tabla1_2[[#This Row],[Seguridad social]]/2</f>
        <v>48720</v>
      </c>
      <c r="X61">
        <f>Tabla1_2[[#This Row],[Seguridad social]]-Tabla1_2[[#This Row],[salud 4%]]</f>
        <v>48720</v>
      </c>
      <c r="Y61">
        <f>Tabla1_2[[#This Row],[Base Minima]]/30*4</f>
        <v>464000</v>
      </c>
      <c r="Z61">
        <f>Tabla1_2[[#This Row],[Fondo de Empleados]]+Tabla1_2[[#This Row],[Seguridad social]]</f>
        <v>561440</v>
      </c>
      <c r="AA61">
        <f>Tabla1_2[[#This Row],[SALARIO]]/100*1.4</f>
        <v>16239.999999999998</v>
      </c>
      <c r="AB61">
        <f>Tabla1_2[[#This Row],[Base Minima]]/15*1.5</f>
        <v>348000</v>
      </c>
      <c r="AC61">
        <v>0</v>
      </c>
      <c r="AD61">
        <v>0</v>
      </c>
      <c r="AE61">
        <f>Tabla1_2[[#This Row],[Salario t]]/100*2</f>
        <v>11600</v>
      </c>
      <c r="AF61">
        <f>Tabla1_2[[#This Row],[Censantias]]/100*5</f>
        <v>580</v>
      </c>
      <c r="AG61">
        <f>Tabla1_2[[#This Row],[SALARIO]]/30*2</f>
        <v>77333.333333333328</v>
      </c>
      <c r="AH61">
        <v>0</v>
      </c>
      <c r="AI61">
        <f>Tabla1_2[[#This Row],[Prima]]+Tabla1_2[[#This Row],[Censantias]]+Tabla1_2[[#This Row],[Base Minima]]+Tabla1_2[[#This Row],[Subsidio de Transporte]]</f>
        <v>3650133.3333333335</v>
      </c>
      <c r="AJ61">
        <f>Tabla1_2[[#This Row],[Pago Neto]]*24</f>
        <v>87603200</v>
      </c>
      <c r="AK61">
        <v>0</v>
      </c>
      <c r="AL61">
        <v>20000</v>
      </c>
      <c r="AM61">
        <v>15</v>
      </c>
    </row>
    <row r="62" spans="1:39" x14ac:dyDescent="0.35">
      <c r="A62" t="s">
        <v>4736</v>
      </c>
      <c r="B62" t="s">
        <v>68</v>
      </c>
      <c r="C62" s="1">
        <v>27835</v>
      </c>
      <c r="D62" t="s">
        <v>1127</v>
      </c>
      <c r="E62" t="s">
        <v>1128</v>
      </c>
      <c r="F62" t="s">
        <v>3736</v>
      </c>
      <c r="G62" t="s">
        <v>2754</v>
      </c>
      <c r="H62" s="1">
        <v>43170.143125000002</v>
      </c>
      <c r="I62" t="s">
        <v>3675</v>
      </c>
      <c r="J62">
        <v>1160000</v>
      </c>
      <c r="K62">
        <v>15</v>
      </c>
      <c r="L62">
        <f>Tabla1_2[[#This Row],[SALARIO]]/30*Tabla1_2[[#This Row],[Dias Liquidados]]</f>
        <v>580000</v>
      </c>
      <c r="M62">
        <f>Tabla1_2[[#This Row],[SALARIO]]/100*14/2</f>
        <v>81200</v>
      </c>
      <c r="N62">
        <v>4</v>
      </c>
      <c r="O62">
        <f>Tabla1_2[[#This Row],[Salario t]]*Tabla1_2[[#This Row],['# de Salarios Minimos]]</f>
        <v>2320000</v>
      </c>
      <c r="P62">
        <f>Tabla1_2[[#This Row],[Salario t]]*12</f>
        <v>6960000</v>
      </c>
      <c r="Q62">
        <v>2</v>
      </c>
      <c r="R62">
        <v>2</v>
      </c>
      <c r="S62">
        <v>50000</v>
      </c>
      <c r="T62">
        <v>250000</v>
      </c>
      <c r="U62">
        <v>5000</v>
      </c>
      <c r="V62">
        <f>Tabla1_2[[#This Row],[SALARIO]]/100*8.4</f>
        <v>97440</v>
      </c>
      <c r="W62">
        <f>Tabla1_2[[#This Row],[Seguridad social]]/2</f>
        <v>48720</v>
      </c>
      <c r="X62">
        <f>Tabla1_2[[#This Row],[Seguridad social]]-Tabla1_2[[#This Row],[salud 4%]]</f>
        <v>48720</v>
      </c>
      <c r="Y62">
        <f>Tabla1_2[[#This Row],[Base Minima]]/30*4</f>
        <v>309333.33333333331</v>
      </c>
      <c r="Z62">
        <f>Tabla1_2[[#This Row],[Fondo de Empleados]]+Tabla1_2[[#This Row],[Seguridad social]]</f>
        <v>406773.33333333331</v>
      </c>
      <c r="AA62">
        <f>Tabla1_2[[#This Row],[SALARIO]]/100*1.4</f>
        <v>16239.999999999998</v>
      </c>
      <c r="AB62">
        <f>Tabla1_2[[#This Row],[Base Minima]]/15*1.5</f>
        <v>232000</v>
      </c>
      <c r="AC62">
        <v>0</v>
      </c>
      <c r="AD62">
        <v>0</v>
      </c>
      <c r="AE62">
        <f>Tabla1_2[[#This Row],[Salario t]]/100*2</f>
        <v>11600</v>
      </c>
      <c r="AF62">
        <f>Tabla1_2[[#This Row],[Censantias]]/100*5</f>
        <v>580</v>
      </c>
      <c r="AG62">
        <f>Tabla1_2[[#This Row],[SALARIO]]/30*2</f>
        <v>77333.333333333328</v>
      </c>
      <c r="AH62">
        <v>0</v>
      </c>
      <c r="AI62">
        <f>Tabla1_2[[#This Row],[Prima]]+Tabla1_2[[#This Row],[Censantias]]+Tabla1_2[[#This Row],[Base Minima]]+Tabla1_2[[#This Row],[Subsidio de Transporte]]</f>
        <v>2490133.3333333335</v>
      </c>
      <c r="AJ62">
        <f>Tabla1_2[[#This Row],[Pago Neto]]*24</f>
        <v>59763200</v>
      </c>
      <c r="AK62">
        <v>0</v>
      </c>
      <c r="AL62">
        <v>20000</v>
      </c>
      <c r="AM62">
        <v>15</v>
      </c>
    </row>
    <row r="63" spans="1:39" x14ac:dyDescent="0.35">
      <c r="A63" t="s">
        <v>4737</v>
      </c>
      <c r="B63" t="s">
        <v>69</v>
      </c>
      <c r="C63" s="1">
        <v>33379</v>
      </c>
      <c r="D63" t="s">
        <v>1129</v>
      </c>
      <c r="E63" t="s">
        <v>1130</v>
      </c>
      <c r="F63" t="s">
        <v>3737</v>
      </c>
      <c r="G63" t="s">
        <v>2755</v>
      </c>
      <c r="H63" s="1">
        <v>41759.093657407408</v>
      </c>
      <c r="I63" t="s">
        <v>3674</v>
      </c>
      <c r="J63">
        <v>1160000</v>
      </c>
      <c r="K63">
        <v>15</v>
      </c>
      <c r="L63">
        <f>Tabla1_2[[#This Row],[SALARIO]]/30*Tabla1_2[[#This Row],[Dias Liquidados]]</f>
        <v>580000</v>
      </c>
      <c r="M63">
        <f>Tabla1_2[[#This Row],[SALARIO]]/100*14/2</f>
        <v>81200</v>
      </c>
      <c r="N63">
        <v>4</v>
      </c>
      <c r="O63">
        <f>Tabla1_2[[#This Row],[Salario t]]*Tabla1_2[[#This Row],['# de Salarios Minimos]]</f>
        <v>2320000</v>
      </c>
      <c r="P63">
        <f>Tabla1_2[[#This Row],[Salario t]]*12</f>
        <v>6960000</v>
      </c>
      <c r="Q63">
        <v>2</v>
      </c>
      <c r="R63">
        <v>2</v>
      </c>
      <c r="S63">
        <v>50000</v>
      </c>
      <c r="T63">
        <v>250000</v>
      </c>
      <c r="U63">
        <v>5000</v>
      </c>
      <c r="V63">
        <f>Tabla1_2[[#This Row],[SALARIO]]/100*8.4</f>
        <v>97440</v>
      </c>
      <c r="W63">
        <f>Tabla1_2[[#This Row],[Seguridad social]]/2</f>
        <v>48720</v>
      </c>
      <c r="X63">
        <f>Tabla1_2[[#This Row],[Seguridad social]]-Tabla1_2[[#This Row],[salud 4%]]</f>
        <v>48720</v>
      </c>
      <c r="Y63">
        <f>Tabla1_2[[#This Row],[Base Minima]]/30*4</f>
        <v>309333.33333333331</v>
      </c>
      <c r="Z63">
        <f>Tabla1_2[[#This Row],[Fondo de Empleados]]+Tabla1_2[[#This Row],[Seguridad social]]</f>
        <v>406773.33333333331</v>
      </c>
      <c r="AA63">
        <f>Tabla1_2[[#This Row],[SALARIO]]/100*1.4</f>
        <v>16239.999999999998</v>
      </c>
      <c r="AB63">
        <f>Tabla1_2[[#This Row],[Base Minima]]/15*1.5</f>
        <v>232000</v>
      </c>
      <c r="AC63">
        <v>0</v>
      </c>
      <c r="AD63">
        <v>0</v>
      </c>
      <c r="AE63">
        <f>Tabla1_2[[#This Row],[Salario t]]/100*2</f>
        <v>11600</v>
      </c>
      <c r="AF63">
        <f>Tabla1_2[[#This Row],[Censantias]]/100*5</f>
        <v>580</v>
      </c>
      <c r="AG63">
        <f>Tabla1_2[[#This Row],[SALARIO]]/30*2</f>
        <v>77333.333333333328</v>
      </c>
      <c r="AH63">
        <v>0</v>
      </c>
      <c r="AI63">
        <f>Tabla1_2[[#This Row],[Prima]]+Tabla1_2[[#This Row],[Censantias]]+Tabla1_2[[#This Row],[Base Minima]]+Tabla1_2[[#This Row],[Subsidio de Transporte]]</f>
        <v>2490133.3333333335</v>
      </c>
      <c r="AJ63">
        <f>Tabla1_2[[#This Row],[Pago Neto]]*24</f>
        <v>59763200</v>
      </c>
      <c r="AK63">
        <v>0</v>
      </c>
      <c r="AL63">
        <v>20000</v>
      </c>
      <c r="AM63">
        <v>15</v>
      </c>
    </row>
    <row r="64" spans="1:39" x14ac:dyDescent="0.35">
      <c r="A64" t="s">
        <v>4738</v>
      </c>
      <c r="B64" t="s">
        <v>70</v>
      </c>
      <c r="C64" s="1">
        <v>26064</v>
      </c>
      <c r="D64" t="s">
        <v>1131</v>
      </c>
      <c r="E64" t="s">
        <v>1132</v>
      </c>
      <c r="F64" t="s">
        <v>3738</v>
      </c>
      <c r="G64" t="s">
        <v>2756</v>
      </c>
      <c r="H64" s="1">
        <v>40462.889502314814</v>
      </c>
      <c r="I64" t="s">
        <v>3674</v>
      </c>
      <c r="J64">
        <v>1160000</v>
      </c>
      <c r="K64">
        <v>15</v>
      </c>
      <c r="L64">
        <f>Tabla1_2[[#This Row],[SALARIO]]/30*Tabla1_2[[#This Row],[Dias Liquidados]]</f>
        <v>580000</v>
      </c>
      <c r="M64">
        <f>Tabla1_2[[#This Row],[SALARIO]]/100*14/2</f>
        <v>81200</v>
      </c>
      <c r="N64">
        <v>5</v>
      </c>
      <c r="O64">
        <f>Tabla1_2[[#This Row],[Salario t]]*Tabla1_2[[#This Row],['# de Salarios Minimos]]</f>
        <v>2900000</v>
      </c>
      <c r="P64">
        <f>Tabla1_2[[#This Row],[Salario t]]*12</f>
        <v>6960000</v>
      </c>
      <c r="Q64">
        <v>2</v>
      </c>
      <c r="R64">
        <v>2</v>
      </c>
      <c r="S64">
        <v>50000</v>
      </c>
      <c r="T64">
        <v>250000</v>
      </c>
      <c r="U64">
        <v>5000</v>
      </c>
      <c r="V64">
        <f>Tabla1_2[[#This Row],[SALARIO]]/100*8.4</f>
        <v>97440</v>
      </c>
      <c r="W64">
        <f>Tabla1_2[[#This Row],[Seguridad social]]/2</f>
        <v>48720</v>
      </c>
      <c r="X64">
        <f>Tabla1_2[[#This Row],[Seguridad social]]-Tabla1_2[[#This Row],[salud 4%]]</f>
        <v>48720</v>
      </c>
      <c r="Y64">
        <f>Tabla1_2[[#This Row],[Base Minima]]/30*4</f>
        <v>386666.66666666669</v>
      </c>
      <c r="Z64">
        <f>Tabla1_2[[#This Row],[Fondo de Empleados]]+Tabla1_2[[#This Row],[Seguridad social]]</f>
        <v>484106.66666666669</v>
      </c>
      <c r="AA64">
        <f>Tabla1_2[[#This Row],[SALARIO]]/100*1.4</f>
        <v>16239.999999999998</v>
      </c>
      <c r="AB64">
        <f>Tabla1_2[[#This Row],[Base Minima]]/15*1.5</f>
        <v>290000</v>
      </c>
      <c r="AC64">
        <v>0</v>
      </c>
      <c r="AD64">
        <v>0</v>
      </c>
      <c r="AE64">
        <f>Tabla1_2[[#This Row],[Salario t]]/100*2</f>
        <v>11600</v>
      </c>
      <c r="AF64">
        <f>Tabla1_2[[#This Row],[Censantias]]/100*5</f>
        <v>580</v>
      </c>
      <c r="AG64">
        <f>Tabla1_2[[#This Row],[SALARIO]]/30*2</f>
        <v>77333.333333333328</v>
      </c>
      <c r="AH64">
        <v>0</v>
      </c>
      <c r="AI64">
        <f>Tabla1_2[[#This Row],[Prima]]+Tabla1_2[[#This Row],[Censantias]]+Tabla1_2[[#This Row],[Base Minima]]+Tabla1_2[[#This Row],[Subsidio de Transporte]]</f>
        <v>3070133.3333333335</v>
      </c>
      <c r="AJ64">
        <f>Tabla1_2[[#This Row],[Pago Neto]]*24</f>
        <v>73683200</v>
      </c>
      <c r="AK64">
        <v>0</v>
      </c>
      <c r="AL64">
        <v>20000</v>
      </c>
      <c r="AM64">
        <v>15</v>
      </c>
    </row>
    <row r="65" spans="1:39" x14ac:dyDescent="0.35">
      <c r="A65" t="s">
        <v>4739</v>
      </c>
      <c r="B65" t="s">
        <v>71</v>
      </c>
      <c r="C65" s="1">
        <v>28225</v>
      </c>
      <c r="D65" t="s">
        <v>1133</v>
      </c>
      <c r="E65" t="s">
        <v>1134</v>
      </c>
      <c r="F65" t="s">
        <v>3739</v>
      </c>
      <c r="G65" t="s">
        <v>2757</v>
      </c>
      <c r="H65" s="1">
        <v>38993.321284722224</v>
      </c>
      <c r="I65" t="s">
        <v>3672</v>
      </c>
      <c r="J65">
        <v>1160000</v>
      </c>
      <c r="K65">
        <v>15</v>
      </c>
      <c r="L65">
        <f>Tabla1_2[[#This Row],[SALARIO]]/30*Tabla1_2[[#This Row],[Dias Liquidados]]</f>
        <v>580000</v>
      </c>
      <c r="M65">
        <f>Tabla1_2[[#This Row],[SALARIO]]/100*14/2</f>
        <v>81200</v>
      </c>
      <c r="N65">
        <v>5</v>
      </c>
      <c r="O65">
        <f>Tabla1_2[[#This Row],[Salario t]]*Tabla1_2[[#This Row],['# de Salarios Minimos]]</f>
        <v>2900000</v>
      </c>
      <c r="P65">
        <f>Tabla1_2[[#This Row],[Salario t]]*12</f>
        <v>6960000</v>
      </c>
      <c r="Q65">
        <v>2</v>
      </c>
      <c r="R65">
        <v>2</v>
      </c>
      <c r="S65">
        <v>50000</v>
      </c>
      <c r="T65">
        <v>250000</v>
      </c>
      <c r="U65">
        <v>5000</v>
      </c>
      <c r="V65">
        <f>Tabla1_2[[#This Row],[SALARIO]]/100*8.4</f>
        <v>97440</v>
      </c>
      <c r="W65">
        <f>Tabla1_2[[#This Row],[Seguridad social]]/2</f>
        <v>48720</v>
      </c>
      <c r="X65">
        <f>Tabla1_2[[#This Row],[Seguridad social]]-Tabla1_2[[#This Row],[salud 4%]]</f>
        <v>48720</v>
      </c>
      <c r="Y65">
        <f>Tabla1_2[[#This Row],[Base Minima]]/30*4</f>
        <v>386666.66666666669</v>
      </c>
      <c r="Z65">
        <f>Tabla1_2[[#This Row],[Fondo de Empleados]]+Tabla1_2[[#This Row],[Seguridad social]]</f>
        <v>484106.66666666669</v>
      </c>
      <c r="AA65">
        <f>Tabla1_2[[#This Row],[SALARIO]]/100*1.4</f>
        <v>16239.999999999998</v>
      </c>
      <c r="AB65">
        <f>Tabla1_2[[#This Row],[Base Minima]]/15*1.5</f>
        <v>290000</v>
      </c>
      <c r="AC65">
        <v>0</v>
      </c>
      <c r="AD65">
        <v>0</v>
      </c>
      <c r="AE65">
        <f>Tabla1_2[[#This Row],[Salario t]]/100*2</f>
        <v>11600</v>
      </c>
      <c r="AF65">
        <f>Tabla1_2[[#This Row],[Censantias]]/100*5</f>
        <v>580</v>
      </c>
      <c r="AG65">
        <f>Tabla1_2[[#This Row],[SALARIO]]/30*2</f>
        <v>77333.333333333328</v>
      </c>
      <c r="AH65">
        <v>0</v>
      </c>
      <c r="AI65">
        <f>Tabla1_2[[#This Row],[Prima]]+Tabla1_2[[#This Row],[Censantias]]+Tabla1_2[[#This Row],[Base Minima]]+Tabla1_2[[#This Row],[Subsidio de Transporte]]</f>
        <v>3070133.3333333335</v>
      </c>
      <c r="AJ65">
        <f>Tabla1_2[[#This Row],[Pago Neto]]*24</f>
        <v>73683200</v>
      </c>
      <c r="AK65">
        <v>0</v>
      </c>
      <c r="AL65">
        <v>20000</v>
      </c>
      <c r="AM65">
        <v>15</v>
      </c>
    </row>
    <row r="66" spans="1:39" x14ac:dyDescent="0.35">
      <c r="A66" t="s">
        <v>4740</v>
      </c>
      <c r="B66" t="s">
        <v>72</v>
      </c>
      <c r="C66" s="1">
        <v>28736</v>
      </c>
      <c r="D66" t="s">
        <v>1135</v>
      </c>
      <c r="E66" t="s">
        <v>1136</v>
      </c>
      <c r="F66" t="s">
        <v>3740</v>
      </c>
      <c r="G66" t="s">
        <v>2758</v>
      </c>
      <c r="H66" s="1">
        <v>42120.501435185186</v>
      </c>
      <c r="I66" t="s">
        <v>3673</v>
      </c>
      <c r="J66">
        <v>1160000</v>
      </c>
      <c r="K66">
        <v>15</v>
      </c>
      <c r="L66">
        <f>Tabla1_2[[#This Row],[SALARIO]]/30*Tabla1_2[[#This Row],[Dias Liquidados]]</f>
        <v>580000</v>
      </c>
      <c r="M66">
        <f>Tabla1_2[[#This Row],[SALARIO]]/100*14/2</f>
        <v>81200</v>
      </c>
      <c r="N66">
        <v>6</v>
      </c>
      <c r="O66">
        <f>Tabla1_2[[#This Row],[Salario t]]*Tabla1_2[[#This Row],['# de Salarios Minimos]]</f>
        <v>3480000</v>
      </c>
      <c r="P66">
        <f>Tabla1_2[[#This Row],[Salario t]]*12</f>
        <v>6960000</v>
      </c>
      <c r="Q66">
        <v>2</v>
      </c>
      <c r="R66">
        <v>2</v>
      </c>
      <c r="S66">
        <v>50000</v>
      </c>
      <c r="T66">
        <v>250000</v>
      </c>
      <c r="U66">
        <v>5000</v>
      </c>
      <c r="V66">
        <f>Tabla1_2[[#This Row],[SALARIO]]/100*8.4</f>
        <v>97440</v>
      </c>
      <c r="W66">
        <f>Tabla1_2[[#This Row],[Seguridad social]]/2</f>
        <v>48720</v>
      </c>
      <c r="X66">
        <f>Tabla1_2[[#This Row],[Seguridad social]]-Tabla1_2[[#This Row],[salud 4%]]</f>
        <v>48720</v>
      </c>
      <c r="Y66">
        <f>Tabla1_2[[#This Row],[Base Minima]]/30*4</f>
        <v>464000</v>
      </c>
      <c r="Z66">
        <f>Tabla1_2[[#This Row],[Fondo de Empleados]]+Tabla1_2[[#This Row],[Seguridad social]]</f>
        <v>561440</v>
      </c>
      <c r="AA66">
        <f>Tabla1_2[[#This Row],[SALARIO]]/100*1.4</f>
        <v>16239.999999999998</v>
      </c>
      <c r="AB66">
        <f>Tabla1_2[[#This Row],[Base Minima]]/15*1.5</f>
        <v>348000</v>
      </c>
      <c r="AC66">
        <v>0</v>
      </c>
      <c r="AD66">
        <v>0</v>
      </c>
      <c r="AE66">
        <f>Tabla1_2[[#This Row],[Salario t]]/100*2</f>
        <v>11600</v>
      </c>
      <c r="AF66">
        <f>Tabla1_2[[#This Row],[Censantias]]/100*5</f>
        <v>580</v>
      </c>
      <c r="AG66">
        <f>Tabla1_2[[#This Row],[SALARIO]]/30*2</f>
        <v>77333.333333333328</v>
      </c>
      <c r="AH66">
        <v>0</v>
      </c>
      <c r="AI66">
        <f>Tabla1_2[[#This Row],[Prima]]+Tabla1_2[[#This Row],[Censantias]]+Tabla1_2[[#This Row],[Base Minima]]+Tabla1_2[[#This Row],[Subsidio de Transporte]]</f>
        <v>3650133.3333333335</v>
      </c>
      <c r="AJ66">
        <f>Tabla1_2[[#This Row],[Pago Neto]]*24</f>
        <v>87603200</v>
      </c>
      <c r="AK66">
        <v>0</v>
      </c>
      <c r="AL66">
        <v>20000</v>
      </c>
      <c r="AM66">
        <v>15</v>
      </c>
    </row>
    <row r="67" spans="1:39" x14ac:dyDescent="0.35">
      <c r="A67" t="s">
        <v>4741</v>
      </c>
      <c r="B67" t="s">
        <v>73</v>
      </c>
      <c r="C67" s="1">
        <v>29414</v>
      </c>
      <c r="D67" t="s">
        <v>1137</v>
      </c>
      <c r="E67" t="s">
        <v>1138</v>
      </c>
      <c r="F67" t="s">
        <v>3741</v>
      </c>
      <c r="G67" t="s">
        <v>2759</v>
      </c>
      <c r="H67" s="1">
        <v>39865.150231481479</v>
      </c>
      <c r="I67" t="s">
        <v>3673</v>
      </c>
      <c r="J67">
        <v>1160000</v>
      </c>
      <c r="K67">
        <v>15</v>
      </c>
      <c r="L67">
        <f>Tabla1_2[[#This Row],[SALARIO]]/30*Tabla1_2[[#This Row],[Dias Liquidados]]</f>
        <v>580000</v>
      </c>
      <c r="M67">
        <f>Tabla1_2[[#This Row],[SALARIO]]/100*14/2</f>
        <v>81200</v>
      </c>
      <c r="N67">
        <v>6</v>
      </c>
      <c r="O67">
        <f>Tabla1_2[[#This Row],[Salario t]]*Tabla1_2[[#This Row],['# de Salarios Minimos]]</f>
        <v>3480000</v>
      </c>
      <c r="P67">
        <f>Tabla1_2[[#This Row],[Salario t]]*12</f>
        <v>6960000</v>
      </c>
      <c r="Q67">
        <v>2</v>
      </c>
      <c r="R67">
        <v>2</v>
      </c>
      <c r="S67">
        <v>50000</v>
      </c>
      <c r="T67">
        <v>250000</v>
      </c>
      <c r="U67">
        <v>5000</v>
      </c>
      <c r="V67">
        <f>Tabla1_2[[#This Row],[SALARIO]]/100*8.4</f>
        <v>97440</v>
      </c>
      <c r="W67">
        <f>Tabla1_2[[#This Row],[Seguridad social]]/2</f>
        <v>48720</v>
      </c>
      <c r="X67">
        <f>Tabla1_2[[#This Row],[Seguridad social]]-Tabla1_2[[#This Row],[salud 4%]]</f>
        <v>48720</v>
      </c>
      <c r="Y67">
        <f>Tabla1_2[[#This Row],[Base Minima]]/30*4</f>
        <v>464000</v>
      </c>
      <c r="Z67">
        <f>Tabla1_2[[#This Row],[Fondo de Empleados]]+Tabla1_2[[#This Row],[Seguridad social]]</f>
        <v>561440</v>
      </c>
      <c r="AA67">
        <f>Tabla1_2[[#This Row],[SALARIO]]/100*1.4</f>
        <v>16239.999999999998</v>
      </c>
      <c r="AB67">
        <f>Tabla1_2[[#This Row],[Base Minima]]/15*1.5</f>
        <v>348000</v>
      </c>
      <c r="AC67">
        <v>0</v>
      </c>
      <c r="AD67">
        <v>0</v>
      </c>
      <c r="AE67">
        <f>Tabla1_2[[#This Row],[Salario t]]/100*2</f>
        <v>11600</v>
      </c>
      <c r="AF67">
        <f>Tabla1_2[[#This Row],[Censantias]]/100*5</f>
        <v>580</v>
      </c>
      <c r="AG67">
        <f>Tabla1_2[[#This Row],[SALARIO]]/30*2</f>
        <v>77333.333333333328</v>
      </c>
      <c r="AH67">
        <v>0</v>
      </c>
      <c r="AI67">
        <f>Tabla1_2[[#This Row],[Prima]]+Tabla1_2[[#This Row],[Censantias]]+Tabla1_2[[#This Row],[Base Minima]]+Tabla1_2[[#This Row],[Subsidio de Transporte]]</f>
        <v>3650133.3333333335</v>
      </c>
      <c r="AJ67">
        <f>Tabla1_2[[#This Row],[Pago Neto]]*24</f>
        <v>87603200</v>
      </c>
      <c r="AK67">
        <v>0</v>
      </c>
      <c r="AL67">
        <v>20000</v>
      </c>
      <c r="AM67">
        <v>15</v>
      </c>
    </row>
    <row r="68" spans="1:39" x14ac:dyDescent="0.35">
      <c r="A68" t="s">
        <v>4742</v>
      </c>
      <c r="B68" t="s">
        <v>74</v>
      </c>
      <c r="C68" s="1">
        <v>33957</v>
      </c>
      <c r="D68" t="s">
        <v>1139</v>
      </c>
      <c r="E68" t="s">
        <v>1140</v>
      </c>
      <c r="F68" t="s">
        <v>3742</v>
      </c>
      <c r="G68" t="s">
        <v>2760</v>
      </c>
      <c r="H68" s="1">
        <v>42931.600185185183</v>
      </c>
      <c r="I68" t="s">
        <v>3674</v>
      </c>
      <c r="J68">
        <v>1160000</v>
      </c>
      <c r="K68">
        <v>15</v>
      </c>
      <c r="L68">
        <f>Tabla1_2[[#This Row],[SALARIO]]/30*Tabla1_2[[#This Row],[Dias Liquidados]]</f>
        <v>580000</v>
      </c>
      <c r="M68">
        <f>Tabla1_2[[#This Row],[SALARIO]]/100*14/2</f>
        <v>81200</v>
      </c>
      <c r="N68">
        <v>1</v>
      </c>
      <c r="O68">
        <f>Tabla1_2[[#This Row],[Salario t]]*Tabla1_2[[#This Row],['# de Salarios Minimos]]</f>
        <v>580000</v>
      </c>
      <c r="P68">
        <f>Tabla1_2[[#This Row],[Salario t]]*12</f>
        <v>6960000</v>
      </c>
      <c r="Q68">
        <v>2</v>
      </c>
      <c r="R68">
        <v>2</v>
      </c>
      <c r="S68">
        <v>50000</v>
      </c>
      <c r="T68">
        <v>250000</v>
      </c>
      <c r="U68">
        <v>5000</v>
      </c>
      <c r="V68">
        <f>Tabla1_2[[#This Row],[SALARIO]]/100*8.4</f>
        <v>97440</v>
      </c>
      <c r="W68">
        <f>Tabla1_2[[#This Row],[Seguridad social]]/2</f>
        <v>48720</v>
      </c>
      <c r="X68">
        <f>Tabla1_2[[#This Row],[Seguridad social]]-Tabla1_2[[#This Row],[salud 4%]]</f>
        <v>48720</v>
      </c>
      <c r="Y68">
        <f>Tabla1_2[[#This Row],[Base Minima]]/30*4</f>
        <v>77333.333333333328</v>
      </c>
      <c r="Z68">
        <f>Tabla1_2[[#This Row],[Fondo de Empleados]]+Tabla1_2[[#This Row],[Seguridad social]]</f>
        <v>174773.33333333331</v>
      </c>
      <c r="AA68">
        <f>Tabla1_2[[#This Row],[SALARIO]]/100*1.4</f>
        <v>16239.999999999998</v>
      </c>
      <c r="AB68">
        <f>Tabla1_2[[#This Row],[Base Minima]]/15*1.5</f>
        <v>58000</v>
      </c>
      <c r="AC68">
        <v>0</v>
      </c>
      <c r="AD68">
        <v>0</v>
      </c>
      <c r="AE68">
        <f>Tabla1_2[[#This Row],[Salario t]]/100*2</f>
        <v>11600</v>
      </c>
      <c r="AF68">
        <f>Tabla1_2[[#This Row],[Censantias]]/100*5</f>
        <v>580</v>
      </c>
      <c r="AG68">
        <f>Tabla1_2[[#This Row],[SALARIO]]/30*2</f>
        <v>77333.333333333328</v>
      </c>
      <c r="AH68">
        <v>0</v>
      </c>
      <c r="AI68">
        <f>Tabla1_2[[#This Row],[Prima]]+Tabla1_2[[#This Row],[Censantias]]+Tabla1_2[[#This Row],[Base Minima]]+Tabla1_2[[#This Row],[Subsidio de Transporte]]</f>
        <v>750133.33333333337</v>
      </c>
      <c r="AJ68">
        <f>Tabla1_2[[#This Row],[Pago Neto]]*24</f>
        <v>18003200</v>
      </c>
      <c r="AK68">
        <v>0</v>
      </c>
      <c r="AL68">
        <v>20000</v>
      </c>
      <c r="AM68">
        <v>15</v>
      </c>
    </row>
    <row r="69" spans="1:39" x14ac:dyDescent="0.35">
      <c r="A69" t="s">
        <v>4743</v>
      </c>
      <c r="B69" t="s">
        <v>75</v>
      </c>
      <c r="C69" s="1">
        <v>28438</v>
      </c>
      <c r="D69" t="s">
        <v>1141</v>
      </c>
      <c r="E69" t="s">
        <v>1142</v>
      </c>
      <c r="F69" t="s">
        <v>3743</v>
      </c>
      <c r="G69" t="s">
        <v>2761</v>
      </c>
      <c r="H69" s="1">
        <v>39018.031458333331</v>
      </c>
      <c r="I69" t="s">
        <v>3671</v>
      </c>
      <c r="J69">
        <v>1160000</v>
      </c>
      <c r="K69">
        <v>15</v>
      </c>
      <c r="L69">
        <f>Tabla1_2[[#This Row],[SALARIO]]/30*Tabla1_2[[#This Row],[Dias Liquidados]]</f>
        <v>580000</v>
      </c>
      <c r="M69">
        <f>Tabla1_2[[#This Row],[SALARIO]]/100*14/2</f>
        <v>81200</v>
      </c>
      <c r="N69">
        <v>1</v>
      </c>
      <c r="O69">
        <f>Tabla1_2[[#This Row],[Salario t]]*Tabla1_2[[#This Row],['# de Salarios Minimos]]</f>
        <v>580000</v>
      </c>
      <c r="P69">
        <f>Tabla1_2[[#This Row],[Salario t]]*12</f>
        <v>6960000</v>
      </c>
      <c r="Q69">
        <v>2</v>
      </c>
      <c r="R69">
        <v>2</v>
      </c>
      <c r="S69">
        <v>50000</v>
      </c>
      <c r="T69">
        <v>250000</v>
      </c>
      <c r="U69">
        <v>5000</v>
      </c>
      <c r="V69">
        <f>Tabla1_2[[#This Row],[SALARIO]]/100*8.4</f>
        <v>97440</v>
      </c>
      <c r="W69">
        <f>Tabla1_2[[#This Row],[Seguridad social]]/2</f>
        <v>48720</v>
      </c>
      <c r="X69">
        <f>Tabla1_2[[#This Row],[Seguridad social]]-Tabla1_2[[#This Row],[salud 4%]]</f>
        <v>48720</v>
      </c>
      <c r="Y69">
        <f>Tabla1_2[[#This Row],[Base Minima]]/30*4</f>
        <v>77333.333333333328</v>
      </c>
      <c r="Z69">
        <f>Tabla1_2[[#This Row],[Fondo de Empleados]]+Tabla1_2[[#This Row],[Seguridad social]]</f>
        <v>174773.33333333331</v>
      </c>
      <c r="AA69">
        <f>Tabla1_2[[#This Row],[SALARIO]]/100*1.4</f>
        <v>16239.999999999998</v>
      </c>
      <c r="AB69">
        <f>Tabla1_2[[#This Row],[Base Minima]]/15*1.5</f>
        <v>58000</v>
      </c>
      <c r="AC69">
        <v>0</v>
      </c>
      <c r="AD69">
        <v>0</v>
      </c>
      <c r="AE69">
        <f>Tabla1_2[[#This Row],[Salario t]]/100*2</f>
        <v>11600</v>
      </c>
      <c r="AF69">
        <f>Tabla1_2[[#This Row],[Censantias]]/100*5</f>
        <v>580</v>
      </c>
      <c r="AG69">
        <f>Tabla1_2[[#This Row],[SALARIO]]/30*2</f>
        <v>77333.333333333328</v>
      </c>
      <c r="AH69">
        <v>0</v>
      </c>
      <c r="AI69">
        <f>Tabla1_2[[#This Row],[Prima]]+Tabla1_2[[#This Row],[Censantias]]+Tabla1_2[[#This Row],[Base Minima]]+Tabla1_2[[#This Row],[Subsidio de Transporte]]</f>
        <v>750133.33333333337</v>
      </c>
      <c r="AJ69">
        <f>Tabla1_2[[#This Row],[Pago Neto]]*24</f>
        <v>18003200</v>
      </c>
      <c r="AK69">
        <v>0</v>
      </c>
      <c r="AL69">
        <v>20000</v>
      </c>
      <c r="AM69">
        <v>15</v>
      </c>
    </row>
    <row r="70" spans="1:39" x14ac:dyDescent="0.35">
      <c r="A70" t="s">
        <v>4744</v>
      </c>
      <c r="B70" t="s">
        <v>76</v>
      </c>
      <c r="C70" s="1">
        <v>29260</v>
      </c>
      <c r="D70" t="s">
        <v>1143</v>
      </c>
      <c r="E70" t="s">
        <v>1144</v>
      </c>
      <c r="F70" t="s">
        <v>3744</v>
      </c>
      <c r="G70" t="s">
        <v>2762</v>
      </c>
      <c r="H70" s="1">
        <v>38760.850405092591</v>
      </c>
      <c r="I70" t="s">
        <v>3674</v>
      </c>
      <c r="J70">
        <v>1160000</v>
      </c>
      <c r="K70">
        <v>15</v>
      </c>
      <c r="L70">
        <f>Tabla1_2[[#This Row],[SALARIO]]/30*Tabla1_2[[#This Row],[Dias Liquidados]]</f>
        <v>580000</v>
      </c>
      <c r="M70">
        <f>Tabla1_2[[#This Row],[SALARIO]]/100*14/2</f>
        <v>81200</v>
      </c>
      <c r="N70">
        <v>1</v>
      </c>
      <c r="O70">
        <f>Tabla1_2[[#This Row],[Salario t]]*Tabla1_2[[#This Row],['# de Salarios Minimos]]</f>
        <v>580000</v>
      </c>
      <c r="P70">
        <f>Tabla1_2[[#This Row],[Salario t]]*12</f>
        <v>6960000</v>
      </c>
      <c r="Q70">
        <v>2</v>
      </c>
      <c r="R70">
        <v>2</v>
      </c>
      <c r="S70">
        <v>50000</v>
      </c>
      <c r="T70">
        <v>250000</v>
      </c>
      <c r="U70">
        <v>5000</v>
      </c>
      <c r="V70">
        <f>Tabla1_2[[#This Row],[SALARIO]]/100*8.4</f>
        <v>97440</v>
      </c>
      <c r="W70">
        <f>Tabla1_2[[#This Row],[Seguridad social]]/2</f>
        <v>48720</v>
      </c>
      <c r="X70">
        <f>Tabla1_2[[#This Row],[Seguridad social]]-Tabla1_2[[#This Row],[salud 4%]]</f>
        <v>48720</v>
      </c>
      <c r="Y70">
        <f>Tabla1_2[[#This Row],[Base Minima]]/30*4</f>
        <v>77333.333333333328</v>
      </c>
      <c r="Z70">
        <f>Tabla1_2[[#This Row],[Fondo de Empleados]]+Tabla1_2[[#This Row],[Seguridad social]]</f>
        <v>174773.33333333331</v>
      </c>
      <c r="AA70">
        <f>Tabla1_2[[#This Row],[SALARIO]]/100*1.4</f>
        <v>16239.999999999998</v>
      </c>
      <c r="AB70">
        <f>Tabla1_2[[#This Row],[Base Minima]]/15*1.5</f>
        <v>58000</v>
      </c>
      <c r="AC70">
        <v>0</v>
      </c>
      <c r="AD70">
        <v>0</v>
      </c>
      <c r="AE70">
        <f>Tabla1_2[[#This Row],[Salario t]]/100*2</f>
        <v>11600</v>
      </c>
      <c r="AF70">
        <f>Tabla1_2[[#This Row],[Censantias]]/100*5</f>
        <v>580</v>
      </c>
      <c r="AG70">
        <f>Tabla1_2[[#This Row],[SALARIO]]/30*2</f>
        <v>77333.333333333328</v>
      </c>
      <c r="AH70">
        <v>0</v>
      </c>
      <c r="AI70">
        <f>Tabla1_2[[#This Row],[Prima]]+Tabla1_2[[#This Row],[Censantias]]+Tabla1_2[[#This Row],[Base Minima]]+Tabla1_2[[#This Row],[Subsidio de Transporte]]</f>
        <v>750133.33333333337</v>
      </c>
      <c r="AJ70">
        <f>Tabla1_2[[#This Row],[Pago Neto]]*24</f>
        <v>18003200</v>
      </c>
      <c r="AK70">
        <v>0</v>
      </c>
      <c r="AL70">
        <v>20000</v>
      </c>
      <c r="AM70">
        <v>15</v>
      </c>
    </row>
    <row r="71" spans="1:39" x14ac:dyDescent="0.35">
      <c r="A71" t="s">
        <v>4745</v>
      </c>
      <c r="B71" t="s">
        <v>77</v>
      </c>
      <c r="C71" s="1">
        <v>33899</v>
      </c>
      <c r="D71" t="s">
        <v>1145</v>
      </c>
      <c r="E71" t="s">
        <v>1146</v>
      </c>
      <c r="F71" t="s">
        <v>3745</v>
      </c>
      <c r="G71" t="s">
        <v>2763</v>
      </c>
      <c r="H71" s="1">
        <v>41777.592349537037</v>
      </c>
      <c r="I71" t="s">
        <v>3672</v>
      </c>
      <c r="J71">
        <v>1160000</v>
      </c>
      <c r="K71">
        <v>15</v>
      </c>
      <c r="L71">
        <f>Tabla1_2[[#This Row],[SALARIO]]/30*Tabla1_2[[#This Row],[Dias Liquidados]]</f>
        <v>580000</v>
      </c>
      <c r="M71">
        <f>Tabla1_2[[#This Row],[SALARIO]]/100*14/2</f>
        <v>81200</v>
      </c>
      <c r="N71">
        <v>1</v>
      </c>
      <c r="O71">
        <f>Tabla1_2[[#This Row],[Salario t]]*Tabla1_2[[#This Row],['# de Salarios Minimos]]</f>
        <v>580000</v>
      </c>
      <c r="P71">
        <f>Tabla1_2[[#This Row],[Salario t]]*12</f>
        <v>6960000</v>
      </c>
      <c r="Q71">
        <v>2</v>
      </c>
      <c r="R71">
        <v>2</v>
      </c>
      <c r="S71">
        <v>50000</v>
      </c>
      <c r="T71">
        <v>250000</v>
      </c>
      <c r="U71">
        <v>5000</v>
      </c>
      <c r="V71">
        <f>Tabla1_2[[#This Row],[SALARIO]]/100*8.4</f>
        <v>97440</v>
      </c>
      <c r="W71">
        <f>Tabla1_2[[#This Row],[Seguridad social]]/2</f>
        <v>48720</v>
      </c>
      <c r="X71">
        <f>Tabla1_2[[#This Row],[Seguridad social]]-Tabla1_2[[#This Row],[salud 4%]]</f>
        <v>48720</v>
      </c>
      <c r="Y71">
        <f>Tabla1_2[[#This Row],[Base Minima]]/30*4</f>
        <v>77333.333333333328</v>
      </c>
      <c r="Z71">
        <f>Tabla1_2[[#This Row],[Fondo de Empleados]]+Tabla1_2[[#This Row],[Seguridad social]]</f>
        <v>174773.33333333331</v>
      </c>
      <c r="AA71">
        <f>Tabla1_2[[#This Row],[SALARIO]]/100*1.4</f>
        <v>16239.999999999998</v>
      </c>
      <c r="AB71">
        <f>Tabla1_2[[#This Row],[Base Minima]]/15*1.5</f>
        <v>58000</v>
      </c>
      <c r="AC71">
        <v>0</v>
      </c>
      <c r="AD71">
        <v>0</v>
      </c>
      <c r="AE71">
        <f>Tabla1_2[[#This Row],[Salario t]]/100*2</f>
        <v>11600</v>
      </c>
      <c r="AF71">
        <f>Tabla1_2[[#This Row],[Censantias]]/100*5</f>
        <v>580</v>
      </c>
      <c r="AG71">
        <f>Tabla1_2[[#This Row],[SALARIO]]/30*2</f>
        <v>77333.333333333328</v>
      </c>
      <c r="AH71">
        <v>0</v>
      </c>
      <c r="AI71">
        <f>Tabla1_2[[#This Row],[Prima]]+Tabla1_2[[#This Row],[Censantias]]+Tabla1_2[[#This Row],[Base Minima]]+Tabla1_2[[#This Row],[Subsidio de Transporte]]</f>
        <v>750133.33333333337</v>
      </c>
      <c r="AJ71">
        <f>Tabla1_2[[#This Row],[Pago Neto]]*24</f>
        <v>18003200</v>
      </c>
      <c r="AK71">
        <v>0</v>
      </c>
      <c r="AL71">
        <v>20000</v>
      </c>
      <c r="AM71">
        <v>15</v>
      </c>
    </row>
    <row r="72" spans="1:39" x14ac:dyDescent="0.35">
      <c r="A72" t="s">
        <v>4746</v>
      </c>
      <c r="B72" t="s">
        <v>78</v>
      </c>
      <c r="C72" s="1">
        <v>28021</v>
      </c>
      <c r="D72" t="s">
        <v>1147</v>
      </c>
      <c r="E72" t="s">
        <v>1148</v>
      </c>
      <c r="F72" t="s">
        <v>3746</v>
      </c>
      <c r="G72" t="s">
        <v>2764</v>
      </c>
      <c r="H72" s="1">
        <v>39442.242962962962</v>
      </c>
      <c r="I72" t="s">
        <v>3671</v>
      </c>
      <c r="J72">
        <v>1160000</v>
      </c>
      <c r="K72">
        <v>15</v>
      </c>
      <c r="L72">
        <f>Tabla1_2[[#This Row],[SALARIO]]/30*Tabla1_2[[#This Row],[Dias Liquidados]]</f>
        <v>580000</v>
      </c>
      <c r="M72">
        <f>Tabla1_2[[#This Row],[SALARIO]]/100*14/2</f>
        <v>81200</v>
      </c>
      <c r="N72">
        <v>1</v>
      </c>
      <c r="O72">
        <f>Tabla1_2[[#This Row],[Salario t]]*Tabla1_2[[#This Row],['# de Salarios Minimos]]</f>
        <v>580000</v>
      </c>
      <c r="P72">
        <f>Tabla1_2[[#This Row],[Salario t]]*12</f>
        <v>6960000</v>
      </c>
      <c r="Q72">
        <v>2</v>
      </c>
      <c r="R72">
        <v>2</v>
      </c>
      <c r="S72">
        <v>50000</v>
      </c>
      <c r="T72">
        <v>250000</v>
      </c>
      <c r="U72">
        <v>5000</v>
      </c>
      <c r="V72">
        <f>Tabla1_2[[#This Row],[SALARIO]]/100*8.4</f>
        <v>97440</v>
      </c>
      <c r="W72">
        <f>Tabla1_2[[#This Row],[Seguridad social]]/2</f>
        <v>48720</v>
      </c>
      <c r="X72">
        <f>Tabla1_2[[#This Row],[Seguridad social]]-Tabla1_2[[#This Row],[salud 4%]]</f>
        <v>48720</v>
      </c>
      <c r="Y72">
        <f>Tabla1_2[[#This Row],[Base Minima]]/30*4</f>
        <v>77333.333333333328</v>
      </c>
      <c r="Z72">
        <f>Tabla1_2[[#This Row],[Fondo de Empleados]]+Tabla1_2[[#This Row],[Seguridad social]]</f>
        <v>174773.33333333331</v>
      </c>
      <c r="AA72">
        <f>Tabla1_2[[#This Row],[SALARIO]]/100*1.4</f>
        <v>16239.999999999998</v>
      </c>
      <c r="AB72">
        <f>Tabla1_2[[#This Row],[Base Minima]]/15*1.5</f>
        <v>58000</v>
      </c>
      <c r="AC72">
        <v>0</v>
      </c>
      <c r="AD72">
        <v>0</v>
      </c>
      <c r="AE72">
        <f>Tabla1_2[[#This Row],[Salario t]]/100*2</f>
        <v>11600</v>
      </c>
      <c r="AF72">
        <f>Tabla1_2[[#This Row],[Censantias]]/100*5</f>
        <v>580</v>
      </c>
      <c r="AG72">
        <f>Tabla1_2[[#This Row],[SALARIO]]/30*2</f>
        <v>77333.333333333328</v>
      </c>
      <c r="AH72">
        <v>0</v>
      </c>
      <c r="AI72">
        <f>Tabla1_2[[#This Row],[Prima]]+Tabla1_2[[#This Row],[Censantias]]+Tabla1_2[[#This Row],[Base Minima]]+Tabla1_2[[#This Row],[Subsidio de Transporte]]</f>
        <v>750133.33333333337</v>
      </c>
      <c r="AJ72">
        <f>Tabla1_2[[#This Row],[Pago Neto]]*24</f>
        <v>18003200</v>
      </c>
      <c r="AK72">
        <v>0</v>
      </c>
      <c r="AL72">
        <v>20000</v>
      </c>
      <c r="AM72">
        <v>15</v>
      </c>
    </row>
    <row r="73" spans="1:39" x14ac:dyDescent="0.35">
      <c r="A73" t="s">
        <v>4747</v>
      </c>
      <c r="B73" t="s">
        <v>79</v>
      </c>
      <c r="C73" s="1">
        <v>26751</v>
      </c>
      <c r="D73" t="s">
        <v>1149</v>
      </c>
      <c r="E73" t="s">
        <v>1150</v>
      </c>
      <c r="F73" t="s">
        <v>3747</v>
      </c>
      <c r="G73" t="s">
        <v>2765</v>
      </c>
      <c r="H73" s="1">
        <v>38535.210057870368</v>
      </c>
      <c r="I73" t="s">
        <v>3672</v>
      </c>
      <c r="J73">
        <v>1160000</v>
      </c>
      <c r="K73">
        <v>15</v>
      </c>
      <c r="L73">
        <f>Tabla1_2[[#This Row],[SALARIO]]/30*Tabla1_2[[#This Row],[Dias Liquidados]]</f>
        <v>580000</v>
      </c>
      <c r="M73">
        <f>Tabla1_2[[#This Row],[SALARIO]]/100*14/2</f>
        <v>81200</v>
      </c>
      <c r="N73">
        <v>2</v>
      </c>
      <c r="O73">
        <f>Tabla1_2[[#This Row],[Salario t]]*Tabla1_2[[#This Row],['# de Salarios Minimos]]</f>
        <v>1160000</v>
      </c>
      <c r="P73">
        <f>Tabla1_2[[#This Row],[Salario t]]*12</f>
        <v>6960000</v>
      </c>
      <c r="Q73">
        <v>2</v>
      </c>
      <c r="R73">
        <v>2</v>
      </c>
      <c r="S73">
        <v>50000</v>
      </c>
      <c r="T73">
        <v>250000</v>
      </c>
      <c r="U73">
        <v>5000</v>
      </c>
      <c r="V73">
        <f>Tabla1_2[[#This Row],[SALARIO]]/100*8.4</f>
        <v>97440</v>
      </c>
      <c r="W73">
        <f>Tabla1_2[[#This Row],[Seguridad social]]/2</f>
        <v>48720</v>
      </c>
      <c r="X73">
        <f>Tabla1_2[[#This Row],[Seguridad social]]-Tabla1_2[[#This Row],[salud 4%]]</f>
        <v>48720</v>
      </c>
      <c r="Y73">
        <f>Tabla1_2[[#This Row],[Base Minima]]/30*4</f>
        <v>154666.66666666666</v>
      </c>
      <c r="Z73">
        <f>Tabla1_2[[#This Row],[Fondo de Empleados]]+Tabla1_2[[#This Row],[Seguridad social]]</f>
        <v>252106.66666666666</v>
      </c>
      <c r="AA73">
        <f>Tabla1_2[[#This Row],[SALARIO]]/100*1.4</f>
        <v>16239.999999999998</v>
      </c>
      <c r="AB73">
        <f>Tabla1_2[[#This Row],[Base Minima]]/15*1.5</f>
        <v>116000</v>
      </c>
      <c r="AC73">
        <v>0</v>
      </c>
      <c r="AD73">
        <v>0</v>
      </c>
      <c r="AE73">
        <f>Tabla1_2[[#This Row],[Salario t]]/100*2</f>
        <v>11600</v>
      </c>
      <c r="AF73">
        <f>Tabla1_2[[#This Row],[Censantias]]/100*5</f>
        <v>580</v>
      </c>
      <c r="AG73">
        <f>Tabla1_2[[#This Row],[SALARIO]]/30*2</f>
        <v>77333.333333333328</v>
      </c>
      <c r="AH73">
        <v>0</v>
      </c>
      <c r="AI73">
        <f>Tabla1_2[[#This Row],[Prima]]+Tabla1_2[[#This Row],[Censantias]]+Tabla1_2[[#This Row],[Base Minima]]+Tabla1_2[[#This Row],[Subsidio de Transporte]]</f>
        <v>1330133.3333333333</v>
      </c>
      <c r="AJ73">
        <f>Tabla1_2[[#This Row],[Pago Neto]]*24</f>
        <v>31923200</v>
      </c>
      <c r="AK73">
        <v>0</v>
      </c>
      <c r="AL73">
        <v>20000</v>
      </c>
      <c r="AM73">
        <v>15</v>
      </c>
    </row>
    <row r="74" spans="1:39" x14ac:dyDescent="0.35">
      <c r="A74" t="s">
        <v>4748</v>
      </c>
      <c r="B74" t="s">
        <v>80</v>
      </c>
      <c r="C74" s="1">
        <v>36628</v>
      </c>
      <c r="D74" t="s">
        <v>1151</v>
      </c>
      <c r="E74" t="s">
        <v>1152</v>
      </c>
      <c r="F74" t="s">
        <v>3748</v>
      </c>
      <c r="G74" t="s">
        <v>2766</v>
      </c>
      <c r="H74" s="1">
        <v>41175.734513888892</v>
      </c>
      <c r="I74" t="s">
        <v>3673</v>
      </c>
      <c r="J74">
        <v>1160000</v>
      </c>
      <c r="K74">
        <v>15</v>
      </c>
      <c r="L74">
        <f>Tabla1_2[[#This Row],[SALARIO]]/30*Tabla1_2[[#This Row],[Dias Liquidados]]</f>
        <v>580000</v>
      </c>
      <c r="M74">
        <f>Tabla1_2[[#This Row],[SALARIO]]/100*14/2</f>
        <v>81200</v>
      </c>
      <c r="N74">
        <v>2</v>
      </c>
      <c r="O74">
        <f>Tabla1_2[[#This Row],[Salario t]]*Tabla1_2[[#This Row],['# de Salarios Minimos]]</f>
        <v>1160000</v>
      </c>
      <c r="P74">
        <f>Tabla1_2[[#This Row],[Salario t]]*12</f>
        <v>6960000</v>
      </c>
      <c r="Q74">
        <v>2</v>
      </c>
      <c r="R74">
        <v>2</v>
      </c>
      <c r="S74">
        <v>50000</v>
      </c>
      <c r="T74">
        <v>250000</v>
      </c>
      <c r="U74">
        <v>5000</v>
      </c>
      <c r="V74">
        <f>Tabla1_2[[#This Row],[SALARIO]]/100*8.4</f>
        <v>97440</v>
      </c>
      <c r="W74">
        <f>Tabla1_2[[#This Row],[Seguridad social]]/2</f>
        <v>48720</v>
      </c>
      <c r="X74">
        <f>Tabla1_2[[#This Row],[Seguridad social]]-Tabla1_2[[#This Row],[salud 4%]]</f>
        <v>48720</v>
      </c>
      <c r="Y74">
        <f>Tabla1_2[[#This Row],[Base Minima]]/30*4</f>
        <v>154666.66666666666</v>
      </c>
      <c r="Z74">
        <f>Tabla1_2[[#This Row],[Fondo de Empleados]]+Tabla1_2[[#This Row],[Seguridad social]]</f>
        <v>252106.66666666666</v>
      </c>
      <c r="AA74">
        <f>Tabla1_2[[#This Row],[SALARIO]]/100*1.4</f>
        <v>16239.999999999998</v>
      </c>
      <c r="AB74">
        <f>Tabla1_2[[#This Row],[Base Minima]]/15*1.5</f>
        <v>116000</v>
      </c>
      <c r="AC74">
        <v>0</v>
      </c>
      <c r="AD74">
        <v>0</v>
      </c>
      <c r="AE74">
        <f>Tabla1_2[[#This Row],[Salario t]]/100*2</f>
        <v>11600</v>
      </c>
      <c r="AF74">
        <f>Tabla1_2[[#This Row],[Censantias]]/100*5</f>
        <v>580</v>
      </c>
      <c r="AG74">
        <f>Tabla1_2[[#This Row],[SALARIO]]/30*2</f>
        <v>77333.333333333328</v>
      </c>
      <c r="AH74">
        <v>0</v>
      </c>
      <c r="AI74">
        <f>Tabla1_2[[#This Row],[Prima]]+Tabla1_2[[#This Row],[Censantias]]+Tabla1_2[[#This Row],[Base Minima]]+Tabla1_2[[#This Row],[Subsidio de Transporte]]</f>
        <v>1330133.3333333333</v>
      </c>
      <c r="AJ74">
        <f>Tabla1_2[[#This Row],[Pago Neto]]*24</f>
        <v>31923200</v>
      </c>
      <c r="AK74">
        <v>0</v>
      </c>
      <c r="AL74">
        <v>20000</v>
      </c>
      <c r="AM74">
        <v>15</v>
      </c>
    </row>
    <row r="75" spans="1:39" x14ac:dyDescent="0.35">
      <c r="A75" t="s">
        <v>4749</v>
      </c>
      <c r="B75" t="s">
        <v>81</v>
      </c>
      <c r="C75" s="1">
        <v>26346</v>
      </c>
      <c r="D75" t="s">
        <v>1153</v>
      </c>
      <c r="E75" t="s">
        <v>1154</v>
      </c>
      <c r="F75" t="s">
        <v>3749</v>
      </c>
      <c r="G75" t="s">
        <v>2767</v>
      </c>
      <c r="H75" s="1">
        <v>42268.358124999999</v>
      </c>
      <c r="I75" t="s">
        <v>3673</v>
      </c>
      <c r="J75">
        <v>1160000</v>
      </c>
      <c r="K75">
        <v>15</v>
      </c>
      <c r="L75">
        <f>Tabla1_2[[#This Row],[SALARIO]]/30*Tabla1_2[[#This Row],[Dias Liquidados]]</f>
        <v>580000</v>
      </c>
      <c r="M75">
        <f>Tabla1_2[[#This Row],[SALARIO]]/100*14/2</f>
        <v>81200</v>
      </c>
      <c r="N75">
        <v>2</v>
      </c>
      <c r="O75">
        <f>Tabla1_2[[#This Row],[Salario t]]*Tabla1_2[[#This Row],['# de Salarios Minimos]]</f>
        <v>1160000</v>
      </c>
      <c r="P75">
        <f>Tabla1_2[[#This Row],[Salario t]]*12</f>
        <v>6960000</v>
      </c>
      <c r="Q75">
        <v>2</v>
      </c>
      <c r="R75">
        <v>2</v>
      </c>
      <c r="S75">
        <v>50000</v>
      </c>
      <c r="T75">
        <v>250000</v>
      </c>
      <c r="U75">
        <v>5000</v>
      </c>
      <c r="V75">
        <f>Tabla1_2[[#This Row],[SALARIO]]/100*8.4</f>
        <v>97440</v>
      </c>
      <c r="W75">
        <f>Tabla1_2[[#This Row],[Seguridad social]]/2</f>
        <v>48720</v>
      </c>
      <c r="X75">
        <f>Tabla1_2[[#This Row],[Seguridad social]]-Tabla1_2[[#This Row],[salud 4%]]</f>
        <v>48720</v>
      </c>
      <c r="Y75">
        <f>Tabla1_2[[#This Row],[Base Minima]]/30*4</f>
        <v>154666.66666666666</v>
      </c>
      <c r="Z75">
        <f>Tabla1_2[[#This Row],[Fondo de Empleados]]+Tabla1_2[[#This Row],[Seguridad social]]</f>
        <v>252106.66666666666</v>
      </c>
      <c r="AA75">
        <f>Tabla1_2[[#This Row],[SALARIO]]/100*1.4</f>
        <v>16239.999999999998</v>
      </c>
      <c r="AB75">
        <f>Tabla1_2[[#This Row],[Base Minima]]/15*1.5</f>
        <v>116000</v>
      </c>
      <c r="AC75">
        <v>0</v>
      </c>
      <c r="AD75">
        <v>0</v>
      </c>
      <c r="AE75">
        <f>Tabla1_2[[#This Row],[Salario t]]/100*2</f>
        <v>11600</v>
      </c>
      <c r="AF75">
        <f>Tabla1_2[[#This Row],[Censantias]]/100*5</f>
        <v>580</v>
      </c>
      <c r="AG75">
        <f>Tabla1_2[[#This Row],[SALARIO]]/30*2</f>
        <v>77333.333333333328</v>
      </c>
      <c r="AH75">
        <v>0</v>
      </c>
      <c r="AI75">
        <f>Tabla1_2[[#This Row],[Prima]]+Tabla1_2[[#This Row],[Censantias]]+Tabla1_2[[#This Row],[Base Minima]]+Tabla1_2[[#This Row],[Subsidio de Transporte]]</f>
        <v>1330133.3333333333</v>
      </c>
      <c r="AJ75">
        <f>Tabla1_2[[#This Row],[Pago Neto]]*24</f>
        <v>31923200</v>
      </c>
      <c r="AK75">
        <v>0</v>
      </c>
      <c r="AL75">
        <v>20000</v>
      </c>
      <c r="AM75">
        <v>15</v>
      </c>
    </row>
    <row r="76" spans="1:39" x14ac:dyDescent="0.35">
      <c r="A76" t="s">
        <v>4750</v>
      </c>
      <c r="B76" t="s">
        <v>82</v>
      </c>
      <c r="C76" s="1">
        <v>33469</v>
      </c>
      <c r="D76" t="s">
        <v>1155</v>
      </c>
      <c r="E76" t="s">
        <v>1156</v>
      </c>
      <c r="F76" t="s">
        <v>3750</v>
      </c>
      <c r="G76" t="s">
        <v>2768</v>
      </c>
      <c r="H76" s="1">
        <v>42234.621712962966</v>
      </c>
      <c r="I76" t="s">
        <v>3673</v>
      </c>
      <c r="J76">
        <v>1160000</v>
      </c>
      <c r="K76">
        <v>15</v>
      </c>
      <c r="L76">
        <f>Tabla1_2[[#This Row],[SALARIO]]/30*Tabla1_2[[#This Row],[Dias Liquidados]]</f>
        <v>580000</v>
      </c>
      <c r="M76">
        <f>Tabla1_2[[#This Row],[SALARIO]]/100*14/2</f>
        <v>81200</v>
      </c>
      <c r="N76">
        <v>4</v>
      </c>
      <c r="O76">
        <f>Tabla1_2[[#This Row],[Salario t]]*Tabla1_2[[#This Row],['# de Salarios Minimos]]</f>
        <v>2320000</v>
      </c>
      <c r="P76">
        <f>Tabla1_2[[#This Row],[Salario t]]*12</f>
        <v>6960000</v>
      </c>
      <c r="Q76">
        <v>2</v>
      </c>
      <c r="R76">
        <v>2</v>
      </c>
      <c r="S76">
        <v>50000</v>
      </c>
      <c r="T76">
        <v>250000</v>
      </c>
      <c r="U76">
        <v>5000</v>
      </c>
      <c r="V76">
        <f>Tabla1_2[[#This Row],[SALARIO]]/100*8.4</f>
        <v>97440</v>
      </c>
      <c r="W76">
        <f>Tabla1_2[[#This Row],[Seguridad social]]/2</f>
        <v>48720</v>
      </c>
      <c r="X76">
        <f>Tabla1_2[[#This Row],[Seguridad social]]-Tabla1_2[[#This Row],[salud 4%]]</f>
        <v>48720</v>
      </c>
      <c r="Y76">
        <f>Tabla1_2[[#This Row],[Base Minima]]/30*4</f>
        <v>309333.33333333331</v>
      </c>
      <c r="Z76">
        <f>Tabla1_2[[#This Row],[Fondo de Empleados]]+Tabla1_2[[#This Row],[Seguridad social]]</f>
        <v>406773.33333333331</v>
      </c>
      <c r="AA76">
        <f>Tabla1_2[[#This Row],[SALARIO]]/100*1.4</f>
        <v>16239.999999999998</v>
      </c>
      <c r="AB76">
        <f>Tabla1_2[[#This Row],[Base Minima]]/15*1.5</f>
        <v>232000</v>
      </c>
      <c r="AC76">
        <v>0</v>
      </c>
      <c r="AD76">
        <v>0</v>
      </c>
      <c r="AE76">
        <f>Tabla1_2[[#This Row],[Salario t]]/100*2</f>
        <v>11600</v>
      </c>
      <c r="AF76">
        <f>Tabla1_2[[#This Row],[Censantias]]/100*5</f>
        <v>580</v>
      </c>
      <c r="AG76">
        <f>Tabla1_2[[#This Row],[SALARIO]]/30*2</f>
        <v>77333.333333333328</v>
      </c>
      <c r="AH76">
        <v>0</v>
      </c>
      <c r="AI76">
        <f>Tabla1_2[[#This Row],[Prima]]+Tabla1_2[[#This Row],[Censantias]]+Tabla1_2[[#This Row],[Base Minima]]+Tabla1_2[[#This Row],[Subsidio de Transporte]]</f>
        <v>2490133.3333333335</v>
      </c>
      <c r="AJ76">
        <f>Tabla1_2[[#This Row],[Pago Neto]]*24</f>
        <v>59763200</v>
      </c>
      <c r="AK76">
        <v>0</v>
      </c>
      <c r="AL76">
        <v>20000</v>
      </c>
      <c r="AM76">
        <v>15</v>
      </c>
    </row>
    <row r="77" spans="1:39" x14ac:dyDescent="0.35">
      <c r="A77" t="s">
        <v>4751</v>
      </c>
      <c r="B77" t="s">
        <v>83</v>
      </c>
      <c r="C77" s="1">
        <v>30170</v>
      </c>
      <c r="D77" t="s">
        <v>1157</v>
      </c>
      <c r="E77" t="s">
        <v>1158</v>
      </c>
      <c r="F77" t="s">
        <v>3751</v>
      </c>
      <c r="G77" t="s">
        <v>2769</v>
      </c>
      <c r="H77" s="1">
        <v>39561.8512962963</v>
      </c>
      <c r="I77" t="s">
        <v>3672</v>
      </c>
      <c r="J77">
        <v>1160000</v>
      </c>
      <c r="K77">
        <v>15</v>
      </c>
      <c r="L77">
        <f>Tabla1_2[[#This Row],[SALARIO]]/30*Tabla1_2[[#This Row],[Dias Liquidados]]</f>
        <v>580000</v>
      </c>
      <c r="M77">
        <f>Tabla1_2[[#This Row],[SALARIO]]/100*14/2</f>
        <v>81200</v>
      </c>
      <c r="N77">
        <v>4</v>
      </c>
      <c r="O77">
        <f>Tabla1_2[[#This Row],[Salario t]]*Tabla1_2[[#This Row],['# de Salarios Minimos]]</f>
        <v>2320000</v>
      </c>
      <c r="P77">
        <f>Tabla1_2[[#This Row],[Salario t]]*12</f>
        <v>6960000</v>
      </c>
      <c r="Q77">
        <v>2</v>
      </c>
      <c r="R77">
        <v>2</v>
      </c>
      <c r="S77">
        <v>50000</v>
      </c>
      <c r="T77">
        <v>250000</v>
      </c>
      <c r="U77">
        <v>5000</v>
      </c>
      <c r="V77">
        <f>Tabla1_2[[#This Row],[SALARIO]]/100*8.4</f>
        <v>97440</v>
      </c>
      <c r="W77">
        <f>Tabla1_2[[#This Row],[Seguridad social]]/2</f>
        <v>48720</v>
      </c>
      <c r="X77">
        <f>Tabla1_2[[#This Row],[Seguridad social]]-Tabla1_2[[#This Row],[salud 4%]]</f>
        <v>48720</v>
      </c>
      <c r="Y77">
        <f>Tabla1_2[[#This Row],[Base Minima]]/30*4</f>
        <v>309333.33333333331</v>
      </c>
      <c r="Z77">
        <f>Tabla1_2[[#This Row],[Fondo de Empleados]]+Tabla1_2[[#This Row],[Seguridad social]]</f>
        <v>406773.33333333331</v>
      </c>
      <c r="AA77">
        <f>Tabla1_2[[#This Row],[SALARIO]]/100*1.4</f>
        <v>16239.999999999998</v>
      </c>
      <c r="AB77">
        <f>Tabla1_2[[#This Row],[Base Minima]]/15*1.5</f>
        <v>232000</v>
      </c>
      <c r="AC77">
        <v>0</v>
      </c>
      <c r="AD77">
        <v>0</v>
      </c>
      <c r="AE77">
        <f>Tabla1_2[[#This Row],[Salario t]]/100*2</f>
        <v>11600</v>
      </c>
      <c r="AF77">
        <f>Tabla1_2[[#This Row],[Censantias]]/100*5</f>
        <v>580</v>
      </c>
      <c r="AG77">
        <f>Tabla1_2[[#This Row],[SALARIO]]/30*2</f>
        <v>77333.333333333328</v>
      </c>
      <c r="AH77">
        <v>0</v>
      </c>
      <c r="AI77">
        <f>Tabla1_2[[#This Row],[Prima]]+Tabla1_2[[#This Row],[Censantias]]+Tabla1_2[[#This Row],[Base Minima]]+Tabla1_2[[#This Row],[Subsidio de Transporte]]</f>
        <v>2490133.3333333335</v>
      </c>
      <c r="AJ77">
        <f>Tabla1_2[[#This Row],[Pago Neto]]*24</f>
        <v>59763200</v>
      </c>
      <c r="AK77">
        <v>0</v>
      </c>
      <c r="AL77">
        <v>20000</v>
      </c>
      <c r="AM77">
        <v>15</v>
      </c>
    </row>
    <row r="78" spans="1:39" x14ac:dyDescent="0.35">
      <c r="A78" t="s">
        <v>4752</v>
      </c>
      <c r="B78" t="s">
        <v>84</v>
      </c>
      <c r="C78" s="1">
        <v>31024</v>
      </c>
      <c r="D78" t="s">
        <v>1159</v>
      </c>
      <c r="E78" t="s">
        <v>1160</v>
      </c>
      <c r="F78" t="s">
        <v>3752</v>
      </c>
      <c r="G78" t="s">
        <v>2770</v>
      </c>
      <c r="H78" s="1">
        <v>43588.045694444445</v>
      </c>
      <c r="I78" t="s">
        <v>3673</v>
      </c>
      <c r="J78">
        <v>1160000</v>
      </c>
      <c r="K78">
        <v>15</v>
      </c>
      <c r="L78">
        <f>Tabla1_2[[#This Row],[SALARIO]]/30*Tabla1_2[[#This Row],[Dias Liquidados]]</f>
        <v>580000</v>
      </c>
      <c r="M78">
        <f>Tabla1_2[[#This Row],[SALARIO]]/100*14/2</f>
        <v>81200</v>
      </c>
      <c r="N78">
        <v>4</v>
      </c>
      <c r="O78">
        <f>Tabla1_2[[#This Row],[Salario t]]*Tabla1_2[[#This Row],['# de Salarios Minimos]]</f>
        <v>2320000</v>
      </c>
      <c r="P78">
        <f>Tabla1_2[[#This Row],[Salario t]]*12</f>
        <v>6960000</v>
      </c>
      <c r="Q78">
        <v>2</v>
      </c>
      <c r="R78">
        <v>2</v>
      </c>
      <c r="S78">
        <v>50000</v>
      </c>
      <c r="T78">
        <v>250000</v>
      </c>
      <c r="U78">
        <v>5000</v>
      </c>
      <c r="V78">
        <f>Tabla1_2[[#This Row],[SALARIO]]/100*8.4</f>
        <v>97440</v>
      </c>
      <c r="W78">
        <f>Tabla1_2[[#This Row],[Seguridad social]]/2</f>
        <v>48720</v>
      </c>
      <c r="X78">
        <f>Tabla1_2[[#This Row],[Seguridad social]]-Tabla1_2[[#This Row],[salud 4%]]</f>
        <v>48720</v>
      </c>
      <c r="Y78">
        <f>Tabla1_2[[#This Row],[Base Minima]]/30*4</f>
        <v>309333.33333333331</v>
      </c>
      <c r="Z78">
        <f>Tabla1_2[[#This Row],[Fondo de Empleados]]+Tabla1_2[[#This Row],[Seguridad social]]</f>
        <v>406773.33333333331</v>
      </c>
      <c r="AA78">
        <f>Tabla1_2[[#This Row],[SALARIO]]/100*1.4</f>
        <v>16239.999999999998</v>
      </c>
      <c r="AB78">
        <f>Tabla1_2[[#This Row],[Base Minima]]/15*1.5</f>
        <v>232000</v>
      </c>
      <c r="AC78">
        <v>0</v>
      </c>
      <c r="AD78">
        <v>0</v>
      </c>
      <c r="AE78">
        <f>Tabla1_2[[#This Row],[Salario t]]/100*2</f>
        <v>11600</v>
      </c>
      <c r="AF78">
        <f>Tabla1_2[[#This Row],[Censantias]]/100*5</f>
        <v>580</v>
      </c>
      <c r="AG78">
        <f>Tabla1_2[[#This Row],[SALARIO]]/30*2</f>
        <v>77333.333333333328</v>
      </c>
      <c r="AH78">
        <v>0</v>
      </c>
      <c r="AI78">
        <f>Tabla1_2[[#This Row],[Prima]]+Tabla1_2[[#This Row],[Censantias]]+Tabla1_2[[#This Row],[Base Minima]]+Tabla1_2[[#This Row],[Subsidio de Transporte]]</f>
        <v>2490133.3333333335</v>
      </c>
      <c r="AJ78">
        <f>Tabla1_2[[#This Row],[Pago Neto]]*24</f>
        <v>59763200</v>
      </c>
      <c r="AK78">
        <v>0</v>
      </c>
      <c r="AL78">
        <v>20000</v>
      </c>
      <c r="AM78">
        <v>15</v>
      </c>
    </row>
    <row r="79" spans="1:39" x14ac:dyDescent="0.35">
      <c r="A79" t="s">
        <v>4753</v>
      </c>
      <c r="B79" t="s">
        <v>85</v>
      </c>
      <c r="C79" s="1">
        <v>32694</v>
      </c>
      <c r="D79" t="s">
        <v>1161</v>
      </c>
      <c r="E79" t="s">
        <v>1162</v>
      </c>
      <c r="F79" t="s">
        <v>3753</v>
      </c>
      <c r="G79" t="s">
        <v>2771</v>
      </c>
      <c r="H79" s="1">
        <v>40549.198252314818</v>
      </c>
      <c r="I79" t="s">
        <v>3675</v>
      </c>
      <c r="J79">
        <v>1160000</v>
      </c>
      <c r="K79">
        <v>15</v>
      </c>
      <c r="L79">
        <f>Tabla1_2[[#This Row],[SALARIO]]/30*Tabla1_2[[#This Row],[Dias Liquidados]]</f>
        <v>580000</v>
      </c>
      <c r="M79">
        <f>Tabla1_2[[#This Row],[SALARIO]]/100*14/2</f>
        <v>81200</v>
      </c>
      <c r="N79">
        <v>5</v>
      </c>
      <c r="O79">
        <f>Tabla1_2[[#This Row],[Salario t]]*Tabla1_2[[#This Row],['# de Salarios Minimos]]</f>
        <v>2900000</v>
      </c>
      <c r="P79">
        <f>Tabla1_2[[#This Row],[Salario t]]*12</f>
        <v>6960000</v>
      </c>
      <c r="Q79">
        <v>2</v>
      </c>
      <c r="R79">
        <v>2</v>
      </c>
      <c r="S79">
        <v>50000</v>
      </c>
      <c r="T79">
        <v>250000</v>
      </c>
      <c r="U79">
        <v>5000</v>
      </c>
      <c r="V79">
        <f>Tabla1_2[[#This Row],[SALARIO]]/100*8.4</f>
        <v>97440</v>
      </c>
      <c r="W79">
        <f>Tabla1_2[[#This Row],[Seguridad social]]/2</f>
        <v>48720</v>
      </c>
      <c r="X79">
        <f>Tabla1_2[[#This Row],[Seguridad social]]-Tabla1_2[[#This Row],[salud 4%]]</f>
        <v>48720</v>
      </c>
      <c r="Y79">
        <f>Tabla1_2[[#This Row],[Base Minima]]/30*4</f>
        <v>386666.66666666669</v>
      </c>
      <c r="Z79">
        <f>Tabla1_2[[#This Row],[Fondo de Empleados]]+Tabla1_2[[#This Row],[Seguridad social]]</f>
        <v>484106.66666666669</v>
      </c>
      <c r="AA79">
        <f>Tabla1_2[[#This Row],[SALARIO]]/100*1.4</f>
        <v>16239.999999999998</v>
      </c>
      <c r="AB79">
        <f>Tabla1_2[[#This Row],[Base Minima]]/15*1.5</f>
        <v>290000</v>
      </c>
      <c r="AC79">
        <v>0</v>
      </c>
      <c r="AD79">
        <v>0</v>
      </c>
      <c r="AE79">
        <f>Tabla1_2[[#This Row],[Salario t]]/100*2</f>
        <v>11600</v>
      </c>
      <c r="AF79">
        <f>Tabla1_2[[#This Row],[Censantias]]/100*5</f>
        <v>580</v>
      </c>
      <c r="AG79">
        <f>Tabla1_2[[#This Row],[SALARIO]]/30*2</f>
        <v>77333.333333333328</v>
      </c>
      <c r="AH79">
        <v>0</v>
      </c>
      <c r="AI79">
        <f>Tabla1_2[[#This Row],[Prima]]+Tabla1_2[[#This Row],[Censantias]]+Tabla1_2[[#This Row],[Base Minima]]+Tabla1_2[[#This Row],[Subsidio de Transporte]]</f>
        <v>3070133.3333333335</v>
      </c>
      <c r="AJ79">
        <f>Tabla1_2[[#This Row],[Pago Neto]]*24</f>
        <v>73683200</v>
      </c>
      <c r="AK79">
        <v>0</v>
      </c>
      <c r="AL79">
        <v>20000</v>
      </c>
      <c r="AM79">
        <v>15</v>
      </c>
    </row>
    <row r="80" spans="1:39" x14ac:dyDescent="0.35">
      <c r="A80" t="s">
        <v>4754</v>
      </c>
      <c r="B80" t="s">
        <v>86</v>
      </c>
      <c r="C80" s="1">
        <v>27063</v>
      </c>
      <c r="D80" t="s">
        <v>1163</v>
      </c>
      <c r="E80" t="s">
        <v>1164</v>
      </c>
      <c r="F80" t="s">
        <v>3754</v>
      </c>
      <c r="G80" t="s">
        <v>2772</v>
      </c>
      <c r="H80" s="1">
        <v>44185.448807870373</v>
      </c>
      <c r="I80" t="s">
        <v>3672</v>
      </c>
      <c r="J80">
        <v>1160000</v>
      </c>
      <c r="K80">
        <v>15</v>
      </c>
      <c r="L80">
        <f>Tabla1_2[[#This Row],[SALARIO]]/30*Tabla1_2[[#This Row],[Dias Liquidados]]</f>
        <v>580000</v>
      </c>
      <c r="M80">
        <f>Tabla1_2[[#This Row],[SALARIO]]/100*14/2</f>
        <v>81200</v>
      </c>
      <c r="N80">
        <v>5</v>
      </c>
      <c r="O80">
        <f>Tabla1_2[[#This Row],[Salario t]]*Tabla1_2[[#This Row],['# de Salarios Minimos]]</f>
        <v>2900000</v>
      </c>
      <c r="P80">
        <f>Tabla1_2[[#This Row],[Salario t]]*12</f>
        <v>6960000</v>
      </c>
      <c r="Q80">
        <v>2</v>
      </c>
      <c r="R80">
        <v>2</v>
      </c>
      <c r="S80">
        <v>50000</v>
      </c>
      <c r="T80">
        <v>250000</v>
      </c>
      <c r="U80">
        <v>5000</v>
      </c>
      <c r="V80">
        <f>Tabla1_2[[#This Row],[SALARIO]]/100*8.4</f>
        <v>97440</v>
      </c>
      <c r="W80">
        <f>Tabla1_2[[#This Row],[Seguridad social]]/2</f>
        <v>48720</v>
      </c>
      <c r="X80">
        <f>Tabla1_2[[#This Row],[Seguridad social]]-Tabla1_2[[#This Row],[salud 4%]]</f>
        <v>48720</v>
      </c>
      <c r="Y80">
        <f>Tabla1_2[[#This Row],[Base Minima]]/30*4</f>
        <v>386666.66666666669</v>
      </c>
      <c r="Z80">
        <f>Tabla1_2[[#This Row],[Fondo de Empleados]]+Tabla1_2[[#This Row],[Seguridad social]]</f>
        <v>484106.66666666669</v>
      </c>
      <c r="AA80">
        <f>Tabla1_2[[#This Row],[SALARIO]]/100*1.4</f>
        <v>16239.999999999998</v>
      </c>
      <c r="AB80">
        <f>Tabla1_2[[#This Row],[Base Minima]]/15*1.5</f>
        <v>290000</v>
      </c>
      <c r="AC80">
        <v>0</v>
      </c>
      <c r="AD80">
        <v>0</v>
      </c>
      <c r="AE80">
        <f>Tabla1_2[[#This Row],[Salario t]]/100*2</f>
        <v>11600</v>
      </c>
      <c r="AF80">
        <f>Tabla1_2[[#This Row],[Censantias]]/100*5</f>
        <v>580</v>
      </c>
      <c r="AG80">
        <f>Tabla1_2[[#This Row],[SALARIO]]/30*2</f>
        <v>77333.333333333328</v>
      </c>
      <c r="AH80">
        <v>0</v>
      </c>
      <c r="AI80">
        <f>Tabla1_2[[#This Row],[Prima]]+Tabla1_2[[#This Row],[Censantias]]+Tabla1_2[[#This Row],[Base Minima]]+Tabla1_2[[#This Row],[Subsidio de Transporte]]</f>
        <v>3070133.3333333335</v>
      </c>
      <c r="AJ80">
        <f>Tabla1_2[[#This Row],[Pago Neto]]*24</f>
        <v>73683200</v>
      </c>
      <c r="AK80">
        <v>0</v>
      </c>
      <c r="AL80">
        <v>20000</v>
      </c>
      <c r="AM80">
        <v>15</v>
      </c>
    </row>
    <row r="81" spans="1:39" x14ac:dyDescent="0.35">
      <c r="A81" t="s">
        <v>4755</v>
      </c>
      <c r="B81" t="s">
        <v>87</v>
      </c>
      <c r="C81" s="1">
        <v>34433</v>
      </c>
      <c r="D81" t="s">
        <v>1165</v>
      </c>
      <c r="E81" t="s">
        <v>1166</v>
      </c>
      <c r="F81" t="s">
        <v>3755</v>
      </c>
      <c r="G81" t="s">
        <v>2773</v>
      </c>
      <c r="H81" s="1">
        <v>39817.509027777778</v>
      </c>
      <c r="I81" t="s">
        <v>3671</v>
      </c>
      <c r="J81">
        <v>1160000</v>
      </c>
      <c r="K81">
        <v>15</v>
      </c>
      <c r="L81">
        <f>Tabla1_2[[#This Row],[SALARIO]]/30*Tabla1_2[[#This Row],[Dias Liquidados]]</f>
        <v>580000</v>
      </c>
      <c r="M81">
        <f>Tabla1_2[[#This Row],[SALARIO]]/100*14/2</f>
        <v>81200</v>
      </c>
      <c r="N81">
        <v>6</v>
      </c>
      <c r="O81">
        <f>Tabla1_2[[#This Row],[Salario t]]*Tabla1_2[[#This Row],['# de Salarios Minimos]]</f>
        <v>3480000</v>
      </c>
      <c r="P81">
        <f>Tabla1_2[[#This Row],[Salario t]]*12</f>
        <v>6960000</v>
      </c>
      <c r="Q81">
        <v>2</v>
      </c>
      <c r="R81">
        <v>2</v>
      </c>
      <c r="S81">
        <v>50000</v>
      </c>
      <c r="T81">
        <v>250000</v>
      </c>
      <c r="U81">
        <v>5000</v>
      </c>
      <c r="V81">
        <f>Tabla1_2[[#This Row],[SALARIO]]/100*8.4</f>
        <v>97440</v>
      </c>
      <c r="W81">
        <f>Tabla1_2[[#This Row],[Seguridad social]]/2</f>
        <v>48720</v>
      </c>
      <c r="X81">
        <f>Tabla1_2[[#This Row],[Seguridad social]]-Tabla1_2[[#This Row],[salud 4%]]</f>
        <v>48720</v>
      </c>
      <c r="Y81">
        <f>Tabla1_2[[#This Row],[Base Minima]]/30*4</f>
        <v>464000</v>
      </c>
      <c r="Z81">
        <f>Tabla1_2[[#This Row],[Fondo de Empleados]]+Tabla1_2[[#This Row],[Seguridad social]]</f>
        <v>561440</v>
      </c>
      <c r="AA81">
        <f>Tabla1_2[[#This Row],[SALARIO]]/100*1.4</f>
        <v>16239.999999999998</v>
      </c>
      <c r="AB81">
        <f>Tabla1_2[[#This Row],[Base Minima]]/15*1.5</f>
        <v>348000</v>
      </c>
      <c r="AC81">
        <v>0</v>
      </c>
      <c r="AD81">
        <v>0</v>
      </c>
      <c r="AE81">
        <f>Tabla1_2[[#This Row],[Salario t]]/100*2</f>
        <v>11600</v>
      </c>
      <c r="AF81">
        <f>Tabla1_2[[#This Row],[Censantias]]/100*5</f>
        <v>580</v>
      </c>
      <c r="AG81">
        <f>Tabla1_2[[#This Row],[SALARIO]]/30*2</f>
        <v>77333.333333333328</v>
      </c>
      <c r="AH81">
        <v>0</v>
      </c>
      <c r="AI81">
        <f>Tabla1_2[[#This Row],[Prima]]+Tabla1_2[[#This Row],[Censantias]]+Tabla1_2[[#This Row],[Base Minima]]+Tabla1_2[[#This Row],[Subsidio de Transporte]]</f>
        <v>3650133.3333333335</v>
      </c>
      <c r="AJ81">
        <f>Tabla1_2[[#This Row],[Pago Neto]]*24</f>
        <v>87603200</v>
      </c>
      <c r="AK81">
        <v>0</v>
      </c>
      <c r="AL81">
        <v>20000</v>
      </c>
      <c r="AM81">
        <v>15</v>
      </c>
    </row>
    <row r="82" spans="1:39" x14ac:dyDescent="0.35">
      <c r="A82" t="s">
        <v>4756</v>
      </c>
      <c r="B82" t="s">
        <v>88</v>
      </c>
      <c r="C82" s="1">
        <v>35890</v>
      </c>
      <c r="D82" t="s">
        <v>1167</v>
      </c>
      <c r="E82" t="s">
        <v>1168</v>
      </c>
      <c r="F82" t="s">
        <v>3756</v>
      </c>
      <c r="G82" t="s">
        <v>2774</v>
      </c>
      <c r="H82" s="1">
        <v>41643.007754629631</v>
      </c>
      <c r="I82" t="s">
        <v>3672</v>
      </c>
      <c r="J82">
        <v>1160000</v>
      </c>
      <c r="K82">
        <v>15</v>
      </c>
      <c r="L82">
        <f>Tabla1_2[[#This Row],[SALARIO]]/30*Tabla1_2[[#This Row],[Dias Liquidados]]</f>
        <v>580000</v>
      </c>
      <c r="M82">
        <f>Tabla1_2[[#This Row],[SALARIO]]/100*14/2</f>
        <v>81200</v>
      </c>
      <c r="N82">
        <v>6</v>
      </c>
      <c r="O82">
        <f>Tabla1_2[[#This Row],[Salario t]]*Tabla1_2[[#This Row],['# de Salarios Minimos]]</f>
        <v>3480000</v>
      </c>
      <c r="P82">
        <f>Tabla1_2[[#This Row],[Salario t]]*12</f>
        <v>6960000</v>
      </c>
      <c r="Q82">
        <v>2</v>
      </c>
      <c r="R82">
        <v>2</v>
      </c>
      <c r="S82">
        <v>50000</v>
      </c>
      <c r="T82">
        <v>250000</v>
      </c>
      <c r="U82">
        <v>5000</v>
      </c>
      <c r="V82">
        <f>Tabla1_2[[#This Row],[SALARIO]]/100*8.4</f>
        <v>97440</v>
      </c>
      <c r="W82">
        <f>Tabla1_2[[#This Row],[Seguridad social]]/2</f>
        <v>48720</v>
      </c>
      <c r="X82">
        <f>Tabla1_2[[#This Row],[Seguridad social]]-Tabla1_2[[#This Row],[salud 4%]]</f>
        <v>48720</v>
      </c>
      <c r="Y82">
        <f>Tabla1_2[[#This Row],[Base Minima]]/30*4</f>
        <v>464000</v>
      </c>
      <c r="Z82">
        <f>Tabla1_2[[#This Row],[Fondo de Empleados]]+Tabla1_2[[#This Row],[Seguridad social]]</f>
        <v>561440</v>
      </c>
      <c r="AA82">
        <f>Tabla1_2[[#This Row],[SALARIO]]/100*1.4</f>
        <v>16239.999999999998</v>
      </c>
      <c r="AB82">
        <f>Tabla1_2[[#This Row],[Base Minima]]/15*1.5</f>
        <v>348000</v>
      </c>
      <c r="AC82">
        <v>0</v>
      </c>
      <c r="AD82">
        <v>0</v>
      </c>
      <c r="AE82">
        <f>Tabla1_2[[#This Row],[Salario t]]/100*2</f>
        <v>11600</v>
      </c>
      <c r="AF82">
        <f>Tabla1_2[[#This Row],[Censantias]]/100*5</f>
        <v>580</v>
      </c>
      <c r="AG82">
        <f>Tabla1_2[[#This Row],[SALARIO]]/30*2</f>
        <v>77333.333333333328</v>
      </c>
      <c r="AH82">
        <v>0</v>
      </c>
      <c r="AI82">
        <f>Tabla1_2[[#This Row],[Prima]]+Tabla1_2[[#This Row],[Censantias]]+Tabla1_2[[#This Row],[Base Minima]]+Tabla1_2[[#This Row],[Subsidio de Transporte]]</f>
        <v>3650133.3333333335</v>
      </c>
      <c r="AJ82">
        <f>Tabla1_2[[#This Row],[Pago Neto]]*24</f>
        <v>87603200</v>
      </c>
      <c r="AK82">
        <v>0</v>
      </c>
      <c r="AL82">
        <v>20000</v>
      </c>
      <c r="AM82">
        <v>15</v>
      </c>
    </row>
    <row r="83" spans="1:39" x14ac:dyDescent="0.35">
      <c r="A83" t="s">
        <v>4757</v>
      </c>
      <c r="B83" t="s">
        <v>89</v>
      </c>
      <c r="C83" s="1">
        <v>31273</v>
      </c>
      <c r="D83" t="s">
        <v>1169</v>
      </c>
      <c r="E83" t="s">
        <v>1170</v>
      </c>
      <c r="F83" t="s">
        <v>3757</v>
      </c>
      <c r="G83" t="s">
        <v>2775</v>
      </c>
      <c r="H83" s="1">
        <v>41403.350439814814</v>
      </c>
      <c r="I83" t="s">
        <v>3671</v>
      </c>
      <c r="J83">
        <v>1160000</v>
      </c>
      <c r="K83">
        <v>15</v>
      </c>
      <c r="L83">
        <f>Tabla1_2[[#This Row],[SALARIO]]/30*Tabla1_2[[#This Row],[Dias Liquidados]]</f>
        <v>580000</v>
      </c>
      <c r="M83">
        <f>Tabla1_2[[#This Row],[SALARIO]]/100*14/2</f>
        <v>81200</v>
      </c>
      <c r="N83">
        <v>1</v>
      </c>
      <c r="O83">
        <f>Tabla1_2[[#This Row],[Salario t]]*Tabla1_2[[#This Row],['# de Salarios Minimos]]</f>
        <v>580000</v>
      </c>
      <c r="P83">
        <f>Tabla1_2[[#This Row],[Salario t]]*12</f>
        <v>6960000</v>
      </c>
      <c r="Q83">
        <v>2</v>
      </c>
      <c r="R83">
        <v>2</v>
      </c>
      <c r="S83">
        <v>50000</v>
      </c>
      <c r="T83">
        <v>250000</v>
      </c>
      <c r="U83">
        <v>5000</v>
      </c>
      <c r="V83">
        <f>Tabla1_2[[#This Row],[SALARIO]]/100*8.4</f>
        <v>97440</v>
      </c>
      <c r="W83">
        <f>Tabla1_2[[#This Row],[Seguridad social]]/2</f>
        <v>48720</v>
      </c>
      <c r="X83">
        <f>Tabla1_2[[#This Row],[Seguridad social]]-Tabla1_2[[#This Row],[salud 4%]]</f>
        <v>48720</v>
      </c>
      <c r="Y83">
        <f>Tabla1_2[[#This Row],[Base Minima]]/30*4</f>
        <v>77333.333333333328</v>
      </c>
      <c r="Z83">
        <f>Tabla1_2[[#This Row],[Fondo de Empleados]]+Tabla1_2[[#This Row],[Seguridad social]]</f>
        <v>174773.33333333331</v>
      </c>
      <c r="AA83">
        <f>Tabla1_2[[#This Row],[SALARIO]]/100*1.4</f>
        <v>16239.999999999998</v>
      </c>
      <c r="AB83">
        <f>Tabla1_2[[#This Row],[Base Minima]]/15*1.5</f>
        <v>58000</v>
      </c>
      <c r="AC83">
        <v>0</v>
      </c>
      <c r="AD83">
        <v>0</v>
      </c>
      <c r="AE83">
        <f>Tabla1_2[[#This Row],[Salario t]]/100*2</f>
        <v>11600</v>
      </c>
      <c r="AF83">
        <f>Tabla1_2[[#This Row],[Censantias]]/100*5</f>
        <v>580</v>
      </c>
      <c r="AG83">
        <f>Tabla1_2[[#This Row],[SALARIO]]/30*2</f>
        <v>77333.333333333328</v>
      </c>
      <c r="AH83">
        <v>0</v>
      </c>
      <c r="AI83">
        <f>Tabla1_2[[#This Row],[Prima]]+Tabla1_2[[#This Row],[Censantias]]+Tabla1_2[[#This Row],[Base Minima]]+Tabla1_2[[#This Row],[Subsidio de Transporte]]</f>
        <v>750133.33333333337</v>
      </c>
      <c r="AJ83">
        <f>Tabla1_2[[#This Row],[Pago Neto]]*24</f>
        <v>18003200</v>
      </c>
      <c r="AK83">
        <v>0</v>
      </c>
      <c r="AL83">
        <v>20000</v>
      </c>
      <c r="AM83">
        <v>15</v>
      </c>
    </row>
    <row r="84" spans="1:39" x14ac:dyDescent="0.35">
      <c r="A84" t="s">
        <v>4758</v>
      </c>
      <c r="B84" t="s">
        <v>90</v>
      </c>
      <c r="C84" s="1">
        <v>33040</v>
      </c>
      <c r="D84" t="s">
        <v>1171</v>
      </c>
      <c r="E84" t="s">
        <v>1172</v>
      </c>
      <c r="F84" t="s">
        <v>3758</v>
      </c>
      <c r="G84" t="s">
        <v>2776</v>
      </c>
      <c r="H84" s="1">
        <v>40251.064270833333</v>
      </c>
      <c r="I84" t="s">
        <v>3673</v>
      </c>
      <c r="J84">
        <v>1160000</v>
      </c>
      <c r="K84">
        <v>15</v>
      </c>
      <c r="L84">
        <f>Tabla1_2[[#This Row],[SALARIO]]/30*Tabla1_2[[#This Row],[Dias Liquidados]]</f>
        <v>580000</v>
      </c>
      <c r="M84">
        <f>Tabla1_2[[#This Row],[SALARIO]]/100*14/2</f>
        <v>81200</v>
      </c>
      <c r="N84">
        <v>1</v>
      </c>
      <c r="O84">
        <f>Tabla1_2[[#This Row],[Salario t]]*Tabla1_2[[#This Row],['# de Salarios Minimos]]</f>
        <v>580000</v>
      </c>
      <c r="P84">
        <f>Tabla1_2[[#This Row],[Salario t]]*12</f>
        <v>6960000</v>
      </c>
      <c r="Q84">
        <v>2</v>
      </c>
      <c r="R84">
        <v>2</v>
      </c>
      <c r="S84">
        <v>50000</v>
      </c>
      <c r="T84">
        <v>250000</v>
      </c>
      <c r="U84">
        <v>5000</v>
      </c>
      <c r="V84">
        <f>Tabla1_2[[#This Row],[SALARIO]]/100*8.4</f>
        <v>97440</v>
      </c>
      <c r="W84">
        <f>Tabla1_2[[#This Row],[Seguridad social]]/2</f>
        <v>48720</v>
      </c>
      <c r="X84">
        <f>Tabla1_2[[#This Row],[Seguridad social]]-Tabla1_2[[#This Row],[salud 4%]]</f>
        <v>48720</v>
      </c>
      <c r="Y84">
        <f>Tabla1_2[[#This Row],[Base Minima]]/30*4</f>
        <v>77333.333333333328</v>
      </c>
      <c r="Z84">
        <f>Tabla1_2[[#This Row],[Fondo de Empleados]]+Tabla1_2[[#This Row],[Seguridad social]]</f>
        <v>174773.33333333331</v>
      </c>
      <c r="AA84">
        <f>Tabla1_2[[#This Row],[SALARIO]]/100*1.4</f>
        <v>16239.999999999998</v>
      </c>
      <c r="AB84">
        <f>Tabla1_2[[#This Row],[Base Minima]]/15*1.5</f>
        <v>58000</v>
      </c>
      <c r="AC84">
        <v>0</v>
      </c>
      <c r="AD84">
        <v>0</v>
      </c>
      <c r="AE84">
        <f>Tabla1_2[[#This Row],[Salario t]]/100*2</f>
        <v>11600</v>
      </c>
      <c r="AF84">
        <f>Tabla1_2[[#This Row],[Censantias]]/100*5</f>
        <v>580</v>
      </c>
      <c r="AG84">
        <f>Tabla1_2[[#This Row],[SALARIO]]/30*2</f>
        <v>77333.333333333328</v>
      </c>
      <c r="AH84">
        <v>0</v>
      </c>
      <c r="AI84">
        <f>Tabla1_2[[#This Row],[Prima]]+Tabla1_2[[#This Row],[Censantias]]+Tabla1_2[[#This Row],[Base Minima]]+Tabla1_2[[#This Row],[Subsidio de Transporte]]</f>
        <v>750133.33333333337</v>
      </c>
      <c r="AJ84">
        <f>Tabla1_2[[#This Row],[Pago Neto]]*24</f>
        <v>18003200</v>
      </c>
      <c r="AK84">
        <v>0</v>
      </c>
      <c r="AL84">
        <v>20000</v>
      </c>
      <c r="AM84">
        <v>15</v>
      </c>
    </row>
    <row r="85" spans="1:39" x14ac:dyDescent="0.35">
      <c r="A85" t="s">
        <v>4759</v>
      </c>
      <c r="B85" t="s">
        <v>91</v>
      </c>
      <c r="C85" s="1">
        <v>34050</v>
      </c>
      <c r="D85" t="s">
        <v>1173</v>
      </c>
      <c r="E85" t="s">
        <v>1174</v>
      </c>
      <c r="F85" t="s">
        <v>3759</v>
      </c>
      <c r="G85" t="s">
        <v>2777</v>
      </c>
      <c r="H85" s="1">
        <v>40933.466793981483</v>
      </c>
      <c r="I85" t="s">
        <v>3671</v>
      </c>
      <c r="J85">
        <v>1160000</v>
      </c>
      <c r="K85">
        <v>15</v>
      </c>
      <c r="L85">
        <f>Tabla1_2[[#This Row],[SALARIO]]/30*Tabla1_2[[#This Row],[Dias Liquidados]]</f>
        <v>580000</v>
      </c>
      <c r="M85">
        <f>Tabla1_2[[#This Row],[SALARIO]]/100*14/2</f>
        <v>81200</v>
      </c>
      <c r="N85">
        <v>1</v>
      </c>
      <c r="O85">
        <f>Tabla1_2[[#This Row],[Salario t]]*Tabla1_2[[#This Row],['# de Salarios Minimos]]</f>
        <v>580000</v>
      </c>
      <c r="P85">
        <f>Tabla1_2[[#This Row],[Salario t]]*12</f>
        <v>6960000</v>
      </c>
      <c r="Q85">
        <v>2</v>
      </c>
      <c r="R85">
        <v>2</v>
      </c>
      <c r="S85">
        <v>50000</v>
      </c>
      <c r="T85">
        <v>250000</v>
      </c>
      <c r="U85">
        <v>5000</v>
      </c>
      <c r="V85">
        <f>Tabla1_2[[#This Row],[SALARIO]]/100*8.4</f>
        <v>97440</v>
      </c>
      <c r="W85">
        <f>Tabla1_2[[#This Row],[Seguridad social]]/2</f>
        <v>48720</v>
      </c>
      <c r="X85">
        <f>Tabla1_2[[#This Row],[Seguridad social]]-Tabla1_2[[#This Row],[salud 4%]]</f>
        <v>48720</v>
      </c>
      <c r="Y85">
        <f>Tabla1_2[[#This Row],[Base Minima]]/30*4</f>
        <v>77333.333333333328</v>
      </c>
      <c r="Z85">
        <f>Tabla1_2[[#This Row],[Fondo de Empleados]]+Tabla1_2[[#This Row],[Seguridad social]]</f>
        <v>174773.33333333331</v>
      </c>
      <c r="AA85">
        <f>Tabla1_2[[#This Row],[SALARIO]]/100*1.4</f>
        <v>16239.999999999998</v>
      </c>
      <c r="AB85">
        <f>Tabla1_2[[#This Row],[Base Minima]]/15*1.5</f>
        <v>58000</v>
      </c>
      <c r="AC85">
        <v>0</v>
      </c>
      <c r="AD85">
        <v>0</v>
      </c>
      <c r="AE85">
        <f>Tabla1_2[[#This Row],[Salario t]]/100*2</f>
        <v>11600</v>
      </c>
      <c r="AF85">
        <f>Tabla1_2[[#This Row],[Censantias]]/100*5</f>
        <v>580</v>
      </c>
      <c r="AG85">
        <f>Tabla1_2[[#This Row],[SALARIO]]/30*2</f>
        <v>77333.333333333328</v>
      </c>
      <c r="AH85">
        <v>0</v>
      </c>
      <c r="AI85">
        <f>Tabla1_2[[#This Row],[Prima]]+Tabla1_2[[#This Row],[Censantias]]+Tabla1_2[[#This Row],[Base Minima]]+Tabla1_2[[#This Row],[Subsidio de Transporte]]</f>
        <v>750133.33333333337</v>
      </c>
      <c r="AJ85">
        <f>Tabla1_2[[#This Row],[Pago Neto]]*24</f>
        <v>18003200</v>
      </c>
      <c r="AK85">
        <v>0</v>
      </c>
      <c r="AL85">
        <v>20000</v>
      </c>
      <c r="AM85">
        <v>15</v>
      </c>
    </row>
    <row r="86" spans="1:39" x14ac:dyDescent="0.35">
      <c r="A86" t="s">
        <v>4760</v>
      </c>
      <c r="B86" t="s">
        <v>92</v>
      </c>
      <c r="C86" s="1">
        <v>35432</v>
      </c>
      <c r="D86" t="s">
        <v>1175</v>
      </c>
      <c r="E86" t="s">
        <v>1176</v>
      </c>
      <c r="F86" t="s">
        <v>3760</v>
      </c>
      <c r="G86" t="s">
        <v>2778</v>
      </c>
      <c r="H86" s="1">
        <v>42938.151666666665</v>
      </c>
      <c r="I86" t="s">
        <v>3674</v>
      </c>
      <c r="J86">
        <v>1160000</v>
      </c>
      <c r="K86">
        <v>15</v>
      </c>
      <c r="L86">
        <f>Tabla1_2[[#This Row],[SALARIO]]/30*Tabla1_2[[#This Row],[Dias Liquidados]]</f>
        <v>580000</v>
      </c>
      <c r="M86">
        <f>Tabla1_2[[#This Row],[SALARIO]]/100*14/2</f>
        <v>81200</v>
      </c>
      <c r="N86">
        <v>1</v>
      </c>
      <c r="O86">
        <f>Tabla1_2[[#This Row],[Salario t]]*Tabla1_2[[#This Row],['# de Salarios Minimos]]</f>
        <v>580000</v>
      </c>
      <c r="P86">
        <f>Tabla1_2[[#This Row],[Salario t]]*12</f>
        <v>6960000</v>
      </c>
      <c r="Q86">
        <v>2</v>
      </c>
      <c r="R86">
        <v>2</v>
      </c>
      <c r="S86">
        <v>50000</v>
      </c>
      <c r="T86">
        <v>250000</v>
      </c>
      <c r="U86">
        <v>5000</v>
      </c>
      <c r="V86">
        <f>Tabla1_2[[#This Row],[SALARIO]]/100*8.4</f>
        <v>97440</v>
      </c>
      <c r="W86">
        <f>Tabla1_2[[#This Row],[Seguridad social]]/2</f>
        <v>48720</v>
      </c>
      <c r="X86">
        <f>Tabla1_2[[#This Row],[Seguridad social]]-Tabla1_2[[#This Row],[salud 4%]]</f>
        <v>48720</v>
      </c>
      <c r="Y86">
        <f>Tabla1_2[[#This Row],[Base Minima]]/30*4</f>
        <v>77333.333333333328</v>
      </c>
      <c r="Z86">
        <f>Tabla1_2[[#This Row],[Fondo de Empleados]]+Tabla1_2[[#This Row],[Seguridad social]]</f>
        <v>174773.33333333331</v>
      </c>
      <c r="AA86">
        <f>Tabla1_2[[#This Row],[SALARIO]]/100*1.4</f>
        <v>16239.999999999998</v>
      </c>
      <c r="AB86">
        <f>Tabla1_2[[#This Row],[Base Minima]]/15*1.5</f>
        <v>58000</v>
      </c>
      <c r="AC86">
        <v>0</v>
      </c>
      <c r="AD86">
        <v>0</v>
      </c>
      <c r="AE86">
        <f>Tabla1_2[[#This Row],[Salario t]]/100*2</f>
        <v>11600</v>
      </c>
      <c r="AF86">
        <f>Tabla1_2[[#This Row],[Censantias]]/100*5</f>
        <v>580</v>
      </c>
      <c r="AG86">
        <f>Tabla1_2[[#This Row],[SALARIO]]/30*2</f>
        <v>77333.333333333328</v>
      </c>
      <c r="AH86">
        <v>0</v>
      </c>
      <c r="AI86">
        <f>Tabla1_2[[#This Row],[Prima]]+Tabla1_2[[#This Row],[Censantias]]+Tabla1_2[[#This Row],[Base Minima]]+Tabla1_2[[#This Row],[Subsidio de Transporte]]</f>
        <v>750133.33333333337</v>
      </c>
      <c r="AJ86">
        <f>Tabla1_2[[#This Row],[Pago Neto]]*24</f>
        <v>18003200</v>
      </c>
      <c r="AK86">
        <v>0</v>
      </c>
      <c r="AL86">
        <v>20000</v>
      </c>
      <c r="AM86">
        <v>15</v>
      </c>
    </row>
    <row r="87" spans="1:39" x14ac:dyDescent="0.35">
      <c r="A87" t="s">
        <v>4761</v>
      </c>
      <c r="B87" t="s">
        <v>93</v>
      </c>
      <c r="C87" s="1">
        <v>25991</v>
      </c>
      <c r="D87" t="s">
        <v>1177</v>
      </c>
      <c r="E87" t="s">
        <v>1178</v>
      </c>
      <c r="F87" t="s">
        <v>3761</v>
      </c>
      <c r="G87" t="s">
        <v>2779</v>
      </c>
      <c r="H87" s="1">
        <v>41851.90388888889</v>
      </c>
      <c r="I87" t="s">
        <v>3671</v>
      </c>
      <c r="J87">
        <v>1160000</v>
      </c>
      <c r="K87">
        <v>15</v>
      </c>
      <c r="L87">
        <f>Tabla1_2[[#This Row],[SALARIO]]/30*Tabla1_2[[#This Row],[Dias Liquidados]]</f>
        <v>580000</v>
      </c>
      <c r="M87">
        <f>Tabla1_2[[#This Row],[SALARIO]]/100*14/2</f>
        <v>81200</v>
      </c>
      <c r="N87">
        <v>1</v>
      </c>
      <c r="O87">
        <f>Tabla1_2[[#This Row],[Salario t]]*Tabla1_2[[#This Row],['# de Salarios Minimos]]</f>
        <v>580000</v>
      </c>
      <c r="P87">
        <f>Tabla1_2[[#This Row],[Salario t]]*12</f>
        <v>6960000</v>
      </c>
      <c r="Q87">
        <v>2</v>
      </c>
      <c r="R87">
        <v>2</v>
      </c>
      <c r="S87">
        <v>50000</v>
      </c>
      <c r="T87">
        <v>250000</v>
      </c>
      <c r="U87">
        <v>5000</v>
      </c>
      <c r="V87">
        <f>Tabla1_2[[#This Row],[SALARIO]]/100*8.4</f>
        <v>97440</v>
      </c>
      <c r="W87">
        <f>Tabla1_2[[#This Row],[Seguridad social]]/2</f>
        <v>48720</v>
      </c>
      <c r="X87">
        <f>Tabla1_2[[#This Row],[Seguridad social]]-Tabla1_2[[#This Row],[salud 4%]]</f>
        <v>48720</v>
      </c>
      <c r="Y87">
        <f>Tabla1_2[[#This Row],[Base Minima]]/30*4</f>
        <v>77333.333333333328</v>
      </c>
      <c r="Z87">
        <f>Tabla1_2[[#This Row],[Fondo de Empleados]]+Tabla1_2[[#This Row],[Seguridad social]]</f>
        <v>174773.33333333331</v>
      </c>
      <c r="AA87">
        <f>Tabla1_2[[#This Row],[SALARIO]]/100*1.4</f>
        <v>16239.999999999998</v>
      </c>
      <c r="AB87">
        <f>Tabla1_2[[#This Row],[Base Minima]]/15*1.5</f>
        <v>58000</v>
      </c>
      <c r="AC87">
        <v>0</v>
      </c>
      <c r="AD87">
        <v>0</v>
      </c>
      <c r="AE87">
        <f>Tabla1_2[[#This Row],[Salario t]]/100*2</f>
        <v>11600</v>
      </c>
      <c r="AF87">
        <f>Tabla1_2[[#This Row],[Censantias]]/100*5</f>
        <v>580</v>
      </c>
      <c r="AG87">
        <f>Tabla1_2[[#This Row],[SALARIO]]/30*2</f>
        <v>77333.333333333328</v>
      </c>
      <c r="AH87">
        <v>0</v>
      </c>
      <c r="AI87">
        <f>Tabla1_2[[#This Row],[Prima]]+Tabla1_2[[#This Row],[Censantias]]+Tabla1_2[[#This Row],[Base Minima]]+Tabla1_2[[#This Row],[Subsidio de Transporte]]</f>
        <v>750133.33333333337</v>
      </c>
      <c r="AJ87">
        <f>Tabla1_2[[#This Row],[Pago Neto]]*24</f>
        <v>18003200</v>
      </c>
      <c r="AK87">
        <v>0</v>
      </c>
      <c r="AL87">
        <v>20000</v>
      </c>
      <c r="AM87">
        <v>15</v>
      </c>
    </row>
    <row r="88" spans="1:39" x14ac:dyDescent="0.35">
      <c r="A88" t="s">
        <v>4762</v>
      </c>
      <c r="B88" t="s">
        <v>94</v>
      </c>
      <c r="C88" s="1">
        <v>31588</v>
      </c>
      <c r="D88" t="s">
        <v>1179</v>
      </c>
      <c r="E88" t="s">
        <v>1180</v>
      </c>
      <c r="F88" t="s">
        <v>3762</v>
      </c>
      <c r="G88" t="s">
        <v>2780</v>
      </c>
      <c r="H88" s="1">
        <v>42630.124942129631</v>
      </c>
      <c r="I88" t="s">
        <v>3671</v>
      </c>
      <c r="J88">
        <v>1160000</v>
      </c>
      <c r="K88">
        <v>15</v>
      </c>
      <c r="L88">
        <f>Tabla1_2[[#This Row],[SALARIO]]/30*Tabla1_2[[#This Row],[Dias Liquidados]]</f>
        <v>580000</v>
      </c>
      <c r="M88">
        <f>Tabla1_2[[#This Row],[SALARIO]]/100*14/2</f>
        <v>81200</v>
      </c>
      <c r="N88">
        <v>2</v>
      </c>
      <c r="O88">
        <f>Tabla1_2[[#This Row],[Salario t]]*Tabla1_2[[#This Row],['# de Salarios Minimos]]</f>
        <v>1160000</v>
      </c>
      <c r="P88">
        <f>Tabla1_2[[#This Row],[Salario t]]*12</f>
        <v>6960000</v>
      </c>
      <c r="Q88">
        <v>2</v>
      </c>
      <c r="R88">
        <v>2</v>
      </c>
      <c r="S88">
        <v>50000</v>
      </c>
      <c r="T88">
        <v>250000</v>
      </c>
      <c r="U88">
        <v>5000</v>
      </c>
      <c r="V88">
        <f>Tabla1_2[[#This Row],[SALARIO]]/100*8.4</f>
        <v>97440</v>
      </c>
      <c r="W88">
        <f>Tabla1_2[[#This Row],[Seguridad social]]/2</f>
        <v>48720</v>
      </c>
      <c r="X88">
        <f>Tabla1_2[[#This Row],[Seguridad social]]-Tabla1_2[[#This Row],[salud 4%]]</f>
        <v>48720</v>
      </c>
      <c r="Y88">
        <f>Tabla1_2[[#This Row],[Base Minima]]/30*4</f>
        <v>154666.66666666666</v>
      </c>
      <c r="Z88">
        <f>Tabla1_2[[#This Row],[Fondo de Empleados]]+Tabla1_2[[#This Row],[Seguridad social]]</f>
        <v>252106.66666666666</v>
      </c>
      <c r="AA88">
        <f>Tabla1_2[[#This Row],[SALARIO]]/100*1.4</f>
        <v>16239.999999999998</v>
      </c>
      <c r="AB88">
        <f>Tabla1_2[[#This Row],[Base Minima]]/15*1.5</f>
        <v>116000</v>
      </c>
      <c r="AC88">
        <v>0</v>
      </c>
      <c r="AD88">
        <v>0</v>
      </c>
      <c r="AE88">
        <f>Tabla1_2[[#This Row],[Salario t]]/100*2</f>
        <v>11600</v>
      </c>
      <c r="AF88">
        <f>Tabla1_2[[#This Row],[Censantias]]/100*5</f>
        <v>580</v>
      </c>
      <c r="AG88">
        <f>Tabla1_2[[#This Row],[SALARIO]]/30*2</f>
        <v>77333.333333333328</v>
      </c>
      <c r="AH88">
        <v>0</v>
      </c>
      <c r="AI88">
        <f>Tabla1_2[[#This Row],[Prima]]+Tabla1_2[[#This Row],[Censantias]]+Tabla1_2[[#This Row],[Base Minima]]+Tabla1_2[[#This Row],[Subsidio de Transporte]]</f>
        <v>1330133.3333333333</v>
      </c>
      <c r="AJ88">
        <f>Tabla1_2[[#This Row],[Pago Neto]]*24</f>
        <v>31923200</v>
      </c>
      <c r="AK88">
        <v>0</v>
      </c>
      <c r="AL88">
        <v>20000</v>
      </c>
      <c r="AM88">
        <v>15</v>
      </c>
    </row>
    <row r="89" spans="1:39" x14ac:dyDescent="0.35">
      <c r="A89" t="s">
        <v>4763</v>
      </c>
      <c r="B89" t="s">
        <v>95</v>
      </c>
      <c r="C89" s="1">
        <v>27148</v>
      </c>
      <c r="D89" t="s">
        <v>1181</v>
      </c>
      <c r="E89" t="s">
        <v>1182</v>
      </c>
      <c r="F89" t="s">
        <v>3763</v>
      </c>
      <c r="G89" t="s">
        <v>2781</v>
      </c>
      <c r="H89" s="1">
        <v>40308.601817129631</v>
      </c>
      <c r="I89" t="s">
        <v>3673</v>
      </c>
      <c r="J89">
        <v>1160000</v>
      </c>
      <c r="K89">
        <v>15</v>
      </c>
      <c r="L89">
        <f>Tabla1_2[[#This Row],[SALARIO]]/30*Tabla1_2[[#This Row],[Dias Liquidados]]</f>
        <v>580000</v>
      </c>
      <c r="M89">
        <f>Tabla1_2[[#This Row],[SALARIO]]/100*14/2</f>
        <v>81200</v>
      </c>
      <c r="N89">
        <v>2</v>
      </c>
      <c r="O89">
        <f>Tabla1_2[[#This Row],[Salario t]]*Tabla1_2[[#This Row],['# de Salarios Minimos]]</f>
        <v>1160000</v>
      </c>
      <c r="P89">
        <f>Tabla1_2[[#This Row],[Salario t]]*12</f>
        <v>6960000</v>
      </c>
      <c r="Q89">
        <v>2</v>
      </c>
      <c r="R89">
        <v>2</v>
      </c>
      <c r="S89">
        <v>50000</v>
      </c>
      <c r="T89">
        <v>250000</v>
      </c>
      <c r="U89">
        <v>5000</v>
      </c>
      <c r="V89">
        <f>Tabla1_2[[#This Row],[SALARIO]]/100*8.4</f>
        <v>97440</v>
      </c>
      <c r="W89">
        <f>Tabla1_2[[#This Row],[Seguridad social]]/2</f>
        <v>48720</v>
      </c>
      <c r="X89">
        <f>Tabla1_2[[#This Row],[Seguridad social]]-Tabla1_2[[#This Row],[salud 4%]]</f>
        <v>48720</v>
      </c>
      <c r="Y89">
        <f>Tabla1_2[[#This Row],[Base Minima]]/30*4</f>
        <v>154666.66666666666</v>
      </c>
      <c r="Z89">
        <f>Tabla1_2[[#This Row],[Fondo de Empleados]]+Tabla1_2[[#This Row],[Seguridad social]]</f>
        <v>252106.66666666666</v>
      </c>
      <c r="AA89">
        <f>Tabla1_2[[#This Row],[SALARIO]]/100*1.4</f>
        <v>16239.999999999998</v>
      </c>
      <c r="AB89">
        <f>Tabla1_2[[#This Row],[Base Minima]]/15*1.5</f>
        <v>116000</v>
      </c>
      <c r="AC89">
        <v>0</v>
      </c>
      <c r="AD89">
        <v>0</v>
      </c>
      <c r="AE89">
        <f>Tabla1_2[[#This Row],[Salario t]]/100*2</f>
        <v>11600</v>
      </c>
      <c r="AF89">
        <f>Tabla1_2[[#This Row],[Censantias]]/100*5</f>
        <v>580</v>
      </c>
      <c r="AG89">
        <f>Tabla1_2[[#This Row],[SALARIO]]/30*2</f>
        <v>77333.333333333328</v>
      </c>
      <c r="AH89">
        <v>0</v>
      </c>
      <c r="AI89">
        <f>Tabla1_2[[#This Row],[Prima]]+Tabla1_2[[#This Row],[Censantias]]+Tabla1_2[[#This Row],[Base Minima]]+Tabla1_2[[#This Row],[Subsidio de Transporte]]</f>
        <v>1330133.3333333333</v>
      </c>
      <c r="AJ89">
        <f>Tabla1_2[[#This Row],[Pago Neto]]*24</f>
        <v>31923200</v>
      </c>
      <c r="AK89">
        <v>0</v>
      </c>
      <c r="AL89">
        <v>20000</v>
      </c>
      <c r="AM89">
        <v>15</v>
      </c>
    </row>
    <row r="90" spans="1:39" x14ac:dyDescent="0.35">
      <c r="A90" t="s">
        <v>4764</v>
      </c>
      <c r="B90" t="s">
        <v>96</v>
      </c>
      <c r="C90" s="1">
        <v>33060</v>
      </c>
      <c r="D90" t="s">
        <v>1183</v>
      </c>
      <c r="E90" t="s">
        <v>1184</v>
      </c>
      <c r="F90" t="s">
        <v>3764</v>
      </c>
      <c r="G90" t="s">
        <v>2782</v>
      </c>
      <c r="H90" s="1">
        <v>42624.166006944448</v>
      </c>
      <c r="I90" t="s">
        <v>3675</v>
      </c>
      <c r="J90">
        <v>1160000</v>
      </c>
      <c r="K90">
        <v>15</v>
      </c>
      <c r="L90">
        <f>Tabla1_2[[#This Row],[SALARIO]]/30*Tabla1_2[[#This Row],[Dias Liquidados]]</f>
        <v>580000</v>
      </c>
      <c r="M90">
        <f>Tabla1_2[[#This Row],[SALARIO]]/100*14/2</f>
        <v>81200</v>
      </c>
      <c r="N90">
        <v>2</v>
      </c>
      <c r="O90">
        <f>Tabla1_2[[#This Row],[Salario t]]*Tabla1_2[[#This Row],['# de Salarios Minimos]]</f>
        <v>1160000</v>
      </c>
      <c r="P90">
        <f>Tabla1_2[[#This Row],[Salario t]]*12</f>
        <v>6960000</v>
      </c>
      <c r="Q90">
        <v>2</v>
      </c>
      <c r="R90">
        <v>2</v>
      </c>
      <c r="S90">
        <v>50000</v>
      </c>
      <c r="T90">
        <v>250000</v>
      </c>
      <c r="U90">
        <v>5000</v>
      </c>
      <c r="V90">
        <f>Tabla1_2[[#This Row],[SALARIO]]/100*8.4</f>
        <v>97440</v>
      </c>
      <c r="W90">
        <f>Tabla1_2[[#This Row],[Seguridad social]]/2</f>
        <v>48720</v>
      </c>
      <c r="X90">
        <f>Tabla1_2[[#This Row],[Seguridad social]]-Tabla1_2[[#This Row],[salud 4%]]</f>
        <v>48720</v>
      </c>
      <c r="Y90">
        <f>Tabla1_2[[#This Row],[Base Minima]]/30*4</f>
        <v>154666.66666666666</v>
      </c>
      <c r="Z90">
        <f>Tabla1_2[[#This Row],[Fondo de Empleados]]+Tabla1_2[[#This Row],[Seguridad social]]</f>
        <v>252106.66666666666</v>
      </c>
      <c r="AA90">
        <f>Tabla1_2[[#This Row],[SALARIO]]/100*1.4</f>
        <v>16239.999999999998</v>
      </c>
      <c r="AB90">
        <f>Tabla1_2[[#This Row],[Base Minima]]/15*1.5</f>
        <v>116000</v>
      </c>
      <c r="AC90">
        <v>0</v>
      </c>
      <c r="AD90">
        <v>0</v>
      </c>
      <c r="AE90">
        <f>Tabla1_2[[#This Row],[Salario t]]/100*2</f>
        <v>11600</v>
      </c>
      <c r="AF90">
        <f>Tabla1_2[[#This Row],[Censantias]]/100*5</f>
        <v>580</v>
      </c>
      <c r="AG90">
        <f>Tabla1_2[[#This Row],[SALARIO]]/30*2</f>
        <v>77333.333333333328</v>
      </c>
      <c r="AH90">
        <v>0</v>
      </c>
      <c r="AI90">
        <f>Tabla1_2[[#This Row],[Prima]]+Tabla1_2[[#This Row],[Censantias]]+Tabla1_2[[#This Row],[Base Minima]]+Tabla1_2[[#This Row],[Subsidio de Transporte]]</f>
        <v>1330133.3333333333</v>
      </c>
      <c r="AJ90">
        <f>Tabla1_2[[#This Row],[Pago Neto]]*24</f>
        <v>31923200</v>
      </c>
      <c r="AK90">
        <v>0</v>
      </c>
      <c r="AL90">
        <v>20000</v>
      </c>
      <c r="AM90">
        <v>15</v>
      </c>
    </row>
    <row r="91" spans="1:39" x14ac:dyDescent="0.35">
      <c r="A91" t="s">
        <v>4765</v>
      </c>
      <c r="B91" t="s">
        <v>97</v>
      </c>
      <c r="C91" s="1">
        <v>30162</v>
      </c>
      <c r="D91" t="s">
        <v>1185</v>
      </c>
      <c r="E91" t="s">
        <v>1186</v>
      </c>
      <c r="F91" t="s">
        <v>3765</v>
      </c>
      <c r="G91" t="s">
        <v>2783</v>
      </c>
      <c r="H91" s="1">
        <v>40490.906631944446</v>
      </c>
      <c r="I91" t="s">
        <v>3671</v>
      </c>
      <c r="J91">
        <v>1160000</v>
      </c>
      <c r="K91">
        <v>15</v>
      </c>
      <c r="L91">
        <f>Tabla1_2[[#This Row],[SALARIO]]/30*Tabla1_2[[#This Row],[Dias Liquidados]]</f>
        <v>580000</v>
      </c>
      <c r="M91">
        <f>Tabla1_2[[#This Row],[SALARIO]]/100*14/2</f>
        <v>81200</v>
      </c>
      <c r="N91">
        <v>4</v>
      </c>
      <c r="O91">
        <f>Tabla1_2[[#This Row],[Salario t]]*Tabla1_2[[#This Row],['# de Salarios Minimos]]</f>
        <v>2320000</v>
      </c>
      <c r="P91">
        <f>Tabla1_2[[#This Row],[Salario t]]*12</f>
        <v>6960000</v>
      </c>
      <c r="Q91">
        <v>2</v>
      </c>
      <c r="R91">
        <v>2</v>
      </c>
      <c r="S91">
        <v>50000</v>
      </c>
      <c r="T91">
        <v>250000</v>
      </c>
      <c r="U91">
        <v>5000</v>
      </c>
      <c r="V91">
        <f>Tabla1_2[[#This Row],[SALARIO]]/100*8.4</f>
        <v>97440</v>
      </c>
      <c r="W91">
        <f>Tabla1_2[[#This Row],[Seguridad social]]/2</f>
        <v>48720</v>
      </c>
      <c r="X91">
        <f>Tabla1_2[[#This Row],[Seguridad social]]-Tabla1_2[[#This Row],[salud 4%]]</f>
        <v>48720</v>
      </c>
      <c r="Y91">
        <f>Tabla1_2[[#This Row],[Base Minima]]/30*4</f>
        <v>309333.33333333331</v>
      </c>
      <c r="Z91">
        <f>Tabla1_2[[#This Row],[Fondo de Empleados]]+Tabla1_2[[#This Row],[Seguridad social]]</f>
        <v>406773.33333333331</v>
      </c>
      <c r="AA91">
        <f>Tabla1_2[[#This Row],[SALARIO]]/100*1.4</f>
        <v>16239.999999999998</v>
      </c>
      <c r="AB91">
        <f>Tabla1_2[[#This Row],[Base Minima]]/15*1.5</f>
        <v>232000</v>
      </c>
      <c r="AC91">
        <v>0</v>
      </c>
      <c r="AD91">
        <v>0</v>
      </c>
      <c r="AE91">
        <f>Tabla1_2[[#This Row],[Salario t]]/100*2</f>
        <v>11600</v>
      </c>
      <c r="AF91">
        <f>Tabla1_2[[#This Row],[Censantias]]/100*5</f>
        <v>580</v>
      </c>
      <c r="AG91">
        <f>Tabla1_2[[#This Row],[SALARIO]]/30*2</f>
        <v>77333.333333333328</v>
      </c>
      <c r="AH91">
        <v>0</v>
      </c>
      <c r="AI91">
        <f>Tabla1_2[[#This Row],[Prima]]+Tabla1_2[[#This Row],[Censantias]]+Tabla1_2[[#This Row],[Base Minima]]+Tabla1_2[[#This Row],[Subsidio de Transporte]]</f>
        <v>2490133.3333333335</v>
      </c>
      <c r="AJ91">
        <f>Tabla1_2[[#This Row],[Pago Neto]]*24</f>
        <v>59763200</v>
      </c>
      <c r="AK91">
        <v>0</v>
      </c>
      <c r="AL91">
        <v>20000</v>
      </c>
      <c r="AM91">
        <v>15</v>
      </c>
    </row>
    <row r="92" spans="1:39" x14ac:dyDescent="0.35">
      <c r="A92" t="s">
        <v>4766</v>
      </c>
      <c r="B92" t="s">
        <v>98</v>
      </c>
      <c r="C92" s="1">
        <v>34715</v>
      </c>
      <c r="D92" t="s">
        <v>1187</v>
      </c>
      <c r="E92" t="s">
        <v>1188</v>
      </c>
      <c r="F92" t="s">
        <v>3766</v>
      </c>
      <c r="G92" t="s">
        <v>2784</v>
      </c>
      <c r="H92" s="1">
        <v>42343.866747685184</v>
      </c>
      <c r="I92" t="s">
        <v>3672</v>
      </c>
      <c r="J92">
        <v>1160000</v>
      </c>
      <c r="K92">
        <v>15</v>
      </c>
      <c r="L92">
        <f>Tabla1_2[[#This Row],[SALARIO]]/30*Tabla1_2[[#This Row],[Dias Liquidados]]</f>
        <v>580000</v>
      </c>
      <c r="M92">
        <f>Tabla1_2[[#This Row],[SALARIO]]/100*14/2</f>
        <v>81200</v>
      </c>
      <c r="N92">
        <v>4</v>
      </c>
      <c r="O92">
        <f>Tabla1_2[[#This Row],[Salario t]]*Tabla1_2[[#This Row],['# de Salarios Minimos]]</f>
        <v>2320000</v>
      </c>
      <c r="P92">
        <f>Tabla1_2[[#This Row],[Salario t]]*12</f>
        <v>6960000</v>
      </c>
      <c r="Q92">
        <v>2</v>
      </c>
      <c r="R92">
        <v>2</v>
      </c>
      <c r="S92">
        <v>50000</v>
      </c>
      <c r="T92">
        <v>250000</v>
      </c>
      <c r="U92">
        <v>5000</v>
      </c>
      <c r="V92">
        <f>Tabla1_2[[#This Row],[SALARIO]]/100*8.4</f>
        <v>97440</v>
      </c>
      <c r="W92">
        <f>Tabla1_2[[#This Row],[Seguridad social]]/2</f>
        <v>48720</v>
      </c>
      <c r="X92">
        <f>Tabla1_2[[#This Row],[Seguridad social]]-Tabla1_2[[#This Row],[salud 4%]]</f>
        <v>48720</v>
      </c>
      <c r="Y92">
        <f>Tabla1_2[[#This Row],[Base Minima]]/30*4</f>
        <v>309333.33333333331</v>
      </c>
      <c r="Z92">
        <f>Tabla1_2[[#This Row],[Fondo de Empleados]]+Tabla1_2[[#This Row],[Seguridad social]]</f>
        <v>406773.33333333331</v>
      </c>
      <c r="AA92">
        <f>Tabla1_2[[#This Row],[SALARIO]]/100*1.4</f>
        <v>16239.999999999998</v>
      </c>
      <c r="AB92">
        <f>Tabla1_2[[#This Row],[Base Minima]]/15*1.5</f>
        <v>232000</v>
      </c>
      <c r="AC92">
        <v>0</v>
      </c>
      <c r="AD92">
        <v>0</v>
      </c>
      <c r="AE92">
        <f>Tabla1_2[[#This Row],[Salario t]]/100*2</f>
        <v>11600</v>
      </c>
      <c r="AF92">
        <f>Tabla1_2[[#This Row],[Censantias]]/100*5</f>
        <v>580</v>
      </c>
      <c r="AG92">
        <f>Tabla1_2[[#This Row],[SALARIO]]/30*2</f>
        <v>77333.333333333328</v>
      </c>
      <c r="AH92">
        <v>0</v>
      </c>
      <c r="AI92">
        <f>Tabla1_2[[#This Row],[Prima]]+Tabla1_2[[#This Row],[Censantias]]+Tabla1_2[[#This Row],[Base Minima]]+Tabla1_2[[#This Row],[Subsidio de Transporte]]</f>
        <v>2490133.3333333335</v>
      </c>
      <c r="AJ92">
        <f>Tabla1_2[[#This Row],[Pago Neto]]*24</f>
        <v>59763200</v>
      </c>
      <c r="AK92">
        <v>0</v>
      </c>
      <c r="AL92">
        <v>20000</v>
      </c>
      <c r="AM92">
        <v>15</v>
      </c>
    </row>
    <row r="93" spans="1:39" x14ac:dyDescent="0.35">
      <c r="A93" t="s">
        <v>4767</v>
      </c>
      <c r="B93" t="s">
        <v>99</v>
      </c>
      <c r="C93" s="1">
        <v>34167</v>
      </c>
      <c r="D93" t="s">
        <v>1189</v>
      </c>
      <c r="E93" t="s">
        <v>1190</v>
      </c>
      <c r="F93" t="s">
        <v>3767</v>
      </c>
      <c r="G93" t="s">
        <v>2785</v>
      </c>
      <c r="H93" s="1">
        <v>38417.753819444442</v>
      </c>
      <c r="I93" t="s">
        <v>3674</v>
      </c>
      <c r="J93">
        <v>1160000</v>
      </c>
      <c r="K93">
        <v>15</v>
      </c>
      <c r="L93">
        <f>Tabla1_2[[#This Row],[SALARIO]]/30*Tabla1_2[[#This Row],[Dias Liquidados]]</f>
        <v>580000</v>
      </c>
      <c r="M93">
        <f>Tabla1_2[[#This Row],[SALARIO]]/100*14/2</f>
        <v>81200</v>
      </c>
      <c r="N93">
        <v>4</v>
      </c>
      <c r="O93">
        <f>Tabla1_2[[#This Row],[Salario t]]*Tabla1_2[[#This Row],['# de Salarios Minimos]]</f>
        <v>2320000</v>
      </c>
      <c r="P93">
        <f>Tabla1_2[[#This Row],[Salario t]]*12</f>
        <v>6960000</v>
      </c>
      <c r="Q93">
        <v>2</v>
      </c>
      <c r="R93">
        <v>2</v>
      </c>
      <c r="S93">
        <v>50000</v>
      </c>
      <c r="T93">
        <v>250000</v>
      </c>
      <c r="U93">
        <v>5000</v>
      </c>
      <c r="V93">
        <f>Tabla1_2[[#This Row],[SALARIO]]/100*8.4</f>
        <v>97440</v>
      </c>
      <c r="W93">
        <f>Tabla1_2[[#This Row],[Seguridad social]]/2</f>
        <v>48720</v>
      </c>
      <c r="X93">
        <f>Tabla1_2[[#This Row],[Seguridad social]]-Tabla1_2[[#This Row],[salud 4%]]</f>
        <v>48720</v>
      </c>
      <c r="Y93">
        <f>Tabla1_2[[#This Row],[Base Minima]]/30*4</f>
        <v>309333.33333333331</v>
      </c>
      <c r="Z93">
        <f>Tabla1_2[[#This Row],[Fondo de Empleados]]+Tabla1_2[[#This Row],[Seguridad social]]</f>
        <v>406773.33333333331</v>
      </c>
      <c r="AA93">
        <f>Tabla1_2[[#This Row],[SALARIO]]/100*1.4</f>
        <v>16239.999999999998</v>
      </c>
      <c r="AB93">
        <f>Tabla1_2[[#This Row],[Base Minima]]/15*1.5</f>
        <v>232000</v>
      </c>
      <c r="AC93">
        <v>0</v>
      </c>
      <c r="AD93">
        <v>0</v>
      </c>
      <c r="AE93">
        <f>Tabla1_2[[#This Row],[Salario t]]/100*2</f>
        <v>11600</v>
      </c>
      <c r="AF93">
        <f>Tabla1_2[[#This Row],[Censantias]]/100*5</f>
        <v>580</v>
      </c>
      <c r="AG93">
        <f>Tabla1_2[[#This Row],[SALARIO]]/30*2</f>
        <v>77333.333333333328</v>
      </c>
      <c r="AH93">
        <v>0</v>
      </c>
      <c r="AI93">
        <f>Tabla1_2[[#This Row],[Prima]]+Tabla1_2[[#This Row],[Censantias]]+Tabla1_2[[#This Row],[Base Minima]]+Tabla1_2[[#This Row],[Subsidio de Transporte]]</f>
        <v>2490133.3333333335</v>
      </c>
      <c r="AJ93">
        <f>Tabla1_2[[#This Row],[Pago Neto]]*24</f>
        <v>59763200</v>
      </c>
      <c r="AK93">
        <v>0</v>
      </c>
      <c r="AL93">
        <v>20000</v>
      </c>
      <c r="AM93">
        <v>15</v>
      </c>
    </row>
    <row r="94" spans="1:39" x14ac:dyDescent="0.35">
      <c r="A94" t="s">
        <v>4768</v>
      </c>
      <c r="B94" t="s">
        <v>100</v>
      </c>
      <c r="C94" s="1">
        <v>25821</v>
      </c>
      <c r="D94" t="s">
        <v>1191</v>
      </c>
      <c r="E94" t="s">
        <v>1192</v>
      </c>
      <c r="F94" t="s">
        <v>3768</v>
      </c>
      <c r="G94" t="s">
        <v>2786</v>
      </c>
      <c r="H94" s="1">
        <v>39039.910115740742</v>
      </c>
      <c r="I94" t="s">
        <v>3671</v>
      </c>
      <c r="J94">
        <v>1160000</v>
      </c>
      <c r="K94">
        <v>15</v>
      </c>
      <c r="L94">
        <f>Tabla1_2[[#This Row],[SALARIO]]/30*Tabla1_2[[#This Row],[Dias Liquidados]]</f>
        <v>580000</v>
      </c>
      <c r="M94">
        <f>Tabla1_2[[#This Row],[SALARIO]]/100*14/2</f>
        <v>81200</v>
      </c>
      <c r="N94">
        <v>5</v>
      </c>
      <c r="O94">
        <f>Tabla1_2[[#This Row],[Salario t]]*Tabla1_2[[#This Row],['# de Salarios Minimos]]</f>
        <v>2900000</v>
      </c>
      <c r="P94">
        <f>Tabla1_2[[#This Row],[Salario t]]*12</f>
        <v>6960000</v>
      </c>
      <c r="Q94">
        <v>2</v>
      </c>
      <c r="R94">
        <v>2</v>
      </c>
      <c r="S94">
        <v>50000</v>
      </c>
      <c r="T94">
        <v>250000</v>
      </c>
      <c r="U94">
        <v>5000</v>
      </c>
      <c r="V94">
        <f>Tabla1_2[[#This Row],[SALARIO]]/100*8.4</f>
        <v>97440</v>
      </c>
      <c r="W94">
        <f>Tabla1_2[[#This Row],[Seguridad social]]/2</f>
        <v>48720</v>
      </c>
      <c r="X94">
        <f>Tabla1_2[[#This Row],[Seguridad social]]-Tabla1_2[[#This Row],[salud 4%]]</f>
        <v>48720</v>
      </c>
      <c r="Y94">
        <f>Tabla1_2[[#This Row],[Base Minima]]/30*4</f>
        <v>386666.66666666669</v>
      </c>
      <c r="Z94">
        <f>Tabla1_2[[#This Row],[Fondo de Empleados]]+Tabla1_2[[#This Row],[Seguridad social]]</f>
        <v>484106.66666666669</v>
      </c>
      <c r="AA94">
        <f>Tabla1_2[[#This Row],[SALARIO]]/100*1.4</f>
        <v>16239.999999999998</v>
      </c>
      <c r="AB94">
        <f>Tabla1_2[[#This Row],[Base Minima]]/15*1.5</f>
        <v>290000</v>
      </c>
      <c r="AC94">
        <v>0</v>
      </c>
      <c r="AD94">
        <v>0</v>
      </c>
      <c r="AE94">
        <f>Tabla1_2[[#This Row],[Salario t]]/100*2</f>
        <v>11600</v>
      </c>
      <c r="AF94">
        <f>Tabla1_2[[#This Row],[Censantias]]/100*5</f>
        <v>580</v>
      </c>
      <c r="AG94">
        <f>Tabla1_2[[#This Row],[SALARIO]]/30*2</f>
        <v>77333.333333333328</v>
      </c>
      <c r="AH94">
        <v>0</v>
      </c>
      <c r="AI94">
        <f>Tabla1_2[[#This Row],[Prima]]+Tabla1_2[[#This Row],[Censantias]]+Tabla1_2[[#This Row],[Base Minima]]+Tabla1_2[[#This Row],[Subsidio de Transporte]]</f>
        <v>3070133.3333333335</v>
      </c>
      <c r="AJ94">
        <f>Tabla1_2[[#This Row],[Pago Neto]]*24</f>
        <v>73683200</v>
      </c>
      <c r="AK94">
        <v>0</v>
      </c>
      <c r="AL94">
        <v>20000</v>
      </c>
      <c r="AM94">
        <v>15</v>
      </c>
    </row>
    <row r="95" spans="1:39" x14ac:dyDescent="0.35">
      <c r="A95" t="s">
        <v>4769</v>
      </c>
      <c r="B95" t="s">
        <v>101</v>
      </c>
      <c r="C95" s="1">
        <v>34743</v>
      </c>
      <c r="D95" t="s">
        <v>1193</v>
      </c>
      <c r="E95" t="s">
        <v>1194</v>
      </c>
      <c r="F95" t="s">
        <v>3769</v>
      </c>
      <c r="G95" t="s">
        <v>2787</v>
      </c>
      <c r="H95" s="1">
        <v>42393.10087962963</v>
      </c>
      <c r="I95" t="s">
        <v>3675</v>
      </c>
      <c r="J95">
        <v>1160000</v>
      </c>
      <c r="K95">
        <v>15</v>
      </c>
      <c r="L95">
        <f>Tabla1_2[[#This Row],[SALARIO]]/30*Tabla1_2[[#This Row],[Dias Liquidados]]</f>
        <v>580000</v>
      </c>
      <c r="M95">
        <f>Tabla1_2[[#This Row],[SALARIO]]/100*14/2</f>
        <v>81200</v>
      </c>
      <c r="N95">
        <v>5</v>
      </c>
      <c r="O95">
        <f>Tabla1_2[[#This Row],[Salario t]]*Tabla1_2[[#This Row],['# de Salarios Minimos]]</f>
        <v>2900000</v>
      </c>
      <c r="P95">
        <f>Tabla1_2[[#This Row],[Salario t]]*12</f>
        <v>6960000</v>
      </c>
      <c r="Q95">
        <v>2</v>
      </c>
      <c r="R95">
        <v>2</v>
      </c>
      <c r="S95">
        <v>50000</v>
      </c>
      <c r="T95">
        <v>250000</v>
      </c>
      <c r="U95">
        <v>5000</v>
      </c>
      <c r="V95">
        <f>Tabla1_2[[#This Row],[SALARIO]]/100*8.4</f>
        <v>97440</v>
      </c>
      <c r="W95">
        <f>Tabla1_2[[#This Row],[Seguridad social]]/2</f>
        <v>48720</v>
      </c>
      <c r="X95">
        <f>Tabla1_2[[#This Row],[Seguridad social]]-Tabla1_2[[#This Row],[salud 4%]]</f>
        <v>48720</v>
      </c>
      <c r="Y95">
        <f>Tabla1_2[[#This Row],[Base Minima]]/30*4</f>
        <v>386666.66666666669</v>
      </c>
      <c r="Z95">
        <f>Tabla1_2[[#This Row],[Fondo de Empleados]]+Tabla1_2[[#This Row],[Seguridad social]]</f>
        <v>484106.66666666669</v>
      </c>
      <c r="AA95">
        <f>Tabla1_2[[#This Row],[SALARIO]]/100*1.4</f>
        <v>16239.999999999998</v>
      </c>
      <c r="AB95">
        <f>Tabla1_2[[#This Row],[Base Minima]]/15*1.5</f>
        <v>290000</v>
      </c>
      <c r="AC95">
        <v>0</v>
      </c>
      <c r="AD95">
        <v>0</v>
      </c>
      <c r="AE95">
        <f>Tabla1_2[[#This Row],[Salario t]]/100*2</f>
        <v>11600</v>
      </c>
      <c r="AF95">
        <f>Tabla1_2[[#This Row],[Censantias]]/100*5</f>
        <v>580</v>
      </c>
      <c r="AG95">
        <f>Tabla1_2[[#This Row],[SALARIO]]/30*2</f>
        <v>77333.333333333328</v>
      </c>
      <c r="AH95">
        <v>0</v>
      </c>
      <c r="AI95">
        <f>Tabla1_2[[#This Row],[Prima]]+Tabla1_2[[#This Row],[Censantias]]+Tabla1_2[[#This Row],[Base Minima]]+Tabla1_2[[#This Row],[Subsidio de Transporte]]</f>
        <v>3070133.3333333335</v>
      </c>
      <c r="AJ95">
        <f>Tabla1_2[[#This Row],[Pago Neto]]*24</f>
        <v>73683200</v>
      </c>
      <c r="AK95">
        <v>0</v>
      </c>
      <c r="AL95">
        <v>20000</v>
      </c>
      <c r="AM95">
        <v>15</v>
      </c>
    </row>
    <row r="96" spans="1:39" x14ac:dyDescent="0.35">
      <c r="A96" t="s">
        <v>4770</v>
      </c>
      <c r="B96" t="s">
        <v>102</v>
      </c>
      <c r="C96" s="1">
        <v>35166</v>
      </c>
      <c r="D96" t="s">
        <v>1195</v>
      </c>
      <c r="E96" t="s">
        <v>1196</v>
      </c>
      <c r="F96" t="s">
        <v>3770</v>
      </c>
      <c r="G96" t="s">
        <v>2788</v>
      </c>
      <c r="H96" s="1">
        <v>38527.38480324074</v>
      </c>
      <c r="I96" t="s">
        <v>3674</v>
      </c>
      <c r="J96">
        <v>1160000</v>
      </c>
      <c r="K96">
        <v>15</v>
      </c>
      <c r="L96">
        <f>Tabla1_2[[#This Row],[SALARIO]]/30*Tabla1_2[[#This Row],[Dias Liquidados]]</f>
        <v>580000</v>
      </c>
      <c r="M96">
        <f>Tabla1_2[[#This Row],[SALARIO]]/100*14/2</f>
        <v>81200</v>
      </c>
      <c r="N96">
        <v>6</v>
      </c>
      <c r="O96">
        <f>Tabla1_2[[#This Row],[Salario t]]*Tabla1_2[[#This Row],['# de Salarios Minimos]]</f>
        <v>3480000</v>
      </c>
      <c r="P96">
        <f>Tabla1_2[[#This Row],[Salario t]]*12</f>
        <v>6960000</v>
      </c>
      <c r="Q96">
        <v>2</v>
      </c>
      <c r="R96">
        <v>2</v>
      </c>
      <c r="S96">
        <v>50000</v>
      </c>
      <c r="T96">
        <v>250000</v>
      </c>
      <c r="U96">
        <v>5000</v>
      </c>
      <c r="V96">
        <f>Tabla1_2[[#This Row],[SALARIO]]/100*8.4</f>
        <v>97440</v>
      </c>
      <c r="W96">
        <f>Tabla1_2[[#This Row],[Seguridad social]]/2</f>
        <v>48720</v>
      </c>
      <c r="X96">
        <f>Tabla1_2[[#This Row],[Seguridad social]]-Tabla1_2[[#This Row],[salud 4%]]</f>
        <v>48720</v>
      </c>
      <c r="Y96">
        <f>Tabla1_2[[#This Row],[Base Minima]]/30*4</f>
        <v>464000</v>
      </c>
      <c r="Z96">
        <f>Tabla1_2[[#This Row],[Fondo de Empleados]]+Tabla1_2[[#This Row],[Seguridad social]]</f>
        <v>561440</v>
      </c>
      <c r="AA96">
        <f>Tabla1_2[[#This Row],[SALARIO]]/100*1.4</f>
        <v>16239.999999999998</v>
      </c>
      <c r="AB96">
        <f>Tabla1_2[[#This Row],[Base Minima]]/15*1.5</f>
        <v>348000</v>
      </c>
      <c r="AC96">
        <v>0</v>
      </c>
      <c r="AD96">
        <v>0</v>
      </c>
      <c r="AE96">
        <f>Tabla1_2[[#This Row],[Salario t]]/100*2</f>
        <v>11600</v>
      </c>
      <c r="AF96">
        <f>Tabla1_2[[#This Row],[Censantias]]/100*5</f>
        <v>580</v>
      </c>
      <c r="AG96">
        <f>Tabla1_2[[#This Row],[SALARIO]]/30*2</f>
        <v>77333.333333333328</v>
      </c>
      <c r="AH96">
        <v>0</v>
      </c>
      <c r="AI96">
        <f>Tabla1_2[[#This Row],[Prima]]+Tabla1_2[[#This Row],[Censantias]]+Tabla1_2[[#This Row],[Base Minima]]+Tabla1_2[[#This Row],[Subsidio de Transporte]]</f>
        <v>3650133.3333333335</v>
      </c>
      <c r="AJ96">
        <f>Tabla1_2[[#This Row],[Pago Neto]]*24</f>
        <v>87603200</v>
      </c>
      <c r="AK96">
        <v>0</v>
      </c>
      <c r="AL96">
        <v>20000</v>
      </c>
      <c r="AM96">
        <v>15</v>
      </c>
    </row>
    <row r="97" spans="1:39" x14ac:dyDescent="0.35">
      <c r="A97" t="s">
        <v>4771</v>
      </c>
      <c r="B97" t="s">
        <v>103</v>
      </c>
      <c r="C97" s="1">
        <v>34774</v>
      </c>
      <c r="D97" t="s">
        <v>1197</v>
      </c>
      <c r="E97" t="s">
        <v>1198</v>
      </c>
      <c r="F97" t="s">
        <v>3771</v>
      </c>
      <c r="G97" t="s">
        <v>2789</v>
      </c>
      <c r="H97" s="1">
        <v>40048.343599537038</v>
      </c>
      <c r="I97" t="s">
        <v>3673</v>
      </c>
      <c r="J97">
        <v>1160000</v>
      </c>
      <c r="K97">
        <v>15</v>
      </c>
      <c r="L97">
        <f>Tabla1_2[[#This Row],[SALARIO]]/30*Tabla1_2[[#This Row],[Dias Liquidados]]</f>
        <v>580000</v>
      </c>
      <c r="M97">
        <f>Tabla1_2[[#This Row],[SALARIO]]/100*14/2</f>
        <v>81200</v>
      </c>
      <c r="N97">
        <v>6</v>
      </c>
      <c r="O97">
        <f>Tabla1_2[[#This Row],[Salario t]]*Tabla1_2[[#This Row],['# de Salarios Minimos]]</f>
        <v>3480000</v>
      </c>
      <c r="P97">
        <f>Tabla1_2[[#This Row],[Salario t]]*12</f>
        <v>6960000</v>
      </c>
      <c r="Q97">
        <v>2</v>
      </c>
      <c r="R97">
        <v>2</v>
      </c>
      <c r="S97">
        <v>50000</v>
      </c>
      <c r="T97">
        <v>250000</v>
      </c>
      <c r="U97">
        <v>5000</v>
      </c>
      <c r="V97">
        <f>Tabla1_2[[#This Row],[SALARIO]]/100*8.4</f>
        <v>97440</v>
      </c>
      <c r="W97">
        <f>Tabla1_2[[#This Row],[Seguridad social]]/2</f>
        <v>48720</v>
      </c>
      <c r="X97">
        <f>Tabla1_2[[#This Row],[Seguridad social]]-Tabla1_2[[#This Row],[salud 4%]]</f>
        <v>48720</v>
      </c>
      <c r="Y97">
        <f>Tabla1_2[[#This Row],[Base Minima]]/30*4</f>
        <v>464000</v>
      </c>
      <c r="Z97">
        <f>Tabla1_2[[#This Row],[Fondo de Empleados]]+Tabla1_2[[#This Row],[Seguridad social]]</f>
        <v>561440</v>
      </c>
      <c r="AA97">
        <f>Tabla1_2[[#This Row],[SALARIO]]/100*1.4</f>
        <v>16239.999999999998</v>
      </c>
      <c r="AB97">
        <f>Tabla1_2[[#This Row],[Base Minima]]/15*1.5</f>
        <v>348000</v>
      </c>
      <c r="AC97">
        <v>0</v>
      </c>
      <c r="AD97">
        <v>0</v>
      </c>
      <c r="AE97">
        <f>Tabla1_2[[#This Row],[Salario t]]/100*2</f>
        <v>11600</v>
      </c>
      <c r="AF97">
        <f>Tabla1_2[[#This Row],[Censantias]]/100*5</f>
        <v>580</v>
      </c>
      <c r="AG97">
        <f>Tabla1_2[[#This Row],[SALARIO]]/30*2</f>
        <v>77333.333333333328</v>
      </c>
      <c r="AH97">
        <v>0</v>
      </c>
      <c r="AI97">
        <f>Tabla1_2[[#This Row],[Prima]]+Tabla1_2[[#This Row],[Censantias]]+Tabla1_2[[#This Row],[Base Minima]]+Tabla1_2[[#This Row],[Subsidio de Transporte]]</f>
        <v>3650133.3333333335</v>
      </c>
      <c r="AJ97">
        <f>Tabla1_2[[#This Row],[Pago Neto]]*24</f>
        <v>87603200</v>
      </c>
      <c r="AK97">
        <v>0</v>
      </c>
      <c r="AL97">
        <v>20000</v>
      </c>
      <c r="AM97">
        <v>15</v>
      </c>
    </row>
    <row r="98" spans="1:39" x14ac:dyDescent="0.35">
      <c r="A98" t="s">
        <v>4772</v>
      </c>
      <c r="B98" t="s">
        <v>104</v>
      </c>
      <c r="C98" s="1">
        <v>32023</v>
      </c>
      <c r="D98" t="s">
        <v>1199</v>
      </c>
      <c r="E98" t="s">
        <v>1200</v>
      </c>
      <c r="F98" t="s">
        <v>3772</v>
      </c>
      <c r="G98" t="s">
        <v>2790</v>
      </c>
      <c r="H98" s="1">
        <v>42370.476793981485</v>
      </c>
      <c r="I98" t="s">
        <v>3672</v>
      </c>
      <c r="J98">
        <v>1160000</v>
      </c>
      <c r="K98">
        <v>15</v>
      </c>
      <c r="L98">
        <f>Tabla1_2[[#This Row],[SALARIO]]/30*Tabla1_2[[#This Row],[Dias Liquidados]]</f>
        <v>580000</v>
      </c>
      <c r="M98">
        <f>Tabla1_2[[#This Row],[SALARIO]]/100*14/2</f>
        <v>81200</v>
      </c>
      <c r="N98">
        <v>4</v>
      </c>
      <c r="O98">
        <f>Tabla1_2[[#This Row],[Salario t]]*Tabla1_2[[#This Row],['# de Salarios Minimos]]</f>
        <v>2320000</v>
      </c>
      <c r="P98">
        <f>Tabla1_2[[#This Row],[Salario t]]*12</f>
        <v>6960000</v>
      </c>
      <c r="Q98">
        <v>2</v>
      </c>
      <c r="R98">
        <v>2</v>
      </c>
      <c r="S98">
        <v>50000</v>
      </c>
      <c r="T98">
        <v>250000</v>
      </c>
      <c r="U98">
        <v>5000</v>
      </c>
      <c r="V98">
        <f>Tabla1_2[[#This Row],[SALARIO]]/100*8.4</f>
        <v>97440</v>
      </c>
      <c r="W98">
        <f>Tabla1_2[[#This Row],[Seguridad social]]/2</f>
        <v>48720</v>
      </c>
      <c r="X98">
        <f>Tabla1_2[[#This Row],[Seguridad social]]-Tabla1_2[[#This Row],[salud 4%]]</f>
        <v>48720</v>
      </c>
      <c r="Y98">
        <f>Tabla1_2[[#This Row],[Base Minima]]/30*4</f>
        <v>309333.33333333331</v>
      </c>
      <c r="Z98">
        <f>Tabla1_2[[#This Row],[Fondo de Empleados]]+Tabla1_2[[#This Row],[Seguridad social]]</f>
        <v>406773.33333333331</v>
      </c>
      <c r="AA98">
        <f>Tabla1_2[[#This Row],[SALARIO]]/100*1.4</f>
        <v>16239.999999999998</v>
      </c>
      <c r="AB98">
        <f>Tabla1_2[[#This Row],[Base Minima]]/15*1.5</f>
        <v>232000</v>
      </c>
      <c r="AC98">
        <v>0</v>
      </c>
      <c r="AD98">
        <v>0</v>
      </c>
      <c r="AE98">
        <f>Tabla1_2[[#This Row],[Salario t]]/100*2</f>
        <v>11600</v>
      </c>
      <c r="AF98">
        <f>Tabla1_2[[#This Row],[Censantias]]/100*5</f>
        <v>580</v>
      </c>
      <c r="AG98">
        <f>Tabla1_2[[#This Row],[SALARIO]]/30*2</f>
        <v>77333.333333333328</v>
      </c>
      <c r="AH98">
        <v>0</v>
      </c>
      <c r="AI98">
        <f>Tabla1_2[[#This Row],[Prima]]+Tabla1_2[[#This Row],[Censantias]]+Tabla1_2[[#This Row],[Base Minima]]+Tabla1_2[[#This Row],[Subsidio de Transporte]]</f>
        <v>2490133.3333333335</v>
      </c>
      <c r="AJ98">
        <f>Tabla1_2[[#This Row],[Pago Neto]]*24</f>
        <v>59763200</v>
      </c>
      <c r="AK98">
        <v>0</v>
      </c>
      <c r="AL98">
        <v>20000</v>
      </c>
      <c r="AM98">
        <v>15</v>
      </c>
    </row>
    <row r="99" spans="1:39" x14ac:dyDescent="0.35">
      <c r="A99" t="s">
        <v>4773</v>
      </c>
      <c r="B99" t="s">
        <v>105</v>
      </c>
      <c r="C99" s="1">
        <v>32148</v>
      </c>
      <c r="D99" t="s">
        <v>1201</v>
      </c>
      <c r="E99" t="s">
        <v>1202</v>
      </c>
      <c r="F99" t="s">
        <v>3773</v>
      </c>
      <c r="G99" t="s">
        <v>2791</v>
      </c>
      <c r="H99" s="1">
        <v>44258.098425925928</v>
      </c>
      <c r="I99" t="s">
        <v>3671</v>
      </c>
      <c r="J99">
        <v>1160000</v>
      </c>
      <c r="K99">
        <v>15</v>
      </c>
      <c r="L99">
        <f>Tabla1_2[[#This Row],[SALARIO]]/30*Tabla1_2[[#This Row],[Dias Liquidados]]</f>
        <v>580000</v>
      </c>
      <c r="M99">
        <f>Tabla1_2[[#This Row],[SALARIO]]/100*14/2</f>
        <v>81200</v>
      </c>
      <c r="N99">
        <v>4</v>
      </c>
      <c r="O99">
        <f>Tabla1_2[[#This Row],[Salario t]]*Tabla1_2[[#This Row],['# de Salarios Minimos]]</f>
        <v>2320000</v>
      </c>
      <c r="P99">
        <f>Tabla1_2[[#This Row],[Salario t]]*12</f>
        <v>6960000</v>
      </c>
      <c r="Q99">
        <v>2</v>
      </c>
      <c r="R99">
        <v>2</v>
      </c>
      <c r="S99">
        <v>50000</v>
      </c>
      <c r="T99">
        <v>250000</v>
      </c>
      <c r="U99">
        <v>5000</v>
      </c>
      <c r="V99">
        <f>Tabla1_2[[#This Row],[SALARIO]]/100*8.4</f>
        <v>97440</v>
      </c>
      <c r="W99">
        <f>Tabla1_2[[#This Row],[Seguridad social]]/2</f>
        <v>48720</v>
      </c>
      <c r="X99">
        <f>Tabla1_2[[#This Row],[Seguridad social]]-Tabla1_2[[#This Row],[salud 4%]]</f>
        <v>48720</v>
      </c>
      <c r="Y99">
        <f>Tabla1_2[[#This Row],[Base Minima]]/30*4</f>
        <v>309333.33333333331</v>
      </c>
      <c r="Z99">
        <f>Tabla1_2[[#This Row],[Fondo de Empleados]]+Tabla1_2[[#This Row],[Seguridad social]]</f>
        <v>406773.33333333331</v>
      </c>
      <c r="AA99">
        <f>Tabla1_2[[#This Row],[SALARIO]]/100*1.4</f>
        <v>16239.999999999998</v>
      </c>
      <c r="AB99">
        <f>Tabla1_2[[#This Row],[Base Minima]]/15*1.5</f>
        <v>232000</v>
      </c>
      <c r="AC99">
        <v>0</v>
      </c>
      <c r="AD99">
        <v>0</v>
      </c>
      <c r="AE99">
        <f>Tabla1_2[[#This Row],[Salario t]]/100*2</f>
        <v>11600</v>
      </c>
      <c r="AF99">
        <f>Tabla1_2[[#This Row],[Censantias]]/100*5</f>
        <v>580</v>
      </c>
      <c r="AG99">
        <f>Tabla1_2[[#This Row],[SALARIO]]/30*2</f>
        <v>77333.333333333328</v>
      </c>
      <c r="AH99">
        <v>0</v>
      </c>
      <c r="AI99">
        <f>Tabla1_2[[#This Row],[Prima]]+Tabla1_2[[#This Row],[Censantias]]+Tabla1_2[[#This Row],[Base Minima]]+Tabla1_2[[#This Row],[Subsidio de Transporte]]</f>
        <v>2490133.3333333335</v>
      </c>
      <c r="AJ99">
        <f>Tabla1_2[[#This Row],[Pago Neto]]*24</f>
        <v>59763200</v>
      </c>
      <c r="AK99">
        <v>0</v>
      </c>
      <c r="AL99">
        <v>20000</v>
      </c>
      <c r="AM99">
        <v>15</v>
      </c>
    </row>
    <row r="100" spans="1:39" x14ac:dyDescent="0.35">
      <c r="A100" t="s">
        <v>4774</v>
      </c>
      <c r="B100" t="s">
        <v>106</v>
      </c>
      <c r="C100" s="1">
        <v>28363</v>
      </c>
      <c r="D100" t="s">
        <v>1203</v>
      </c>
      <c r="E100" t="s">
        <v>1204</v>
      </c>
      <c r="F100" t="s">
        <v>3774</v>
      </c>
      <c r="G100" t="s">
        <v>2792</v>
      </c>
      <c r="H100" s="1">
        <v>39815.474768518521</v>
      </c>
      <c r="I100" t="s">
        <v>3674</v>
      </c>
      <c r="J100">
        <v>1160000</v>
      </c>
      <c r="K100">
        <v>15</v>
      </c>
      <c r="L100">
        <f>Tabla1_2[[#This Row],[SALARIO]]/30*Tabla1_2[[#This Row],[Dias Liquidados]]</f>
        <v>580000</v>
      </c>
      <c r="M100">
        <f>Tabla1_2[[#This Row],[SALARIO]]/100*14/2</f>
        <v>81200</v>
      </c>
      <c r="N100">
        <v>5</v>
      </c>
      <c r="O100">
        <f>Tabla1_2[[#This Row],[Salario t]]*Tabla1_2[[#This Row],['# de Salarios Minimos]]</f>
        <v>2900000</v>
      </c>
      <c r="P100">
        <f>Tabla1_2[[#This Row],[Salario t]]*12</f>
        <v>6960000</v>
      </c>
      <c r="Q100">
        <v>2</v>
      </c>
      <c r="R100">
        <v>2</v>
      </c>
      <c r="S100">
        <v>50000</v>
      </c>
      <c r="T100">
        <v>250000</v>
      </c>
      <c r="U100">
        <v>5000</v>
      </c>
      <c r="V100">
        <f>Tabla1_2[[#This Row],[SALARIO]]/100*8.4</f>
        <v>97440</v>
      </c>
      <c r="W100">
        <f>Tabla1_2[[#This Row],[Seguridad social]]/2</f>
        <v>48720</v>
      </c>
      <c r="X100">
        <f>Tabla1_2[[#This Row],[Seguridad social]]-Tabla1_2[[#This Row],[salud 4%]]</f>
        <v>48720</v>
      </c>
      <c r="Y100">
        <f>Tabla1_2[[#This Row],[Base Minima]]/30*4</f>
        <v>386666.66666666669</v>
      </c>
      <c r="Z100">
        <f>Tabla1_2[[#This Row],[Fondo de Empleados]]+Tabla1_2[[#This Row],[Seguridad social]]</f>
        <v>484106.66666666669</v>
      </c>
      <c r="AA100">
        <f>Tabla1_2[[#This Row],[SALARIO]]/100*1.4</f>
        <v>16239.999999999998</v>
      </c>
      <c r="AB100">
        <f>Tabla1_2[[#This Row],[Base Minima]]/15*1.5</f>
        <v>290000</v>
      </c>
      <c r="AC100">
        <v>0</v>
      </c>
      <c r="AD100">
        <v>0</v>
      </c>
      <c r="AE100">
        <f>Tabla1_2[[#This Row],[Salario t]]/100*2</f>
        <v>11600</v>
      </c>
      <c r="AF100">
        <f>Tabla1_2[[#This Row],[Censantias]]/100*5</f>
        <v>580</v>
      </c>
      <c r="AG100">
        <f>Tabla1_2[[#This Row],[SALARIO]]/30*2</f>
        <v>77333.333333333328</v>
      </c>
      <c r="AH100">
        <v>0</v>
      </c>
      <c r="AI100">
        <f>Tabla1_2[[#This Row],[Prima]]+Tabla1_2[[#This Row],[Censantias]]+Tabla1_2[[#This Row],[Base Minima]]+Tabla1_2[[#This Row],[Subsidio de Transporte]]</f>
        <v>3070133.3333333335</v>
      </c>
      <c r="AJ100">
        <f>Tabla1_2[[#This Row],[Pago Neto]]*24</f>
        <v>73683200</v>
      </c>
      <c r="AK100">
        <v>0</v>
      </c>
      <c r="AL100">
        <v>20000</v>
      </c>
      <c r="AM100">
        <v>15</v>
      </c>
    </row>
    <row r="101" spans="1:39" x14ac:dyDescent="0.35">
      <c r="A101" t="s">
        <v>4775</v>
      </c>
      <c r="B101" t="s">
        <v>107</v>
      </c>
      <c r="C101" s="1">
        <v>26882</v>
      </c>
      <c r="D101" t="s">
        <v>1205</v>
      </c>
      <c r="E101" t="s">
        <v>1206</v>
      </c>
      <c r="F101" t="s">
        <v>3775</v>
      </c>
      <c r="G101" t="s">
        <v>2793</v>
      </c>
      <c r="H101" s="1">
        <v>39333.156354166669</v>
      </c>
      <c r="I101" t="s">
        <v>3671</v>
      </c>
      <c r="J101">
        <v>1160000</v>
      </c>
      <c r="K101">
        <v>15</v>
      </c>
      <c r="L101">
        <f>Tabla1_2[[#This Row],[SALARIO]]/30*Tabla1_2[[#This Row],[Dias Liquidados]]</f>
        <v>580000</v>
      </c>
      <c r="M101">
        <f>Tabla1_2[[#This Row],[SALARIO]]/100*14/2</f>
        <v>81200</v>
      </c>
      <c r="N101">
        <v>5</v>
      </c>
      <c r="O101">
        <f>Tabla1_2[[#This Row],[Salario t]]*Tabla1_2[[#This Row],['# de Salarios Minimos]]</f>
        <v>2900000</v>
      </c>
      <c r="P101">
        <f>Tabla1_2[[#This Row],[Salario t]]*12</f>
        <v>6960000</v>
      </c>
      <c r="Q101">
        <v>2</v>
      </c>
      <c r="R101">
        <v>2</v>
      </c>
      <c r="S101">
        <v>50000</v>
      </c>
      <c r="T101">
        <v>250000</v>
      </c>
      <c r="U101">
        <v>5000</v>
      </c>
      <c r="V101">
        <f>Tabla1_2[[#This Row],[SALARIO]]/100*8.4</f>
        <v>97440</v>
      </c>
      <c r="W101">
        <f>Tabla1_2[[#This Row],[Seguridad social]]/2</f>
        <v>48720</v>
      </c>
      <c r="X101">
        <f>Tabla1_2[[#This Row],[Seguridad social]]-Tabla1_2[[#This Row],[salud 4%]]</f>
        <v>48720</v>
      </c>
      <c r="Y101">
        <f>Tabla1_2[[#This Row],[Base Minima]]/30*4</f>
        <v>386666.66666666669</v>
      </c>
      <c r="Z101">
        <f>Tabla1_2[[#This Row],[Fondo de Empleados]]+Tabla1_2[[#This Row],[Seguridad social]]</f>
        <v>484106.66666666669</v>
      </c>
      <c r="AA101">
        <f>Tabla1_2[[#This Row],[SALARIO]]/100*1.4</f>
        <v>16239.999999999998</v>
      </c>
      <c r="AB101">
        <f>Tabla1_2[[#This Row],[Base Minima]]/15*1.5</f>
        <v>290000</v>
      </c>
      <c r="AC101">
        <v>0</v>
      </c>
      <c r="AD101">
        <v>0</v>
      </c>
      <c r="AE101">
        <f>Tabla1_2[[#This Row],[Salario t]]/100*2</f>
        <v>11600</v>
      </c>
      <c r="AF101">
        <f>Tabla1_2[[#This Row],[Censantias]]/100*5</f>
        <v>580</v>
      </c>
      <c r="AG101">
        <f>Tabla1_2[[#This Row],[SALARIO]]/30*2</f>
        <v>77333.333333333328</v>
      </c>
      <c r="AH101">
        <v>0</v>
      </c>
      <c r="AI101">
        <f>Tabla1_2[[#This Row],[Prima]]+Tabla1_2[[#This Row],[Censantias]]+Tabla1_2[[#This Row],[Base Minima]]+Tabla1_2[[#This Row],[Subsidio de Transporte]]</f>
        <v>3070133.3333333335</v>
      </c>
      <c r="AJ101">
        <f>Tabla1_2[[#This Row],[Pago Neto]]*24</f>
        <v>73683200</v>
      </c>
      <c r="AK101">
        <v>0</v>
      </c>
      <c r="AL101">
        <v>20000</v>
      </c>
      <c r="AM101">
        <v>15</v>
      </c>
    </row>
    <row r="102" spans="1:39" x14ac:dyDescent="0.35">
      <c r="A102" t="s">
        <v>4776</v>
      </c>
      <c r="B102" t="s">
        <v>108</v>
      </c>
      <c r="C102" s="1">
        <v>30189</v>
      </c>
      <c r="D102" t="s">
        <v>1207</v>
      </c>
      <c r="E102" t="s">
        <v>1208</v>
      </c>
      <c r="F102" t="s">
        <v>3776</v>
      </c>
      <c r="G102" t="s">
        <v>2794</v>
      </c>
      <c r="H102" s="1">
        <v>42178.660520833335</v>
      </c>
      <c r="I102" t="s">
        <v>3675</v>
      </c>
      <c r="J102">
        <v>1160000</v>
      </c>
      <c r="K102">
        <v>15</v>
      </c>
      <c r="L102">
        <f>Tabla1_2[[#This Row],[SALARIO]]/30*Tabla1_2[[#This Row],[Dias Liquidados]]</f>
        <v>580000</v>
      </c>
      <c r="M102">
        <f>Tabla1_2[[#This Row],[SALARIO]]/100*14/2</f>
        <v>81200</v>
      </c>
      <c r="N102">
        <v>6</v>
      </c>
      <c r="O102">
        <f>Tabla1_2[[#This Row],[Salario t]]*Tabla1_2[[#This Row],['# de Salarios Minimos]]</f>
        <v>3480000</v>
      </c>
      <c r="P102">
        <f>Tabla1_2[[#This Row],[Salario t]]*12</f>
        <v>6960000</v>
      </c>
      <c r="Q102">
        <v>2</v>
      </c>
      <c r="R102">
        <v>2</v>
      </c>
      <c r="S102">
        <v>50000</v>
      </c>
      <c r="T102">
        <v>250000</v>
      </c>
      <c r="U102">
        <v>5000</v>
      </c>
      <c r="V102">
        <f>Tabla1_2[[#This Row],[SALARIO]]/100*8.4</f>
        <v>97440</v>
      </c>
      <c r="W102">
        <f>Tabla1_2[[#This Row],[Seguridad social]]/2</f>
        <v>48720</v>
      </c>
      <c r="X102">
        <f>Tabla1_2[[#This Row],[Seguridad social]]-Tabla1_2[[#This Row],[salud 4%]]</f>
        <v>48720</v>
      </c>
      <c r="Y102">
        <f>Tabla1_2[[#This Row],[Base Minima]]/30*4</f>
        <v>464000</v>
      </c>
      <c r="Z102">
        <f>Tabla1_2[[#This Row],[Fondo de Empleados]]+Tabla1_2[[#This Row],[Seguridad social]]</f>
        <v>561440</v>
      </c>
      <c r="AA102">
        <f>Tabla1_2[[#This Row],[SALARIO]]/100*1.4</f>
        <v>16239.999999999998</v>
      </c>
      <c r="AB102">
        <f>Tabla1_2[[#This Row],[Base Minima]]/15*1.5</f>
        <v>348000</v>
      </c>
      <c r="AC102">
        <v>0</v>
      </c>
      <c r="AD102">
        <v>0</v>
      </c>
      <c r="AE102">
        <f>Tabla1_2[[#This Row],[Salario t]]/100*2</f>
        <v>11600</v>
      </c>
      <c r="AF102">
        <f>Tabla1_2[[#This Row],[Censantias]]/100*5</f>
        <v>580</v>
      </c>
      <c r="AG102">
        <f>Tabla1_2[[#This Row],[SALARIO]]/30*2</f>
        <v>77333.333333333328</v>
      </c>
      <c r="AH102">
        <v>0</v>
      </c>
      <c r="AI102">
        <f>Tabla1_2[[#This Row],[Prima]]+Tabla1_2[[#This Row],[Censantias]]+Tabla1_2[[#This Row],[Base Minima]]+Tabla1_2[[#This Row],[Subsidio de Transporte]]</f>
        <v>3650133.3333333335</v>
      </c>
      <c r="AJ102">
        <f>Tabla1_2[[#This Row],[Pago Neto]]*24</f>
        <v>87603200</v>
      </c>
      <c r="AK102">
        <v>0</v>
      </c>
      <c r="AL102">
        <v>20000</v>
      </c>
      <c r="AM102">
        <v>15</v>
      </c>
    </row>
    <row r="103" spans="1:39" x14ac:dyDescent="0.35">
      <c r="A103" t="s">
        <v>4777</v>
      </c>
      <c r="B103" t="s">
        <v>109</v>
      </c>
      <c r="C103" s="1">
        <v>31963</v>
      </c>
      <c r="D103" t="s">
        <v>1209</v>
      </c>
      <c r="E103" t="s">
        <v>1210</v>
      </c>
      <c r="F103" t="s">
        <v>3777</v>
      </c>
      <c r="G103" t="s">
        <v>2795</v>
      </c>
      <c r="H103" s="1">
        <v>40774.870972222219</v>
      </c>
      <c r="I103" t="s">
        <v>3672</v>
      </c>
      <c r="J103">
        <v>1160000</v>
      </c>
      <c r="K103">
        <v>15</v>
      </c>
      <c r="L103">
        <f>Tabla1_2[[#This Row],[SALARIO]]/30*Tabla1_2[[#This Row],[Dias Liquidados]]</f>
        <v>580000</v>
      </c>
      <c r="M103">
        <f>Tabla1_2[[#This Row],[SALARIO]]/100*14/2</f>
        <v>81200</v>
      </c>
      <c r="N103">
        <v>6</v>
      </c>
      <c r="O103">
        <f>Tabla1_2[[#This Row],[Salario t]]*Tabla1_2[[#This Row],['# de Salarios Minimos]]</f>
        <v>3480000</v>
      </c>
      <c r="P103">
        <f>Tabla1_2[[#This Row],[Salario t]]*12</f>
        <v>6960000</v>
      </c>
      <c r="Q103">
        <v>2</v>
      </c>
      <c r="R103">
        <v>2</v>
      </c>
      <c r="S103">
        <v>50000</v>
      </c>
      <c r="T103">
        <v>250000</v>
      </c>
      <c r="U103">
        <v>5000</v>
      </c>
      <c r="V103">
        <f>Tabla1_2[[#This Row],[SALARIO]]/100*8.4</f>
        <v>97440</v>
      </c>
      <c r="W103">
        <f>Tabla1_2[[#This Row],[Seguridad social]]/2</f>
        <v>48720</v>
      </c>
      <c r="X103">
        <f>Tabla1_2[[#This Row],[Seguridad social]]-Tabla1_2[[#This Row],[salud 4%]]</f>
        <v>48720</v>
      </c>
      <c r="Y103">
        <f>Tabla1_2[[#This Row],[Base Minima]]/30*4</f>
        <v>464000</v>
      </c>
      <c r="Z103">
        <f>Tabla1_2[[#This Row],[Fondo de Empleados]]+Tabla1_2[[#This Row],[Seguridad social]]</f>
        <v>561440</v>
      </c>
      <c r="AA103">
        <f>Tabla1_2[[#This Row],[SALARIO]]/100*1.4</f>
        <v>16239.999999999998</v>
      </c>
      <c r="AB103">
        <f>Tabla1_2[[#This Row],[Base Minima]]/15*1.5</f>
        <v>348000</v>
      </c>
      <c r="AC103">
        <v>0</v>
      </c>
      <c r="AD103">
        <v>0</v>
      </c>
      <c r="AE103">
        <f>Tabla1_2[[#This Row],[Salario t]]/100*2</f>
        <v>11600</v>
      </c>
      <c r="AF103">
        <f>Tabla1_2[[#This Row],[Censantias]]/100*5</f>
        <v>580</v>
      </c>
      <c r="AG103">
        <f>Tabla1_2[[#This Row],[SALARIO]]/30*2</f>
        <v>77333.333333333328</v>
      </c>
      <c r="AH103">
        <v>0</v>
      </c>
      <c r="AI103">
        <f>Tabla1_2[[#This Row],[Prima]]+Tabla1_2[[#This Row],[Censantias]]+Tabla1_2[[#This Row],[Base Minima]]+Tabla1_2[[#This Row],[Subsidio de Transporte]]</f>
        <v>3650133.3333333335</v>
      </c>
      <c r="AJ103">
        <f>Tabla1_2[[#This Row],[Pago Neto]]*24</f>
        <v>87603200</v>
      </c>
      <c r="AK103">
        <v>0</v>
      </c>
      <c r="AL103">
        <v>20000</v>
      </c>
      <c r="AM103">
        <v>15</v>
      </c>
    </row>
    <row r="104" spans="1:39" x14ac:dyDescent="0.35">
      <c r="A104" t="s">
        <v>4778</v>
      </c>
      <c r="B104" t="s">
        <v>110</v>
      </c>
      <c r="C104" s="1">
        <v>32884</v>
      </c>
      <c r="D104" t="s">
        <v>1211</v>
      </c>
      <c r="E104" t="s">
        <v>1212</v>
      </c>
      <c r="F104" t="s">
        <v>3778</v>
      </c>
      <c r="G104" t="s">
        <v>2796</v>
      </c>
      <c r="H104" s="1">
        <v>41535.754872685182</v>
      </c>
      <c r="I104" t="s">
        <v>3674</v>
      </c>
      <c r="J104">
        <v>1160000</v>
      </c>
      <c r="K104">
        <v>15</v>
      </c>
      <c r="L104">
        <f>Tabla1_2[[#This Row],[SALARIO]]/30*Tabla1_2[[#This Row],[Dias Liquidados]]</f>
        <v>580000</v>
      </c>
      <c r="M104">
        <f>Tabla1_2[[#This Row],[SALARIO]]/100*14/2</f>
        <v>81200</v>
      </c>
      <c r="N104">
        <v>1</v>
      </c>
      <c r="O104">
        <f>Tabla1_2[[#This Row],[Salario t]]*Tabla1_2[[#This Row],['# de Salarios Minimos]]</f>
        <v>580000</v>
      </c>
      <c r="P104">
        <f>Tabla1_2[[#This Row],[Salario t]]*12</f>
        <v>6960000</v>
      </c>
      <c r="Q104">
        <v>2</v>
      </c>
      <c r="R104">
        <v>2</v>
      </c>
      <c r="S104">
        <v>50000</v>
      </c>
      <c r="T104">
        <v>250000</v>
      </c>
      <c r="U104">
        <v>5000</v>
      </c>
      <c r="V104">
        <f>Tabla1_2[[#This Row],[SALARIO]]/100*8.4</f>
        <v>97440</v>
      </c>
      <c r="W104">
        <f>Tabla1_2[[#This Row],[Seguridad social]]/2</f>
        <v>48720</v>
      </c>
      <c r="X104">
        <f>Tabla1_2[[#This Row],[Seguridad social]]-Tabla1_2[[#This Row],[salud 4%]]</f>
        <v>48720</v>
      </c>
      <c r="Y104">
        <f>Tabla1_2[[#This Row],[Base Minima]]/30*4</f>
        <v>77333.333333333328</v>
      </c>
      <c r="Z104">
        <f>Tabla1_2[[#This Row],[Fondo de Empleados]]+Tabla1_2[[#This Row],[Seguridad social]]</f>
        <v>174773.33333333331</v>
      </c>
      <c r="AA104">
        <f>Tabla1_2[[#This Row],[SALARIO]]/100*1.4</f>
        <v>16239.999999999998</v>
      </c>
      <c r="AB104">
        <f>Tabla1_2[[#This Row],[Base Minima]]/15*1.5</f>
        <v>58000</v>
      </c>
      <c r="AC104">
        <v>0</v>
      </c>
      <c r="AD104">
        <v>0</v>
      </c>
      <c r="AE104">
        <f>Tabla1_2[[#This Row],[Salario t]]/100*2</f>
        <v>11600</v>
      </c>
      <c r="AF104">
        <f>Tabla1_2[[#This Row],[Censantias]]/100*5</f>
        <v>580</v>
      </c>
      <c r="AG104">
        <f>Tabla1_2[[#This Row],[SALARIO]]/30*2</f>
        <v>77333.333333333328</v>
      </c>
      <c r="AH104">
        <v>0</v>
      </c>
      <c r="AI104">
        <f>Tabla1_2[[#This Row],[Prima]]+Tabla1_2[[#This Row],[Censantias]]+Tabla1_2[[#This Row],[Base Minima]]+Tabla1_2[[#This Row],[Subsidio de Transporte]]</f>
        <v>750133.33333333337</v>
      </c>
      <c r="AJ104">
        <f>Tabla1_2[[#This Row],[Pago Neto]]*24</f>
        <v>18003200</v>
      </c>
      <c r="AK104">
        <v>0</v>
      </c>
      <c r="AL104">
        <v>20000</v>
      </c>
      <c r="AM104">
        <v>15</v>
      </c>
    </row>
    <row r="105" spans="1:39" x14ac:dyDescent="0.35">
      <c r="A105" t="s">
        <v>4779</v>
      </c>
      <c r="B105" t="s">
        <v>111</v>
      </c>
      <c r="C105" s="1">
        <v>29851</v>
      </c>
      <c r="D105" t="s">
        <v>1213</v>
      </c>
      <c r="E105" t="s">
        <v>1214</v>
      </c>
      <c r="F105" t="s">
        <v>3779</v>
      </c>
      <c r="G105" t="s">
        <v>2797</v>
      </c>
      <c r="H105" s="1">
        <v>40947.09039351852</v>
      </c>
      <c r="I105" t="s">
        <v>3673</v>
      </c>
      <c r="J105">
        <v>1160000</v>
      </c>
      <c r="K105">
        <v>15</v>
      </c>
      <c r="L105">
        <f>Tabla1_2[[#This Row],[SALARIO]]/30*Tabla1_2[[#This Row],[Dias Liquidados]]</f>
        <v>580000</v>
      </c>
      <c r="M105">
        <f>Tabla1_2[[#This Row],[SALARIO]]/100*14/2</f>
        <v>81200</v>
      </c>
      <c r="N105">
        <v>1</v>
      </c>
      <c r="O105">
        <f>Tabla1_2[[#This Row],[Salario t]]*Tabla1_2[[#This Row],['# de Salarios Minimos]]</f>
        <v>580000</v>
      </c>
      <c r="P105">
        <f>Tabla1_2[[#This Row],[Salario t]]*12</f>
        <v>6960000</v>
      </c>
      <c r="Q105">
        <v>2</v>
      </c>
      <c r="R105">
        <v>2</v>
      </c>
      <c r="S105">
        <v>50000</v>
      </c>
      <c r="T105">
        <v>250000</v>
      </c>
      <c r="U105">
        <v>5000</v>
      </c>
      <c r="V105">
        <f>Tabla1_2[[#This Row],[SALARIO]]/100*8.4</f>
        <v>97440</v>
      </c>
      <c r="W105">
        <f>Tabla1_2[[#This Row],[Seguridad social]]/2</f>
        <v>48720</v>
      </c>
      <c r="X105">
        <f>Tabla1_2[[#This Row],[Seguridad social]]-Tabla1_2[[#This Row],[salud 4%]]</f>
        <v>48720</v>
      </c>
      <c r="Y105">
        <f>Tabla1_2[[#This Row],[Base Minima]]/30*4</f>
        <v>77333.333333333328</v>
      </c>
      <c r="Z105">
        <f>Tabla1_2[[#This Row],[Fondo de Empleados]]+Tabla1_2[[#This Row],[Seguridad social]]</f>
        <v>174773.33333333331</v>
      </c>
      <c r="AA105">
        <f>Tabla1_2[[#This Row],[SALARIO]]/100*1.4</f>
        <v>16239.999999999998</v>
      </c>
      <c r="AB105">
        <f>Tabla1_2[[#This Row],[Base Minima]]/15*1.5</f>
        <v>58000</v>
      </c>
      <c r="AC105">
        <v>0</v>
      </c>
      <c r="AD105">
        <v>0</v>
      </c>
      <c r="AE105">
        <f>Tabla1_2[[#This Row],[Salario t]]/100*2</f>
        <v>11600</v>
      </c>
      <c r="AF105">
        <f>Tabla1_2[[#This Row],[Censantias]]/100*5</f>
        <v>580</v>
      </c>
      <c r="AG105">
        <f>Tabla1_2[[#This Row],[SALARIO]]/30*2</f>
        <v>77333.333333333328</v>
      </c>
      <c r="AH105">
        <v>0</v>
      </c>
      <c r="AI105">
        <f>Tabla1_2[[#This Row],[Prima]]+Tabla1_2[[#This Row],[Censantias]]+Tabla1_2[[#This Row],[Base Minima]]+Tabla1_2[[#This Row],[Subsidio de Transporte]]</f>
        <v>750133.33333333337</v>
      </c>
      <c r="AJ105">
        <f>Tabla1_2[[#This Row],[Pago Neto]]*24</f>
        <v>18003200</v>
      </c>
      <c r="AK105">
        <v>0</v>
      </c>
      <c r="AL105">
        <v>20000</v>
      </c>
      <c r="AM105">
        <v>15</v>
      </c>
    </row>
    <row r="106" spans="1:39" x14ac:dyDescent="0.35">
      <c r="A106" t="s">
        <v>4780</v>
      </c>
      <c r="B106" t="s">
        <v>112</v>
      </c>
      <c r="C106" s="1">
        <v>31236</v>
      </c>
      <c r="D106" t="s">
        <v>1215</v>
      </c>
      <c r="E106" t="s">
        <v>1216</v>
      </c>
      <c r="F106" t="s">
        <v>3780</v>
      </c>
      <c r="G106" t="s">
        <v>2798</v>
      </c>
      <c r="H106" s="1">
        <v>41472.462245370371</v>
      </c>
      <c r="I106" t="s">
        <v>3671</v>
      </c>
      <c r="J106">
        <v>1160000</v>
      </c>
      <c r="K106">
        <v>15</v>
      </c>
      <c r="L106">
        <f>Tabla1_2[[#This Row],[SALARIO]]/30*Tabla1_2[[#This Row],[Dias Liquidados]]</f>
        <v>580000</v>
      </c>
      <c r="M106">
        <f>Tabla1_2[[#This Row],[SALARIO]]/100*14/2</f>
        <v>81200</v>
      </c>
      <c r="N106">
        <v>1</v>
      </c>
      <c r="O106">
        <f>Tabla1_2[[#This Row],[Salario t]]*Tabla1_2[[#This Row],['# de Salarios Minimos]]</f>
        <v>580000</v>
      </c>
      <c r="P106">
        <f>Tabla1_2[[#This Row],[Salario t]]*12</f>
        <v>6960000</v>
      </c>
      <c r="Q106">
        <v>2</v>
      </c>
      <c r="R106">
        <v>2</v>
      </c>
      <c r="S106">
        <v>50000</v>
      </c>
      <c r="T106">
        <v>250000</v>
      </c>
      <c r="U106">
        <v>5000</v>
      </c>
      <c r="V106">
        <f>Tabla1_2[[#This Row],[SALARIO]]/100*8.4</f>
        <v>97440</v>
      </c>
      <c r="W106">
        <f>Tabla1_2[[#This Row],[Seguridad social]]/2</f>
        <v>48720</v>
      </c>
      <c r="X106">
        <f>Tabla1_2[[#This Row],[Seguridad social]]-Tabla1_2[[#This Row],[salud 4%]]</f>
        <v>48720</v>
      </c>
      <c r="Y106">
        <f>Tabla1_2[[#This Row],[Base Minima]]/30*4</f>
        <v>77333.333333333328</v>
      </c>
      <c r="Z106">
        <f>Tabla1_2[[#This Row],[Fondo de Empleados]]+Tabla1_2[[#This Row],[Seguridad social]]</f>
        <v>174773.33333333331</v>
      </c>
      <c r="AA106">
        <f>Tabla1_2[[#This Row],[SALARIO]]/100*1.4</f>
        <v>16239.999999999998</v>
      </c>
      <c r="AB106">
        <f>Tabla1_2[[#This Row],[Base Minima]]/15*1.5</f>
        <v>58000</v>
      </c>
      <c r="AC106">
        <v>0</v>
      </c>
      <c r="AD106">
        <v>0</v>
      </c>
      <c r="AE106">
        <f>Tabla1_2[[#This Row],[Salario t]]/100*2</f>
        <v>11600</v>
      </c>
      <c r="AF106">
        <f>Tabla1_2[[#This Row],[Censantias]]/100*5</f>
        <v>580</v>
      </c>
      <c r="AG106">
        <f>Tabla1_2[[#This Row],[SALARIO]]/30*2</f>
        <v>77333.333333333328</v>
      </c>
      <c r="AH106">
        <v>0</v>
      </c>
      <c r="AI106">
        <f>Tabla1_2[[#This Row],[Prima]]+Tabla1_2[[#This Row],[Censantias]]+Tabla1_2[[#This Row],[Base Minima]]+Tabla1_2[[#This Row],[Subsidio de Transporte]]</f>
        <v>750133.33333333337</v>
      </c>
      <c r="AJ106">
        <f>Tabla1_2[[#This Row],[Pago Neto]]*24</f>
        <v>18003200</v>
      </c>
      <c r="AK106">
        <v>0</v>
      </c>
      <c r="AL106">
        <v>20000</v>
      </c>
      <c r="AM106">
        <v>15</v>
      </c>
    </row>
    <row r="107" spans="1:39" x14ac:dyDescent="0.35">
      <c r="A107" t="s">
        <v>4781</v>
      </c>
      <c r="B107" t="s">
        <v>113</v>
      </c>
      <c r="C107" s="1">
        <v>32906</v>
      </c>
      <c r="D107" t="s">
        <v>1217</v>
      </c>
      <c r="E107" t="s">
        <v>1218</v>
      </c>
      <c r="F107" t="s">
        <v>3781</v>
      </c>
      <c r="G107" t="s">
        <v>2799</v>
      </c>
      <c r="H107" s="1">
        <v>42062.179050925923</v>
      </c>
      <c r="I107" t="s">
        <v>3675</v>
      </c>
      <c r="J107">
        <v>1160000</v>
      </c>
      <c r="K107">
        <v>15</v>
      </c>
      <c r="L107">
        <f>Tabla1_2[[#This Row],[SALARIO]]/30*Tabla1_2[[#This Row],[Dias Liquidados]]</f>
        <v>580000</v>
      </c>
      <c r="M107">
        <f>Tabla1_2[[#This Row],[SALARIO]]/100*14/2</f>
        <v>81200</v>
      </c>
      <c r="N107">
        <v>1</v>
      </c>
      <c r="O107">
        <f>Tabla1_2[[#This Row],[Salario t]]*Tabla1_2[[#This Row],['# de Salarios Minimos]]</f>
        <v>580000</v>
      </c>
      <c r="P107">
        <f>Tabla1_2[[#This Row],[Salario t]]*12</f>
        <v>6960000</v>
      </c>
      <c r="Q107">
        <v>2</v>
      </c>
      <c r="R107">
        <v>2</v>
      </c>
      <c r="S107">
        <v>50000</v>
      </c>
      <c r="T107">
        <v>250000</v>
      </c>
      <c r="U107">
        <v>5000</v>
      </c>
      <c r="V107">
        <f>Tabla1_2[[#This Row],[SALARIO]]/100*8.4</f>
        <v>97440</v>
      </c>
      <c r="W107">
        <f>Tabla1_2[[#This Row],[Seguridad social]]/2</f>
        <v>48720</v>
      </c>
      <c r="X107">
        <f>Tabla1_2[[#This Row],[Seguridad social]]-Tabla1_2[[#This Row],[salud 4%]]</f>
        <v>48720</v>
      </c>
      <c r="Y107">
        <f>Tabla1_2[[#This Row],[Base Minima]]/30*4</f>
        <v>77333.333333333328</v>
      </c>
      <c r="Z107">
        <f>Tabla1_2[[#This Row],[Fondo de Empleados]]+Tabla1_2[[#This Row],[Seguridad social]]</f>
        <v>174773.33333333331</v>
      </c>
      <c r="AA107">
        <f>Tabla1_2[[#This Row],[SALARIO]]/100*1.4</f>
        <v>16239.999999999998</v>
      </c>
      <c r="AB107">
        <f>Tabla1_2[[#This Row],[Base Minima]]/15*1.5</f>
        <v>58000</v>
      </c>
      <c r="AC107">
        <v>0</v>
      </c>
      <c r="AD107">
        <v>0</v>
      </c>
      <c r="AE107">
        <f>Tabla1_2[[#This Row],[Salario t]]/100*2</f>
        <v>11600</v>
      </c>
      <c r="AF107">
        <f>Tabla1_2[[#This Row],[Censantias]]/100*5</f>
        <v>580</v>
      </c>
      <c r="AG107">
        <f>Tabla1_2[[#This Row],[SALARIO]]/30*2</f>
        <v>77333.333333333328</v>
      </c>
      <c r="AH107">
        <v>0</v>
      </c>
      <c r="AI107">
        <f>Tabla1_2[[#This Row],[Prima]]+Tabla1_2[[#This Row],[Censantias]]+Tabla1_2[[#This Row],[Base Minima]]+Tabla1_2[[#This Row],[Subsidio de Transporte]]</f>
        <v>750133.33333333337</v>
      </c>
      <c r="AJ107">
        <f>Tabla1_2[[#This Row],[Pago Neto]]*24</f>
        <v>18003200</v>
      </c>
      <c r="AK107">
        <v>0</v>
      </c>
      <c r="AL107">
        <v>20000</v>
      </c>
      <c r="AM107">
        <v>15</v>
      </c>
    </row>
    <row r="108" spans="1:39" x14ac:dyDescent="0.35">
      <c r="A108" t="s">
        <v>4782</v>
      </c>
      <c r="B108" t="s">
        <v>114</v>
      </c>
      <c r="C108" s="1">
        <v>30250</v>
      </c>
      <c r="D108" t="s">
        <v>1219</v>
      </c>
      <c r="E108" t="s">
        <v>1220</v>
      </c>
      <c r="F108" t="s">
        <v>3782</v>
      </c>
      <c r="G108" t="s">
        <v>2800</v>
      </c>
      <c r="H108" s="1">
        <v>41565.198287037034</v>
      </c>
      <c r="I108" t="s">
        <v>3674</v>
      </c>
      <c r="J108">
        <v>1160000</v>
      </c>
      <c r="K108">
        <v>15</v>
      </c>
      <c r="L108">
        <f>Tabla1_2[[#This Row],[SALARIO]]/30*Tabla1_2[[#This Row],[Dias Liquidados]]</f>
        <v>580000</v>
      </c>
      <c r="M108">
        <f>Tabla1_2[[#This Row],[SALARIO]]/100*14/2</f>
        <v>81200</v>
      </c>
      <c r="N108">
        <v>1</v>
      </c>
      <c r="O108">
        <f>Tabla1_2[[#This Row],[Salario t]]*Tabla1_2[[#This Row],['# de Salarios Minimos]]</f>
        <v>580000</v>
      </c>
      <c r="P108">
        <f>Tabla1_2[[#This Row],[Salario t]]*12</f>
        <v>6960000</v>
      </c>
      <c r="Q108">
        <v>2</v>
      </c>
      <c r="R108">
        <v>2</v>
      </c>
      <c r="S108">
        <v>50000</v>
      </c>
      <c r="T108">
        <v>250000</v>
      </c>
      <c r="U108">
        <v>5000</v>
      </c>
      <c r="V108">
        <f>Tabla1_2[[#This Row],[SALARIO]]/100*8.4</f>
        <v>97440</v>
      </c>
      <c r="W108">
        <f>Tabla1_2[[#This Row],[Seguridad social]]/2</f>
        <v>48720</v>
      </c>
      <c r="X108">
        <f>Tabla1_2[[#This Row],[Seguridad social]]-Tabla1_2[[#This Row],[salud 4%]]</f>
        <v>48720</v>
      </c>
      <c r="Y108">
        <f>Tabla1_2[[#This Row],[Base Minima]]/30*4</f>
        <v>77333.333333333328</v>
      </c>
      <c r="Z108">
        <f>Tabla1_2[[#This Row],[Fondo de Empleados]]+Tabla1_2[[#This Row],[Seguridad social]]</f>
        <v>174773.33333333331</v>
      </c>
      <c r="AA108">
        <f>Tabla1_2[[#This Row],[SALARIO]]/100*1.4</f>
        <v>16239.999999999998</v>
      </c>
      <c r="AB108">
        <f>Tabla1_2[[#This Row],[Base Minima]]/15*1.5</f>
        <v>58000</v>
      </c>
      <c r="AC108">
        <v>0</v>
      </c>
      <c r="AD108">
        <v>0</v>
      </c>
      <c r="AE108">
        <f>Tabla1_2[[#This Row],[Salario t]]/100*2</f>
        <v>11600</v>
      </c>
      <c r="AF108">
        <f>Tabla1_2[[#This Row],[Censantias]]/100*5</f>
        <v>580</v>
      </c>
      <c r="AG108">
        <f>Tabla1_2[[#This Row],[SALARIO]]/30*2</f>
        <v>77333.333333333328</v>
      </c>
      <c r="AH108">
        <v>0</v>
      </c>
      <c r="AI108">
        <f>Tabla1_2[[#This Row],[Prima]]+Tabla1_2[[#This Row],[Censantias]]+Tabla1_2[[#This Row],[Base Minima]]+Tabla1_2[[#This Row],[Subsidio de Transporte]]</f>
        <v>750133.33333333337</v>
      </c>
      <c r="AJ108">
        <f>Tabla1_2[[#This Row],[Pago Neto]]*24</f>
        <v>18003200</v>
      </c>
      <c r="AK108">
        <v>0</v>
      </c>
      <c r="AL108">
        <v>20000</v>
      </c>
      <c r="AM108">
        <v>15</v>
      </c>
    </row>
    <row r="109" spans="1:39" x14ac:dyDescent="0.35">
      <c r="A109" t="s">
        <v>4783</v>
      </c>
      <c r="B109" t="s">
        <v>115</v>
      </c>
      <c r="C109" s="1">
        <v>28945</v>
      </c>
      <c r="D109" t="s">
        <v>1221</v>
      </c>
      <c r="E109" t="s">
        <v>1222</v>
      </c>
      <c r="F109" t="s">
        <v>3783</v>
      </c>
      <c r="G109" t="s">
        <v>2801</v>
      </c>
      <c r="H109" s="1">
        <v>40625.545520833337</v>
      </c>
      <c r="I109" t="s">
        <v>3675</v>
      </c>
      <c r="J109">
        <v>1160000</v>
      </c>
      <c r="K109">
        <v>15</v>
      </c>
      <c r="L109">
        <f>Tabla1_2[[#This Row],[SALARIO]]/30*Tabla1_2[[#This Row],[Dias Liquidados]]</f>
        <v>580000</v>
      </c>
      <c r="M109">
        <f>Tabla1_2[[#This Row],[SALARIO]]/100*14/2</f>
        <v>81200</v>
      </c>
      <c r="N109">
        <v>2</v>
      </c>
      <c r="O109">
        <f>Tabla1_2[[#This Row],[Salario t]]*Tabla1_2[[#This Row],['# de Salarios Minimos]]</f>
        <v>1160000</v>
      </c>
      <c r="P109">
        <f>Tabla1_2[[#This Row],[Salario t]]*12</f>
        <v>6960000</v>
      </c>
      <c r="Q109">
        <v>2</v>
      </c>
      <c r="R109">
        <v>2</v>
      </c>
      <c r="S109">
        <v>50000</v>
      </c>
      <c r="T109">
        <v>250000</v>
      </c>
      <c r="U109">
        <v>5000</v>
      </c>
      <c r="V109">
        <f>Tabla1_2[[#This Row],[SALARIO]]/100*8.4</f>
        <v>97440</v>
      </c>
      <c r="W109">
        <f>Tabla1_2[[#This Row],[Seguridad social]]/2</f>
        <v>48720</v>
      </c>
      <c r="X109">
        <f>Tabla1_2[[#This Row],[Seguridad social]]-Tabla1_2[[#This Row],[salud 4%]]</f>
        <v>48720</v>
      </c>
      <c r="Y109">
        <f>Tabla1_2[[#This Row],[Base Minima]]/30*4</f>
        <v>154666.66666666666</v>
      </c>
      <c r="Z109">
        <f>Tabla1_2[[#This Row],[Fondo de Empleados]]+Tabla1_2[[#This Row],[Seguridad social]]</f>
        <v>252106.66666666666</v>
      </c>
      <c r="AA109">
        <f>Tabla1_2[[#This Row],[SALARIO]]/100*1.4</f>
        <v>16239.999999999998</v>
      </c>
      <c r="AB109">
        <f>Tabla1_2[[#This Row],[Base Minima]]/15*1.5</f>
        <v>116000</v>
      </c>
      <c r="AC109">
        <v>0</v>
      </c>
      <c r="AD109">
        <v>0</v>
      </c>
      <c r="AE109">
        <f>Tabla1_2[[#This Row],[Salario t]]/100*2</f>
        <v>11600</v>
      </c>
      <c r="AF109">
        <f>Tabla1_2[[#This Row],[Censantias]]/100*5</f>
        <v>580</v>
      </c>
      <c r="AG109">
        <f>Tabla1_2[[#This Row],[SALARIO]]/30*2</f>
        <v>77333.333333333328</v>
      </c>
      <c r="AH109">
        <v>0</v>
      </c>
      <c r="AI109">
        <f>Tabla1_2[[#This Row],[Prima]]+Tabla1_2[[#This Row],[Censantias]]+Tabla1_2[[#This Row],[Base Minima]]+Tabla1_2[[#This Row],[Subsidio de Transporte]]</f>
        <v>1330133.3333333333</v>
      </c>
      <c r="AJ109">
        <f>Tabla1_2[[#This Row],[Pago Neto]]*24</f>
        <v>31923200</v>
      </c>
      <c r="AK109">
        <v>0</v>
      </c>
      <c r="AL109">
        <v>20000</v>
      </c>
      <c r="AM109">
        <v>15</v>
      </c>
    </row>
    <row r="110" spans="1:39" x14ac:dyDescent="0.35">
      <c r="A110" t="s">
        <v>4784</v>
      </c>
      <c r="B110" t="s">
        <v>116</v>
      </c>
      <c r="C110" s="1">
        <v>33363</v>
      </c>
      <c r="D110" t="s">
        <v>1223</v>
      </c>
      <c r="E110" t="s">
        <v>1224</v>
      </c>
      <c r="F110" t="s">
        <v>3784</v>
      </c>
      <c r="G110" t="s">
        <v>2802</v>
      </c>
      <c r="H110" s="1">
        <v>43651.827893518515</v>
      </c>
      <c r="I110" t="s">
        <v>3674</v>
      </c>
      <c r="J110">
        <v>1160000</v>
      </c>
      <c r="K110">
        <v>15</v>
      </c>
      <c r="L110">
        <f>Tabla1_2[[#This Row],[SALARIO]]/30*Tabla1_2[[#This Row],[Dias Liquidados]]</f>
        <v>580000</v>
      </c>
      <c r="M110">
        <f>Tabla1_2[[#This Row],[SALARIO]]/100*14/2</f>
        <v>81200</v>
      </c>
      <c r="N110">
        <v>2</v>
      </c>
      <c r="O110">
        <f>Tabla1_2[[#This Row],[Salario t]]*Tabla1_2[[#This Row],['# de Salarios Minimos]]</f>
        <v>1160000</v>
      </c>
      <c r="P110">
        <f>Tabla1_2[[#This Row],[Salario t]]*12</f>
        <v>6960000</v>
      </c>
      <c r="Q110">
        <v>2</v>
      </c>
      <c r="R110">
        <v>2</v>
      </c>
      <c r="S110">
        <v>50000</v>
      </c>
      <c r="T110">
        <v>250000</v>
      </c>
      <c r="U110">
        <v>5000</v>
      </c>
      <c r="V110">
        <f>Tabla1_2[[#This Row],[SALARIO]]/100*8.4</f>
        <v>97440</v>
      </c>
      <c r="W110">
        <f>Tabla1_2[[#This Row],[Seguridad social]]/2</f>
        <v>48720</v>
      </c>
      <c r="X110">
        <f>Tabla1_2[[#This Row],[Seguridad social]]-Tabla1_2[[#This Row],[salud 4%]]</f>
        <v>48720</v>
      </c>
      <c r="Y110">
        <f>Tabla1_2[[#This Row],[Base Minima]]/30*4</f>
        <v>154666.66666666666</v>
      </c>
      <c r="Z110">
        <f>Tabla1_2[[#This Row],[Fondo de Empleados]]+Tabla1_2[[#This Row],[Seguridad social]]</f>
        <v>252106.66666666666</v>
      </c>
      <c r="AA110">
        <f>Tabla1_2[[#This Row],[SALARIO]]/100*1.4</f>
        <v>16239.999999999998</v>
      </c>
      <c r="AB110">
        <f>Tabla1_2[[#This Row],[Base Minima]]/15*1.5</f>
        <v>116000</v>
      </c>
      <c r="AC110">
        <v>0</v>
      </c>
      <c r="AD110">
        <v>0</v>
      </c>
      <c r="AE110">
        <f>Tabla1_2[[#This Row],[Salario t]]/100*2</f>
        <v>11600</v>
      </c>
      <c r="AF110">
        <f>Tabla1_2[[#This Row],[Censantias]]/100*5</f>
        <v>580</v>
      </c>
      <c r="AG110">
        <f>Tabla1_2[[#This Row],[SALARIO]]/30*2</f>
        <v>77333.333333333328</v>
      </c>
      <c r="AH110">
        <v>0</v>
      </c>
      <c r="AI110">
        <f>Tabla1_2[[#This Row],[Prima]]+Tabla1_2[[#This Row],[Censantias]]+Tabla1_2[[#This Row],[Base Minima]]+Tabla1_2[[#This Row],[Subsidio de Transporte]]</f>
        <v>1330133.3333333333</v>
      </c>
      <c r="AJ110">
        <f>Tabla1_2[[#This Row],[Pago Neto]]*24</f>
        <v>31923200</v>
      </c>
      <c r="AK110">
        <v>0</v>
      </c>
      <c r="AL110">
        <v>20000</v>
      </c>
      <c r="AM110">
        <v>15</v>
      </c>
    </row>
    <row r="111" spans="1:39" x14ac:dyDescent="0.35">
      <c r="A111" t="s">
        <v>4785</v>
      </c>
      <c r="B111" t="s">
        <v>117</v>
      </c>
      <c r="C111" s="1">
        <v>36328</v>
      </c>
      <c r="D111" t="s">
        <v>1225</v>
      </c>
      <c r="E111" t="s">
        <v>1226</v>
      </c>
      <c r="F111" t="s">
        <v>3785</v>
      </c>
      <c r="G111" t="s">
        <v>2803</v>
      </c>
      <c r="H111" s="1">
        <v>43889.649027777778</v>
      </c>
      <c r="I111" t="s">
        <v>3675</v>
      </c>
      <c r="J111">
        <v>1160000</v>
      </c>
      <c r="K111">
        <v>15</v>
      </c>
      <c r="L111">
        <f>Tabla1_2[[#This Row],[SALARIO]]/30*Tabla1_2[[#This Row],[Dias Liquidados]]</f>
        <v>580000</v>
      </c>
      <c r="M111">
        <f>Tabla1_2[[#This Row],[SALARIO]]/100*14/2</f>
        <v>81200</v>
      </c>
      <c r="N111">
        <v>2</v>
      </c>
      <c r="O111">
        <f>Tabla1_2[[#This Row],[Salario t]]*Tabla1_2[[#This Row],['# de Salarios Minimos]]</f>
        <v>1160000</v>
      </c>
      <c r="P111">
        <f>Tabla1_2[[#This Row],[Salario t]]*12</f>
        <v>6960000</v>
      </c>
      <c r="Q111">
        <v>2</v>
      </c>
      <c r="R111">
        <v>2</v>
      </c>
      <c r="S111">
        <v>50000</v>
      </c>
      <c r="T111">
        <v>250000</v>
      </c>
      <c r="U111">
        <v>5000</v>
      </c>
      <c r="V111">
        <f>Tabla1_2[[#This Row],[SALARIO]]/100*8.4</f>
        <v>97440</v>
      </c>
      <c r="W111">
        <f>Tabla1_2[[#This Row],[Seguridad social]]/2</f>
        <v>48720</v>
      </c>
      <c r="X111">
        <f>Tabla1_2[[#This Row],[Seguridad social]]-Tabla1_2[[#This Row],[salud 4%]]</f>
        <v>48720</v>
      </c>
      <c r="Y111">
        <f>Tabla1_2[[#This Row],[Base Minima]]/30*4</f>
        <v>154666.66666666666</v>
      </c>
      <c r="Z111">
        <f>Tabla1_2[[#This Row],[Fondo de Empleados]]+Tabla1_2[[#This Row],[Seguridad social]]</f>
        <v>252106.66666666666</v>
      </c>
      <c r="AA111">
        <f>Tabla1_2[[#This Row],[SALARIO]]/100*1.4</f>
        <v>16239.999999999998</v>
      </c>
      <c r="AB111">
        <f>Tabla1_2[[#This Row],[Base Minima]]/15*1.5</f>
        <v>116000</v>
      </c>
      <c r="AC111">
        <v>0</v>
      </c>
      <c r="AD111">
        <v>0</v>
      </c>
      <c r="AE111">
        <f>Tabla1_2[[#This Row],[Salario t]]/100*2</f>
        <v>11600</v>
      </c>
      <c r="AF111">
        <f>Tabla1_2[[#This Row],[Censantias]]/100*5</f>
        <v>580</v>
      </c>
      <c r="AG111">
        <f>Tabla1_2[[#This Row],[SALARIO]]/30*2</f>
        <v>77333.333333333328</v>
      </c>
      <c r="AH111">
        <v>0</v>
      </c>
      <c r="AI111">
        <f>Tabla1_2[[#This Row],[Prima]]+Tabla1_2[[#This Row],[Censantias]]+Tabla1_2[[#This Row],[Base Minima]]+Tabla1_2[[#This Row],[Subsidio de Transporte]]</f>
        <v>1330133.3333333333</v>
      </c>
      <c r="AJ111">
        <f>Tabla1_2[[#This Row],[Pago Neto]]*24</f>
        <v>31923200</v>
      </c>
      <c r="AK111">
        <v>0</v>
      </c>
      <c r="AL111">
        <v>20000</v>
      </c>
      <c r="AM111">
        <v>15</v>
      </c>
    </row>
    <row r="112" spans="1:39" x14ac:dyDescent="0.35">
      <c r="A112" t="s">
        <v>4786</v>
      </c>
      <c r="B112" t="s">
        <v>118</v>
      </c>
      <c r="C112" s="1">
        <v>25591</v>
      </c>
      <c r="D112" t="s">
        <v>1227</v>
      </c>
      <c r="E112" t="s">
        <v>1228</v>
      </c>
      <c r="F112" t="s">
        <v>3786</v>
      </c>
      <c r="G112" t="s">
        <v>2804</v>
      </c>
      <c r="H112" s="1">
        <v>43441.407743055555</v>
      </c>
      <c r="I112" t="s">
        <v>3674</v>
      </c>
      <c r="J112">
        <v>1160000</v>
      </c>
      <c r="K112">
        <v>15</v>
      </c>
      <c r="L112">
        <f>Tabla1_2[[#This Row],[SALARIO]]/30*Tabla1_2[[#This Row],[Dias Liquidados]]</f>
        <v>580000</v>
      </c>
      <c r="M112">
        <f>Tabla1_2[[#This Row],[SALARIO]]/100*14/2</f>
        <v>81200</v>
      </c>
      <c r="N112">
        <v>4</v>
      </c>
      <c r="O112">
        <f>Tabla1_2[[#This Row],[Salario t]]*Tabla1_2[[#This Row],['# de Salarios Minimos]]</f>
        <v>2320000</v>
      </c>
      <c r="P112">
        <f>Tabla1_2[[#This Row],[Salario t]]*12</f>
        <v>6960000</v>
      </c>
      <c r="Q112">
        <v>2</v>
      </c>
      <c r="R112">
        <v>2</v>
      </c>
      <c r="S112">
        <v>50000</v>
      </c>
      <c r="T112">
        <v>250000</v>
      </c>
      <c r="U112">
        <v>5000</v>
      </c>
      <c r="V112">
        <f>Tabla1_2[[#This Row],[SALARIO]]/100*8.4</f>
        <v>97440</v>
      </c>
      <c r="W112">
        <f>Tabla1_2[[#This Row],[Seguridad social]]/2</f>
        <v>48720</v>
      </c>
      <c r="X112">
        <f>Tabla1_2[[#This Row],[Seguridad social]]-Tabla1_2[[#This Row],[salud 4%]]</f>
        <v>48720</v>
      </c>
      <c r="Y112">
        <f>Tabla1_2[[#This Row],[Base Minima]]/30*4</f>
        <v>309333.33333333331</v>
      </c>
      <c r="Z112">
        <f>Tabla1_2[[#This Row],[Fondo de Empleados]]+Tabla1_2[[#This Row],[Seguridad social]]</f>
        <v>406773.33333333331</v>
      </c>
      <c r="AA112">
        <f>Tabla1_2[[#This Row],[SALARIO]]/100*1.4</f>
        <v>16239.999999999998</v>
      </c>
      <c r="AB112">
        <f>Tabla1_2[[#This Row],[Base Minima]]/15*1.5</f>
        <v>232000</v>
      </c>
      <c r="AC112">
        <v>0</v>
      </c>
      <c r="AD112">
        <v>0</v>
      </c>
      <c r="AE112">
        <f>Tabla1_2[[#This Row],[Salario t]]/100*2</f>
        <v>11600</v>
      </c>
      <c r="AF112">
        <f>Tabla1_2[[#This Row],[Censantias]]/100*5</f>
        <v>580</v>
      </c>
      <c r="AG112">
        <f>Tabla1_2[[#This Row],[SALARIO]]/30*2</f>
        <v>77333.333333333328</v>
      </c>
      <c r="AH112">
        <v>0</v>
      </c>
      <c r="AI112">
        <f>Tabla1_2[[#This Row],[Prima]]+Tabla1_2[[#This Row],[Censantias]]+Tabla1_2[[#This Row],[Base Minima]]+Tabla1_2[[#This Row],[Subsidio de Transporte]]</f>
        <v>2490133.3333333335</v>
      </c>
      <c r="AJ112">
        <f>Tabla1_2[[#This Row],[Pago Neto]]*24</f>
        <v>59763200</v>
      </c>
      <c r="AK112">
        <v>0</v>
      </c>
      <c r="AL112">
        <v>20000</v>
      </c>
      <c r="AM112">
        <v>15</v>
      </c>
    </row>
    <row r="113" spans="1:39" x14ac:dyDescent="0.35">
      <c r="A113" t="s">
        <v>4787</v>
      </c>
      <c r="B113" t="s">
        <v>119</v>
      </c>
      <c r="C113" s="1">
        <v>29394</v>
      </c>
      <c r="D113" t="s">
        <v>1229</v>
      </c>
      <c r="E113" t="s">
        <v>1230</v>
      </c>
      <c r="F113" t="s">
        <v>3787</v>
      </c>
      <c r="G113" t="s">
        <v>2805</v>
      </c>
      <c r="H113" s="1">
        <v>41832.124166666668</v>
      </c>
      <c r="I113" t="s">
        <v>3672</v>
      </c>
      <c r="J113">
        <v>1160000</v>
      </c>
      <c r="K113">
        <v>15</v>
      </c>
      <c r="L113">
        <f>Tabla1_2[[#This Row],[SALARIO]]/30*Tabla1_2[[#This Row],[Dias Liquidados]]</f>
        <v>580000</v>
      </c>
      <c r="M113">
        <f>Tabla1_2[[#This Row],[SALARIO]]/100*14/2</f>
        <v>81200</v>
      </c>
      <c r="N113">
        <v>4</v>
      </c>
      <c r="O113">
        <f>Tabla1_2[[#This Row],[Salario t]]*Tabla1_2[[#This Row],['# de Salarios Minimos]]</f>
        <v>2320000</v>
      </c>
      <c r="P113">
        <f>Tabla1_2[[#This Row],[Salario t]]*12</f>
        <v>6960000</v>
      </c>
      <c r="Q113">
        <v>2</v>
      </c>
      <c r="R113">
        <v>2</v>
      </c>
      <c r="S113">
        <v>50000</v>
      </c>
      <c r="T113">
        <v>250000</v>
      </c>
      <c r="U113">
        <v>5000</v>
      </c>
      <c r="V113">
        <f>Tabla1_2[[#This Row],[SALARIO]]/100*8.4</f>
        <v>97440</v>
      </c>
      <c r="W113">
        <f>Tabla1_2[[#This Row],[Seguridad social]]/2</f>
        <v>48720</v>
      </c>
      <c r="X113">
        <f>Tabla1_2[[#This Row],[Seguridad social]]-Tabla1_2[[#This Row],[salud 4%]]</f>
        <v>48720</v>
      </c>
      <c r="Y113">
        <f>Tabla1_2[[#This Row],[Base Minima]]/30*4</f>
        <v>309333.33333333331</v>
      </c>
      <c r="Z113">
        <f>Tabla1_2[[#This Row],[Fondo de Empleados]]+Tabla1_2[[#This Row],[Seguridad social]]</f>
        <v>406773.33333333331</v>
      </c>
      <c r="AA113">
        <f>Tabla1_2[[#This Row],[SALARIO]]/100*1.4</f>
        <v>16239.999999999998</v>
      </c>
      <c r="AB113">
        <f>Tabla1_2[[#This Row],[Base Minima]]/15*1.5</f>
        <v>232000</v>
      </c>
      <c r="AC113">
        <v>0</v>
      </c>
      <c r="AD113">
        <v>0</v>
      </c>
      <c r="AE113">
        <f>Tabla1_2[[#This Row],[Salario t]]/100*2</f>
        <v>11600</v>
      </c>
      <c r="AF113">
        <f>Tabla1_2[[#This Row],[Censantias]]/100*5</f>
        <v>580</v>
      </c>
      <c r="AG113">
        <f>Tabla1_2[[#This Row],[SALARIO]]/30*2</f>
        <v>77333.333333333328</v>
      </c>
      <c r="AH113">
        <v>0</v>
      </c>
      <c r="AI113">
        <f>Tabla1_2[[#This Row],[Prima]]+Tabla1_2[[#This Row],[Censantias]]+Tabla1_2[[#This Row],[Base Minima]]+Tabla1_2[[#This Row],[Subsidio de Transporte]]</f>
        <v>2490133.3333333335</v>
      </c>
      <c r="AJ113">
        <f>Tabla1_2[[#This Row],[Pago Neto]]*24</f>
        <v>59763200</v>
      </c>
      <c r="AK113">
        <v>0</v>
      </c>
      <c r="AL113">
        <v>20000</v>
      </c>
      <c r="AM113">
        <v>15</v>
      </c>
    </row>
    <row r="114" spans="1:39" x14ac:dyDescent="0.35">
      <c r="A114" t="s">
        <v>4788</v>
      </c>
      <c r="B114" t="s">
        <v>120</v>
      </c>
      <c r="C114" s="1">
        <v>27233</v>
      </c>
      <c r="D114" t="s">
        <v>1231</v>
      </c>
      <c r="E114" t="s">
        <v>1232</v>
      </c>
      <c r="F114" t="s">
        <v>3788</v>
      </c>
      <c r="G114" t="s">
        <v>2806</v>
      </c>
      <c r="H114" s="1">
        <v>40716.750902777778</v>
      </c>
      <c r="I114" t="s">
        <v>3671</v>
      </c>
      <c r="J114">
        <v>1160000</v>
      </c>
      <c r="K114">
        <v>15</v>
      </c>
      <c r="L114">
        <f>Tabla1_2[[#This Row],[SALARIO]]/30*Tabla1_2[[#This Row],[Dias Liquidados]]</f>
        <v>580000</v>
      </c>
      <c r="M114">
        <f>Tabla1_2[[#This Row],[SALARIO]]/100*14/2</f>
        <v>81200</v>
      </c>
      <c r="N114">
        <v>4</v>
      </c>
      <c r="O114">
        <f>Tabla1_2[[#This Row],[Salario t]]*Tabla1_2[[#This Row],['# de Salarios Minimos]]</f>
        <v>2320000</v>
      </c>
      <c r="P114">
        <f>Tabla1_2[[#This Row],[Salario t]]*12</f>
        <v>6960000</v>
      </c>
      <c r="Q114">
        <v>2</v>
      </c>
      <c r="R114">
        <v>2</v>
      </c>
      <c r="S114">
        <v>50000</v>
      </c>
      <c r="T114">
        <v>250000</v>
      </c>
      <c r="U114">
        <v>5000</v>
      </c>
      <c r="V114">
        <f>Tabla1_2[[#This Row],[SALARIO]]/100*8.4</f>
        <v>97440</v>
      </c>
      <c r="W114">
        <f>Tabla1_2[[#This Row],[Seguridad social]]/2</f>
        <v>48720</v>
      </c>
      <c r="X114">
        <f>Tabla1_2[[#This Row],[Seguridad social]]-Tabla1_2[[#This Row],[salud 4%]]</f>
        <v>48720</v>
      </c>
      <c r="Y114">
        <f>Tabla1_2[[#This Row],[Base Minima]]/30*4</f>
        <v>309333.33333333331</v>
      </c>
      <c r="Z114">
        <f>Tabla1_2[[#This Row],[Fondo de Empleados]]+Tabla1_2[[#This Row],[Seguridad social]]</f>
        <v>406773.33333333331</v>
      </c>
      <c r="AA114">
        <f>Tabla1_2[[#This Row],[SALARIO]]/100*1.4</f>
        <v>16239.999999999998</v>
      </c>
      <c r="AB114">
        <f>Tabla1_2[[#This Row],[Base Minima]]/15*1.5</f>
        <v>232000</v>
      </c>
      <c r="AC114">
        <v>0</v>
      </c>
      <c r="AD114">
        <v>0</v>
      </c>
      <c r="AE114">
        <f>Tabla1_2[[#This Row],[Salario t]]/100*2</f>
        <v>11600</v>
      </c>
      <c r="AF114">
        <f>Tabla1_2[[#This Row],[Censantias]]/100*5</f>
        <v>580</v>
      </c>
      <c r="AG114">
        <f>Tabla1_2[[#This Row],[SALARIO]]/30*2</f>
        <v>77333.333333333328</v>
      </c>
      <c r="AH114">
        <v>0</v>
      </c>
      <c r="AI114">
        <f>Tabla1_2[[#This Row],[Prima]]+Tabla1_2[[#This Row],[Censantias]]+Tabla1_2[[#This Row],[Base Minima]]+Tabla1_2[[#This Row],[Subsidio de Transporte]]</f>
        <v>2490133.3333333335</v>
      </c>
      <c r="AJ114">
        <f>Tabla1_2[[#This Row],[Pago Neto]]*24</f>
        <v>59763200</v>
      </c>
      <c r="AK114">
        <v>0</v>
      </c>
      <c r="AL114">
        <v>20000</v>
      </c>
      <c r="AM114">
        <v>15</v>
      </c>
    </row>
    <row r="115" spans="1:39" x14ac:dyDescent="0.35">
      <c r="A115" t="s">
        <v>4789</v>
      </c>
      <c r="B115" t="s">
        <v>121</v>
      </c>
      <c r="C115" s="1">
        <v>34000</v>
      </c>
      <c r="D115" t="s">
        <v>1233</v>
      </c>
      <c r="E115" t="s">
        <v>1234</v>
      </c>
      <c r="F115" t="s">
        <v>3789</v>
      </c>
      <c r="G115" t="s">
        <v>2807</v>
      </c>
      <c r="H115" s="1">
        <v>39559.83457175926</v>
      </c>
      <c r="I115" t="s">
        <v>3675</v>
      </c>
      <c r="J115">
        <v>1160000</v>
      </c>
      <c r="K115">
        <v>15</v>
      </c>
      <c r="L115">
        <f>Tabla1_2[[#This Row],[SALARIO]]/30*Tabla1_2[[#This Row],[Dias Liquidados]]</f>
        <v>580000</v>
      </c>
      <c r="M115">
        <f>Tabla1_2[[#This Row],[SALARIO]]/100*14/2</f>
        <v>81200</v>
      </c>
      <c r="N115">
        <v>5</v>
      </c>
      <c r="O115">
        <f>Tabla1_2[[#This Row],[Salario t]]*Tabla1_2[[#This Row],['# de Salarios Minimos]]</f>
        <v>2900000</v>
      </c>
      <c r="P115">
        <f>Tabla1_2[[#This Row],[Salario t]]*12</f>
        <v>6960000</v>
      </c>
      <c r="Q115">
        <v>2</v>
      </c>
      <c r="R115">
        <v>2</v>
      </c>
      <c r="S115">
        <v>50000</v>
      </c>
      <c r="T115">
        <v>250000</v>
      </c>
      <c r="U115">
        <v>5000</v>
      </c>
      <c r="V115">
        <f>Tabla1_2[[#This Row],[SALARIO]]/100*8.4</f>
        <v>97440</v>
      </c>
      <c r="W115">
        <f>Tabla1_2[[#This Row],[Seguridad social]]/2</f>
        <v>48720</v>
      </c>
      <c r="X115">
        <f>Tabla1_2[[#This Row],[Seguridad social]]-Tabla1_2[[#This Row],[salud 4%]]</f>
        <v>48720</v>
      </c>
      <c r="Y115">
        <f>Tabla1_2[[#This Row],[Base Minima]]/30*4</f>
        <v>386666.66666666669</v>
      </c>
      <c r="Z115">
        <f>Tabla1_2[[#This Row],[Fondo de Empleados]]+Tabla1_2[[#This Row],[Seguridad social]]</f>
        <v>484106.66666666669</v>
      </c>
      <c r="AA115">
        <f>Tabla1_2[[#This Row],[SALARIO]]/100*1.4</f>
        <v>16239.999999999998</v>
      </c>
      <c r="AB115">
        <f>Tabla1_2[[#This Row],[Base Minima]]/15*1.5</f>
        <v>290000</v>
      </c>
      <c r="AC115">
        <v>0</v>
      </c>
      <c r="AD115">
        <v>0</v>
      </c>
      <c r="AE115">
        <f>Tabla1_2[[#This Row],[Salario t]]/100*2</f>
        <v>11600</v>
      </c>
      <c r="AF115">
        <f>Tabla1_2[[#This Row],[Censantias]]/100*5</f>
        <v>580</v>
      </c>
      <c r="AG115">
        <f>Tabla1_2[[#This Row],[SALARIO]]/30*2</f>
        <v>77333.333333333328</v>
      </c>
      <c r="AH115">
        <v>0</v>
      </c>
      <c r="AI115">
        <f>Tabla1_2[[#This Row],[Prima]]+Tabla1_2[[#This Row],[Censantias]]+Tabla1_2[[#This Row],[Base Minima]]+Tabla1_2[[#This Row],[Subsidio de Transporte]]</f>
        <v>3070133.3333333335</v>
      </c>
      <c r="AJ115">
        <f>Tabla1_2[[#This Row],[Pago Neto]]*24</f>
        <v>73683200</v>
      </c>
      <c r="AK115">
        <v>0</v>
      </c>
      <c r="AL115">
        <v>20000</v>
      </c>
      <c r="AM115">
        <v>15</v>
      </c>
    </row>
    <row r="116" spans="1:39" x14ac:dyDescent="0.35">
      <c r="A116" t="s">
        <v>4790</v>
      </c>
      <c r="B116" t="s">
        <v>122</v>
      </c>
      <c r="C116" s="1">
        <v>34730</v>
      </c>
      <c r="D116" t="s">
        <v>1235</v>
      </c>
      <c r="E116" t="s">
        <v>1236</v>
      </c>
      <c r="F116" t="s">
        <v>3790</v>
      </c>
      <c r="G116" t="s">
        <v>2808</v>
      </c>
      <c r="H116" s="1">
        <v>41503.104224537034</v>
      </c>
      <c r="I116" t="s">
        <v>3673</v>
      </c>
      <c r="J116">
        <v>1160000</v>
      </c>
      <c r="K116">
        <v>15</v>
      </c>
      <c r="L116">
        <f>Tabla1_2[[#This Row],[SALARIO]]/30*Tabla1_2[[#This Row],[Dias Liquidados]]</f>
        <v>580000</v>
      </c>
      <c r="M116">
        <f>Tabla1_2[[#This Row],[SALARIO]]/100*14/2</f>
        <v>81200</v>
      </c>
      <c r="N116">
        <v>5</v>
      </c>
      <c r="O116">
        <f>Tabla1_2[[#This Row],[Salario t]]*Tabla1_2[[#This Row],['# de Salarios Minimos]]</f>
        <v>2900000</v>
      </c>
      <c r="P116">
        <f>Tabla1_2[[#This Row],[Salario t]]*12</f>
        <v>6960000</v>
      </c>
      <c r="Q116">
        <v>2</v>
      </c>
      <c r="R116">
        <v>2</v>
      </c>
      <c r="S116">
        <v>50000</v>
      </c>
      <c r="T116">
        <v>250000</v>
      </c>
      <c r="U116">
        <v>5000</v>
      </c>
      <c r="V116">
        <f>Tabla1_2[[#This Row],[SALARIO]]/100*8.4</f>
        <v>97440</v>
      </c>
      <c r="W116">
        <f>Tabla1_2[[#This Row],[Seguridad social]]/2</f>
        <v>48720</v>
      </c>
      <c r="X116">
        <f>Tabla1_2[[#This Row],[Seguridad social]]-Tabla1_2[[#This Row],[salud 4%]]</f>
        <v>48720</v>
      </c>
      <c r="Y116">
        <f>Tabla1_2[[#This Row],[Base Minima]]/30*4</f>
        <v>386666.66666666669</v>
      </c>
      <c r="Z116">
        <f>Tabla1_2[[#This Row],[Fondo de Empleados]]+Tabla1_2[[#This Row],[Seguridad social]]</f>
        <v>484106.66666666669</v>
      </c>
      <c r="AA116">
        <f>Tabla1_2[[#This Row],[SALARIO]]/100*1.4</f>
        <v>16239.999999999998</v>
      </c>
      <c r="AB116">
        <f>Tabla1_2[[#This Row],[Base Minima]]/15*1.5</f>
        <v>290000</v>
      </c>
      <c r="AC116">
        <v>0</v>
      </c>
      <c r="AD116">
        <v>0</v>
      </c>
      <c r="AE116">
        <f>Tabla1_2[[#This Row],[Salario t]]/100*2</f>
        <v>11600</v>
      </c>
      <c r="AF116">
        <f>Tabla1_2[[#This Row],[Censantias]]/100*5</f>
        <v>580</v>
      </c>
      <c r="AG116">
        <f>Tabla1_2[[#This Row],[SALARIO]]/30*2</f>
        <v>77333.333333333328</v>
      </c>
      <c r="AH116">
        <v>0</v>
      </c>
      <c r="AI116">
        <f>Tabla1_2[[#This Row],[Prima]]+Tabla1_2[[#This Row],[Censantias]]+Tabla1_2[[#This Row],[Base Minima]]+Tabla1_2[[#This Row],[Subsidio de Transporte]]</f>
        <v>3070133.3333333335</v>
      </c>
      <c r="AJ116">
        <f>Tabla1_2[[#This Row],[Pago Neto]]*24</f>
        <v>73683200</v>
      </c>
      <c r="AK116">
        <v>0</v>
      </c>
      <c r="AL116">
        <v>20000</v>
      </c>
      <c r="AM116">
        <v>15</v>
      </c>
    </row>
    <row r="117" spans="1:39" x14ac:dyDescent="0.35">
      <c r="A117" t="s">
        <v>4791</v>
      </c>
      <c r="B117" t="s">
        <v>123</v>
      </c>
      <c r="C117" s="1">
        <v>33094</v>
      </c>
      <c r="D117" t="s">
        <v>1237</v>
      </c>
      <c r="E117" t="s">
        <v>1238</v>
      </c>
      <c r="F117" t="s">
        <v>3791</v>
      </c>
      <c r="G117" t="s">
        <v>2809</v>
      </c>
      <c r="H117" s="1">
        <v>39984.321550925924</v>
      </c>
      <c r="I117" t="s">
        <v>3674</v>
      </c>
      <c r="J117">
        <v>1160000</v>
      </c>
      <c r="K117">
        <v>15</v>
      </c>
      <c r="L117">
        <f>Tabla1_2[[#This Row],[SALARIO]]/30*Tabla1_2[[#This Row],[Dias Liquidados]]</f>
        <v>580000</v>
      </c>
      <c r="M117">
        <f>Tabla1_2[[#This Row],[SALARIO]]/100*14/2</f>
        <v>81200</v>
      </c>
      <c r="N117">
        <v>6</v>
      </c>
      <c r="O117">
        <f>Tabla1_2[[#This Row],[Salario t]]*Tabla1_2[[#This Row],['# de Salarios Minimos]]</f>
        <v>3480000</v>
      </c>
      <c r="P117">
        <f>Tabla1_2[[#This Row],[Salario t]]*12</f>
        <v>6960000</v>
      </c>
      <c r="Q117">
        <v>2</v>
      </c>
      <c r="R117">
        <v>2</v>
      </c>
      <c r="S117">
        <v>50000</v>
      </c>
      <c r="T117">
        <v>250000</v>
      </c>
      <c r="U117">
        <v>5000</v>
      </c>
      <c r="V117">
        <f>Tabla1_2[[#This Row],[SALARIO]]/100*8.4</f>
        <v>97440</v>
      </c>
      <c r="W117">
        <f>Tabla1_2[[#This Row],[Seguridad social]]/2</f>
        <v>48720</v>
      </c>
      <c r="X117">
        <f>Tabla1_2[[#This Row],[Seguridad social]]-Tabla1_2[[#This Row],[salud 4%]]</f>
        <v>48720</v>
      </c>
      <c r="Y117">
        <f>Tabla1_2[[#This Row],[Base Minima]]/30*4</f>
        <v>464000</v>
      </c>
      <c r="Z117">
        <f>Tabla1_2[[#This Row],[Fondo de Empleados]]+Tabla1_2[[#This Row],[Seguridad social]]</f>
        <v>561440</v>
      </c>
      <c r="AA117">
        <f>Tabla1_2[[#This Row],[SALARIO]]/100*1.4</f>
        <v>16239.999999999998</v>
      </c>
      <c r="AB117">
        <f>Tabla1_2[[#This Row],[Base Minima]]/15*1.5</f>
        <v>348000</v>
      </c>
      <c r="AC117">
        <v>0</v>
      </c>
      <c r="AD117">
        <v>0</v>
      </c>
      <c r="AE117">
        <f>Tabla1_2[[#This Row],[Salario t]]/100*2</f>
        <v>11600</v>
      </c>
      <c r="AF117">
        <f>Tabla1_2[[#This Row],[Censantias]]/100*5</f>
        <v>580</v>
      </c>
      <c r="AG117">
        <f>Tabla1_2[[#This Row],[SALARIO]]/30*2</f>
        <v>77333.333333333328</v>
      </c>
      <c r="AH117">
        <v>0</v>
      </c>
      <c r="AI117">
        <f>Tabla1_2[[#This Row],[Prima]]+Tabla1_2[[#This Row],[Censantias]]+Tabla1_2[[#This Row],[Base Minima]]+Tabla1_2[[#This Row],[Subsidio de Transporte]]</f>
        <v>3650133.3333333335</v>
      </c>
      <c r="AJ117">
        <f>Tabla1_2[[#This Row],[Pago Neto]]*24</f>
        <v>87603200</v>
      </c>
      <c r="AK117">
        <v>0</v>
      </c>
      <c r="AL117">
        <v>20000</v>
      </c>
      <c r="AM117">
        <v>15</v>
      </c>
    </row>
    <row r="118" spans="1:39" x14ac:dyDescent="0.35">
      <c r="A118" t="s">
        <v>4792</v>
      </c>
      <c r="B118" t="s">
        <v>124</v>
      </c>
      <c r="C118" s="1">
        <v>30547</v>
      </c>
      <c r="D118" t="s">
        <v>1239</v>
      </c>
      <c r="E118" t="s">
        <v>1240</v>
      </c>
      <c r="F118" t="s">
        <v>3792</v>
      </c>
      <c r="G118" t="s">
        <v>2810</v>
      </c>
      <c r="H118" s="1">
        <v>43932.415821759256</v>
      </c>
      <c r="I118" t="s">
        <v>3675</v>
      </c>
      <c r="J118">
        <v>1160000</v>
      </c>
      <c r="K118">
        <v>15</v>
      </c>
      <c r="L118">
        <f>Tabla1_2[[#This Row],[SALARIO]]/30*Tabla1_2[[#This Row],[Dias Liquidados]]</f>
        <v>580000</v>
      </c>
      <c r="M118">
        <f>Tabla1_2[[#This Row],[SALARIO]]/100*14/2</f>
        <v>81200</v>
      </c>
      <c r="N118">
        <v>6</v>
      </c>
      <c r="O118">
        <f>Tabla1_2[[#This Row],[Salario t]]*Tabla1_2[[#This Row],['# de Salarios Minimos]]</f>
        <v>3480000</v>
      </c>
      <c r="P118">
        <f>Tabla1_2[[#This Row],[Salario t]]*12</f>
        <v>6960000</v>
      </c>
      <c r="Q118">
        <v>2</v>
      </c>
      <c r="R118">
        <v>2</v>
      </c>
      <c r="S118">
        <v>50000</v>
      </c>
      <c r="T118">
        <v>250000</v>
      </c>
      <c r="U118">
        <v>5000</v>
      </c>
      <c r="V118">
        <f>Tabla1_2[[#This Row],[SALARIO]]/100*8.4</f>
        <v>97440</v>
      </c>
      <c r="W118">
        <f>Tabla1_2[[#This Row],[Seguridad social]]/2</f>
        <v>48720</v>
      </c>
      <c r="X118">
        <f>Tabla1_2[[#This Row],[Seguridad social]]-Tabla1_2[[#This Row],[salud 4%]]</f>
        <v>48720</v>
      </c>
      <c r="Y118">
        <f>Tabla1_2[[#This Row],[Base Minima]]/30*4</f>
        <v>464000</v>
      </c>
      <c r="Z118">
        <f>Tabla1_2[[#This Row],[Fondo de Empleados]]+Tabla1_2[[#This Row],[Seguridad social]]</f>
        <v>561440</v>
      </c>
      <c r="AA118">
        <f>Tabla1_2[[#This Row],[SALARIO]]/100*1.4</f>
        <v>16239.999999999998</v>
      </c>
      <c r="AB118">
        <f>Tabla1_2[[#This Row],[Base Minima]]/15*1.5</f>
        <v>348000</v>
      </c>
      <c r="AC118">
        <v>0</v>
      </c>
      <c r="AD118">
        <v>0</v>
      </c>
      <c r="AE118">
        <f>Tabla1_2[[#This Row],[Salario t]]/100*2</f>
        <v>11600</v>
      </c>
      <c r="AF118">
        <f>Tabla1_2[[#This Row],[Censantias]]/100*5</f>
        <v>580</v>
      </c>
      <c r="AG118">
        <f>Tabla1_2[[#This Row],[SALARIO]]/30*2</f>
        <v>77333.333333333328</v>
      </c>
      <c r="AH118">
        <v>0</v>
      </c>
      <c r="AI118">
        <f>Tabla1_2[[#This Row],[Prima]]+Tabla1_2[[#This Row],[Censantias]]+Tabla1_2[[#This Row],[Base Minima]]+Tabla1_2[[#This Row],[Subsidio de Transporte]]</f>
        <v>3650133.3333333335</v>
      </c>
      <c r="AJ118">
        <f>Tabla1_2[[#This Row],[Pago Neto]]*24</f>
        <v>87603200</v>
      </c>
      <c r="AK118">
        <v>0</v>
      </c>
      <c r="AL118">
        <v>20000</v>
      </c>
      <c r="AM118">
        <v>15</v>
      </c>
    </row>
    <row r="119" spans="1:39" x14ac:dyDescent="0.35">
      <c r="A119" t="s">
        <v>4793</v>
      </c>
      <c r="B119" t="s">
        <v>125</v>
      </c>
      <c r="C119" s="1">
        <v>30407</v>
      </c>
      <c r="D119" t="s">
        <v>1241</v>
      </c>
      <c r="E119" t="s">
        <v>1242</v>
      </c>
      <c r="F119" t="s">
        <v>3793</v>
      </c>
      <c r="G119" t="s">
        <v>2811</v>
      </c>
      <c r="H119" s="1">
        <v>44155.691666666666</v>
      </c>
      <c r="I119" t="s">
        <v>3674</v>
      </c>
      <c r="J119">
        <v>1160000</v>
      </c>
      <c r="K119">
        <v>15</v>
      </c>
      <c r="L119">
        <f>Tabla1_2[[#This Row],[SALARIO]]/30*Tabla1_2[[#This Row],[Dias Liquidados]]</f>
        <v>580000</v>
      </c>
      <c r="M119">
        <f>Tabla1_2[[#This Row],[SALARIO]]/100*14/2</f>
        <v>81200</v>
      </c>
      <c r="N119">
        <v>1</v>
      </c>
      <c r="O119">
        <f>Tabla1_2[[#This Row],[Salario t]]*Tabla1_2[[#This Row],['# de Salarios Minimos]]</f>
        <v>580000</v>
      </c>
      <c r="P119">
        <f>Tabla1_2[[#This Row],[Salario t]]*12</f>
        <v>6960000</v>
      </c>
      <c r="Q119">
        <v>2</v>
      </c>
      <c r="R119">
        <v>2</v>
      </c>
      <c r="S119">
        <v>50000</v>
      </c>
      <c r="T119">
        <v>250000</v>
      </c>
      <c r="U119">
        <v>5000</v>
      </c>
      <c r="V119">
        <f>Tabla1_2[[#This Row],[SALARIO]]/100*8.4</f>
        <v>97440</v>
      </c>
      <c r="W119">
        <f>Tabla1_2[[#This Row],[Seguridad social]]/2</f>
        <v>48720</v>
      </c>
      <c r="X119">
        <f>Tabla1_2[[#This Row],[Seguridad social]]-Tabla1_2[[#This Row],[salud 4%]]</f>
        <v>48720</v>
      </c>
      <c r="Y119">
        <f>Tabla1_2[[#This Row],[Base Minima]]/30*4</f>
        <v>77333.333333333328</v>
      </c>
      <c r="Z119">
        <f>Tabla1_2[[#This Row],[Fondo de Empleados]]+Tabla1_2[[#This Row],[Seguridad social]]</f>
        <v>174773.33333333331</v>
      </c>
      <c r="AA119">
        <f>Tabla1_2[[#This Row],[SALARIO]]/100*1.4</f>
        <v>16239.999999999998</v>
      </c>
      <c r="AB119">
        <f>Tabla1_2[[#This Row],[Base Minima]]/15*1.5</f>
        <v>58000</v>
      </c>
      <c r="AC119">
        <v>0</v>
      </c>
      <c r="AD119">
        <v>0</v>
      </c>
      <c r="AE119">
        <f>Tabla1_2[[#This Row],[Salario t]]/100*2</f>
        <v>11600</v>
      </c>
      <c r="AF119">
        <f>Tabla1_2[[#This Row],[Censantias]]/100*5</f>
        <v>580</v>
      </c>
      <c r="AG119">
        <f>Tabla1_2[[#This Row],[SALARIO]]/30*2</f>
        <v>77333.333333333328</v>
      </c>
      <c r="AH119">
        <v>0</v>
      </c>
      <c r="AI119">
        <f>Tabla1_2[[#This Row],[Prima]]+Tabla1_2[[#This Row],[Censantias]]+Tabla1_2[[#This Row],[Base Minima]]+Tabla1_2[[#This Row],[Subsidio de Transporte]]</f>
        <v>750133.33333333337</v>
      </c>
      <c r="AJ119">
        <f>Tabla1_2[[#This Row],[Pago Neto]]*24</f>
        <v>18003200</v>
      </c>
      <c r="AK119">
        <v>0</v>
      </c>
      <c r="AL119">
        <v>20000</v>
      </c>
      <c r="AM119">
        <v>15</v>
      </c>
    </row>
    <row r="120" spans="1:39" x14ac:dyDescent="0.35">
      <c r="A120" t="s">
        <v>4794</v>
      </c>
      <c r="B120" t="s">
        <v>126</v>
      </c>
      <c r="C120" s="1">
        <v>32259</v>
      </c>
      <c r="D120" t="s">
        <v>1243</v>
      </c>
      <c r="E120" t="s">
        <v>1244</v>
      </c>
      <c r="F120" t="s">
        <v>3794</v>
      </c>
      <c r="G120" t="s">
        <v>2812</v>
      </c>
      <c r="H120" s="1">
        <v>40643.893692129626</v>
      </c>
      <c r="I120" t="s">
        <v>3671</v>
      </c>
      <c r="J120">
        <v>1160000</v>
      </c>
      <c r="K120">
        <v>15</v>
      </c>
      <c r="L120">
        <f>Tabla1_2[[#This Row],[SALARIO]]/30*Tabla1_2[[#This Row],[Dias Liquidados]]</f>
        <v>580000</v>
      </c>
      <c r="M120">
        <f>Tabla1_2[[#This Row],[SALARIO]]/100*14/2</f>
        <v>81200</v>
      </c>
      <c r="N120">
        <v>1</v>
      </c>
      <c r="O120">
        <f>Tabla1_2[[#This Row],[Salario t]]*Tabla1_2[[#This Row],['# de Salarios Minimos]]</f>
        <v>580000</v>
      </c>
      <c r="P120">
        <f>Tabla1_2[[#This Row],[Salario t]]*12</f>
        <v>6960000</v>
      </c>
      <c r="Q120">
        <v>2</v>
      </c>
      <c r="R120">
        <v>2</v>
      </c>
      <c r="S120">
        <v>50000</v>
      </c>
      <c r="T120">
        <v>250000</v>
      </c>
      <c r="U120">
        <v>5000</v>
      </c>
      <c r="V120">
        <f>Tabla1_2[[#This Row],[SALARIO]]/100*8.4</f>
        <v>97440</v>
      </c>
      <c r="W120">
        <f>Tabla1_2[[#This Row],[Seguridad social]]/2</f>
        <v>48720</v>
      </c>
      <c r="X120">
        <f>Tabla1_2[[#This Row],[Seguridad social]]-Tabla1_2[[#This Row],[salud 4%]]</f>
        <v>48720</v>
      </c>
      <c r="Y120">
        <f>Tabla1_2[[#This Row],[Base Minima]]/30*4</f>
        <v>77333.333333333328</v>
      </c>
      <c r="Z120">
        <f>Tabla1_2[[#This Row],[Fondo de Empleados]]+Tabla1_2[[#This Row],[Seguridad social]]</f>
        <v>174773.33333333331</v>
      </c>
      <c r="AA120">
        <f>Tabla1_2[[#This Row],[SALARIO]]/100*1.4</f>
        <v>16239.999999999998</v>
      </c>
      <c r="AB120">
        <f>Tabla1_2[[#This Row],[Base Minima]]/15*1.5</f>
        <v>58000</v>
      </c>
      <c r="AC120">
        <v>0</v>
      </c>
      <c r="AD120">
        <v>0</v>
      </c>
      <c r="AE120">
        <f>Tabla1_2[[#This Row],[Salario t]]/100*2</f>
        <v>11600</v>
      </c>
      <c r="AF120">
        <f>Tabla1_2[[#This Row],[Censantias]]/100*5</f>
        <v>580</v>
      </c>
      <c r="AG120">
        <f>Tabla1_2[[#This Row],[SALARIO]]/30*2</f>
        <v>77333.333333333328</v>
      </c>
      <c r="AH120">
        <v>0</v>
      </c>
      <c r="AI120">
        <f>Tabla1_2[[#This Row],[Prima]]+Tabla1_2[[#This Row],[Censantias]]+Tabla1_2[[#This Row],[Base Minima]]+Tabla1_2[[#This Row],[Subsidio de Transporte]]</f>
        <v>750133.33333333337</v>
      </c>
      <c r="AJ120">
        <f>Tabla1_2[[#This Row],[Pago Neto]]*24</f>
        <v>18003200</v>
      </c>
      <c r="AK120">
        <v>0</v>
      </c>
      <c r="AL120">
        <v>20000</v>
      </c>
      <c r="AM120">
        <v>15</v>
      </c>
    </row>
    <row r="121" spans="1:39" x14ac:dyDescent="0.35">
      <c r="A121" t="s">
        <v>4795</v>
      </c>
      <c r="B121" t="s">
        <v>127</v>
      </c>
      <c r="C121" s="1">
        <v>28705</v>
      </c>
      <c r="D121" t="s">
        <v>1245</v>
      </c>
      <c r="E121" t="s">
        <v>1246</v>
      </c>
      <c r="F121" t="s">
        <v>3795</v>
      </c>
      <c r="G121" t="s">
        <v>2813</v>
      </c>
      <c r="H121" s="1">
        <v>40969.213125000002</v>
      </c>
      <c r="I121" t="s">
        <v>3672</v>
      </c>
      <c r="J121">
        <v>1160000</v>
      </c>
      <c r="K121">
        <v>15</v>
      </c>
      <c r="L121">
        <f>Tabla1_2[[#This Row],[SALARIO]]/30*Tabla1_2[[#This Row],[Dias Liquidados]]</f>
        <v>580000</v>
      </c>
      <c r="M121">
        <f>Tabla1_2[[#This Row],[SALARIO]]/100*14/2</f>
        <v>81200</v>
      </c>
      <c r="N121">
        <v>1</v>
      </c>
      <c r="O121">
        <f>Tabla1_2[[#This Row],[Salario t]]*Tabla1_2[[#This Row],['# de Salarios Minimos]]</f>
        <v>580000</v>
      </c>
      <c r="P121">
        <f>Tabla1_2[[#This Row],[Salario t]]*12</f>
        <v>6960000</v>
      </c>
      <c r="Q121">
        <v>2</v>
      </c>
      <c r="R121">
        <v>2</v>
      </c>
      <c r="S121">
        <v>50000</v>
      </c>
      <c r="T121">
        <v>250000</v>
      </c>
      <c r="U121">
        <v>5000</v>
      </c>
      <c r="V121">
        <f>Tabla1_2[[#This Row],[SALARIO]]/100*8.4</f>
        <v>97440</v>
      </c>
      <c r="W121">
        <f>Tabla1_2[[#This Row],[Seguridad social]]/2</f>
        <v>48720</v>
      </c>
      <c r="X121">
        <f>Tabla1_2[[#This Row],[Seguridad social]]-Tabla1_2[[#This Row],[salud 4%]]</f>
        <v>48720</v>
      </c>
      <c r="Y121">
        <f>Tabla1_2[[#This Row],[Base Minima]]/30*4</f>
        <v>77333.333333333328</v>
      </c>
      <c r="Z121">
        <f>Tabla1_2[[#This Row],[Fondo de Empleados]]+Tabla1_2[[#This Row],[Seguridad social]]</f>
        <v>174773.33333333331</v>
      </c>
      <c r="AA121">
        <f>Tabla1_2[[#This Row],[SALARIO]]/100*1.4</f>
        <v>16239.999999999998</v>
      </c>
      <c r="AB121">
        <f>Tabla1_2[[#This Row],[Base Minima]]/15*1.5</f>
        <v>58000</v>
      </c>
      <c r="AC121">
        <v>0</v>
      </c>
      <c r="AD121">
        <v>0</v>
      </c>
      <c r="AE121">
        <f>Tabla1_2[[#This Row],[Salario t]]/100*2</f>
        <v>11600</v>
      </c>
      <c r="AF121">
        <f>Tabla1_2[[#This Row],[Censantias]]/100*5</f>
        <v>580</v>
      </c>
      <c r="AG121">
        <f>Tabla1_2[[#This Row],[SALARIO]]/30*2</f>
        <v>77333.333333333328</v>
      </c>
      <c r="AH121">
        <v>0</v>
      </c>
      <c r="AI121">
        <f>Tabla1_2[[#This Row],[Prima]]+Tabla1_2[[#This Row],[Censantias]]+Tabla1_2[[#This Row],[Base Minima]]+Tabla1_2[[#This Row],[Subsidio de Transporte]]</f>
        <v>750133.33333333337</v>
      </c>
      <c r="AJ121">
        <f>Tabla1_2[[#This Row],[Pago Neto]]*24</f>
        <v>18003200</v>
      </c>
      <c r="AK121">
        <v>0</v>
      </c>
      <c r="AL121">
        <v>20000</v>
      </c>
      <c r="AM121">
        <v>15</v>
      </c>
    </row>
    <row r="122" spans="1:39" x14ac:dyDescent="0.35">
      <c r="A122" t="s">
        <v>4796</v>
      </c>
      <c r="B122" t="s">
        <v>128</v>
      </c>
      <c r="C122" s="1">
        <v>32838</v>
      </c>
      <c r="D122" t="s">
        <v>1247</v>
      </c>
      <c r="E122" t="s">
        <v>1248</v>
      </c>
      <c r="F122" t="s">
        <v>3796</v>
      </c>
      <c r="G122" t="s">
        <v>2814</v>
      </c>
      <c r="H122" s="1">
        <v>44059.279004629629</v>
      </c>
      <c r="I122" t="s">
        <v>3671</v>
      </c>
      <c r="J122">
        <v>1160000</v>
      </c>
      <c r="K122">
        <v>15</v>
      </c>
      <c r="L122">
        <f>Tabla1_2[[#This Row],[SALARIO]]/30*Tabla1_2[[#This Row],[Dias Liquidados]]</f>
        <v>580000</v>
      </c>
      <c r="M122">
        <f>Tabla1_2[[#This Row],[SALARIO]]/100*14/2</f>
        <v>81200</v>
      </c>
      <c r="N122">
        <v>1</v>
      </c>
      <c r="O122">
        <f>Tabla1_2[[#This Row],[Salario t]]*Tabla1_2[[#This Row],['# de Salarios Minimos]]</f>
        <v>580000</v>
      </c>
      <c r="P122">
        <f>Tabla1_2[[#This Row],[Salario t]]*12</f>
        <v>6960000</v>
      </c>
      <c r="Q122">
        <v>2</v>
      </c>
      <c r="R122">
        <v>2</v>
      </c>
      <c r="S122">
        <v>50000</v>
      </c>
      <c r="T122">
        <v>250000</v>
      </c>
      <c r="U122">
        <v>5000</v>
      </c>
      <c r="V122">
        <f>Tabla1_2[[#This Row],[SALARIO]]/100*8.4</f>
        <v>97440</v>
      </c>
      <c r="W122">
        <f>Tabla1_2[[#This Row],[Seguridad social]]/2</f>
        <v>48720</v>
      </c>
      <c r="X122">
        <f>Tabla1_2[[#This Row],[Seguridad social]]-Tabla1_2[[#This Row],[salud 4%]]</f>
        <v>48720</v>
      </c>
      <c r="Y122">
        <f>Tabla1_2[[#This Row],[Base Minima]]/30*4</f>
        <v>77333.333333333328</v>
      </c>
      <c r="Z122">
        <f>Tabla1_2[[#This Row],[Fondo de Empleados]]+Tabla1_2[[#This Row],[Seguridad social]]</f>
        <v>174773.33333333331</v>
      </c>
      <c r="AA122">
        <f>Tabla1_2[[#This Row],[SALARIO]]/100*1.4</f>
        <v>16239.999999999998</v>
      </c>
      <c r="AB122">
        <f>Tabla1_2[[#This Row],[Base Minima]]/15*1.5</f>
        <v>58000</v>
      </c>
      <c r="AC122">
        <v>0</v>
      </c>
      <c r="AD122">
        <v>0</v>
      </c>
      <c r="AE122">
        <f>Tabla1_2[[#This Row],[Salario t]]/100*2</f>
        <v>11600</v>
      </c>
      <c r="AF122">
        <f>Tabla1_2[[#This Row],[Censantias]]/100*5</f>
        <v>580</v>
      </c>
      <c r="AG122">
        <f>Tabla1_2[[#This Row],[SALARIO]]/30*2</f>
        <v>77333.333333333328</v>
      </c>
      <c r="AH122">
        <v>0</v>
      </c>
      <c r="AI122">
        <f>Tabla1_2[[#This Row],[Prima]]+Tabla1_2[[#This Row],[Censantias]]+Tabla1_2[[#This Row],[Base Minima]]+Tabla1_2[[#This Row],[Subsidio de Transporte]]</f>
        <v>750133.33333333337</v>
      </c>
      <c r="AJ122">
        <f>Tabla1_2[[#This Row],[Pago Neto]]*24</f>
        <v>18003200</v>
      </c>
      <c r="AK122">
        <v>0</v>
      </c>
      <c r="AL122">
        <v>20000</v>
      </c>
      <c r="AM122">
        <v>15</v>
      </c>
    </row>
    <row r="123" spans="1:39" x14ac:dyDescent="0.35">
      <c r="A123" t="s">
        <v>4797</v>
      </c>
      <c r="B123" t="s">
        <v>129</v>
      </c>
      <c r="C123" s="1">
        <v>34191</v>
      </c>
      <c r="D123" t="s">
        <v>1249</v>
      </c>
      <c r="E123" t="s">
        <v>1250</v>
      </c>
      <c r="F123" t="s">
        <v>3797</v>
      </c>
      <c r="G123" t="s">
        <v>2815</v>
      </c>
      <c r="H123" s="1">
        <v>40916.961412037039</v>
      </c>
      <c r="I123" t="s">
        <v>3674</v>
      </c>
      <c r="J123">
        <v>1160000</v>
      </c>
      <c r="K123">
        <v>15</v>
      </c>
      <c r="L123">
        <f>Tabla1_2[[#This Row],[SALARIO]]/30*Tabla1_2[[#This Row],[Dias Liquidados]]</f>
        <v>580000</v>
      </c>
      <c r="M123">
        <f>Tabla1_2[[#This Row],[SALARIO]]/100*14/2</f>
        <v>81200</v>
      </c>
      <c r="N123">
        <v>1</v>
      </c>
      <c r="O123">
        <f>Tabla1_2[[#This Row],[Salario t]]*Tabla1_2[[#This Row],['# de Salarios Minimos]]</f>
        <v>580000</v>
      </c>
      <c r="P123">
        <f>Tabla1_2[[#This Row],[Salario t]]*12</f>
        <v>6960000</v>
      </c>
      <c r="Q123">
        <v>2</v>
      </c>
      <c r="R123">
        <v>2</v>
      </c>
      <c r="S123">
        <v>50000</v>
      </c>
      <c r="T123">
        <v>250000</v>
      </c>
      <c r="U123">
        <v>5000</v>
      </c>
      <c r="V123">
        <f>Tabla1_2[[#This Row],[SALARIO]]/100*8.4</f>
        <v>97440</v>
      </c>
      <c r="W123">
        <f>Tabla1_2[[#This Row],[Seguridad social]]/2</f>
        <v>48720</v>
      </c>
      <c r="X123">
        <f>Tabla1_2[[#This Row],[Seguridad social]]-Tabla1_2[[#This Row],[salud 4%]]</f>
        <v>48720</v>
      </c>
      <c r="Y123">
        <f>Tabla1_2[[#This Row],[Base Minima]]/30*4</f>
        <v>77333.333333333328</v>
      </c>
      <c r="Z123">
        <f>Tabla1_2[[#This Row],[Fondo de Empleados]]+Tabla1_2[[#This Row],[Seguridad social]]</f>
        <v>174773.33333333331</v>
      </c>
      <c r="AA123">
        <f>Tabla1_2[[#This Row],[SALARIO]]/100*1.4</f>
        <v>16239.999999999998</v>
      </c>
      <c r="AB123">
        <f>Tabla1_2[[#This Row],[Base Minima]]/15*1.5</f>
        <v>58000</v>
      </c>
      <c r="AC123">
        <v>0</v>
      </c>
      <c r="AD123">
        <v>0</v>
      </c>
      <c r="AE123">
        <f>Tabla1_2[[#This Row],[Salario t]]/100*2</f>
        <v>11600</v>
      </c>
      <c r="AF123">
        <f>Tabla1_2[[#This Row],[Censantias]]/100*5</f>
        <v>580</v>
      </c>
      <c r="AG123">
        <f>Tabla1_2[[#This Row],[SALARIO]]/30*2</f>
        <v>77333.333333333328</v>
      </c>
      <c r="AH123">
        <v>0</v>
      </c>
      <c r="AI123">
        <f>Tabla1_2[[#This Row],[Prima]]+Tabla1_2[[#This Row],[Censantias]]+Tabla1_2[[#This Row],[Base Minima]]+Tabla1_2[[#This Row],[Subsidio de Transporte]]</f>
        <v>750133.33333333337</v>
      </c>
      <c r="AJ123">
        <f>Tabla1_2[[#This Row],[Pago Neto]]*24</f>
        <v>18003200</v>
      </c>
      <c r="AK123">
        <v>0</v>
      </c>
      <c r="AL123">
        <v>20000</v>
      </c>
      <c r="AM123">
        <v>15</v>
      </c>
    </row>
    <row r="124" spans="1:39" x14ac:dyDescent="0.35">
      <c r="A124" t="s">
        <v>4798</v>
      </c>
      <c r="B124" t="s">
        <v>130</v>
      </c>
      <c r="C124" s="1">
        <v>26082</v>
      </c>
      <c r="D124" t="s">
        <v>1251</v>
      </c>
      <c r="E124" t="s">
        <v>1252</v>
      </c>
      <c r="F124" t="s">
        <v>3798</v>
      </c>
      <c r="G124" t="s">
        <v>2816</v>
      </c>
      <c r="H124" s="1">
        <v>38685.293888888889</v>
      </c>
      <c r="I124" t="s">
        <v>3673</v>
      </c>
      <c r="J124">
        <v>1160000</v>
      </c>
      <c r="K124">
        <v>15</v>
      </c>
      <c r="L124">
        <f>Tabla1_2[[#This Row],[SALARIO]]/30*Tabla1_2[[#This Row],[Dias Liquidados]]</f>
        <v>580000</v>
      </c>
      <c r="M124">
        <f>Tabla1_2[[#This Row],[SALARIO]]/100*14/2</f>
        <v>81200</v>
      </c>
      <c r="N124">
        <v>2</v>
      </c>
      <c r="O124">
        <f>Tabla1_2[[#This Row],[Salario t]]*Tabla1_2[[#This Row],['# de Salarios Minimos]]</f>
        <v>1160000</v>
      </c>
      <c r="P124">
        <f>Tabla1_2[[#This Row],[Salario t]]*12</f>
        <v>6960000</v>
      </c>
      <c r="Q124">
        <v>2</v>
      </c>
      <c r="R124">
        <v>2</v>
      </c>
      <c r="S124">
        <v>50000</v>
      </c>
      <c r="T124">
        <v>250000</v>
      </c>
      <c r="U124">
        <v>5000</v>
      </c>
      <c r="V124">
        <f>Tabla1_2[[#This Row],[SALARIO]]/100*8.4</f>
        <v>97440</v>
      </c>
      <c r="W124">
        <f>Tabla1_2[[#This Row],[Seguridad social]]/2</f>
        <v>48720</v>
      </c>
      <c r="X124">
        <f>Tabla1_2[[#This Row],[Seguridad social]]-Tabla1_2[[#This Row],[salud 4%]]</f>
        <v>48720</v>
      </c>
      <c r="Y124">
        <f>Tabla1_2[[#This Row],[Base Minima]]/30*4</f>
        <v>154666.66666666666</v>
      </c>
      <c r="Z124">
        <f>Tabla1_2[[#This Row],[Fondo de Empleados]]+Tabla1_2[[#This Row],[Seguridad social]]</f>
        <v>252106.66666666666</v>
      </c>
      <c r="AA124">
        <f>Tabla1_2[[#This Row],[SALARIO]]/100*1.4</f>
        <v>16239.999999999998</v>
      </c>
      <c r="AB124">
        <f>Tabla1_2[[#This Row],[Base Minima]]/15*1.5</f>
        <v>116000</v>
      </c>
      <c r="AC124">
        <v>0</v>
      </c>
      <c r="AD124">
        <v>0</v>
      </c>
      <c r="AE124">
        <f>Tabla1_2[[#This Row],[Salario t]]/100*2</f>
        <v>11600</v>
      </c>
      <c r="AF124">
        <f>Tabla1_2[[#This Row],[Censantias]]/100*5</f>
        <v>580</v>
      </c>
      <c r="AG124">
        <f>Tabla1_2[[#This Row],[SALARIO]]/30*2</f>
        <v>77333.333333333328</v>
      </c>
      <c r="AH124">
        <v>0</v>
      </c>
      <c r="AI124">
        <f>Tabla1_2[[#This Row],[Prima]]+Tabla1_2[[#This Row],[Censantias]]+Tabla1_2[[#This Row],[Base Minima]]+Tabla1_2[[#This Row],[Subsidio de Transporte]]</f>
        <v>1330133.3333333333</v>
      </c>
      <c r="AJ124">
        <f>Tabla1_2[[#This Row],[Pago Neto]]*24</f>
        <v>31923200</v>
      </c>
      <c r="AK124">
        <v>0</v>
      </c>
      <c r="AL124">
        <v>20000</v>
      </c>
      <c r="AM124">
        <v>15</v>
      </c>
    </row>
    <row r="125" spans="1:39" x14ac:dyDescent="0.35">
      <c r="A125" t="s">
        <v>4799</v>
      </c>
      <c r="B125" t="s">
        <v>131</v>
      </c>
      <c r="C125" s="1">
        <v>35017</v>
      </c>
      <c r="D125" t="s">
        <v>1253</v>
      </c>
      <c r="E125" t="s">
        <v>1254</v>
      </c>
      <c r="F125" t="s">
        <v>3799</v>
      </c>
      <c r="G125" t="s">
        <v>2817</v>
      </c>
      <c r="H125" s="1">
        <v>39537.497766203705</v>
      </c>
      <c r="I125" t="s">
        <v>3675</v>
      </c>
      <c r="J125">
        <v>1160000</v>
      </c>
      <c r="K125">
        <v>15</v>
      </c>
      <c r="L125">
        <f>Tabla1_2[[#This Row],[SALARIO]]/30*Tabla1_2[[#This Row],[Dias Liquidados]]</f>
        <v>580000</v>
      </c>
      <c r="M125">
        <f>Tabla1_2[[#This Row],[SALARIO]]/100*14/2</f>
        <v>81200</v>
      </c>
      <c r="N125">
        <v>2</v>
      </c>
      <c r="O125">
        <f>Tabla1_2[[#This Row],[Salario t]]*Tabla1_2[[#This Row],['# de Salarios Minimos]]</f>
        <v>1160000</v>
      </c>
      <c r="P125">
        <f>Tabla1_2[[#This Row],[Salario t]]*12</f>
        <v>6960000</v>
      </c>
      <c r="Q125">
        <v>2</v>
      </c>
      <c r="R125">
        <v>2</v>
      </c>
      <c r="S125">
        <v>50000</v>
      </c>
      <c r="T125">
        <v>250000</v>
      </c>
      <c r="U125">
        <v>5000</v>
      </c>
      <c r="V125">
        <f>Tabla1_2[[#This Row],[SALARIO]]/100*8.4</f>
        <v>97440</v>
      </c>
      <c r="W125">
        <f>Tabla1_2[[#This Row],[Seguridad social]]/2</f>
        <v>48720</v>
      </c>
      <c r="X125">
        <f>Tabla1_2[[#This Row],[Seguridad social]]-Tabla1_2[[#This Row],[salud 4%]]</f>
        <v>48720</v>
      </c>
      <c r="Y125">
        <f>Tabla1_2[[#This Row],[Base Minima]]/30*4</f>
        <v>154666.66666666666</v>
      </c>
      <c r="Z125">
        <f>Tabla1_2[[#This Row],[Fondo de Empleados]]+Tabla1_2[[#This Row],[Seguridad social]]</f>
        <v>252106.66666666666</v>
      </c>
      <c r="AA125">
        <f>Tabla1_2[[#This Row],[SALARIO]]/100*1.4</f>
        <v>16239.999999999998</v>
      </c>
      <c r="AB125">
        <f>Tabla1_2[[#This Row],[Base Minima]]/15*1.5</f>
        <v>116000</v>
      </c>
      <c r="AC125">
        <v>0</v>
      </c>
      <c r="AD125">
        <v>0</v>
      </c>
      <c r="AE125">
        <f>Tabla1_2[[#This Row],[Salario t]]/100*2</f>
        <v>11600</v>
      </c>
      <c r="AF125">
        <f>Tabla1_2[[#This Row],[Censantias]]/100*5</f>
        <v>580</v>
      </c>
      <c r="AG125">
        <f>Tabla1_2[[#This Row],[SALARIO]]/30*2</f>
        <v>77333.333333333328</v>
      </c>
      <c r="AH125">
        <v>0</v>
      </c>
      <c r="AI125">
        <f>Tabla1_2[[#This Row],[Prima]]+Tabla1_2[[#This Row],[Censantias]]+Tabla1_2[[#This Row],[Base Minima]]+Tabla1_2[[#This Row],[Subsidio de Transporte]]</f>
        <v>1330133.3333333333</v>
      </c>
      <c r="AJ125">
        <f>Tabla1_2[[#This Row],[Pago Neto]]*24</f>
        <v>31923200</v>
      </c>
      <c r="AK125">
        <v>0</v>
      </c>
      <c r="AL125">
        <v>20000</v>
      </c>
      <c r="AM125">
        <v>15</v>
      </c>
    </row>
    <row r="126" spans="1:39" x14ac:dyDescent="0.35">
      <c r="A126" t="s">
        <v>4800</v>
      </c>
      <c r="B126" t="s">
        <v>132</v>
      </c>
      <c r="C126" s="1">
        <v>26564</v>
      </c>
      <c r="D126" t="s">
        <v>1255</v>
      </c>
      <c r="E126" t="s">
        <v>1256</v>
      </c>
      <c r="F126" t="s">
        <v>3800</v>
      </c>
      <c r="G126" t="s">
        <v>2818</v>
      </c>
      <c r="H126" s="1">
        <v>42352.512395833335</v>
      </c>
      <c r="I126" t="s">
        <v>3672</v>
      </c>
      <c r="J126">
        <v>1160000</v>
      </c>
      <c r="K126">
        <v>15</v>
      </c>
      <c r="L126">
        <f>Tabla1_2[[#This Row],[SALARIO]]/30*Tabla1_2[[#This Row],[Dias Liquidados]]</f>
        <v>580000</v>
      </c>
      <c r="M126">
        <f>Tabla1_2[[#This Row],[SALARIO]]/100*14/2</f>
        <v>81200</v>
      </c>
      <c r="N126">
        <v>2</v>
      </c>
      <c r="O126">
        <f>Tabla1_2[[#This Row],[Salario t]]*Tabla1_2[[#This Row],['# de Salarios Minimos]]</f>
        <v>1160000</v>
      </c>
      <c r="P126">
        <f>Tabla1_2[[#This Row],[Salario t]]*12</f>
        <v>6960000</v>
      </c>
      <c r="Q126">
        <v>2</v>
      </c>
      <c r="R126">
        <v>2</v>
      </c>
      <c r="S126">
        <v>50000</v>
      </c>
      <c r="T126">
        <v>250000</v>
      </c>
      <c r="U126">
        <v>5000</v>
      </c>
      <c r="V126">
        <f>Tabla1_2[[#This Row],[SALARIO]]/100*8.4</f>
        <v>97440</v>
      </c>
      <c r="W126">
        <f>Tabla1_2[[#This Row],[Seguridad social]]/2</f>
        <v>48720</v>
      </c>
      <c r="X126">
        <f>Tabla1_2[[#This Row],[Seguridad social]]-Tabla1_2[[#This Row],[salud 4%]]</f>
        <v>48720</v>
      </c>
      <c r="Y126">
        <f>Tabla1_2[[#This Row],[Base Minima]]/30*4</f>
        <v>154666.66666666666</v>
      </c>
      <c r="Z126">
        <f>Tabla1_2[[#This Row],[Fondo de Empleados]]+Tabla1_2[[#This Row],[Seguridad social]]</f>
        <v>252106.66666666666</v>
      </c>
      <c r="AA126">
        <f>Tabla1_2[[#This Row],[SALARIO]]/100*1.4</f>
        <v>16239.999999999998</v>
      </c>
      <c r="AB126">
        <f>Tabla1_2[[#This Row],[Base Minima]]/15*1.5</f>
        <v>116000</v>
      </c>
      <c r="AC126">
        <v>0</v>
      </c>
      <c r="AD126">
        <v>0</v>
      </c>
      <c r="AE126">
        <f>Tabla1_2[[#This Row],[Salario t]]/100*2</f>
        <v>11600</v>
      </c>
      <c r="AF126">
        <f>Tabla1_2[[#This Row],[Censantias]]/100*5</f>
        <v>580</v>
      </c>
      <c r="AG126">
        <f>Tabla1_2[[#This Row],[SALARIO]]/30*2</f>
        <v>77333.333333333328</v>
      </c>
      <c r="AH126">
        <v>0</v>
      </c>
      <c r="AI126">
        <f>Tabla1_2[[#This Row],[Prima]]+Tabla1_2[[#This Row],[Censantias]]+Tabla1_2[[#This Row],[Base Minima]]+Tabla1_2[[#This Row],[Subsidio de Transporte]]</f>
        <v>1330133.3333333333</v>
      </c>
      <c r="AJ126">
        <f>Tabla1_2[[#This Row],[Pago Neto]]*24</f>
        <v>31923200</v>
      </c>
      <c r="AK126">
        <v>0</v>
      </c>
      <c r="AL126">
        <v>20000</v>
      </c>
      <c r="AM126">
        <v>15</v>
      </c>
    </row>
    <row r="127" spans="1:39" x14ac:dyDescent="0.35">
      <c r="A127" t="s">
        <v>4801</v>
      </c>
      <c r="B127" t="s">
        <v>133</v>
      </c>
      <c r="C127" s="1">
        <v>28836</v>
      </c>
      <c r="D127" t="s">
        <v>1257</v>
      </c>
      <c r="E127" t="s">
        <v>1258</v>
      </c>
      <c r="F127" t="s">
        <v>3801</v>
      </c>
      <c r="G127" t="s">
        <v>2819</v>
      </c>
      <c r="H127" s="1">
        <v>40826.105636574073</v>
      </c>
      <c r="I127" t="s">
        <v>3671</v>
      </c>
      <c r="J127">
        <v>1160000</v>
      </c>
      <c r="K127">
        <v>15</v>
      </c>
      <c r="L127">
        <f>Tabla1_2[[#This Row],[SALARIO]]/30*Tabla1_2[[#This Row],[Dias Liquidados]]</f>
        <v>580000</v>
      </c>
      <c r="M127">
        <f>Tabla1_2[[#This Row],[SALARIO]]/100*14/2</f>
        <v>81200</v>
      </c>
      <c r="N127">
        <v>4</v>
      </c>
      <c r="O127">
        <f>Tabla1_2[[#This Row],[Salario t]]*Tabla1_2[[#This Row],['# de Salarios Minimos]]</f>
        <v>2320000</v>
      </c>
      <c r="P127">
        <f>Tabla1_2[[#This Row],[Salario t]]*12</f>
        <v>6960000</v>
      </c>
      <c r="Q127">
        <v>2</v>
      </c>
      <c r="R127">
        <v>2</v>
      </c>
      <c r="S127">
        <v>50000</v>
      </c>
      <c r="T127">
        <v>250000</v>
      </c>
      <c r="U127">
        <v>5000</v>
      </c>
      <c r="V127">
        <f>Tabla1_2[[#This Row],[SALARIO]]/100*8.4</f>
        <v>97440</v>
      </c>
      <c r="W127">
        <f>Tabla1_2[[#This Row],[Seguridad social]]/2</f>
        <v>48720</v>
      </c>
      <c r="X127">
        <f>Tabla1_2[[#This Row],[Seguridad social]]-Tabla1_2[[#This Row],[salud 4%]]</f>
        <v>48720</v>
      </c>
      <c r="Y127">
        <f>Tabla1_2[[#This Row],[Base Minima]]/30*4</f>
        <v>309333.33333333331</v>
      </c>
      <c r="Z127">
        <f>Tabla1_2[[#This Row],[Fondo de Empleados]]+Tabla1_2[[#This Row],[Seguridad social]]</f>
        <v>406773.33333333331</v>
      </c>
      <c r="AA127">
        <f>Tabla1_2[[#This Row],[SALARIO]]/100*1.4</f>
        <v>16239.999999999998</v>
      </c>
      <c r="AB127">
        <f>Tabla1_2[[#This Row],[Base Minima]]/15*1.5</f>
        <v>232000</v>
      </c>
      <c r="AC127">
        <v>0</v>
      </c>
      <c r="AD127">
        <v>0</v>
      </c>
      <c r="AE127">
        <f>Tabla1_2[[#This Row],[Salario t]]/100*2</f>
        <v>11600</v>
      </c>
      <c r="AF127">
        <f>Tabla1_2[[#This Row],[Censantias]]/100*5</f>
        <v>580</v>
      </c>
      <c r="AG127">
        <f>Tabla1_2[[#This Row],[SALARIO]]/30*2</f>
        <v>77333.333333333328</v>
      </c>
      <c r="AH127">
        <v>0</v>
      </c>
      <c r="AI127">
        <f>Tabla1_2[[#This Row],[Prima]]+Tabla1_2[[#This Row],[Censantias]]+Tabla1_2[[#This Row],[Base Minima]]+Tabla1_2[[#This Row],[Subsidio de Transporte]]</f>
        <v>2490133.3333333335</v>
      </c>
      <c r="AJ127">
        <f>Tabla1_2[[#This Row],[Pago Neto]]*24</f>
        <v>59763200</v>
      </c>
      <c r="AK127">
        <v>0</v>
      </c>
      <c r="AL127">
        <v>20000</v>
      </c>
      <c r="AM127">
        <v>15</v>
      </c>
    </row>
    <row r="128" spans="1:39" x14ac:dyDescent="0.35">
      <c r="A128" t="s">
        <v>4802</v>
      </c>
      <c r="B128" t="s">
        <v>134</v>
      </c>
      <c r="C128" s="1">
        <v>36448</v>
      </c>
      <c r="D128" t="s">
        <v>1259</v>
      </c>
      <c r="E128" t="s">
        <v>1260</v>
      </c>
      <c r="F128" t="s">
        <v>3802</v>
      </c>
      <c r="G128" t="s">
        <v>2820</v>
      </c>
      <c r="H128" s="1">
        <v>40865.513912037037</v>
      </c>
      <c r="I128" t="s">
        <v>3673</v>
      </c>
      <c r="J128">
        <v>1160000</v>
      </c>
      <c r="K128">
        <v>15</v>
      </c>
      <c r="L128">
        <f>Tabla1_2[[#This Row],[SALARIO]]/30*Tabla1_2[[#This Row],[Dias Liquidados]]</f>
        <v>580000</v>
      </c>
      <c r="M128">
        <f>Tabla1_2[[#This Row],[SALARIO]]/100*14/2</f>
        <v>81200</v>
      </c>
      <c r="N128">
        <v>4</v>
      </c>
      <c r="O128">
        <f>Tabla1_2[[#This Row],[Salario t]]*Tabla1_2[[#This Row],['# de Salarios Minimos]]</f>
        <v>2320000</v>
      </c>
      <c r="P128">
        <f>Tabla1_2[[#This Row],[Salario t]]*12</f>
        <v>6960000</v>
      </c>
      <c r="Q128">
        <v>2</v>
      </c>
      <c r="R128">
        <v>2</v>
      </c>
      <c r="S128">
        <v>50000</v>
      </c>
      <c r="T128">
        <v>250000</v>
      </c>
      <c r="U128">
        <v>5000</v>
      </c>
      <c r="V128">
        <f>Tabla1_2[[#This Row],[SALARIO]]/100*8.4</f>
        <v>97440</v>
      </c>
      <c r="W128">
        <f>Tabla1_2[[#This Row],[Seguridad social]]/2</f>
        <v>48720</v>
      </c>
      <c r="X128">
        <f>Tabla1_2[[#This Row],[Seguridad social]]-Tabla1_2[[#This Row],[salud 4%]]</f>
        <v>48720</v>
      </c>
      <c r="Y128">
        <f>Tabla1_2[[#This Row],[Base Minima]]/30*4</f>
        <v>309333.33333333331</v>
      </c>
      <c r="Z128">
        <f>Tabla1_2[[#This Row],[Fondo de Empleados]]+Tabla1_2[[#This Row],[Seguridad social]]</f>
        <v>406773.33333333331</v>
      </c>
      <c r="AA128">
        <f>Tabla1_2[[#This Row],[SALARIO]]/100*1.4</f>
        <v>16239.999999999998</v>
      </c>
      <c r="AB128">
        <f>Tabla1_2[[#This Row],[Base Minima]]/15*1.5</f>
        <v>232000</v>
      </c>
      <c r="AC128">
        <v>0</v>
      </c>
      <c r="AD128">
        <v>0</v>
      </c>
      <c r="AE128">
        <f>Tabla1_2[[#This Row],[Salario t]]/100*2</f>
        <v>11600</v>
      </c>
      <c r="AF128">
        <f>Tabla1_2[[#This Row],[Censantias]]/100*5</f>
        <v>580</v>
      </c>
      <c r="AG128">
        <f>Tabla1_2[[#This Row],[SALARIO]]/30*2</f>
        <v>77333.333333333328</v>
      </c>
      <c r="AH128">
        <v>0</v>
      </c>
      <c r="AI128">
        <f>Tabla1_2[[#This Row],[Prima]]+Tabla1_2[[#This Row],[Censantias]]+Tabla1_2[[#This Row],[Base Minima]]+Tabla1_2[[#This Row],[Subsidio de Transporte]]</f>
        <v>2490133.3333333335</v>
      </c>
      <c r="AJ128">
        <f>Tabla1_2[[#This Row],[Pago Neto]]*24</f>
        <v>59763200</v>
      </c>
      <c r="AK128">
        <v>0</v>
      </c>
      <c r="AL128">
        <v>20000</v>
      </c>
      <c r="AM128">
        <v>15</v>
      </c>
    </row>
    <row r="129" spans="1:39" x14ac:dyDescent="0.35">
      <c r="A129" t="s">
        <v>4803</v>
      </c>
      <c r="B129" t="s">
        <v>135</v>
      </c>
      <c r="C129" s="1">
        <v>36425</v>
      </c>
      <c r="D129" t="s">
        <v>1261</v>
      </c>
      <c r="E129" t="s">
        <v>1262</v>
      </c>
      <c r="F129" t="s">
        <v>3803</v>
      </c>
      <c r="G129" t="s">
        <v>2821</v>
      </c>
      <c r="H129" s="1">
        <v>39259.242337962962</v>
      </c>
      <c r="I129" t="s">
        <v>3674</v>
      </c>
      <c r="J129">
        <v>1160000</v>
      </c>
      <c r="K129">
        <v>15</v>
      </c>
      <c r="L129">
        <f>Tabla1_2[[#This Row],[SALARIO]]/30*Tabla1_2[[#This Row],[Dias Liquidados]]</f>
        <v>580000</v>
      </c>
      <c r="M129">
        <f>Tabla1_2[[#This Row],[SALARIO]]/100*14/2</f>
        <v>81200</v>
      </c>
      <c r="N129">
        <v>4</v>
      </c>
      <c r="O129">
        <f>Tabla1_2[[#This Row],[Salario t]]*Tabla1_2[[#This Row],['# de Salarios Minimos]]</f>
        <v>2320000</v>
      </c>
      <c r="P129">
        <f>Tabla1_2[[#This Row],[Salario t]]*12</f>
        <v>6960000</v>
      </c>
      <c r="Q129">
        <v>2</v>
      </c>
      <c r="R129">
        <v>2</v>
      </c>
      <c r="S129">
        <v>50000</v>
      </c>
      <c r="T129">
        <v>250000</v>
      </c>
      <c r="U129">
        <v>5000</v>
      </c>
      <c r="V129">
        <f>Tabla1_2[[#This Row],[SALARIO]]/100*8.4</f>
        <v>97440</v>
      </c>
      <c r="W129">
        <f>Tabla1_2[[#This Row],[Seguridad social]]/2</f>
        <v>48720</v>
      </c>
      <c r="X129">
        <f>Tabla1_2[[#This Row],[Seguridad social]]-Tabla1_2[[#This Row],[salud 4%]]</f>
        <v>48720</v>
      </c>
      <c r="Y129">
        <f>Tabla1_2[[#This Row],[Base Minima]]/30*4</f>
        <v>309333.33333333331</v>
      </c>
      <c r="Z129">
        <f>Tabla1_2[[#This Row],[Fondo de Empleados]]+Tabla1_2[[#This Row],[Seguridad social]]</f>
        <v>406773.33333333331</v>
      </c>
      <c r="AA129">
        <f>Tabla1_2[[#This Row],[SALARIO]]/100*1.4</f>
        <v>16239.999999999998</v>
      </c>
      <c r="AB129">
        <f>Tabla1_2[[#This Row],[Base Minima]]/15*1.5</f>
        <v>232000</v>
      </c>
      <c r="AC129">
        <v>0</v>
      </c>
      <c r="AD129">
        <v>0</v>
      </c>
      <c r="AE129">
        <f>Tabla1_2[[#This Row],[Salario t]]/100*2</f>
        <v>11600</v>
      </c>
      <c r="AF129">
        <f>Tabla1_2[[#This Row],[Censantias]]/100*5</f>
        <v>580</v>
      </c>
      <c r="AG129">
        <f>Tabla1_2[[#This Row],[SALARIO]]/30*2</f>
        <v>77333.333333333328</v>
      </c>
      <c r="AH129">
        <v>0</v>
      </c>
      <c r="AI129">
        <f>Tabla1_2[[#This Row],[Prima]]+Tabla1_2[[#This Row],[Censantias]]+Tabla1_2[[#This Row],[Base Minima]]+Tabla1_2[[#This Row],[Subsidio de Transporte]]</f>
        <v>2490133.3333333335</v>
      </c>
      <c r="AJ129">
        <f>Tabla1_2[[#This Row],[Pago Neto]]*24</f>
        <v>59763200</v>
      </c>
      <c r="AK129">
        <v>0</v>
      </c>
      <c r="AL129">
        <v>20000</v>
      </c>
      <c r="AM129">
        <v>15</v>
      </c>
    </row>
    <row r="130" spans="1:39" x14ac:dyDescent="0.35">
      <c r="A130" t="s">
        <v>4804</v>
      </c>
      <c r="B130" t="s">
        <v>136</v>
      </c>
      <c r="C130" s="1">
        <v>27626</v>
      </c>
      <c r="D130" t="s">
        <v>1263</v>
      </c>
      <c r="E130" t="s">
        <v>1264</v>
      </c>
      <c r="F130" t="s">
        <v>3804</v>
      </c>
      <c r="G130" t="s">
        <v>2822</v>
      </c>
      <c r="H130" s="1">
        <v>44146.606388888889</v>
      </c>
      <c r="I130" t="s">
        <v>3673</v>
      </c>
      <c r="J130">
        <v>1160000</v>
      </c>
      <c r="K130">
        <v>15</v>
      </c>
      <c r="L130">
        <f>Tabla1_2[[#This Row],[SALARIO]]/30*Tabla1_2[[#This Row],[Dias Liquidados]]</f>
        <v>580000</v>
      </c>
      <c r="M130">
        <f>Tabla1_2[[#This Row],[SALARIO]]/100*14/2</f>
        <v>81200</v>
      </c>
      <c r="N130">
        <v>5</v>
      </c>
      <c r="O130">
        <f>Tabla1_2[[#This Row],[Salario t]]*Tabla1_2[[#This Row],['# de Salarios Minimos]]</f>
        <v>2900000</v>
      </c>
      <c r="P130">
        <f>Tabla1_2[[#This Row],[Salario t]]*12</f>
        <v>6960000</v>
      </c>
      <c r="Q130">
        <v>2</v>
      </c>
      <c r="R130">
        <v>2</v>
      </c>
      <c r="S130">
        <v>50000</v>
      </c>
      <c r="T130">
        <v>250000</v>
      </c>
      <c r="U130">
        <v>5000</v>
      </c>
      <c r="V130">
        <f>Tabla1_2[[#This Row],[SALARIO]]/100*8.4</f>
        <v>97440</v>
      </c>
      <c r="W130">
        <f>Tabla1_2[[#This Row],[Seguridad social]]/2</f>
        <v>48720</v>
      </c>
      <c r="X130">
        <f>Tabla1_2[[#This Row],[Seguridad social]]-Tabla1_2[[#This Row],[salud 4%]]</f>
        <v>48720</v>
      </c>
      <c r="Y130">
        <f>Tabla1_2[[#This Row],[Base Minima]]/30*4</f>
        <v>386666.66666666669</v>
      </c>
      <c r="Z130">
        <f>Tabla1_2[[#This Row],[Fondo de Empleados]]+Tabla1_2[[#This Row],[Seguridad social]]</f>
        <v>484106.66666666669</v>
      </c>
      <c r="AA130">
        <f>Tabla1_2[[#This Row],[SALARIO]]/100*1.4</f>
        <v>16239.999999999998</v>
      </c>
      <c r="AB130">
        <f>Tabla1_2[[#This Row],[Base Minima]]/15*1.5</f>
        <v>290000</v>
      </c>
      <c r="AC130">
        <v>0</v>
      </c>
      <c r="AD130">
        <v>0</v>
      </c>
      <c r="AE130">
        <f>Tabla1_2[[#This Row],[Salario t]]/100*2</f>
        <v>11600</v>
      </c>
      <c r="AF130">
        <f>Tabla1_2[[#This Row],[Censantias]]/100*5</f>
        <v>580</v>
      </c>
      <c r="AG130">
        <f>Tabla1_2[[#This Row],[SALARIO]]/30*2</f>
        <v>77333.333333333328</v>
      </c>
      <c r="AH130">
        <v>0</v>
      </c>
      <c r="AI130">
        <f>Tabla1_2[[#This Row],[Prima]]+Tabla1_2[[#This Row],[Censantias]]+Tabla1_2[[#This Row],[Base Minima]]+Tabla1_2[[#This Row],[Subsidio de Transporte]]</f>
        <v>3070133.3333333335</v>
      </c>
      <c r="AJ130">
        <f>Tabla1_2[[#This Row],[Pago Neto]]*24</f>
        <v>73683200</v>
      </c>
      <c r="AK130">
        <v>0</v>
      </c>
      <c r="AL130">
        <v>20000</v>
      </c>
      <c r="AM130">
        <v>15</v>
      </c>
    </row>
    <row r="131" spans="1:39" x14ac:dyDescent="0.35">
      <c r="A131" t="s">
        <v>4805</v>
      </c>
      <c r="B131" t="s">
        <v>137</v>
      </c>
      <c r="C131" s="1">
        <v>26910</v>
      </c>
      <c r="D131" t="s">
        <v>1265</v>
      </c>
      <c r="E131" t="s">
        <v>1266</v>
      </c>
      <c r="F131" t="s">
        <v>3805</v>
      </c>
      <c r="G131" t="s">
        <v>2823</v>
      </c>
      <c r="H131" s="1">
        <v>39837.372164351851</v>
      </c>
      <c r="I131" t="s">
        <v>3675</v>
      </c>
      <c r="J131">
        <v>1160000</v>
      </c>
      <c r="K131">
        <v>15</v>
      </c>
      <c r="L131">
        <f>Tabla1_2[[#This Row],[SALARIO]]/30*Tabla1_2[[#This Row],[Dias Liquidados]]</f>
        <v>580000</v>
      </c>
      <c r="M131">
        <f>Tabla1_2[[#This Row],[SALARIO]]/100*14/2</f>
        <v>81200</v>
      </c>
      <c r="N131">
        <v>5</v>
      </c>
      <c r="O131">
        <f>Tabla1_2[[#This Row],[Salario t]]*Tabla1_2[[#This Row],['# de Salarios Minimos]]</f>
        <v>2900000</v>
      </c>
      <c r="P131">
        <f>Tabla1_2[[#This Row],[Salario t]]*12</f>
        <v>6960000</v>
      </c>
      <c r="Q131">
        <v>2</v>
      </c>
      <c r="R131">
        <v>2</v>
      </c>
      <c r="S131">
        <v>50000</v>
      </c>
      <c r="T131">
        <v>250000</v>
      </c>
      <c r="U131">
        <v>5000</v>
      </c>
      <c r="V131">
        <f>Tabla1_2[[#This Row],[SALARIO]]/100*8.4</f>
        <v>97440</v>
      </c>
      <c r="W131">
        <f>Tabla1_2[[#This Row],[Seguridad social]]/2</f>
        <v>48720</v>
      </c>
      <c r="X131">
        <f>Tabla1_2[[#This Row],[Seguridad social]]-Tabla1_2[[#This Row],[salud 4%]]</f>
        <v>48720</v>
      </c>
      <c r="Y131">
        <f>Tabla1_2[[#This Row],[Base Minima]]/30*4</f>
        <v>386666.66666666669</v>
      </c>
      <c r="Z131">
        <f>Tabla1_2[[#This Row],[Fondo de Empleados]]+Tabla1_2[[#This Row],[Seguridad social]]</f>
        <v>484106.66666666669</v>
      </c>
      <c r="AA131">
        <f>Tabla1_2[[#This Row],[SALARIO]]/100*1.4</f>
        <v>16239.999999999998</v>
      </c>
      <c r="AB131">
        <f>Tabla1_2[[#This Row],[Base Minima]]/15*1.5</f>
        <v>290000</v>
      </c>
      <c r="AC131">
        <v>0</v>
      </c>
      <c r="AD131">
        <v>0</v>
      </c>
      <c r="AE131">
        <f>Tabla1_2[[#This Row],[Salario t]]/100*2</f>
        <v>11600</v>
      </c>
      <c r="AF131">
        <f>Tabla1_2[[#This Row],[Censantias]]/100*5</f>
        <v>580</v>
      </c>
      <c r="AG131">
        <f>Tabla1_2[[#This Row],[SALARIO]]/30*2</f>
        <v>77333.333333333328</v>
      </c>
      <c r="AH131">
        <v>0</v>
      </c>
      <c r="AI131">
        <f>Tabla1_2[[#This Row],[Prima]]+Tabla1_2[[#This Row],[Censantias]]+Tabla1_2[[#This Row],[Base Minima]]+Tabla1_2[[#This Row],[Subsidio de Transporte]]</f>
        <v>3070133.3333333335</v>
      </c>
      <c r="AJ131">
        <f>Tabla1_2[[#This Row],[Pago Neto]]*24</f>
        <v>73683200</v>
      </c>
      <c r="AK131">
        <v>0</v>
      </c>
      <c r="AL131">
        <v>20000</v>
      </c>
      <c r="AM131">
        <v>15</v>
      </c>
    </row>
    <row r="132" spans="1:39" x14ac:dyDescent="0.35">
      <c r="A132" t="s">
        <v>4806</v>
      </c>
      <c r="B132" t="s">
        <v>138</v>
      </c>
      <c r="C132" s="1">
        <v>35507</v>
      </c>
      <c r="D132" t="s">
        <v>1267</v>
      </c>
      <c r="E132" t="s">
        <v>1268</v>
      </c>
      <c r="F132" t="s">
        <v>3806</v>
      </c>
      <c r="G132" t="s">
        <v>2824</v>
      </c>
      <c r="H132" s="1">
        <v>41626.338495370372</v>
      </c>
      <c r="I132" t="s">
        <v>3673</v>
      </c>
      <c r="J132">
        <v>1160000</v>
      </c>
      <c r="K132">
        <v>15</v>
      </c>
      <c r="L132">
        <f>Tabla1_2[[#This Row],[SALARIO]]/30*Tabla1_2[[#This Row],[Dias Liquidados]]</f>
        <v>580000</v>
      </c>
      <c r="M132">
        <f>Tabla1_2[[#This Row],[SALARIO]]/100*14/2</f>
        <v>81200</v>
      </c>
      <c r="N132">
        <v>6</v>
      </c>
      <c r="O132">
        <f>Tabla1_2[[#This Row],[Salario t]]*Tabla1_2[[#This Row],['# de Salarios Minimos]]</f>
        <v>3480000</v>
      </c>
      <c r="P132">
        <f>Tabla1_2[[#This Row],[Salario t]]*12</f>
        <v>6960000</v>
      </c>
      <c r="Q132">
        <v>2</v>
      </c>
      <c r="R132">
        <v>2</v>
      </c>
      <c r="S132">
        <v>50000</v>
      </c>
      <c r="T132">
        <v>250000</v>
      </c>
      <c r="U132">
        <v>5000</v>
      </c>
      <c r="V132">
        <f>Tabla1_2[[#This Row],[SALARIO]]/100*8.4</f>
        <v>97440</v>
      </c>
      <c r="W132">
        <f>Tabla1_2[[#This Row],[Seguridad social]]/2</f>
        <v>48720</v>
      </c>
      <c r="X132">
        <f>Tabla1_2[[#This Row],[Seguridad social]]-Tabla1_2[[#This Row],[salud 4%]]</f>
        <v>48720</v>
      </c>
      <c r="Y132">
        <f>Tabla1_2[[#This Row],[Base Minima]]/30*4</f>
        <v>464000</v>
      </c>
      <c r="Z132">
        <f>Tabla1_2[[#This Row],[Fondo de Empleados]]+Tabla1_2[[#This Row],[Seguridad social]]</f>
        <v>561440</v>
      </c>
      <c r="AA132">
        <f>Tabla1_2[[#This Row],[SALARIO]]/100*1.4</f>
        <v>16239.999999999998</v>
      </c>
      <c r="AB132">
        <f>Tabla1_2[[#This Row],[Base Minima]]/15*1.5</f>
        <v>348000</v>
      </c>
      <c r="AC132">
        <v>0</v>
      </c>
      <c r="AD132">
        <v>0</v>
      </c>
      <c r="AE132">
        <f>Tabla1_2[[#This Row],[Salario t]]/100*2</f>
        <v>11600</v>
      </c>
      <c r="AF132">
        <f>Tabla1_2[[#This Row],[Censantias]]/100*5</f>
        <v>580</v>
      </c>
      <c r="AG132">
        <f>Tabla1_2[[#This Row],[SALARIO]]/30*2</f>
        <v>77333.333333333328</v>
      </c>
      <c r="AH132">
        <v>0</v>
      </c>
      <c r="AI132">
        <f>Tabla1_2[[#This Row],[Prima]]+Tabla1_2[[#This Row],[Censantias]]+Tabla1_2[[#This Row],[Base Minima]]+Tabla1_2[[#This Row],[Subsidio de Transporte]]</f>
        <v>3650133.3333333335</v>
      </c>
      <c r="AJ132">
        <f>Tabla1_2[[#This Row],[Pago Neto]]*24</f>
        <v>87603200</v>
      </c>
      <c r="AK132">
        <v>0</v>
      </c>
      <c r="AL132">
        <v>20000</v>
      </c>
      <c r="AM132">
        <v>15</v>
      </c>
    </row>
    <row r="133" spans="1:39" x14ac:dyDescent="0.35">
      <c r="A133" t="s">
        <v>4807</v>
      </c>
      <c r="B133" t="s">
        <v>139</v>
      </c>
      <c r="C133" s="1">
        <v>27105</v>
      </c>
      <c r="D133" t="s">
        <v>1269</v>
      </c>
      <c r="E133" t="s">
        <v>1270</v>
      </c>
      <c r="F133" t="s">
        <v>3807</v>
      </c>
      <c r="G133" t="s">
        <v>2825</v>
      </c>
      <c r="H133" s="1">
        <v>43256.849687499998</v>
      </c>
      <c r="I133" t="s">
        <v>3675</v>
      </c>
      <c r="J133">
        <v>1160000</v>
      </c>
      <c r="K133">
        <v>15</v>
      </c>
      <c r="L133">
        <f>Tabla1_2[[#This Row],[SALARIO]]/30*Tabla1_2[[#This Row],[Dias Liquidados]]</f>
        <v>580000</v>
      </c>
      <c r="M133">
        <f>Tabla1_2[[#This Row],[SALARIO]]/100*14/2</f>
        <v>81200</v>
      </c>
      <c r="N133">
        <v>6</v>
      </c>
      <c r="O133">
        <f>Tabla1_2[[#This Row],[Salario t]]*Tabla1_2[[#This Row],['# de Salarios Minimos]]</f>
        <v>3480000</v>
      </c>
      <c r="P133">
        <f>Tabla1_2[[#This Row],[Salario t]]*12</f>
        <v>6960000</v>
      </c>
      <c r="Q133">
        <v>2</v>
      </c>
      <c r="R133">
        <v>2</v>
      </c>
      <c r="S133">
        <v>50000</v>
      </c>
      <c r="T133">
        <v>250000</v>
      </c>
      <c r="U133">
        <v>5000</v>
      </c>
      <c r="V133">
        <f>Tabla1_2[[#This Row],[SALARIO]]/100*8.4</f>
        <v>97440</v>
      </c>
      <c r="W133">
        <f>Tabla1_2[[#This Row],[Seguridad social]]/2</f>
        <v>48720</v>
      </c>
      <c r="X133">
        <f>Tabla1_2[[#This Row],[Seguridad social]]-Tabla1_2[[#This Row],[salud 4%]]</f>
        <v>48720</v>
      </c>
      <c r="Y133">
        <f>Tabla1_2[[#This Row],[Base Minima]]/30*4</f>
        <v>464000</v>
      </c>
      <c r="Z133">
        <f>Tabla1_2[[#This Row],[Fondo de Empleados]]+Tabla1_2[[#This Row],[Seguridad social]]</f>
        <v>561440</v>
      </c>
      <c r="AA133">
        <f>Tabla1_2[[#This Row],[SALARIO]]/100*1.4</f>
        <v>16239.999999999998</v>
      </c>
      <c r="AB133">
        <f>Tabla1_2[[#This Row],[Base Minima]]/15*1.5</f>
        <v>348000</v>
      </c>
      <c r="AC133">
        <v>0</v>
      </c>
      <c r="AD133">
        <v>0</v>
      </c>
      <c r="AE133">
        <f>Tabla1_2[[#This Row],[Salario t]]/100*2</f>
        <v>11600</v>
      </c>
      <c r="AF133">
        <f>Tabla1_2[[#This Row],[Censantias]]/100*5</f>
        <v>580</v>
      </c>
      <c r="AG133">
        <f>Tabla1_2[[#This Row],[SALARIO]]/30*2</f>
        <v>77333.333333333328</v>
      </c>
      <c r="AH133">
        <v>0</v>
      </c>
      <c r="AI133">
        <f>Tabla1_2[[#This Row],[Prima]]+Tabla1_2[[#This Row],[Censantias]]+Tabla1_2[[#This Row],[Base Minima]]+Tabla1_2[[#This Row],[Subsidio de Transporte]]</f>
        <v>3650133.3333333335</v>
      </c>
      <c r="AJ133">
        <f>Tabla1_2[[#This Row],[Pago Neto]]*24</f>
        <v>87603200</v>
      </c>
      <c r="AK133">
        <v>0</v>
      </c>
      <c r="AL133">
        <v>20000</v>
      </c>
      <c r="AM133">
        <v>15</v>
      </c>
    </row>
    <row r="134" spans="1:39" x14ac:dyDescent="0.35">
      <c r="A134" t="s">
        <v>4808</v>
      </c>
      <c r="B134" t="s">
        <v>140</v>
      </c>
      <c r="C134" s="1">
        <v>31782</v>
      </c>
      <c r="D134" t="s">
        <v>1271</v>
      </c>
      <c r="E134" t="s">
        <v>1272</v>
      </c>
      <c r="F134" t="s">
        <v>3808</v>
      </c>
      <c r="G134" t="s">
        <v>2826</v>
      </c>
      <c r="H134" s="1">
        <v>40420.280439814815</v>
      </c>
      <c r="I134" t="s">
        <v>3671</v>
      </c>
      <c r="J134">
        <v>1160000</v>
      </c>
      <c r="K134">
        <v>15</v>
      </c>
      <c r="L134">
        <f>Tabla1_2[[#This Row],[SALARIO]]/30*Tabla1_2[[#This Row],[Dias Liquidados]]</f>
        <v>580000</v>
      </c>
      <c r="M134">
        <f>Tabla1_2[[#This Row],[SALARIO]]/100*14/2</f>
        <v>81200</v>
      </c>
      <c r="N134">
        <v>4</v>
      </c>
      <c r="O134">
        <f>Tabla1_2[[#This Row],[Salario t]]*Tabla1_2[[#This Row],['# de Salarios Minimos]]</f>
        <v>2320000</v>
      </c>
      <c r="P134">
        <f>Tabla1_2[[#This Row],[Salario t]]*12</f>
        <v>6960000</v>
      </c>
      <c r="Q134">
        <v>2</v>
      </c>
      <c r="R134">
        <v>2</v>
      </c>
      <c r="S134">
        <v>50000</v>
      </c>
      <c r="T134">
        <v>250000</v>
      </c>
      <c r="U134">
        <v>5000</v>
      </c>
      <c r="V134">
        <f>Tabla1_2[[#This Row],[SALARIO]]/100*8.4</f>
        <v>97440</v>
      </c>
      <c r="W134">
        <f>Tabla1_2[[#This Row],[Seguridad social]]/2</f>
        <v>48720</v>
      </c>
      <c r="X134">
        <f>Tabla1_2[[#This Row],[Seguridad social]]-Tabla1_2[[#This Row],[salud 4%]]</f>
        <v>48720</v>
      </c>
      <c r="Y134">
        <f>Tabla1_2[[#This Row],[Base Minima]]/30*4</f>
        <v>309333.33333333331</v>
      </c>
      <c r="Z134">
        <f>Tabla1_2[[#This Row],[Fondo de Empleados]]+Tabla1_2[[#This Row],[Seguridad social]]</f>
        <v>406773.33333333331</v>
      </c>
      <c r="AA134">
        <f>Tabla1_2[[#This Row],[SALARIO]]/100*1.4</f>
        <v>16239.999999999998</v>
      </c>
      <c r="AB134">
        <f>Tabla1_2[[#This Row],[Base Minima]]/15*1.5</f>
        <v>232000</v>
      </c>
      <c r="AC134">
        <v>0</v>
      </c>
      <c r="AD134">
        <v>0</v>
      </c>
      <c r="AE134">
        <f>Tabla1_2[[#This Row],[Salario t]]/100*2</f>
        <v>11600</v>
      </c>
      <c r="AF134">
        <f>Tabla1_2[[#This Row],[Censantias]]/100*5</f>
        <v>580</v>
      </c>
      <c r="AG134">
        <f>Tabla1_2[[#This Row],[SALARIO]]/30*2</f>
        <v>77333.333333333328</v>
      </c>
      <c r="AH134">
        <v>0</v>
      </c>
      <c r="AI134">
        <f>Tabla1_2[[#This Row],[Prima]]+Tabla1_2[[#This Row],[Censantias]]+Tabla1_2[[#This Row],[Base Minima]]+Tabla1_2[[#This Row],[Subsidio de Transporte]]</f>
        <v>2490133.3333333335</v>
      </c>
      <c r="AJ134">
        <f>Tabla1_2[[#This Row],[Pago Neto]]*24</f>
        <v>59763200</v>
      </c>
      <c r="AK134">
        <v>0</v>
      </c>
      <c r="AL134">
        <v>20000</v>
      </c>
      <c r="AM134">
        <v>15</v>
      </c>
    </row>
    <row r="135" spans="1:39" x14ac:dyDescent="0.35">
      <c r="A135" t="s">
        <v>4809</v>
      </c>
      <c r="B135" t="s">
        <v>141</v>
      </c>
      <c r="C135" s="1">
        <v>25628</v>
      </c>
      <c r="D135" t="s">
        <v>1273</v>
      </c>
      <c r="E135" t="s">
        <v>1274</v>
      </c>
      <c r="F135" t="s">
        <v>3809</v>
      </c>
      <c r="G135" t="s">
        <v>2827</v>
      </c>
      <c r="H135" s="1">
        <v>39347.689259259256</v>
      </c>
      <c r="I135" t="s">
        <v>3674</v>
      </c>
      <c r="J135">
        <v>1160000</v>
      </c>
      <c r="K135">
        <v>15</v>
      </c>
      <c r="L135">
        <f>Tabla1_2[[#This Row],[SALARIO]]/30*Tabla1_2[[#This Row],[Dias Liquidados]]</f>
        <v>580000</v>
      </c>
      <c r="M135">
        <f>Tabla1_2[[#This Row],[SALARIO]]/100*14/2</f>
        <v>81200</v>
      </c>
      <c r="N135">
        <v>4</v>
      </c>
      <c r="O135">
        <f>Tabla1_2[[#This Row],[Salario t]]*Tabla1_2[[#This Row],['# de Salarios Minimos]]</f>
        <v>2320000</v>
      </c>
      <c r="P135">
        <f>Tabla1_2[[#This Row],[Salario t]]*12</f>
        <v>6960000</v>
      </c>
      <c r="Q135">
        <v>2</v>
      </c>
      <c r="R135">
        <v>2</v>
      </c>
      <c r="S135">
        <v>50000</v>
      </c>
      <c r="T135">
        <v>250000</v>
      </c>
      <c r="U135">
        <v>5000</v>
      </c>
      <c r="V135">
        <f>Tabla1_2[[#This Row],[SALARIO]]/100*8.4</f>
        <v>97440</v>
      </c>
      <c r="W135">
        <f>Tabla1_2[[#This Row],[Seguridad social]]/2</f>
        <v>48720</v>
      </c>
      <c r="X135">
        <f>Tabla1_2[[#This Row],[Seguridad social]]-Tabla1_2[[#This Row],[salud 4%]]</f>
        <v>48720</v>
      </c>
      <c r="Y135">
        <f>Tabla1_2[[#This Row],[Base Minima]]/30*4</f>
        <v>309333.33333333331</v>
      </c>
      <c r="Z135">
        <f>Tabla1_2[[#This Row],[Fondo de Empleados]]+Tabla1_2[[#This Row],[Seguridad social]]</f>
        <v>406773.33333333331</v>
      </c>
      <c r="AA135">
        <f>Tabla1_2[[#This Row],[SALARIO]]/100*1.4</f>
        <v>16239.999999999998</v>
      </c>
      <c r="AB135">
        <f>Tabla1_2[[#This Row],[Base Minima]]/15*1.5</f>
        <v>232000</v>
      </c>
      <c r="AC135">
        <v>0</v>
      </c>
      <c r="AD135">
        <v>0</v>
      </c>
      <c r="AE135">
        <f>Tabla1_2[[#This Row],[Salario t]]/100*2</f>
        <v>11600</v>
      </c>
      <c r="AF135">
        <f>Tabla1_2[[#This Row],[Censantias]]/100*5</f>
        <v>580</v>
      </c>
      <c r="AG135">
        <f>Tabla1_2[[#This Row],[SALARIO]]/30*2</f>
        <v>77333.333333333328</v>
      </c>
      <c r="AH135">
        <v>0</v>
      </c>
      <c r="AI135">
        <f>Tabla1_2[[#This Row],[Prima]]+Tabla1_2[[#This Row],[Censantias]]+Tabla1_2[[#This Row],[Base Minima]]+Tabla1_2[[#This Row],[Subsidio de Transporte]]</f>
        <v>2490133.3333333335</v>
      </c>
      <c r="AJ135">
        <f>Tabla1_2[[#This Row],[Pago Neto]]*24</f>
        <v>59763200</v>
      </c>
      <c r="AK135">
        <v>0</v>
      </c>
      <c r="AL135">
        <v>20000</v>
      </c>
      <c r="AM135">
        <v>15</v>
      </c>
    </row>
    <row r="136" spans="1:39" x14ac:dyDescent="0.35">
      <c r="A136" t="s">
        <v>4810</v>
      </c>
      <c r="B136" t="s">
        <v>142</v>
      </c>
      <c r="C136" s="1">
        <v>35792</v>
      </c>
      <c r="D136" t="s">
        <v>1275</v>
      </c>
      <c r="E136" t="s">
        <v>1276</v>
      </c>
      <c r="F136" t="s">
        <v>3810</v>
      </c>
      <c r="G136" t="s">
        <v>2828</v>
      </c>
      <c r="H136" s="1">
        <v>40130.216215277775</v>
      </c>
      <c r="I136" t="s">
        <v>3674</v>
      </c>
      <c r="J136">
        <v>1160000</v>
      </c>
      <c r="K136">
        <v>15</v>
      </c>
      <c r="L136">
        <f>Tabla1_2[[#This Row],[SALARIO]]/30*Tabla1_2[[#This Row],[Dias Liquidados]]</f>
        <v>580000</v>
      </c>
      <c r="M136">
        <f>Tabla1_2[[#This Row],[SALARIO]]/100*14/2</f>
        <v>81200</v>
      </c>
      <c r="N136">
        <v>5</v>
      </c>
      <c r="O136">
        <f>Tabla1_2[[#This Row],[Salario t]]*Tabla1_2[[#This Row],['# de Salarios Minimos]]</f>
        <v>2900000</v>
      </c>
      <c r="P136">
        <f>Tabla1_2[[#This Row],[Salario t]]*12</f>
        <v>6960000</v>
      </c>
      <c r="Q136">
        <v>2</v>
      </c>
      <c r="R136">
        <v>2</v>
      </c>
      <c r="S136">
        <v>50000</v>
      </c>
      <c r="T136">
        <v>250000</v>
      </c>
      <c r="U136">
        <v>5000</v>
      </c>
      <c r="V136">
        <f>Tabla1_2[[#This Row],[SALARIO]]/100*8.4</f>
        <v>97440</v>
      </c>
      <c r="W136">
        <f>Tabla1_2[[#This Row],[Seguridad social]]/2</f>
        <v>48720</v>
      </c>
      <c r="X136">
        <f>Tabla1_2[[#This Row],[Seguridad social]]-Tabla1_2[[#This Row],[salud 4%]]</f>
        <v>48720</v>
      </c>
      <c r="Y136">
        <f>Tabla1_2[[#This Row],[Base Minima]]/30*4</f>
        <v>386666.66666666669</v>
      </c>
      <c r="Z136">
        <f>Tabla1_2[[#This Row],[Fondo de Empleados]]+Tabla1_2[[#This Row],[Seguridad social]]</f>
        <v>484106.66666666669</v>
      </c>
      <c r="AA136">
        <f>Tabla1_2[[#This Row],[SALARIO]]/100*1.4</f>
        <v>16239.999999999998</v>
      </c>
      <c r="AB136">
        <f>Tabla1_2[[#This Row],[Base Minima]]/15*1.5</f>
        <v>290000</v>
      </c>
      <c r="AC136">
        <v>0</v>
      </c>
      <c r="AD136">
        <v>0</v>
      </c>
      <c r="AE136">
        <f>Tabla1_2[[#This Row],[Salario t]]/100*2</f>
        <v>11600</v>
      </c>
      <c r="AF136">
        <f>Tabla1_2[[#This Row],[Censantias]]/100*5</f>
        <v>580</v>
      </c>
      <c r="AG136">
        <f>Tabla1_2[[#This Row],[SALARIO]]/30*2</f>
        <v>77333.333333333328</v>
      </c>
      <c r="AH136">
        <v>0</v>
      </c>
      <c r="AI136">
        <f>Tabla1_2[[#This Row],[Prima]]+Tabla1_2[[#This Row],[Censantias]]+Tabla1_2[[#This Row],[Base Minima]]+Tabla1_2[[#This Row],[Subsidio de Transporte]]</f>
        <v>3070133.3333333335</v>
      </c>
      <c r="AJ136">
        <f>Tabla1_2[[#This Row],[Pago Neto]]*24</f>
        <v>73683200</v>
      </c>
      <c r="AK136">
        <v>0</v>
      </c>
      <c r="AL136">
        <v>20000</v>
      </c>
      <c r="AM136">
        <v>15</v>
      </c>
    </row>
    <row r="137" spans="1:39" x14ac:dyDescent="0.35">
      <c r="A137" t="s">
        <v>4811</v>
      </c>
      <c r="B137" t="s">
        <v>143</v>
      </c>
      <c r="C137" s="1">
        <v>26278</v>
      </c>
      <c r="D137" t="s">
        <v>1277</v>
      </c>
      <c r="E137" t="s">
        <v>1278</v>
      </c>
      <c r="F137" t="s">
        <v>3811</v>
      </c>
      <c r="G137" t="s">
        <v>2829</v>
      </c>
      <c r="H137" s="1">
        <v>40705.103854166664</v>
      </c>
      <c r="I137" t="s">
        <v>3675</v>
      </c>
      <c r="J137">
        <v>1160000</v>
      </c>
      <c r="K137">
        <v>15</v>
      </c>
      <c r="L137">
        <f>Tabla1_2[[#This Row],[SALARIO]]/30*Tabla1_2[[#This Row],[Dias Liquidados]]</f>
        <v>580000</v>
      </c>
      <c r="M137">
        <f>Tabla1_2[[#This Row],[SALARIO]]/100*14/2</f>
        <v>81200</v>
      </c>
      <c r="N137">
        <v>5</v>
      </c>
      <c r="O137">
        <f>Tabla1_2[[#This Row],[Salario t]]*Tabla1_2[[#This Row],['# de Salarios Minimos]]</f>
        <v>2900000</v>
      </c>
      <c r="P137">
        <f>Tabla1_2[[#This Row],[Salario t]]*12</f>
        <v>6960000</v>
      </c>
      <c r="Q137">
        <v>2</v>
      </c>
      <c r="R137">
        <v>2</v>
      </c>
      <c r="S137">
        <v>50000</v>
      </c>
      <c r="T137">
        <v>250000</v>
      </c>
      <c r="U137">
        <v>5000</v>
      </c>
      <c r="V137">
        <f>Tabla1_2[[#This Row],[SALARIO]]/100*8.4</f>
        <v>97440</v>
      </c>
      <c r="W137">
        <f>Tabla1_2[[#This Row],[Seguridad social]]/2</f>
        <v>48720</v>
      </c>
      <c r="X137">
        <f>Tabla1_2[[#This Row],[Seguridad social]]-Tabla1_2[[#This Row],[salud 4%]]</f>
        <v>48720</v>
      </c>
      <c r="Y137">
        <f>Tabla1_2[[#This Row],[Base Minima]]/30*4</f>
        <v>386666.66666666669</v>
      </c>
      <c r="Z137">
        <f>Tabla1_2[[#This Row],[Fondo de Empleados]]+Tabla1_2[[#This Row],[Seguridad social]]</f>
        <v>484106.66666666669</v>
      </c>
      <c r="AA137">
        <f>Tabla1_2[[#This Row],[SALARIO]]/100*1.4</f>
        <v>16239.999999999998</v>
      </c>
      <c r="AB137">
        <f>Tabla1_2[[#This Row],[Base Minima]]/15*1.5</f>
        <v>290000</v>
      </c>
      <c r="AC137">
        <v>0</v>
      </c>
      <c r="AD137">
        <v>0</v>
      </c>
      <c r="AE137">
        <f>Tabla1_2[[#This Row],[Salario t]]/100*2</f>
        <v>11600</v>
      </c>
      <c r="AF137">
        <f>Tabla1_2[[#This Row],[Censantias]]/100*5</f>
        <v>580</v>
      </c>
      <c r="AG137">
        <f>Tabla1_2[[#This Row],[SALARIO]]/30*2</f>
        <v>77333.333333333328</v>
      </c>
      <c r="AH137">
        <v>0</v>
      </c>
      <c r="AI137">
        <f>Tabla1_2[[#This Row],[Prima]]+Tabla1_2[[#This Row],[Censantias]]+Tabla1_2[[#This Row],[Base Minima]]+Tabla1_2[[#This Row],[Subsidio de Transporte]]</f>
        <v>3070133.3333333335</v>
      </c>
      <c r="AJ137">
        <f>Tabla1_2[[#This Row],[Pago Neto]]*24</f>
        <v>73683200</v>
      </c>
      <c r="AK137">
        <v>0</v>
      </c>
      <c r="AL137">
        <v>20000</v>
      </c>
      <c r="AM137">
        <v>15</v>
      </c>
    </row>
    <row r="138" spans="1:39" x14ac:dyDescent="0.35">
      <c r="A138" t="s">
        <v>4812</v>
      </c>
      <c r="B138" t="s">
        <v>144</v>
      </c>
      <c r="C138" s="1">
        <v>28963</v>
      </c>
      <c r="D138" t="s">
        <v>1279</v>
      </c>
      <c r="E138" t="s">
        <v>1280</v>
      </c>
      <c r="F138" t="s">
        <v>3812</v>
      </c>
      <c r="G138" t="s">
        <v>2830</v>
      </c>
      <c r="H138" s="1">
        <v>39299.205555555556</v>
      </c>
      <c r="I138" t="s">
        <v>3674</v>
      </c>
      <c r="J138">
        <v>1160000</v>
      </c>
      <c r="K138">
        <v>15</v>
      </c>
      <c r="L138">
        <f>Tabla1_2[[#This Row],[SALARIO]]/30*Tabla1_2[[#This Row],[Dias Liquidados]]</f>
        <v>580000</v>
      </c>
      <c r="M138">
        <f>Tabla1_2[[#This Row],[SALARIO]]/100*14/2</f>
        <v>81200</v>
      </c>
      <c r="N138">
        <v>6</v>
      </c>
      <c r="O138">
        <f>Tabla1_2[[#This Row],[Salario t]]*Tabla1_2[[#This Row],['# de Salarios Minimos]]</f>
        <v>3480000</v>
      </c>
      <c r="P138">
        <f>Tabla1_2[[#This Row],[Salario t]]*12</f>
        <v>6960000</v>
      </c>
      <c r="Q138">
        <v>2</v>
      </c>
      <c r="R138">
        <v>2</v>
      </c>
      <c r="S138">
        <v>50000</v>
      </c>
      <c r="T138">
        <v>250000</v>
      </c>
      <c r="U138">
        <v>5000</v>
      </c>
      <c r="V138">
        <f>Tabla1_2[[#This Row],[SALARIO]]/100*8.4</f>
        <v>97440</v>
      </c>
      <c r="W138">
        <f>Tabla1_2[[#This Row],[Seguridad social]]/2</f>
        <v>48720</v>
      </c>
      <c r="X138">
        <f>Tabla1_2[[#This Row],[Seguridad social]]-Tabla1_2[[#This Row],[salud 4%]]</f>
        <v>48720</v>
      </c>
      <c r="Y138">
        <f>Tabla1_2[[#This Row],[Base Minima]]/30*4</f>
        <v>464000</v>
      </c>
      <c r="Z138">
        <f>Tabla1_2[[#This Row],[Fondo de Empleados]]+Tabla1_2[[#This Row],[Seguridad social]]</f>
        <v>561440</v>
      </c>
      <c r="AA138">
        <f>Tabla1_2[[#This Row],[SALARIO]]/100*1.4</f>
        <v>16239.999999999998</v>
      </c>
      <c r="AB138">
        <f>Tabla1_2[[#This Row],[Base Minima]]/15*1.5</f>
        <v>348000</v>
      </c>
      <c r="AC138">
        <v>0</v>
      </c>
      <c r="AD138">
        <v>0</v>
      </c>
      <c r="AE138">
        <f>Tabla1_2[[#This Row],[Salario t]]/100*2</f>
        <v>11600</v>
      </c>
      <c r="AF138">
        <f>Tabla1_2[[#This Row],[Censantias]]/100*5</f>
        <v>580</v>
      </c>
      <c r="AG138">
        <f>Tabla1_2[[#This Row],[SALARIO]]/30*2</f>
        <v>77333.333333333328</v>
      </c>
      <c r="AH138">
        <v>0</v>
      </c>
      <c r="AI138">
        <f>Tabla1_2[[#This Row],[Prima]]+Tabla1_2[[#This Row],[Censantias]]+Tabla1_2[[#This Row],[Base Minima]]+Tabla1_2[[#This Row],[Subsidio de Transporte]]</f>
        <v>3650133.3333333335</v>
      </c>
      <c r="AJ138">
        <f>Tabla1_2[[#This Row],[Pago Neto]]*24</f>
        <v>87603200</v>
      </c>
      <c r="AK138">
        <v>0</v>
      </c>
      <c r="AL138">
        <v>20000</v>
      </c>
      <c r="AM138">
        <v>15</v>
      </c>
    </row>
    <row r="139" spans="1:39" x14ac:dyDescent="0.35">
      <c r="A139" t="s">
        <v>4813</v>
      </c>
      <c r="B139" t="s">
        <v>145</v>
      </c>
      <c r="C139" s="1">
        <v>26658</v>
      </c>
      <c r="D139" t="s">
        <v>1281</v>
      </c>
      <c r="E139" t="s">
        <v>1282</v>
      </c>
      <c r="F139" t="s">
        <v>3813</v>
      </c>
      <c r="G139" t="s">
        <v>2831</v>
      </c>
      <c r="H139" s="1">
        <v>41193.278321759259</v>
      </c>
      <c r="I139" t="s">
        <v>3671</v>
      </c>
      <c r="J139">
        <v>1160000</v>
      </c>
      <c r="K139">
        <v>15</v>
      </c>
      <c r="L139">
        <f>Tabla1_2[[#This Row],[SALARIO]]/30*Tabla1_2[[#This Row],[Dias Liquidados]]</f>
        <v>580000</v>
      </c>
      <c r="M139">
        <f>Tabla1_2[[#This Row],[SALARIO]]/100*14/2</f>
        <v>81200</v>
      </c>
      <c r="N139">
        <v>6</v>
      </c>
      <c r="O139">
        <f>Tabla1_2[[#This Row],[Salario t]]*Tabla1_2[[#This Row],['# de Salarios Minimos]]</f>
        <v>3480000</v>
      </c>
      <c r="P139">
        <f>Tabla1_2[[#This Row],[Salario t]]*12</f>
        <v>6960000</v>
      </c>
      <c r="Q139">
        <v>2</v>
      </c>
      <c r="R139">
        <v>2</v>
      </c>
      <c r="S139">
        <v>50000</v>
      </c>
      <c r="T139">
        <v>250000</v>
      </c>
      <c r="U139">
        <v>5000</v>
      </c>
      <c r="V139">
        <f>Tabla1_2[[#This Row],[SALARIO]]/100*8.4</f>
        <v>97440</v>
      </c>
      <c r="W139">
        <f>Tabla1_2[[#This Row],[Seguridad social]]/2</f>
        <v>48720</v>
      </c>
      <c r="X139">
        <f>Tabla1_2[[#This Row],[Seguridad social]]-Tabla1_2[[#This Row],[salud 4%]]</f>
        <v>48720</v>
      </c>
      <c r="Y139">
        <f>Tabla1_2[[#This Row],[Base Minima]]/30*4</f>
        <v>464000</v>
      </c>
      <c r="Z139">
        <f>Tabla1_2[[#This Row],[Fondo de Empleados]]+Tabla1_2[[#This Row],[Seguridad social]]</f>
        <v>561440</v>
      </c>
      <c r="AA139">
        <f>Tabla1_2[[#This Row],[SALARIO]]/100*1.4</f>
        <v>16239.999999999998</v>
      </c>
      <c r="AB139">
        <f>Tabla1_2[[#This Row],[Base Minima]]/15*1.5</f>
        <v>348000</v>
      </c>
      <c r="AC139">
        <v>0</v>
      </c>
      <c r="AD139">
        <v>0</v>
      </c>
      <c r="AE139">
        <f>Tabla1_2[[#This Row],[Salario t]]/100*2</f>
        <v>11600</v>
      </c>
      <c r="AF139">
        <f>Tabla1_2[[#This Row],[Censantias]]/100*5</f>
        <v>580</v>
      </c>
      <c r="AG139">
        <f>Tabla1_2[[#This Row],[SALARIO]]/30*2</f>
        <v>77333.333333333328</v>
      </c>
      <c r="AH139">
        <v>0</v>
      </c>
      <c r="AI139">
        <f>Tabla1_2[[#This Row],[Prima]]+Tabla1_2[[#This Row],[Censantias]]+Tabla1_2[[#This Row],[Base Minima]]+Tabla1_2[[#This Row],[Subsidio de Transporte]]</f>
        <v>3650133.3333333335</v>
      </c>
      <c r="AJ139">
        <f>Tabla1_2[[#This Row],[Pago Neto]]*24</f>
        <v>87603200</v>
      </c>
      <c r="AK139">
        <v>0</v>
      </c>
      <c r="AL139">
        <v>20000</v>
      </c>
      <c r="AM139">
        <v>15</v>
      </c>
    </row>
    <row r="140" spans="1:39" x14ac:dyDescent="0.35">
      <c r="A140" t="s">
        <v>4814</v>
      </c>
      <c r="B140" t="s">
        <v>146</v>
      </c>
      <c r="C140" s="1">
        <v>28246</v>
      </c>
      <c r="D140" t="s">
        <v>1283</v>
      </c>
      <c r="E140" t="s">
        <v>1284</v>
      </c>
      <c r="F140" t="s">
        <v>3814</v>
      </c>
      <c r="G140" t="s">
        <v>2832</v>
      </c>
      <c r="H140" s="1">
        <v>43584.448067129626</v>
      </c>
      <c r="I140" t="s">
        <v>3671</v>
      </c>
      <c r="J140">
        <v>1160000</v>
      </c>
      <c r="K140">
        <v>15</v>
      </c>
      <c r="L140">
        <f>Tabla1_2[[#This Row],[SALARIO]]/30*Tabla1_2[[#This Row],[Dias Liquidados]]</f>
        <v>580000</v>
      </c>
      <c r="M140">
        <f>Tabla1_2[[#This Row],[SALARIO]]/100*14/2</f>
        <v>81200</v>
      </c>
      <c r="N140">
        <v>1</v>
      </c>
      <c r="O140">
        <f>Tabla1_2[[#This Row],[Salario t]]*Tabla1_2[[#This Row],['# de Salarios Minimos]]</f>
        <v>580000</v>
      </c>
      <c r="P140">
        <f>Tabla1_2[[#This Row],[Salario t]]*12</f>
        <v>6960000</v>
      </c>
      <c r="Q140">
        <v>2</v>
      </c>
      <c r="R140">
        <v>2</v>
      </c>
      <c r="S140">
        <v>50000</v>
      </c>
      <c r="T140">
        <v>250000</v>
      </c>
      <c r="U140">
        <v>5000</v>
      </c>
      <c r="V140">
        <f>Tabla1_2[[#This Row],[SALARIO]]/100*8.4</f>
        <v>97440</v>
      </c>
      <c r="W140">
        <f>Tabla1_2[[#This Row],[Seguridad social]]/2</f>
        <v>48720</v>
      </c>
      <c r="X140">
        <f>Tabla1_2[[#This Row],[Seguridad social]]-Tabla1_2[[#This Row],[salud 4%]]</f>
        <v>48720</v>
      </c>
      <c r="Y140">
        <f>Tabla1_2[[#This Row],[Base Minima]]/30*4</f>
        <v>77333.333333333328</v>
      </c>
      <c r="Z140">
        <f>Tabla1_2[[#This Row],[Fondo de Empleados]]+Tabla1_2[[#This Row],[Seguridad social]]</f>
        <v>174773.33333333331</v>
      </c>
      <c r="AA140">
        <f>Tabla1_2[[#This Row],[SALARIO]]/100*1.4</f>
        <v>16239.999999999998</v>
      </c>
      <c r="AB140">
        <f>Tabla1_2[[#This Row],[Base Minima]]/15*1.5</f>
        <v>58000</v>
      </c>
      <c r="AC140">
        <v>0</v>
      </c>
      <c r="AD140">
        <v>0</v>
      </c>
      <c r="AE140">
        <f>Tabla1_2[[#This Row],[Salario t]]/100*2</f>
        <v>11600</v>
      </c>
      <c r="AF140">
        <f>Tabla1_2[[#This Row],[Censantias]]/100*5</f>
        <v>580</v>
      </c>
      <c r="AG140">
        <f>Tabla1_2[[#This Row],[SALARIO]]/30*2</f>
        <v>77333.333333333328</v>
      </c>
      <c r="AH140">
        <v>0</v>
      </c>
      <c r="AI140">
        <f>Tabla1_2[[#This Row],[Prima]]+Tabla1_2[[#This Row],[Censantias]]+Tabla1_2[[#This Row],[Base Minima]]+Tabla1_2[[#This Row],[Subsidio de Transporte]]</f>
        <v>750133.33333333337</v>
      </c>
      <c r="AJ140">
        <f>Tabla1_2[[#This Row],[Pago Neto]]*24</f>
        <v>18003200</v>
      </c>
      <c r="AK140">
        <v>0</v>
      </c>
      <c r="AL140">
        <v>20000</v>
      </c>
      <c r="AM140">
        <v>15</v>
      </c>
    </row>
    <row r="141" spans="1:39" x14ac:dyDescent="0.35">
      <c r="A141" t="s">
        <v>4815</v>
      </c>
      <c r="B141" t="s">
        <v>147</v>
      </c>
      <c r="C141" s="1">
        <v>36166</v>
      </c>
      <c r="D141" t="s">
        <v>1285</v>
      </c>
      <c r="E141" t="s">
        <v>1286</v>
      </c>
      <c r="F141" t="s">
        <v>3815</v>
      </c>
      <c r="G141" t="s">
        <v>2833</v>
      </c>
      <c r="H141" s="1">
        <v>39633.076018518521</v>
      </c>
      <c r="I141" t="s">
        <v>3673</v>
      </c>
      <c r="J141">
        <v>1160000</v>
      </c>
      <c r="K141">
        <v>15</v>
      </c>
      <c r="L141">
        <f>Tabla1_2[[#This Row],[SALARIO]]/30*Tabla1_2[[#This Row],[Dias Liquidados]]</f>
        <v>580000</v>
      </c>
      <c r="M141">
        <f>Tabla1_2[[#This Row],[SALARIO]]/100*14/2</f>
        <v>81200</v>
      </c>
      <c r="N141">
        <v>1</v>
      </c>
      <c r="O141">
        <f>Tabla1_2[[#This Row],[Salario t]]*Tabla1_2[[#This Row],['# de Salarios Minimos]]</f>
        <v>580000</v>
      </c>
      <c r="P141">
        <f>Tabla1_2[[#This Row],[Salario t]]*12</f>
        <v>6960000</v>
      </c>
      <c r="Q141">
        <v>2</v>
      </c>
      <c r="R141">
        <v>2</v>
      </c>
      <c r="S141">
        <v>50000</v>
      </c>
      <c r="T141">
        <v>250000</v>
      </c>
      <c r="U141">
        <v>5000</v>
      </c>
      <c r="V141">
        <f>Tabla1_2[[#This Row],[SALARIO]]/100*8.4</f>
        <v>97440</v>
      </c>
      <c r="W141">
        <f>Tabla1_2[[#This Row],[Seguridad social]]/2</f>
        <v>48720</v>
      </c>
      <c r="X141">
        <f>Tabla1_2[[#This Row],[Seguridad social]]-Tabla1_2[[#This Row],[salud 4%]]</f>
        <v>48720</v>
      </c>
      <c r="Y141">
        <f>Tabla1_2[[#This Row],[Base Minima]]/30*4</f>
        <v>77333.333333333328</v>
      </c>
      <c r="Z141">
        <f>Tabla1_2[[#This Row],[Fondo de Empleados]]+Tabla1_2[[#This Row],[Seguridad social]]</f>
        <v>174773.33333333331</v>
      </c>
      <c r="AA141">
        <f>Tabla1_2[[#This Row],[SALARIO]]/100*1.4</f>
        <v>16239.999999999998</v>
      </c>
      <c r="AB141">
        <f>Tabla1_2[[#This Row],[Base Minima]]/15*1.5</f>
        <v>58000</v>
      </c>
      <c r="AC141">
        <v>0</v>
      </c>
      <c r="AD141">
        <v>0</v>
      </c>
      <c r="AE141">
        <f>Tabla1_2[[#This Row],[Salario t]]/100*2</f>
        <v>11600</v>
      </c>
      <c r="AF141">
        <f>Tabla1_2[[#This Row],[Censantias]]/100*5</f>
        <v>580</v>
      </c>
      <c r="AG141">
        <f>Tabla1_2[[#This Row],[SALARIO]]/30*2</f>
        <v>77333.333333333328</v>
      </c>
      <c r="AH141">
        <v>0</v>
      </c>
      <c r="AI141">
        <f>Tabla1_2[[#This Row],[Prima]]+Tabla1_2[[#This Row],[Censantias]]+Tabla1_2[[#This Row],[Base Minima]]+Tabla1_2[[#This Row],[Subsidio de Transporte]]</f>
        <v>750133.33333333337</v>
      </c>
      <c r="AJ141">
        <f>Tabla1_2[[#This Row],[Pago Neto]]*24</f>
        <v>18003200</v>
      </c>
      <c r="AK141">
        <v>0</v>
      </c>
      <c r="AL141">
        <v>20000</v>
      </c>
      <c r="AM141">
        <v>15</v>
      </c>
    </row>
    <row r="142" spans="1:39" x14ac:dyDescent="0.35">
      <c r="A142" t="s">
        <v>4816</v>
      </c>
      <c r="B142" t="s">
        <v>148</v>
      </c>
      <c r="C142" s="1">
        <v>27018</v>
      </c>
      <c r="D142" t="s">
        <v>1287</v>
      </c>
      <c r="E142" t="s">
        <v>1288</v>
      </c>
      <c r="F142" t="s">
        <v>3816</v>
      </c>
      <c r="G142" t="s">
        <v>2834</v>
      </c>
      <c r="H142" s="1">
        <v>43604.014409722222</v>
      </c>
      <c r="I142" t="s">
        <v>3671</v>
      </c>
      <c r="J142">
        <v>1160000</v>
      </c>
      <c r="K142">
        <v>15</v>
      </c>
      <c r="L142">
        <f>Tabla1_2[[#This Row],[SALARIO]]/30*Tabla1_2[[#This Row],[Dias Liquidados]]</f>
        <v>580000</v>
      </c>
      <c r="M142">
        <f>Tabla1_2[[#This Row],[SALARIO]]/100*14/2</f>
        <v>81200</v>
      </c>
      <c r="N142">
        <v>1</v>
      </c>
      <c r="O142">
        <f>Tabla1_2[[#This Row],[Salario t]]*Tabla1_2[[#This Row],['# de Salarios Minimos]]</f>
        <v>580000</v>
      </c>
      <c r="P142">
        <f>Tabla1_2[[#This Row],[Salario t]]*12</f>
        <v>6960000</v>
      </c>
      <c r="Q142">
        <v>2</v>
      </c>
      <c r="R142">
        <v>2</v>
      </c>
      <c r="S142">
        <v>50000</v>
      </c>
      <c r="T142">
        <v>250000</v>
      </c>
      <c r="U142">
        <v>5000</v>
      </c>
      <c r="V142">
        <f>Tabla1_2[[#This Row],[SALARIO]]/100*8.4</f>
        <v>97440</v>
      </c>
      <c r="W142">
        <f>Tabla1_2[[#This Row],[Seguridad social]]/2</f>
        <v>48720</v>
      </c>
      <c r="X142">
        <f>Tabla1_2[[#This Row],[Seguridad social]]-Tabla1_2[[#This Row],[salud 4%]]</f>
        <v>48720</v>
      </c>
      <c r="Y142">
        <f>Tabla1_2[[#This Row],[Base Minima]]/30*4</f>
        <v>77333.333333333328</v>
      </c>
      <c r="Z142">
        <f>Tabla1_2[[#This Row],[Fondo de Empleados]]+Tabla1_2[[#This Row],[Seguridad social]]</f>
        <v>174773.33333333331</v>
      </c>
      <c r="AA142">
        <f>Tabla1_2[[#This Row],[SALARIO]]/100*1.4</f>
        <v>16239.999999999998</v>
      </c>
      <c r="AB142">
        <f>Tabla1_2[[#This Row],[Base Minima]]/15*1.5</f>
        <v>58000</v>
      </c>
      <c r="AC142">
        <v>0</v>
      </c>
      <c r="AD142">
        <v>0</v>
      </c>
      <c r="AE142">
        <f>Tabla1_2[[#This Row],[Salario t]]/100*2</f>
        <v>11600</v>
      </c>
      <c r="AF142">
        <f>Tabla1_2[[#This Row],[Censantias]]/100*5</f>
        <v>580</v>
      </c>
      <c r="AG142">
        <f>Tabla1_2[[#This Row],[SALARIO]]/30*2</f>
        <v>77333.333333333328</v>
      </c>
      <c r="AH142">
        <v>0</v>
      </c>
      <c r="AI142">
        <f>Tabla1_2[[#This Row],[Prima]]+Tabla1_2[[#This Row],[Censantias]]+Tabla1_2[[#This Row],[Base Minima]]+Tabla1_2[[#This Row],[Subsidio de Transporte]]</f>
        <v>750133.33333333337</v>
      </c>
      <c r="AJ142">
        <f>Tabla1_2[[#This Row],[Pago Neto]]*24</f>
        <v>18003200</v>
      </c>
      <c r="AK142">
        <v>0</v>
      </c>
      <c r="AL142">
        <v>20000</v>
      </c>
      <c r="AM142">
        <v>15</v>
      </c>
    </row>
    <row r="143" spans="1:39" x14ac:dyDescent="0.35">
      <c r="A143" t="s">
        <v>4817</v>
      </c>
      <c r="B143" t="s">
        <v>149</v>
      </c>
      <c r="C143" s="1">
        <v>31683</v>
      </c>
      <c r="D143" t="s">
        <v>1289</v>
      </c>
      <c r="E143" t="s">
        <v>1290</v>
      </c>
      <c r="F143" t="s">
        <v>3817</v>
      </c>
      <c r="G143" t="s">
        <v>2835</v>
      </c>
      <c r="H143" s="1">
        <v>42341.846238425926</v>
      </c>
      <c r="I143" t="s">
        <v>3675</v>
      </c>
      <c r="J143">
        <v>1160000</v>
      </c>
      <c r="K143">
        <v>15</v>
      </c>
      <c r="L143">
        <f>Tabla1_2[[#This Row],[SALARIO]]/30*Tabla1_2[[#This Row],[Dias Liquidados]]</f>
        <v>580000</v>
      </c>
      <c r="M143">
        <f>Tabla1_2[[#This Row],[SALARIO]]/100*14/2</f>
        <v>81200</v>
      </c>
      <c r="N143">
        <v>1</v>
      </c>
      <c r="O143">
        <f>Tabla1_2[[#This Row],[Salario t]]*Tabla1_2[[#This Row],['# de Salarios Minimos]]</f>
        <v>580000</v>
      </c>
      <c r="P143">
        <f>Tabla1_2[[#This Row],[Salario t]]*12</f>
        <v>6960000</v>
      </c>
      <c r="Q143">
        <v>2</v>
      </c>
      <c r="R143">
        <v>2</v>
      </c>
      <c r="S143">
        <v>50000</v>
      </c>
      <c r="T143">
        <v>250000</v>
      </c>
      <c r="U143">
        <v>5000</v>
      </c>
      <c r="V143">
        <f>Tabla1_2[[#This Row],[SALARIO]]/100*8.4</f>
        <v>97440</v>
      </c>
      <c r="W143">
        <f>Tabla1_2[[#This Row],[Seguridad social]]/2</f>
        <v>48720</v>
      </c>
      <c r="X143">
        <f>Tabla1_2[[#This Row],[Seguridad social]]-Tabla1_2[[#This Row],[salud 4%]]</f>
        <v>48720</v>
      </c>
      <c r="Y143">
        <f>Tabla1_2[[#This Row],[Base Minima]]/30*4</f>
        <v>77333.333333333328</v>
      </c>
      <c r="Z143">
        <f>Tabla1_2[[#This Row],[Fondo de Empleados]]+Tabla1_2[[#This Row],[Seguridad social]]</f>
        <v>174773.33333333331</v>
      </c>
      <c r="AA143">
        <f>Tabla1_2[[#This Row],[SALARIO]]/100*1.4</f>
        <v>16239.999999999998</v>
      </c>
      <c r="AB143">
        <f>Tabla1_2[[#This Row],[Base Minima]]/15*1.5</f>
        <v>58000</v>
      </c>
      <c r="AC143">
        <v>0</v>
      </c>
      <c r="AD143">
        <v>0</v>
      </c>
      <c r="AE143">
        <f>Tabla1_2[[#This Row],[Salario t]]/100*2</f>
        <v>11600</v>
      </c>
      <c r="AF143">
        <f>Tabla1_2[[#This Row],[Censantias]]/100*5</f>
        <v>580</v>
      </c>
      <c r="AG143">
        <f>Tabla1_2[[#This Row],[SALARIO]]/30*2</f>
        <v>77333.333333333328</v>
      </c>
      <c r="AH143">
        <v>0</v>
      </c>
      <c r="AI143">
        <f>Tabla1_2[[#This Row],[Prima]]+Tabla1_2[[#This Row],[Censantias]]+Tabla1_2[[#This Row],[Base Minima]]+Tabla1_2[[#This Row],[Subsidio de Transporte]]</f>
        <v>750133.33333333337</v>
      </c>
      <c r="AJ143">
        <f>Tabla1_2[[#This Row],[Pago Neto]]*24</f>
        <v>18003200</v>
      </c>
      <c r="AK143">
        <v>0</v>
      </c>
      <c r="AL143">
        <v>20000</v>
      </c>
      <c r="AM143">
        <v>15</v>
      </c>
    </row>
    <row r="144" spans="1:39" x14ac:dyDescent="0.35">
      <c r="A144" t="s">
        <v>4818</v>
      </c>
      <c r="B144" t="s">
        <v>150</v>
      </c>
      <c r="C144" s="1">
        <v>34635</v>
      </c>
      <c r="D144" t="s">
        <v>1291</v>
      </c>
      <c r="E144" t="s">
        <v>1292</v>
      </c>
      <c r="F144" t="s">
        <v>3818</v>
      </c>
      <c r="G144" t="s">
        <v>2836</v>
      </c>
      <c r="H144" s="1">
        <v>41826.708715277775</v>
      </c>
      <c r="I144" t="s">
        <v>3675</v>
      </c>
      <c r="J144">
        <v>1160000</v>
      </c>
      <c r="K144">
        <v>15</v>
      </c>
      <c r="L144">
        <f>Tabla1_2[[#This Row],[SALARIO]]/30*Tabla1_2[[#This Row],[Dias Liquidados]]</f>
        <v>580000</v>
      </c>
      <c r="M144">
        <f>Tabla1_2[[#This Row],[SALARIO]]/100*14/2</f>
        <v>81200</v>
      </c>
      <c r="N144">
        <v>1</v>
      </c>
      <c r="O144">
        <f>Tabla1_2[[#This Row],[Salario t]]*Tabla1_2[[#This Row],['# de Salarios Minimos]]</f>
        <v>580000</v>
      </c>
      <c r="P144">
        <f>Tabla1_2[[#This Row],[Salario t]]*12</f>
        <v>6960000</v>
      </c>
      <c r="Q144">
        <v>2</v>
      </c>
      <c r="R144">
        <v>2</v>
      </c>
      <c r="S144">
        <v>50000</v>
      </c>
      <c r="T144">
        <v>250000</v>
      </c>
      <c r="U144">
        <v>5000</v>
      </c>
      <c r="V144">
        <f>Tabla1_2[[#This Row],[SALARIO]]/100*8.4</f>
        <v>97440</v>
      </c>
      <c r="W144">
        <f>Tabla1_2[[#This Row],[Seguridad social]]/2</f>
        <v>48720</v>
      </c>
      <c r="X144">
        <f>Tabla1_2[[#This Row],[Seguridad social]]-Tabla1_2[[#This Row],[salud 4%]]</f>
        <v>48720</v>
      </c>
      <c r="Y144">
        <f>Tabla1_2[[#This Row],[Base Minima]]/30*4</f>
        <v>77333.333333333328</v>
      </c>
      <c r="Z144">
        <f>Tabla1_2[[#This Row],[Fondo de Empleados]]+Tabla1_2[[#This Row],[Seguridad social]]</f>
        <v>174773.33333333331</v>
      </c>
      <c r="AA144">
        <f>Tabla1_2[[#This Row],[SALARIO]]/100*1.4</f>
        <v>16239.999999999998</v>
      </c>
      <c r="AB144">
        <f>Tabla1_2[[#This Row],[Base Minima]]/15*1.5</f>
        <v>58000</v>
      </c>
      <c r="AC144">
        <v>0</v>
      </c>
      <c r="AD144">
        <v>0</v>
      </c>
      <c r="AE144">
        <f>Tabla1_2[[#This Row],[Salario t]]/100*2</f>
        <v>11600</v>
      </c>
      <c r="AF144">
        <f>Tabla1_2[[#This Row],[Censantias]]/100*5</f>
        <v>580</v>
      </c>
      <c r="AG144">
        <f>Tabla1_2[[#This Row],[SALARIO]]/30*2</f>
        <v>77333.333333333328</v>
      </c>
      <c r="AH144">
        <v>0</v>
      </c>
      <c r="AI144">
        <f>Tabla1_2[[#This Row],[Prima]]+Tabla1_2[[#This Row],[Censantias]]+Tabla1_2[[#This Row],[Base Minima]]+Tabla1_2[[#This Row],[Subsidio de Transporte]]</f>
        <v>750133.33333333337</v>
      </c>
      <c r="AJ144">
        <f>Tabla1_2[[#This Row],[Pago Neto]]*24</f>
        <v>18003200</v>
      </c>
      <c r="AK144">
        <v>0</v>
      </c>
      <c r="AL144">
        <v>20000</v>
      </c>
      <c r="AM144">
        <v>15</v>
      </c>
    </row>
    <row r="145" spans="1:39" x14ac:dyDescent="0.35">
      <c r="A145" t="s">
        <v>4819</v>
      </c>
      <c r="B145" t="s">
        <v>151</v>
      </c>
      <c r="C145" s="1">
        <v>32084</v>
      </c>
      <c r="D145" t="s">
        <v>1293</v>
      </c>
      <c r="E145" t="s">
        <v>1294</v>
      </c>
      <c r="F145" t="s">
        <v>3819</v>
      </c>
      <c r="G145" t="s">
        <v>2837</v>
      </c>
      <c r="H145" s="1">
        <v>41536.27685185185</v>
      </c>
      <c r="I145" t="s">
        <v>3671</v>
      </c>
      <c r="J145">
        <v>1160000</v>
      </c>
      <c r="K145">
        <v>15</v>
      </c>
      <c r="L145">
        <f>Tabla1_2[[#This Row],[SALARIO]]/30*Tabla1_2[[#This Row],[Dias Liquidados]]</f>
        <v>580000</v>
      </c>
      <c r="M145">
        <f>Tabla1_2[[#This Row],[SALARIO]]/100*14/2</f>
        <v>81200</v>
      </c>
      <c r="N145">
        <v>2</v>
      </c>
      <c r="O145">
        <f>Tabla1_2[[#This Row],[Salario t]]*Tabla1_2[[#This Row],['# de Salarios Minimos]]</f>
        <v>1160000</v>
      </c>
      <c r="P145">
        <f>Tabla1_2[[#This Row],[Salario t]]*12</f>
        <v>6960000</v>
      </c>
      <c r="Q145">
        <v>2</v>
      </c>
      <c r="R145">
        <v>2</v>
      </c>
      <c r="S145">
        <v>50000</v>
      </c>
      <c r="T145">
        <v>250000</v>
      </c>
      <c r="U145">
        <v>5000</v>
      </c>
      <c r="V145">
        <f>Tabla1_2[[#This Row],[SALARIO]]/100*8.4</f>
        <v>97440</v>
      </c>
      <c r="W145">
        <f>Tabla1_2[[#This Row],[Seguridad social]]/2</f>
        <v>48720</v>
      </c>
      <c r="X145">
        <f>Tabla1_2[[#This Row],[Seguridad social]]-Tabla1_2[[#This Row],[salud 4%]]</f>
        <v>48720</v>
      </c>
      <c r="Y145">
        <f>Tabla1_2[[#This Row],[Base Minima]]/30*4</f>
        <v>154666.66666666666</v>
      </c>
      <c r="Z145">
        <f>Tabla1_2[[#This Row],[Fondo de Empleados]]+Tabla1_2[[#This Row],[Seguridad social]]</f>
        <v>252106.66666666666</v>
      </c>
      <c r="AA145">
        <f>Tabla1_2[[#This Row],[SALARIO]]/100*1.4</f>
        <v>16239.999999999998</v>
      </c>
      <c r="AB145">
        <f>Tabla1_2[[#This Row],[Base Minima]]/15*1.5</f>
        <v>116000</v>
      </c>
      <c r="AC145">
        <v>0</v>
      </c>
      <c r="AD145">
        <v>0</v>
      </c>
      <c r="AE145">
        <f>Tabla1_2[[#This Row],[Salario t]]/100*2</f>
        <v>11600</v>
      </c>
      <c r="AF145">
        <f>Tabla1_2[[#This Row],[Censantias]]/100*5</f>
        <v>580</v>
      </c>
      <c r="AG145">
        <f>Tabla1_2[[#This Row],[SALARIO]]/30*2</f>
        <v>77333.333333333328</v>
      </c>
      <c r="AH145">
        <v>0</v>
      </c>
      <c r="AI145">
        <f>Tabla1_2[[#This Row],[Prima]]+Tabla1_2[[#This Row],[Censantias]]+Tabla1_2[[#This Row],[Base Minima]]+Tabla1_2[[#This Row],[Subsidio de Transporte]]</f>
        <v>1330133.3333333333</v>
      </c>
      <c r="AJ145">
        <f>Tabla1_2[[#This Row],[Pago Neto]]*24</f>
        <v>31923200</v>
      </c>
      <c r="AK145">
        <v>0</v>
      </c>
      <c r="AL145">
        <v>20000</v>
      </c>
      <c r="AM145">
        <v>15</v>
      </c>
    </row>
    <row r="146" spans="1:39" x14ac:dyDescent="0.35">
      <c r="A146" t="s">
        <v>4820</v>
      </c>
      <c r="B146" t="s">
        <v>152</v>
      </c>
      <c r="C146" s="1">
        <v>27254</v>
      </c>
      <c r="D146" t="s">
        <v>1295</v>
      </c>
      <c r="E146" t="s">
        <v>1296</v>
      </c>
      <c r="F146" t="s">
        <v>3820</v>
      </c>
      <c r="G146" t="s">
        <v>2838</v>
      </c>
      <c r="H146" s="1">
        <v>38401.339085648149</v>
      </c>
      <c r="I146" t="s">
        <v>3672</v>
      </c>
      <c r="J146">
        <v>1160000</v>
      </c>
      <c r="K146">
        <v>15</v>
      </c>
      <c r="L146">
        <f>Tabla1_2[[#This Row],[SALARIO]]/30*Tabla1_2[[#This Row],[Dias Liquidados]]</f>
        <v>580000</v>
      </c>
      <c r="M146">
        <f>Tabla1_2[[#This Row],[SALARIO]]/100*14/2</f>
        <v>81200</v>
      </c>
      <c r="N146">
        <v>2</v>
      </c>
      <c r="O146">
        <f>Tabla1_2[[#This Row],[Salario t]]*Tabla1_2[[#This Row],['# de Salarios Minimos]]</f>
        <v>1160000</v>
      </c>
      <c r="P146">
        <f>Tabla1_2[[#This Row],[Salario t]]*12</f>
        <v>6960000</v>
      </c>
      <c r="Q146">
        <v>2</v>
      </c>
      <c r="R146">
        <v>2</v>
      </c>
      <c r="S146">
        <v>50000</v>
      </c>
      <c r="T146">
        <v>250000</v>
      </c>
      <c r="U146">
        <v>5000</v>
      </c>
      <c r="V146">
        <f>Tabla1_2[[#This Row],[SALARIO]]/100*8.4</f>
        <v>97440</v>
      </c>
      <c r="W146">
        <f>Tabla1_2[[#This Row],[Seguridad social]]/2</f>
        <v>48720</v>
      </c>
      <c r="X146">
        <f>Tabla1_2[[#This Row],[Seguridad social]]-Tabla1_2[[#This Row],[salud 4%]]</f>
        <v>48720</v>
      </c>
      <c r="Y146">
        <f>Tabla1_2[[#This Row],[Base Minima]]/30*4</f>
        <v>154666.66666666666</v>
      </c>
      <c r="Z146">
        <f>Tabla1_2[[#This Row],[Fondo de Empleados]]+Tabla1_2[[#This Row],[Seguridad social]]</f>
        <v>252106.66666666666</v>
      </c>
      <c r="AA146">
        <f>Tabla1_2[[#This Row],[SALARIO]]/100*1.4</f>
        <v>16239.999999999998</v>
      </c>
      <c r="AB146">
        <f>Tabla1_2[[#This Row],[Base Minima]]/15*1.5</f>
        <v>116000</v>
      </c>
      <c r="AC146">
        <v>0</v>
      </c>
      <c r="AD146">
        <v>0</v>
      </c>
      <c r="AE146">
        <f>Tabla1_2[[#This Row],[Salario t]]/100*2</f>
        <v>11600</v>
      </c>
      <c r="AF146">
        <f>Tabla1_2[[#This Row],[Censantias]]/100*5</f>
        <v>580</v>
      </c>
      <c r="AG146">
        <f>Tabla1_2[[#This Row],[SALARIO]]/30*2</f>
        <v>77333.333333333328</v>
      </c>
      <c r="AH146">
        <v>0</v>
      </c>
      <c r="AI146">
        <f>Tabla1_2[[#This Row],[Prima]]+Tabla1_2[[#This Row],[Censantias]]+Tabla1_2[[#This Row],[Base Minima]]+Tabla1_2[[#This Row],[Subsidio de Transporte]]</f>
        <v>1330133.3333333333</v>
      </c>
      <c r="AJ146">
        <f>Tabla1_2[[#This Row],[Pago Neto]]*24</f>
        <v>31923200</v>
      </c>
      <c r="AK146">
        <v>0</v>
      </c>
      <c r="AL146">
        <v>20000</v>
      </c>
      <c r="AM146">
        <v>15</v>
      </c>
    </row>
    <row r="147" spans="1:39" x14ac:dyDescent="0.35">
      <c r="A147" t="s">
        <v>4821</v>
      </c>
      <c r="B147" t="s">
        <v>153</v>
      </c>
      <c r="C147" s="1">
        <v>33667</v>
      </c>
      <c r="D147" t="s">
        <v>1297</v>
      </c>
      <c r="E147" t="s">
        <v>1298</v>
      </c>
      <c r="F147" t="s">
        <v>3821</v>
      </c>
      <c r="G147" t="s">
        <v>2839</v>
      </c>
      <c r="H147" s="1">
        <v>38886.761562500003</v>
      </c>
      <c r="I147" t="s">
        <v>3672</v>
      </c>
      <c r="J147">
        <v>1160000</v>
      </c>
      <c r="K147">
        <v>15</v>
      </c>
      <c r="L147">
        <f>Tabla1_2[[#This Row],[SALARIO]]/30*Tabla1_2[[#This Row],[Dias Liquidados]]</f>
        <v>580000</v>
      </c>
      <c r="M147">
        <f>Tabla1_2[[#This Row],[SALARIO]]/100*14/2</f>
        <v>81200</v>
      </c>
      <c r="N147">
        <v>2</v>
      </c>
      <c r="O147">
        <f>Tabla1_2[[#This Row],[Salario t]]*Tabla1_2[[#This Row],['# de Salarios Minimos]]</f>
        <v>1160000</v>
      </c>
      <c r="P147">
        <f>Tabla1_2[[#This Row],[Salario t]]*12</f>
        <v>6960000</v>
      </c>
      <c r="Q147">
        <v>2</v>
      </c>
      <c r="R147">
        <v>2</v>
      </c>
      <c r="S147">
        <v>50000</v>
      </c>
      <c r="T147">
        <v>250000</v>
      </c>
      <c r="U147">
        <v>5000</v>
      </c>
      <c r="V147">
        <f>Tabla1_2[[#This Row],[SALARIO]]/100*8.4</f>
        <v>97440</v>
      </c>
      <c r="W147">
        <f>Tabla1_2[[#This Row],[Seguridad social]]/2</f>
        <v>48720</v>
      </c>
      <c r="X147">
        <f>Tabla1_2[[#This Row],[Seguridad social]]-Tabla1_2[[#This Row],[salud 4%]]</f>
        <v>48720</v>
      </c>
      <c r="Y147">
        <f>Tabla1_2[[#This Row],[Base Minima]]/30*4</f>
        <v>154666.66666666666</v>
      </c>
      <c r="Z147">
        <f>Tabla1_2[[#This Row],[Fondo de Empleados]]+Tabla1_2[[#This Row],[Seguridad social]]</f>
        <v>252106.66666666666</v>
      </c>
      <c r="AA147">
        <f>Tabla1_2[[#This Row],[SALARIO]]/100*1.4</f>
        <v>16239.999999999998</v>
      </c>
      <c r="AB147">
        <f>Tabla1_2[[#This Row],[Base Minima]]/15*1.5</f>
        <v>116000</v>
      </c>
      <c r="AC147">
        <v>0</v>
      </c>
      <c r="AD147">
        <v>0</v>
      </c>
      <c r="AE147">
        <f>Tabla1_2[[#This Row],[Salario t]]/100*2</f>
        <v>11600</v>
      </c>
      <c r="AF147">
        <f>Tabla1_2[[#This Row],[Censantias]]/100*5</f>
        <v>580</v>
      </c>
      <c r="AG147">
        <f>Tabla1_2[[#This Row],[SALARIO]]/30*2</f>
        <v>77333.333333333328</v>
      </c>
      <c r="AH147">
        <v>0</v>
      </c>
      <c r="AI147">
        <f>Tabla1_2[[#This Row],[Prima]]+Tabla1_2[[#This Row],[Censantias]]+Tabla1_2[[#This Row],[Base Minima]]+Tabla1_2[[#This Row],[Subsidio de Transporte]]</f>
        <v>1330133.3333333333</v>
      </c>
      <c r="AJ147">
        <f>Tabla1_2[[#This Row],[Pago Neto]]*24</f>
        <v>31923200</v>
      </c>
      <c r="AK147">
        <v>0</v>
      </c>
      <c r="AL147">
        <v>20000</v>
      </c>
      <c r="AM147">
        <v>15</v>
      </c>
    </row>
    <row r="148" spans="1:39" x14ac:dyDescent="0.35">
      <c r="A148" t="s">
        <v>4822</v>
      </c>
      <c r="B148" t="s">
        <v>154</v>
      </c>
      <c r="C148" s="1">
        <v>29348</v>
      </c>
      <c r="D148" t="s">
        <v>1299</v>
      </c>
      <c r="E148" t="s">
        <v>1300</v>
      </c>
      <c r="F148" t="s">
        <v>3822</v>
      </c>
      <c r="G148" t="s">
        <v>2840</v>
      </c>
      <c r="H148" s="1">
        <v>43981.745844907404</v>
      </c>
      <c r="I148" t="s">
        <v>3675</v>
      </c>
      <c r="J148">
        <v>1160000</v>
      </c>
      <c r="K148">
        <v>15</v>
      </c>
      <c r="L148">
        <f>Tabla1_2[[#This Row],[SALARIO]]/30*Tabla1_2[[#This Row],[Dias Liquidados]]</f>
        <v>580000</v>
      </c>
      <c r="M148">
        <f>Tabla1_2[[#This Row],[SALARIO]]/100*14/2</f>
        <v>81200</v>
      </c>
      <c r="N148">
        <v>4</v>
      </c>
      <c r="O148">
        <f>Tabla1_2[[#This Row],[Salario t]]*Tabla1_2[[#This Row],['# de Salarios Minimos]]</f>
        <v>2320000</v>
      </c>
      <c r="P148">
        <f>Tabla1_2[[#This Row],[Salario t]]*12</f>
        <v>6960000</v>
      </c>
      <c r="Q148">
        <v>2</v>
      </c>
      <c r="R148">
        <v>2</v>
      </c>
      <c r="S148">
        <v>50000</v>
      </c>
      <c r="T148">
        <v>250000</v>
      </c>
      <c r="U148">
        <v>5000</v>
      </c>
      <c r="V148">
        <f>Tabla1_2[[#This Row],[SALARIO]]/100*8.4</f>
        <v>97440</v>
      </c>
      <c r="W148">
        <f>Tabla1_2[[#This Row],[Seguridad social]]/2</f>
        <v>48720</v>
      </c>
      <c r="X148">
        <f>Tabla1_2[[#This Row],[Seguridad social]]-Tabla1_2[[#This Row],[salud 4%]]</f>
        <v>48720</v>
      </c>
      <c r="Y148">
        <f>Tabla1_2[[#This Row],[Base Minima]]/30*4</f>
        <v>309333.33333333331</v>
      </c>
      <c r="Z148">
        <f>Tabla1_2[[#This Row],[Fondo de Empleados]]+Tabla1_2[[#This Row],[Seguridad social]]</f>
        <v>406773.33333333331</v>
      </c>
      <c r="AA148">
        <f>Tabla1_2[[#This Row],[SALARIO]]/100*1.4</f>
        <v>16239.999999999998</v>
      </c>
      <c r="AB148">
        <f>Tabla1_2[[#This Row],[Base Minima]]/15*1.5</f>
        <v>232000</v>
      </c>
      <c r="AC148">
        <v>0</v>
      </c>
      <c r="AD148">
        <v>0</v>
      </c>
      <c r="AE148">
        <f>Tabla1_2[[#This Row],[Salario t]]/100*2</f>
        <v>11600</v>
      </c>
      <c r="AF148">
        <f>Tabla1_2[[#This Row],[Censantias]]/100*5</f>
        <v>580</v>
      </c>
      <c r="AG148">
        <f>Tabla1_2[[#This Row],[SALARIO]]/30*2</f>
        <v>77333.333333333328</v>
      </c>
      <c r="AH148">
        <v>0</v>
      </c>
      <c r="AI148">
        <f>Tabla1_2[[#This Row],[Prima]]+Tabla1_2[[#This Row],[Censantias]]+Tabla1_2[[#This Row],[Base Minima]]+Tabla1_2[[#This Row],[Subsidio de Transporte]]</f>
        <v>2490133.3333333335</v>
      </c>
      <c r="AJ148">
        <f>Tabla1_2[[#This Row],[Pago Neto]]*24</f>
        <v>59763200</v>
      </c>
      <c r="AK148">
        <v>0</v>
      </c>
      <c r="AL148">
        <v>20000</v>
      </c>
      <c r="AM148">
        <v>15</v>
      </c>
    </row>
    <row r="149" spans="1:39" x14ac:dyDescent="0.35">
      <c r="A149" t="s">
        <v>4823</v>
      </c>
      <c r="B149" t="s">
        <v>155</v>
      </c>
      <c r="C149" s="1">
        <v>31850</v>
      </c>
      <c r="D149" t="s">
        <v>1301</v>
      </c>
      <c r="E149" t="s">
        <v>1302</v>
      </c>
      <c r="F149" t="s">
        <v>3823</v>
      </c>
      <c r="G149" t="s">
        <v>2841</v>
      </c>
      <c r="H149" s="1">
        <v>41027.199699074074</v>
      </c>
      <c r="I149" t="s">
        <v>3675</v>
      </c>
      <c r="J149">
        <v>1160000</v>
      </c>
      <c r="K149">
        <v>15</v>
      </c>
      <c r="L149">
        <f>Tabla1_2[[#This Row],[SALARIO]]/30*Tabla1_2[[#This Row],[Dias Liquidados]]</f>
        <v>580000</v>
      </c>
      <c r="M149">
        <f>Tabla1_2[[#This Row],[SALARIO]]/100*14/2</f>
        <v>81200</v>
      </c>
      <c r="N149">
        <v>4</v>
      </c>
      <c r="O149">
        <f>Tabla1_2[[#This Row],[Salario t]]*Tabla1_2[[#This Row],['# de Salarios Minimos]]</f>
        <v>2320000</v>
      </c>
      <c r="P149">
        <f>Tabla1_2[[#This Row],[Salario t]]*12</f>
        <v>6960000</v>
      </c>
      <c r="Q149">
        <v>2</v>
      </c>
      <c r="R149">
        <v>2</v>
      </c>
      <c r="S149">
        <v>50000</v>
      </c>
      <c r="T149">
        <v>250000</v>
      </c>
      <c r="U149">
        <v>5000</v>
      </c>
      <c r="V149">
        <f>Tabla1_2[[#This Row],[SALARIO]]/100*8.4</f>
        <v>97440</v>
      </c>
      <c r="W149">
        <f>Tabla1_2[[#This Row],[Seguridad social]]/2</f>
        <v>48720</v>
      </c>
      <c r="X149">
        <f>Tabla1_2[[#This Row],[Seguridad social]]-Tabla1_2[[#This Row],[salud 4%]]</f>
        <v>48720</v>
      </c>
      <c r="Y149">
        <f>Tabla1_2[[#This Row],[Base Minima]]/30*4</f>
        <v>309333.33333333331</v>
      </c>
      <c r="Z149">
        <f>Tabla1_2[[#This Row],[Fondo de Empleados]]+Tabla1_2[[#This Row],[Seguridad social]]</f>
        <v>406773.33333333331</v>
      </c>
      <c r="AA149">
        <f>Tabla1_2[[#This Row],[SALARIO]]/100*1.4</f>
        <v>16239.999999999998</v>
      </c>
      <c r="AB149">
        <f>Tabla1_2[[#This Row],[Base Minima]]/15*1.5</f>
        <v>232000</v>
      </c>
      <c r="AC149">
        <v>0</v>
      </c>
      <c r="AD149">
        <v>0</v>
      </c>
      <c r="AE149">
        <f>Tabla1_2[[#This Row],[Salario t]]/100*2</f>
        <v>11600</v>
      </c>
      <c r="AF149">
        <f>Tabla1_2[[#This Row],[Censantias]]/100*5</f>
        <v>580</v>
      </c>
      <c r="AG149">
        <f>Tabla1_2[[#This Row],[SALARIO]]/30*2</f>
        <v>77333.333333333328</v>
      </c>
      <c r="AH149">
        <v>0</v>
      </c>
      <c r="AI149">
        <f>Tabla1_2[[#This Row],[Prima]]+Tabla1_2[[#This Row],[Censantias]]+Tabla1_2[[#This Row],[Base Minima]]+Tabla1_2[[#This Row],[Subsidio de Transporte]]</f>
        <v>2490133.3333333335</v>
      </c>
      <c r="AJ149">
        <f>Tabla1_2[[#This Row],[Pago Neto]]*24</f>
        <v>59763200</v>
      </c>
      <c r="AK149">
        <v>0</v>
      </c>
      <c r="AL149">
        <v>20000</v>
      </c>
      <c r="AM149">
        <v>15</v>
      </c>
    </row>
    <row r="150" spans="1:39" x14ac:dyDescent="0.35">
      <c r="A150" t="s">
        <v>4824</v>
      </c>
      <c r="B150" t="s">
        <v>156</v>
      </c>
      <c r="C150" s="1">
        <v>35454</v>
      </c>
      <c r="D150" t="s">
        <v>1303</v>
      </c>
      <c r="E150" t="s">
        <v>1304</v>
      </c>
      <c r="F150" t="s">
        <v>3824</v>
      </c>
      <c r="G150" t="s">
        <v>2842</v>
      </c>
      <c r="H150" s="1">
        <v>43819.494085648148</v>
      </c>
      <c r="I150" t="s">
        <v>3672</v>
      </c>
      <c r="J150">
        <v>1160000</v>
      </c>
      <c r="K150">
        <v>15</v>
      </c>
      <c r="L150">
        <f>Tabla1_2[[#This Row],[SALARIO]]/30*Tabla1_2[[#This Row],[Dias Liquidados]]</f>
        <v>580000</v>
      </c>
      <c r="M150">
        <f>Tabla1_2[[#This Row],[SALARIO]]/100*14/2</f>
        <v>81200</v>
      </c>
      <c r="N150">
        <v>4</v>
      </c>
      <c r="O150">
        <f>Tabla1_2[[#This Row],[Salario t]]*Tabla1_2[[#This Row],['# de Salarios Minimos]]</f>
        <v>2320000</v>
      </c>
      <c r="P150">
        <f>Tabla1_2[[#This Row],[Salario t]]*12</f>
        <v>6960000</v>
      </c>
      <c r="Q150">
        <v>2</v>
      </c>
      <c r="R150">
        <v>2</v>
      </c>
      <c r="S150">
        <v>50000</v>
      </c>
      <c r="T150">
        <v>250000</v>
      </c>
      <c r="U150">
        <v>5000</v>
      </c>
      <c r="V150">
        <f>Tabla1_2[[#This Row],[SALARIO]]/100*8.4</f>
        <v>97440</v>
      </c>
      <c r="W150">
        <f>Tabla1_2[[#This Row],[Seguridad social]]/2</f>
        <v>48720</v>
      </c>
      <c r="X150">
        <f>Tabla1_2[[#This Row],[Seguridad social]]-Tabla1_2[[#This Row],[salud 4%]]</f>
        <v>48720</v>
      </c>
      <c r="Y150">
        <f>Tabla1_2[[#This Row],[Base Minima]]/30*4</f>
        <v>309333.33333333331</v>
      </c>
      <c r="Z150">
        <f>Tabla1_2[[#This Row],[Fondo de Empleados]]+Tabla1_2[[#This Row],[Seguridad social]]</f>
        <v>406773.33333333331</v>
      </c>
      <c r="AA150">
        <f>Tabla1_2[[#This Row],[SALARIO]]/100*1.4</f>
        <v>16239.999999999998</v>
      </c>
      <c r="AB150">
        <f>Tabla1_2[[#This Row],[Base Minima]]/15*1.5</f>
        <v>232000</v>
      </c>
      <c r="AC150">
        <v>0</v>
      </c>
      <c r="AD150">
        <v>0</v>
      </c>
      <c r="AE150">
        <f>Tabla1_2[[#This Row],[Salario t]]/100*2</f>
        <v>11600</v>
      </c>
      <c r="AF150">
        <f>Tabla1_2[[#This Row],[Censantias]]/100*5</f>
        <v>580</v>
      </c>
      <c r="AG150">
        <f>Tabla1_2[[#This Row],[SALARIO]]/30*2</f>
        <v>77333.333333333328</v>
      </c>
      <c r="AH150">
        <v>0</v>
      </c>
      <c r="AI150">
        <f>Tabla1_2[[#This Row],[Prima]]+Tabla1_2[[#This Row],[Censantias]]+Tabla1_2[[#This Row],[Base Minima]]+Tabla1_2[[#This Row],[Subsidio de Transporte]]</f>
        <v>2490133.3333333335</v>
      </c>
      <c r="AJ150">
        <f>Tabla1_2[[#This Row],[Pago Neto]]*24</f>
        <v>59763200</v>
      </c>
      <c r="AK150">
        <v>0</v>
      </c>
      <c r="AL150">
        <v>20000</v>
      </c>
      <c r="AM150">
        <v>15</v>
      </c>
    </row>
    <row r="151" spans="1:39" x14ac:dyDescent="0.35">
      <c r="A151" t="s">
        <v>4825</v>
      </c>
      <c r="B151" t="s">
        <v>157</v>
      </c>
      <c r="C151" s="1">
        <v>26181</v>
      </c>
      <c r="D151" t="s">
        <v>1305</v>
      </c>
      <c r="E151" t="s">
        <v>1306</v>
      </c>
      <c r="F151" t="s">
        <v>3825</v>
      </c>
      <c r="G151" t="s">
        <v>2843</v>
      </c>
      <c r="H151" s="1">
        <v>41331.643263888887</v>
      </c>
      <c r="I151" t="s">
        <v>3672</v>
      </c>
      <c r="J151">
        <v>1160000</v>
      </c>
      <c r="K151">
        <v>15</v>
      </c>
      <c r="L151">
        <f>Tabla1_2[[#This Row],[SALARIO]]/30*Tabla1_2[[#This Row],[Dias Liquidados]]</f>
        <v>580000</v>
      </c>
      <c r="M151">
        <f>Tabla1_2[[#This Row],[SALARIO]]/100*14/2</f>
        <v>81200</v>
      </c>
      <c r="N151">
        <v>5</v>
      </c>
      <c r="O151">
        <f>Tabla1_2[[#This Row],[Salario t]]*Tabla1_2[[#This Row],['# de Salarios Minimos]]</f>
        <v>2900000</v>
      </c>
      <c r="P151">
        <f>Tabla1_2[[#This Row],[Salario t]]*12</f>
        <v>6960000</v>
      </c>
      <c r="Q151">
        <v>2</v>
      </c>
      <c r="R151">
        <v>2</v>
      </c>
      <c r="S151">
        <v>50000</v>
      </c>
      <c r="T151">
        <v>250000</v>
      </c>
      <c r="U151">
        <v>5000</v>
      </c>
      <c r="V151">
        <f>Tabla1_2[[#This Row],[SALARIO]]/100*8.4</f>
        <v>97440</v>
      </c>
      <c r="W151">
        <f>Tabla1_2[[#This Row],[Seguridad social]]/2</f>
        <v>48720</v>
      </c>
      <c r="X151">
        <f>Tabla1_2[[#This Row],[Seguridad social]]-Tabla1_2[[#This Row],[salud 4%]]</f>
        <v>48720</v>
      </c>
      <c r="Y151">
        <f>Tabla1_2[[#This Row],[Base Minima]]/30*4</f>
        <v>386666.66666666669</v>
      </c>
      <c r="Z151">
        <f>Tabla1_2[[#This Row],[Fondo de Empleados]]+Tabla1_2[[#This Row],[Seguridad social]]</f>
        <v>484106.66666666669</v>
      </c>
      <c r="AA151">
        <f>Tabla1_2[[#This Row],[SALARIO]]/100*1.4</f>
        <v>16239.999999999998</v>
      </c>
      <c r="AB151">
        <f>Tabla1_2[[#This Row],[Base Minima]]/15*1.5</f>
        <v>290000</v>
      </c>
      <c r="AC151">
        <v>0</v>
      </c>
      <c r="AD151">
        <v>0</v>
      </c>
      <c r="AE151">
        <f>Tabla1_2[[#This Row],[Salario t]]/100*2</f>
        <v>11600</v>
      </c>
      <c r="AF151">
        <f>Tabla1_2[[#This Row],[Censantias]]/100*5</f>
        <v>580</v>
      </c>
      <c r="AG151">
        <f>Tabla1_2[[#This Row],[SALARIO]]/30*2</f>
        <v>77333.333333333328</v>
      </c>
      <c r="AH151">
        <v>0</v>
      </c>
      <c r="AI151">
        <f>Tabla1_2[[#This Row],[Prima]]+Tabla1_2[[#This Row],[Censantias]]+Tabla1_2[[#This Row],[Base Minima]]+Tabla1_2[[#This Row],[Subsidio de Transporte]]</f>
        <v>3070133.3333333335</v>
      </c>
      <c r="AJ151">
        <f>Tabla1_2[[#This Row],[Pago Neto]]*24</f>
        <v>73683200</v>
      </c>
      <c r="AK151">
        <v>0</v>
      </c>
      <c r="AL151">
        <v>20000</v>
      </c>
      <c r="AM151">
        <v>15</v>
      </c>
    </row>
    <row r="152" spans="1:39" x14ac:dyDescent="0.35">
      <c r="A152" t="s">
        <v>4826</v>
      </c>
      <c r="B152" t="s">
        <v>158</v>
      </c>
      <c r="C152" s="1">
        <v>32357</v>
      </c>
      <c r="D152" t="s">
        <v>1307</v>
      </c>
      <c r="E152" t="s">
        <v>1308</v>
      </c>
      <c r="F152" t="s">
        <v>3826</v>
      </c>
      <c r="G152" t="s">
        <v>2844</v>
      </c>
      <c r="H152" s="1">
        <v>44193.150995370372</v>
      </c>
      <c r="I152" t="s">
        <v>3671</v>
      </c>
      <c r="J152">
        <v>1160000</v>
      </c>
      <c r="K152">
        <v>15</v>
      </c>
      <c r="L152">
        <f>Tabla1_2[[#This Row],[SALARIO]]/30*Tabla1_2[[#This Row],[Dias Liquidados]]</f>
        <v>580000</v>
      </c>
      <c r="M152">
        <f>Tabla1_2[[#This Row],[SALARIO]]/100*14/2</f>
        <v>81200</v>
      </c>
      <c r="N152">
        <v>5</v>
      </c>
      <c r="O152">
        <f>Tabla1_2[[#This Row],[Salario t]]*Tabla1_2[[#This Row],['# de Salarios Minimos]]</f>
        <v>2900000</v>
      </c>
      <c r="P152">
        <f>Tabla1_2[[#This Row],[Salario t]]*12</f>
        <v>6960000</v>
      </c>
      <c r="Q152">
        <v>2</v>
      </c>
      <c r="R152">
        <v>2</v>
      </c>
      <c r="S152">
        <v>50000</v>
      </c>
      <c r="T152">
        <v>250000</v>
      </c>
      <c r="U152">
        <v>5000</v>
      </c>
      <c r="V152">
        <f>Tabla1_2[[#This Row],[SALARIO]]/100*8.4</f>
        <v>97440</v>
      </c>
      <c r="W152">
        <f>Tabla1_2[[#This Row],[Seguridad social]]/2</f>
        <v>48720</v>
      </c>
      <c r="X152">
        <f>Tabla1_2[[#This Row],[Seguridad social]]-Tabla1_2[[#This Row],[salud 4%]]</f>
        <v>48720</v>
      </c>
      <c r="Y152">
        <f>Tabla1_2[[#This Row],[Base Minima]]/30*4</f>
        <v>386666.66666666669</v>
      </c>
      <c r="Z152">
        <f>Tabla1_2[[#This Row],[Fondo de Empleados]]+Tabla1_2[[#This Row],[Seguridad social]]</f>
        <v>484106.66666666669</v>
      </c>
      <c r="AA152">
        <f>Tabla1_2[[#This Row],[SALARIO]]/100*1.4</f>
        <v>16239.999999999998</v>
      </c>
      <c r="AB152">
        <f>Tabla1_2[[#This Row],[Base Minima]]/15*1.5</f>
        <v>290000</v>
      </c>
      <c r="AC152">
        <v>0</v>
      </c>
      <c r="AD152">
        <v>0</v>
      </c>
      <c r="AE152">
        <f>Tabla1_2[[#This Row],[Salario t]]/100*2</f>
        <v>11600</v>
      </c>
      <c r="AF152">
        <f>Tabla1_2[[#This Row],[Censantias]]/100*5</f>
        <v>580</v>
      </c>
      <c r="AG152">
        <f>Tabla1_2[[#This Row],[SALARIO]]/30*2</f>
        <v>77333.333333333328</v>
      </c>
      <c r="AH152">
        <v>0</v>
      </c>
      <c r="AI152">
        <f>Tabla1_2[[#This Row],[Prima]]+Tabla1_2[[#This Row],[Censantias]]+Tabla1_2[[#This Row],[Base Minima]]+Tabla1_2[[#This Row],[Subsidio de Transporte]]</f>
        <v>3070133.3333333335</v>
      </c>
      <c r="AJ152">
        <f>Tabla1_2[[#This Row],[Pago Neto]]*24</f>
        <v>73683200</v>
      </c>
      <c r="AK152">
        <v>0</v>
      </c>
      <c r="AL152">
        <v>20000</v>
      </c>
      <c r="AM152">
        <v>15</v>
      </c>
    </row>
    <row r="153" spans="1:39" x14ac:dyDescent="0.35">
      <c r="A153" t="s">
        <v>4827</v>
      </c>
      <c r="B153" t="s">
        <v>159</v>
      </c>
      <c r="C153" s="1">
        <v>25837</v>
      </c>
      <c r="D153" t="s">
        <v>1309</v>
      </c>
      <c r="E153" t="s">
        <v>1310</v>
      </c>
      <c r="F153" t="s">
        <v>3827</v>
      </c>
      <c r="G153" t="s">
        <v>2845</v>
      </c>
      <c r="H153" s="1">
        <v>40759.222280092596</v>
      </c>
      <c r="I153" t="s">
        <v>3673</v>
      </c>
      <c r="J153">
        <v>1160000</v>
      </c>
      <c r="K153">
        <v>15</v>
      </c>
      <c r="L153">
        <f>Tabla1_2[[#This Row],[SALARIO]]/30*Tabla1_2[[#This Row],[Dias Liquidados]]</f>
        <v>580000</v>
      </c>
      <c r="M153">
        <f>Tabla1_2[[#This Row],[SALARIO]]/100*14/2</f>
        <v>81200</v>
      </c>
      <c r="N153">
        <v>6</v>
      </c>
      <c r="O153">
        <f>Tabla1_2[[#This Row],[Salario t]]*Tabla1_2[[#This Row],['# de Salarios Minimos]]</f>
        <v>3480000</v>
      </c>
      <c r="P153">
        <f>Tabla1_2[[#This Row],[Salario t]]*12</f>
        <v>6960000</v>
      </c>
      <c r="Q153">
        <v>2</v>
      </c>
      <c r="R153">
        <v>2</v>
      </c>
      <c r="S153">
        <v>50000</v>
      </c>
      <c r="T153">
        <v>250000</v>
      </c>
      <c r="U153">
        <v>5000</v>
      </c>
      <c r="V153">
        <f>Tabla1_2[[#This Row],[SALARIO]]/100*8.4</f>
        <v>97440</v>
      </c>
      <c r="W153">
        <f>Tabla1_2[[#This Row],[Seguridad social]]/2</f>
        <v>48720</v>
      </c>
      <c r="X153">
        <f>Tabla1_2[[#This Row],[Seguridad social]]-Tabla1_2[[#This Row],[salud 4%]]</f>
        <v>48720</v>
      </c>
      <c r="Y153">
        <f>Tabla1_2[[#This Row],[Base Minima]]/30*4</f>
        <v>464000</v>
      </c>
      <c r="Z153">
        <f>Tabla1_2[[#This Row],[Fondo de Empleados]]+Tabla1_2[[#This Row],[Seguridad social]]</f>
        <v>561440</v>
      </c>
      <c r="AA153">
        <f>Tabla1_2[[#This Row],[SALARIO]]/100*1.4</f>
        <v>16239.999999999998</v>
      </c>
      <c r="AB153">
        <f>Tabla1_2[[#This Row],[Base Minima]]/15*1.5</f>
        <v>348000</v>
      </c>
      <c r="AC153">
        <v>0</v>
      </c>
      <c r="AD153">
        <v>0</v>
      </c>
      <c r="AE153">
        <f>Tabla1_2[[#This Row],[Salario t]]/100*2</f>
        <v>11600</v>
      </c>
      <c r="AF153">
        <f>Tabla1_2[[#This Row],[Censantias]]/100*5</f>
        <v>580</v>
      </c>
      <c r="AG153">
        <f>Tabla1_2[[#This Row],[SALARIO]]/30*2</f>
        <v>77333.333333333328</v>
      </c>
      <c r="AH153">
        <v>0</v>
      </c>
      <c r="AI153">
        <f>Tabla1_2[[#This Row],[Prima]]+Tabla1_2[[#This Row],[Censantias]]+Tabla1_2[[#This Row],[Base Minima]]+Tabla1_2[[#This Row],[Subsidio de Transporte]]</f>
        <v>3650133.3333333335</v>
      </c>
      <c r="AJ153">
        <f>Tabla1_2[[#This Row],[Pago Neto]]*24</f>
        <v>87603200</v>
      </c>
      <c r="AK153">
        <v>0</v>
      </c>
      <c r="AL153">
        <v>20000</v>
      </c>
      <c r="AM153">
        <v>15</v>
      </c>
    </row>
    <row r="154" spans="1:39" x14ac:dyDescent="0.35">
      <c r="A154" t="s">
        <v>4828</v>
      </c>
      <c r="B154" t="s">
        <v>160</v>
      </c>
      <c r="C154" s="1">
        <v>32122</v>
      </c>
      <c r="D154" t="s">
        <v>1311</v>
      </c>
      <c r="E154" t="s">
        <v>1312</v>
      </c>
      <c r="F154" t="s">
        <v>3828</v>
      </c>
      <c r="G154" t="s">
        <v>2846</v>
      </c>
      <c r="H154" s="1">
        <v>40217.169687499998</v>
      </c>
      <c r="I154" t="s">
        <v>3675</v>
      </c>
      <c r="J154">
        <v>1160000</v>
      </c>
      <c r="K154">
        <v>15</v>
      </c>
      <c r="L154">
        <f>Tabla1_2[[#This Row],[SALARIO]]/30*Tabla1_2[[#This Row],[Dias Liquidados]]</f>
        <v>580000</v>
      </c>
      <c r="M154">
        <f>Tabla1_2[[#This Row],[SALARIO]]/100*14/2</f>
        <v>81200</v>
      </c>
      <c r="N154">
        <v>6</v>
      </c>
      <c r="O154">
        <f>Tabla1_2[[#This Row],[Salario t]]*Tabla1_2[[#This Row],['# de Salarios Minimos]]</f>
        <v>3480000</v>
      </c>
      <c r="P154">
        <f>Tabla1_2[[#This Row],[Salario t]]*12</f>
        <v>6960000</v>
      </c>
      <c r="Q154">
        <v>2</v>
      </c>
      <c r="R154">
        <v>2</v>
      </c>
      <c r="S154">
        <v>50000</v>
      </c>
      <c r="T154">
        <v>250000</v>
      </c>
      <c r="U154">
        <v>5000</v>
      </c>
      <c r="V154">
        <f>Tabla1_2[[#This Row],[SALARIO]]/100*8.4</f>
        <v>97440</v>
      </c>
      <c r="W154">
        <f>Tabla1_2[[#This Row],[Seguridad social]]/2</f>
        <v>48720</v>
      </c>
      <c r="X154">
        <f>Tabla1_2[[#This Row],[Seguridad social]]-Tabla1_2[[#This Row],[salud 4%]]</f>
        <v>48720</v>
      </c>
      <c r="Y154">
        <f>Tabla1_2[[#This Row],[Base Minima]]/30*4</f>
        <v>464000</v>
      </c>
      <c r="Z154">
        <f>Tabla1_2[[#This Row],[Fondo de Empleados]]+Tabla1_2[[#This Row],[Seguridad social]]</f>
        <v>561440</v>
      </c>
      <c r="AA154">
        <f>Tabla1_2[[#This Row],[SALARIO]]/100*1.4</f>
        <v>16239.999999999998</v>
      </c>
      <c r="AB154">
        <f>Tabla1_2[[#This Row],[Base Minima]]/15*1.5</f>
        <v>348000</v>
      </c>
      <c r="AC154">
        <v>0</v>
      </c>
      <c r="AD154">
        <v>0</v>
      </c>
      <c r="AE154">
        <f>Tabla1_2[[#This Row],[Salario t]]/100*2</f>
        <v>11600</v>
      </c>
      <c r="AF154">
        <f>Tabla1_2[[#This Row],[Censantias]]/100*5</f>
        <v>580</v>
      </c>
      <c r="AG154">
        <f>Tabla1_2[[#This Row],[SALARIO]]/30*2</f>
        <v>77333.333333333328</v>
      </c>
      <c r="AH154">
        <v>0</v>
      </c>
      <c r="AI154">
        <f>Tabla1_2[[#This Row],[Prima]]+Tabla1_2[[#This Row],[Censantias]]+Tabla1_2[[#This Row],[Base Minima]]+Tabla1_2[[#This Row],[Subsidio de Transporte]]</f>
        <v>3650133.3333333335</v>
      </c>
      <c r="AJ154">
        <f>Tabla1_2[[#This Row],[Pago Neto]]*24</f>
        <v>87603200</v>
      </c>
      <c r="AK154">
        <v>0</v>
      </c>
      <c r="AL154">
        <v>20000</v>
      </c>
      <c r="AM154">
        <v>15</v>
      </c>
    </row>
    <row r="155" spans="1:39" x14ac:dyDescent="0.35">
      <c r="A155" t="s">
        <v>4829</v>
      </c>
      <c r="B155" t="s">
        <v>161</v>
      </c>
      <c r="C155" s="1">
        <v>35586</v>
      </c>
      <c r="D155" t="s">
        <v>1313</v>
      </c>
      <c r="E155" t="s">
        <v>1314</v>
      </c>
      <c r="F155" t="s">
        <v>3829</v>
      </c>
      <c r="G155" t="s">
        <v>2847</v>
      </c>
      <c r="H155" s="1">
        <v>38418.201203703706</v>
      </c>
      <c r="I155" t="s">
        <v>3672</v>
      </c>
      <c r="J155">
        <v>1160000</v>
      </c>
      <c r="K155">
        <v>15</v>
      </c>
      <c r="L155">
        <f>Tabla1_2[[#This Row],[SALARIO]]/30*Tabla1_2[[#This Row],[Dias Liquidados]]</f>
        <v>580000</v>
      </c>
      <c r="M155">
        <f>Tabla1_2[[#This Row],[SALARIO]]/100*14/2</f>
        <v>81200</v>
      </c>
      <c r="N155">
        <v>1</v>
      </c>
      <c r="O155">
        <f>Tabla1_2[[#This Row],[Salario t]]*Tabla1_2[[#This Row],['# de Salarios Minimos]]</f>
        <v>580000</v>
      </c>
      <c r="P155">
        <f>Tabla1_2[[#This Row],[Salario t]]*12</f>
        <v>6960000</v>
      </c>
      <c r="Q155">
        <v>2</v>
      </c>
      <c r="R155">
        <v>2</v>
      </c>
      <c r="S155">
        <v>50000</v>
      </c>
      <c r="T155">
        <v>250000</v>
      </c>
      <c r="U155">
        <v>5000</v>
      </c>
      <c r="V155">
        <f>Tabla1_2[[#This Row],[SALARIO]]/100*8.4</f>
        <v>97440</v>
      </c>
      <c r="W155">
        <f>Tabla1_2[[#This Row],[Seguridad social]]/2</f>
        <v>48720</v>
      </c>
      <c r="X155">
        <f>Tabla1_2[[#This Row],[Seguridad social]]-Tabla1_2[[#This Row],[salud 4%]]</f>
        <v>48720</v>
      </c>
      <c r="Y155">
        <f>Tabla1_2[[#This Row],[Base Minima]]/30*4</f>
        <v>77333.333333333328</v>
      </c>
      <c r="Z155">
        <f>Tabla1_2[[#This Row],[Fondo de Empleados]]+Tabla1_2[[#This Row],[Seguridad social]]</f>
        <v>174773.33333333331</v>
      </c>
      <c r="AA155">
        <f>Tabla1_2[[#This Row],[SALARIO]]/100*1.4</f>
        <v>16239.999999999998</v>
      </c>
      <c r="AB155">
        <f>Tabla1_2[[#This Row],[Base Minima]]/15*1.5</f>
        <v>58000</v>
      </c>
      <c r="AC155">
        <v>0</v>
      </c>
      <c r="AD155">
        <v>0</v>
      </c>
      <c r="AE155">
        <f>Tabla1_2[[#This Row],[Salario t]]/100*2</f>
        <v>11600</v>
      </c>
      <c r="AF155">
        <f>Tabla1_2[[#This Row],[Censantias]]/100*5</f>
        <v>580</v>
      </c>
      <c r="AG155">
        <f>Tabla1_2[[#This Row],[SALARIO]]/30*2</f>
        <v>77333.333333333328</v>
      </c>
      <c r="AH155">
        <v>0</v>
      </c>
      <c r="AI155">
        <f>Tabla1_2[[#This Row],[Prima]]+Tabla1_2[[#This Row],[Censantias]]+Tabla1_2[[#This Row],[Base Minima]]+Tabla1_2[[#This Row],[Subsidio de Transporte]]</f>
        <v>750133.33333333337</v>
      </c>
      <c r="AJ155">
        <f>Tabla1_2[[#This Row],[Pago Neto]]*24</f>
        <v>18003200</v>
      </c>
      <c r="AK155">
        <v>0</v>
      </c>
      <c r="AL155">
        <v>20000</v>
      </c>
      <c r="AM155">
        <v>15</v>
      </c>
    </row>
    <row r="156" spans="1:39" x14ac:dyDescent="0.35">
      <c r="A156" t="s">
        <v>4830</v>
      </c>
      <c r="B156" t="s">
        <v>162</v>
      </c>
      <c r="C156" s="1">
        <v>35826</v>
      </c>
      <c r="D156" t="s">
        <v>1315</v>
      </c>
      <c r="E156" t="s">
        <v>1316</v>
      </c>
      <c r="F156" t="s">
        <v>3830</v>
      </c>
      <c r="G156" t="s">
        <v>2848</v>
      </c>
      <c r="H156" s="1">
        <v>41343.786608796298</v>
      </c>
      <c r="I156" t="s">
        <v>3672</v>
      </c>
      <c r="J156">
        <v>1160000</v>
      </c>
      <c r="K156">
        <v>15</v>
      </c>
      <c r="L156">
        <f>Tabla1_2[[#This Row],[SALARIO]]/30*Tabla1_2[[#This Row],[Dias Liquidados]]</f>
        <v>580000</v>
      </c>
      <c r="M156">
        <f>Tabla1_2[[#This Row],[SALARIO]]/100*14/2</f>
        <v>81200</v>
      </c>
      <c r="N156">
        <v>1</v>
      </c>
      <c r="O156">
        <f>Tabla1_2[[#This Row],[Salario t]]*Tabla1_2[[#This Row],['# de Salarios Minimos]]</f>
        <v>580000</v>
      </c>
      <c r="P156">
        <f>Tabla1_2[[#This Row],[Salario t]]*12</f>
        <v>6960000</v>
      </c>
      <c r="Q156">
        <v>2</v>
      </c>
      <c r="R156">
        <v>2</v>
      </c>
      <c r="S156">
        <v>50000</v>
      </c>
      <c r="T156">
        <v>250000</v>
      </c>
      <c r="U156">
        <v>5000</v>
      </c>
      <c r="V156">
        <f>Tabla1_2[[#This Row],[SALARIO]]/100*8.4</f>
        <v>97440</v>
      </c>
      <c r="W156">
        <f>Tabla1_2[[#This Row],[Seguridad social]]/2</f>
        <v>48720</v>
      </c>
      <c r="X156">
        <f>Tabla1_2[[#This Row],[Seguridad social]]-Tabla1_2[[#This Row],[salud 4%]]</f>
        <v>48720</v>
      </c>
      <c r="Y156">
        <f>Tabla1_2[[#This Row],[Base Minima]]/30*4</f>
        <v>77333.333333333328</v>
      </c>
      <c r="Z156">
        <f>Tabla1_2[[#This Row],[Fondo de Empleados]]+Tabla1_2[[#This Row],[Seguridad social]]</f>
        <v>174773.33333333331</v>
      </c>
      <c r="AA156">
        <f>Tabla1_2[[#This Row],[SALARIO]]/100*1.4</f>
        <v>16239.999999999998</v>
      </c>
      <c r="AB156">
        <f>Tabla1_2[[#This Row],[Base Minima]]/15*1.5</f>
        <v>58000</v>
      </c>
      <c r="AC156">
        <v>0</v>
      </c>
      <c r="AD156">
        <v>0</v>
      </c>
      <c r="AE156">
        <f>Tabla1_2[[#This Row],[Salario t]]/100*2</f>
        <v>11600</v>
      </c>
      <c r="AF156">
        <f>Tabla1_2[[#This Row],[Censantias]]/100*5</f>
        <v>580</v>
      </c>
      <c r="AG156">
        <f>Tabla1_2[[#This Row],[SALARIO]]/30*2</f>
        <v>77333.333333333328</v>
      </c>
      <c r="AH156">
        <v>0</v>
      </c>
      <c r="AI156">
        <f>Tabla1_2[[#This Row],[Prima]]+Tabla1_2[[#This Row],[Censantias]]+Tabla1_2[[#This Row],[Base Minima]]+Tabla1_2[[#This Row],[Subsidio de Transporte]]</f>
        <v>750133.33333333337</v>
      </c>
      <c r="AJ156">
        <f>Tabla1_2[[#This Row],[Pago Neto]]*24</f>
        <v>18003200</v>
      </c>
      <c r="AK156">
        <v>0</v>
      </c>
      <c r="AL156">
        <v>20000</v>
      </c>
      <c r="AM156">
        <v>15</v>
      </c>
    </row>
    <row r="157" spans="1:39" x14ac:dyDescent="0.35">
      <c r="A157" t="s">
        <v>4831</v>
      </c>
      <c r="B157" t="s">
        <v>163</v>
      </c>
      <c r="C157" s="1">
        <v>35951</v>
      </c>
      <c r="D157" t="s">
        <v>1317</v>
      </c>
      <c r="E157" t="s">
        <v>1318</v>
      </c>
      <c r="F157" t="s">
        <v>3831</v>
      </c>
      <c r="G157" t="s">
        <v>2849</v>
      </c>
      <c r="H157" s="1">
        <v>38755.748518518521</v>
      </c>
      <c r="I157" t="s">
        <v>3675</v>
      </c>
      <c r="J157">
        <v>1160000</v>
      </c>
      <c r="K157">
        <v>15</v>
      </c>
      <c r="L157">
        <f>Tabla1_2[[#This Row],[SALARIO]]/30*Tabla1_2[[#This Row],[Dias Liquidados]]</f>
        <v>580000</v>
      </c>
      <c r="M157">
        <f>Tabla1_2[[#This Row],[SALARIO]]/100*14/2</f>
        <v>81200</v>
      </c>
      <c r="N157">
        <v>1</v>
      </c>
      <c r="O157">
        <f>Tabla1_2[[#This Row],[Salario t]]*Tabla1_2[[#This Row],['# de Salarios Minimos]]</f>
        <v>580000</v>
      </c>
      <c r="P157">
        <f>Tabla1_2[[#This Row],[Salario t]]*12</f>
        <v>6960000</v>
      </c>
      <c r="Q157">
        <v>2</v>
      </c>
      <c r="R157">
        <v>2</v>
      </c>
      <c r="S157">
        <v>50000</v>
      </c>
      <c r="T157">
        <v>250000</v>
      </c>
      <c r="U157">
        <v>5000</v>
      </c>
      <c r="V157">
        <f>Tabla1_2[[#This Row],[SALARIO]]/100*8.4</f>
        <v>97440</v>
      </c>
      <c r="W157">
        <f>Tabla1_2[[#This Row],[Seguridad social]]/2</f>
        <v>48720</v>
      </c>
      <c r="X157">
        <f>Tabla1_2[[#This Row],[Seguridad social]]-Tabla1_2[[#This Row],[salud 4%]]</f>
        <v>48720</v>
      </c>
      <c r="Y157">
        <f>Tabla1_2[[#This Row],[Base Minima]]/30*4</f>
        <v>77333.333333333328</v>
      </c>
      <c r="Z157">
        <f>Tabla1_2[[#This Row],[Fondo de Empleados]]+Tabla1_2[[#This Row],[Seguridad social]]</f>
        <v>174773.33333333331</v>
      </c>
      <c r="AA157">
        <f>Tabla1_2[[#This Row],[SALARIO]]/100*1.4</f>
        <v>16239.999999999998</v>
      </c>
      <c r="AB157">
        <f>Tabla1_2[[#This Row],[Base Minima]]/15*1.5</f>
        <v>58000</v>
      </c>
      <c r="AC157">
        <v>0</v>
      </c>
      <c r="AD157">
        <v>0</v>
      </c>
      <c r="AE157">
        <f>Tabla1_2[[#This Row],[Salario t]]/100*2</f>
        <v>11600</v>
      </c>
      <c r="AF157">
        <f>Tabla1_2[[#This Row],[Censantias]]/100*5</f>
        <v>580</v>
      </c>
      <c r="AG157">
        <f>Tabla1_2[[#This Row],[SALARIO]]/30*2</f>
        <v>77333.333333333328</v>
      </c>
      <c r="AH157">
        <v>0</v>
      </c>
      <c r="AI157">
        <f>Tabla1_2[[#This Row],[Prima]]+Tabla1_2[[#This Row],[Censantias]]+Tabla1_2[[#This Row],[Base Minima]]+Tabla1_2[[#This Row],[Subsidio de Transporte]]</f>
        <v>750133.33333333337</v>
      </c>
      <c r="AJ157">
        <f>Tabla1_2[[#This Row],[Pago Neto]]*24</f>
        <v>18003200</v>
      </c>
      <c r="AK157">
        <v>0</v>
      </c>
      <c r="AL157">
        <v>20000</v>
      </c>
      <c r="AM157">
        <v>15</v>
      </c>
    </row>
    <row r="158" spans="1:39" x14ac:dyDescent="0.35">
      <c r="A158" t="s">
        <v>4832</v>
      </c>
      <c r="B158" t="s">
        <v>164</v>
      </c>
      <c r="C158" s="1">
        <v>35349</v>
      </c>
      <c r="D158" t="s">
        <v>1319</v>
      </c>
      <c r="E158" t="s">
        <v>1320</v>
      </c>
      <c r="F158" t="s">
        <v>3832</v>
      </c>
      <c r="G158" t="s">
        <v>2850</v>
      </c>
      <c r="H158" s="1">
        <v>40794.801296296297</v>
      </c>
      <c r="I158" t="s">
        <v>3672</v>
      </c>
      <c r="J158">
        <v>1160000</v>
      </c>
      <c r="K158">
        <v>15</v>
      </c>
      <c r="L158">
        <f>Tabla1_2[[#This Row],[SALARIO]]/30*Tabla1_2[[#This Row],[Dias Liquidados]]</f>
        <v>580000</v>
      </c>
      <c r="M158">
        <f>Tabla1_2[[#This Row],[SALARIO]]/100*14/2</f>
        <v>81200</v>
      </c>
      <c r="N158">
        <v>1</v>
      </c>
      <c r="O158">
        <f>Tabla1_2[[#This Row],[Salario t]]*Tabla1_2[[#This Row],['# de Salarios Minimos]]</f>
        <v>580000</v>
      </c>
      <c r="P158">
        <f>Tabla1_2[[#This Row],[Salario t]]*12</f>
        <v>6960000</v>
      </c>
      <c r="Q158">
        <v>2</v>
      </c>
      <c r="R158">
        <v>2</v>
      </c>
      <c r="S158">
        <v>50000</v>
      </c>
      <c r="T158">
        <v>250000</v>
      </c>
      <c r="U158">
        <v>5000</v>
      </c>
      <c r="V158">
        <f>Tabla1_2[[#This Row],[SALARIO]]/100*8.4</f>
        <v>97440</v>
      </c>
      <c r="W158">
        <f>Tabla1_2[[#This Row],[Seguridad social]]/2</f>
        <v>48720</v>
      </c>
      <c r="X158">
        <f>Tabla1_2[[#This Row],[Seguridad social]]-Tabla1_2[[#This Row],[salud 4%]]</f>
        <v>48720</v>
      </c>
      <c r="Y158">
        <f>Tabla1_2[[#This Row],[Base Minima]]/30*4</f>
        <v>77333.333333333328</v>
      </c>
      <c r="Z158">
        <f>Tabla1_2[[#This Row],[Fondo de Empleados]]+Tabla1_2[[#This Row],[Seguridad social]]</f>
        <v>174773.33333333331</v>
      </c>
      <c r="AA158">
        <f>Tabla1_2[[#This Row],[SALARIO]]/100*1.4</f>
        <v>16239.999999999998</v>
      </c>
      <c r="AB158">
        <f>Tabla1_2[[#This Row],[Base Minima]]/15*1.5</f>
        <v>58000</v>
      </c>
      <c r="AC158">
        <v>0</v>
      </c>
      <c r="AD158">
        <v>0</v>
      </c>
      <c r="AE158">
        <f>Tabla1_2[[#This Row],[Salario t]]/100*2</f>
        <v>11600</v>
      </c>
      <c r="AF158">
        <f>Tabla1_2[[#This Row],[Censantias]]/100*5</f>
        <v>580</v>
      </c>
      <c r="AG158">
        <f>Tabla1_2[[#This Row],[SALARIO]]/30*2</f>
        <v>77333.333333333328</v>
      </c>
      <c r="AH158">
        <v>0</v>
      </c>
      <c r="AI158">
        <f>Tabla1_2[[#This Row],[Prima]]+Tabla1_2[[#This Row],[Censantias]]+Tabla1_2[[#This Row],[Base Minima]]+Tabla1_2[[#This Row],[Subsidio de Transporte]]</f>
        <v>750133.33333333337</v>
      </c>
      <c r="AJ158">
        <f>Tabla1_2[[#This Row],[Pago Neto]]*24</f>
        <v>18003200</v>
      </c>
      <c r="AK158">
        <v>0</v>
      </c>
      <c r="AL158">
        <v>20000</v>
      </c>
      <c r="AM158">
        <v>15</v>
      </c>
    </row>
    <row r="159" spans="1:39" x14ac:dyDescent="0.35">
      <c r="A159" t="s">
        <v>4833</v>
      </c>
      <c r="B159" t="s">
        <v>165</v>
      </c>
      <c r="C159" s="1">
        <v>29493</v>
      </c>
      <c r="D159" t="s">
        <v>1321</v>
      </c>
      <c r="E159" t="s">
        <v>1322</v>
      </c>
      <c r="F159" t="s">
        <v>3833</v>
      </c>
      <c r="G159" t="s">
        <v>2851</v>
      </c>
      <c r="H159" s="1">
        <v>40683.351354166669</v>
      </c>
      <c r="I159" t="s">
        <v>3672</v>
      </c>
      <c r="J159">
        <v>1160000</v>
      </c>
      <c r="K159">
        <v>15</v>
      </c>
      <c r="L159">
        <f>Tabla1_2[[#This Row],[SALARIO]]/30*Tabla1_2[[#This Row],[Dias Liquidados]]</f>
        <v>580000</v>
      </c>
      <c r="M159">
        <f>Tabla1_2[[#This Row],[SALARIO]]/100*14/2</f>
        <v>81200</v>
      </c>
      <c r="N159">
        <v>1</v>
      </c>
      <c r="O159">
        <f>Tabla1_2[[#This Row],[Salario t]]*Tabla1_2[[#This Row],['# de Salarios Minimos]]</f>
        <v>580000</v>
      </c>
      <c r="P159">
        <f>Tabla1_2[[#This Row],[Salario t]]*12</f>
        <v>6960000</v>
      </c>
      <c r="Q159">
        <v>2</v>
      </c>
      <c r="R159">
        <v>2</v>
      </c>
      <c r="S159">
        <v>50000</v>
      </c>
      <c r="T159">
        <v>250000</v>
      </c>
      <c r="U159">
        <v>5000</v>
      </c>
      <c r="V159">
        <f>Tabla1_2[[#This Row],[SALARIO]]/100*8.4</f>
        <v>97440</v>
      </c>
      <c r="W159">
        <f>Tabla1_2[[#This Row],[Seguridad social]]/2</f>
        <v>48720</v>
      </c>
      <c r="X159">
        <f>Tabla1_2[[#This Row],[Seguridad social]]-Tabla1_2[[#This Row],[salud 4%]]</f>
        <v>48720</v>
      </c>
      <c r="Y159">
        <f>Tabla1_2[[#This Row],[Base Minima]]/30*4</f>
        <v>77333.333333333328</v>
      </c>
      <c r="Z159">
        <f>Tabla1_2[[#This Row],[Fondo de Empleados]]+Tabla1_2[[#This Row],[Seguridad social]]</f>
        <v>174773.33333333331</v>
      </c>
      <c r="AA159">
        <f>Tabla1_2[[#This Row],[SALARIO]]/100*1.4</f>
        <v>16239.999999999998</v>
      </c>
      <c r="AB159">
        <f>Tabla1_2[[#This Row],[Base Minima]]/15*1.5</f>
        <v>58000</v>
      </c>
      <c r="AC159">
        <v>0</v>
      </c>
      <c r="AD159">
        <v>0</v>
      </c>
      <c r="AE159">
        <f>Tabla1_2[[#This Row],[Salario t]]/100*2</f>
        <v>11600</v>
      </c>
      <c r="AF159">
        <f>Tabla1_2[[#This Row],[Censantias]]/100*5</f>
        <v>580</v>
      </c>
      <c r="AG159">
        <f>Tabla1_2[[#This Row],[SALARIO]]/30*2</f>
        <v>77333.333333333328</v>
      </c>
      <c r="AH159">
        <v>0</v>
      </c>
      <c r="AI159">
        <f>Tabla1_2[[#This Row],[Prima]]+Tabla1_2[[#This Row],[Censantias]]+Tabla1_2[[#This Row],[Base Minima]]+Tabla1_2[[#This Row],[Subsidio de Transporte]]</f>
        <v>750133.33333333337</v>
      </c>
      <c r="AJ159">
        <f>Tabla1_2[[#This Row],[Pago Neto]]*24</f>
        <v>18003200</v>
      </c>
      <c r="AK159">
        <v>0</v>
      </c>
      <c r="AL159">
        <v>20000</v>
      </c>
      <c r="AM159">
        <v>15</v>
      </c>
    </row>
    <row r="160" spans="1:39" x14ac:dyDescent="0.35">
      <c r="A160" t="s">
        <v>4834</v>
      </c>
      <c r="B160" t="s">
        <v>166</v>
      </c>
      <c r="C160" s="1">
        <v>35093</v>
      </c>
      <c r="D160" t="s">
        <v>1323</v>
      </c>
      <c r="E160" t="s">
        <v>1324</v>
      </c>
      <c r="F160" t="s">
        <v>3834</v>
      </c>
      <c r="G160" t="s">
        <v>2852</v>
      </c>
      <c r="H160" s="1">
        <v>39796.81517361111</v>
      </c>
      <c r="I160" t="s">
        <v>3675</v>
      </c>
      <c r="J160">
        <v>1160000</v>
      </c>
      <c r="K160">
        <v>15</v>
      </c>
      <c r="L160">
        <f>Tabla1_2[[#This Row],[SALARIO]]/30*Tabla1_2[[#This Row],[Dias Liquidados]]</f>
        <v>580000</v>
      </c>
      <c r="M160">
        <f>Tabla1_2[[#This Row],[SALARIO]]/100*14/2</f>
        <v>81200</v>
      </c>
      <c r="N160">
        <v>2</v>
      </c>
      <c r="O160">
        <f>Tabla1_2[[#This Row],[Salario t]]*Tabla1_2[[#This Row],['# de Salarios Minimos]]</f>
        <v>1160000</v>
      </c>
      <c r="P160">
        <f>Tabla1_2[[#This Row],[Salario t]]*12</f>
        <v>6960000</v>
      </c>
      <c r="Q160">
        <v>2</v>
      </c>
      <c r="R160">
        <v>2</v>
      </c>
      <c r="S160">
        <v>50000</v>
      </c>
      <c r="T160">
        <v>250000</v>
      </c>
      <c r="U160">
        <v>5000</v>
      </c>
      <c r="V160">
        <f>Tabla1_2[[#This Row],[SALARIO]]/100*8.4</f>
        <v>97440</v>
      </c>
      <c r="W160">
        <f>Tabla1_2[[#This Row],[Seguridad social]]/2</f>
        <v>48720</v>
      </c>
      <c r="X160">
        <f>Tabla1_2[[#This Row],[Seguridad social]]-Tabla1_2[[#This Row],[salud 4%]]</f>
        <v>48720</v>
      </c>
      <c r="Y160">
        <f>Tabla1_2[[#This Row],[Base Minima]]/30*4</f>
        <v>154666.66666666666</v>
      </c>
      <c r="Z160">
        <f>Tabla1_2[[#This Row],[Fondo de Empleados]]+Tabla1_2[[#This Row],[Seguridad social]]</f>
        <v>252106.66666666666</v>
      </c>
      <c r="AA160">
        <f>Tabla1_2[[#This Row],[SALARIO]]/100*1.4</f>
        <v>16239.999999999998</v>
      </c>
      <c r="AB160">
        <f>Tabla1_2[[#This Row],[Base Minima]]/15*1.5</f>
        <v>116000</v>
      </c>
      <c r="AC160">
        <v>0</v>
      </c>
      <c r="AD160">
        <v>0</v>
      </c>
      <c r="AE160">
        <f>Tabla1_2[[#This Row],[Salario t]]/100*2</f>
        <v>11600</v>
      </c>
      <c r="AF160">
        <f>Tabla1_2[[#This Row],[Censantias]]/100*5</f>
        <v>580</v>
      </c>
      <c r="AG160">
        <f>Tabla1_2[[#This Row],[SALARIO]]/30*2</f>
        <v>77333.333333333328</v>
      </c>
      <c r="AH160">
        <v>0</v>
      </c>
      <c r="AI160">
        <f>Tabla1_2[[#This Row],[Prima]]+Tabla1_2[[#This Row],[Censantias]]+Tabla1_2[[#This Row],[Base Minima]]+Tabla1_2[[#This Row],[Subsidio de Transporte]]</f>
        <v>1330133.3333333333</v>
      </c>
      <c r="AJ160">
        <f>Tabla1_2[[#This Row],[Pago Neto]]*24</f>
        <v>31923200</v>
      </c>
      <c r="AK160">
        <v>0</v>
      </c>
      <c r="AL160">
        <v>20000</v>
      </c>
      <c r="AM160">
        <v>15</v>
      </c>
    </row>
    <row r="161" spans="1:39" x14ac:dyDescent="0.35">
      <c r="A161" t="s">
        <v>4835</v>
      </c>
      <c r="B161" t="s">
        <v>167</v>
      </c>
      <c r="C161" s="1">
        <v>35038</v>
      </c>
      <c r="D161" t="s">
        <v>1325</v>
      </c>
      <c r="E161" t="s">
        <v>1326</v>
      </c>
      <c r="F161" t="s">
        <v>3835</v>
      </c>
      <c r="G161" t="s">
        <v>2853</v>
      </c>
      <c r="H161" s="1">
        <v>42835.193252314813</v>
      </c>
      <c r="I161" t="s">
        <v>3674</v>
      </c>
      <c r="J161">
        <v>1160000</v>
      </c>
      <c r="K161">
        <v>15</v>
      </c>
      <c r="L161">
        <f>Tabla1_2[[#This Row],[SALARIO]]/30*Tabla1_2[[#This Row],[Dias Liquidados]]</f>
        <v>580000</v>
      </c>
      <c r="M161">
        <f>Tabla1_2[[#This Row],[SALARIO]]/100*14/2</f>
        <v>81200</v>
      </c>
      <c r="N161">
        <v>2</v>
      </c>
      <c r="O161">
        <f>Tabla1_2[[#This Row],[Salario t]]*Tabla1_2[[#This Row],['# de Salarios Minimos]]</f>
        <v>1160000</v>
      </c>
      <c r="P161">
        <f>Tabla1_2[[#This Row],[Salario t]]*12</f>
        <v>6960000</v>
      </c>
      <c r="Q161">
        <v>2</v>
      </c>
      <c r="R161">
        <v>2</v>
      </c>
      <c r="S161">
        <v>50000</v>
      </c>
      <c r="T161">
        <v>250000</v>
      </c>
      <c r="U161">
        <v>5000</v>
      </c>
      <c r="V161">
        <f>Tabla1_2[[#This Row],[SALARIO]]/100*8.4</f>
        <v>97440</v>
      </c>
      <c r="W161">
        <f>Tabla1_2[[#This Row],[Seguridad social]]/2</f>
        <v>48720</v>
      </c>
      <c r="X161">
        <f>Tabla1_2[[#This Row],[Seguridad social]]-Tabla1_2[[#This Row],[salud 4%]]</f>
        <v>48720</v>
      </c>
      <c r="Y161">
        <f>Tabla1_2[[#This Row],[Base Minima]]/30*4</f>
        <v>154666.66666666666</v>
      </c>
      <c r="Z161">
        <f>Tabla1_2[[#This Row],[Fondo de Empleados]]+Tabla1_2[[#This Row],[Seguridad social]]</f>
        <v>252106.66666666666</v>
      </c>
      <c r="AA161">
        <f>Tabla1_2[[#This Row],[SALARIO]]/100*1.4</f>
        <v>16239.999999999998</v>
      </c>
      <c r="AB161">
        <f>Tabla1_2[[#This Row],[Base Minima]]/15*1.5</f>
        <v>116000</v>
      </c>
      <c r="AC161">
        <v>0</v>
      </c>
      <c r="AD161">
        <v>0</v>
      </c>
      <c r="AE161">
        <f>Tabla1_2[[#This Row],[Salario t]]/100*2</f>
        <v>11600</v>
      </c>
      <c r="AF161">
        <f>Tabla1_2[[#This Row],[Censantias]]/100*5</f>
        <v>580</v>
      </c>
      <c r="AG161">
        <f>Tabla1_2[[#This Row],[SALARIO]]/30*2</f>
        <v>77333.333333333328</v>
      </c>
      <c r="AH161">
        <v>0</v>
      </c>
      <c r="AI161">
        <f>Tabla1_2[[#This Row],[Prima]]+Tabla1_2[[#This Row],[Censantias]]+Tabla1_2[[#This Row],[Base Minima]]+Tabla1_2[[#This Row],[Subsidio de Transporte]]</f>
        <v>1330133.3333333333</v>
      </c>
      <c r="AJ161">
        <f>Tabla1_2[[#This Row],[Pago Neto]]*24</f>
        <v>31923200</v>
      </c>
      <c r="AK161">
        <v>0</v>
      </c>
      <c r="AL161">
        <v>20000</v>
      </c>
      <c r="AM161">
        <v>15</v>
      </c>
    </row>
    <row r="162" spans="1:39" x14ac:dyDescent="0.35">
      <c r="A162" t="s">
        <v>4836</v>
      </c>
      <c r="B162" t="s">
        <v>168</v>
      </c>
      <c r="C162" s="1">
        <v>36252</v>
      </c>
      <c r="D162" t="s">
        <v>1327</v>
      </c>
      <c r="E162" t="s">
        <v>1328</v>
      </c>
      <c r="F162" t="s">
        <v>3836</v>
      </c>
      <c r="G162" t="s">
        <v>2854</v>
      </c>
      <c r="H162" s="1">
        <v>43468.345856481479</v>
      </c>
      <c r="I162" t="s">
        <v>3673</v>
      </c>
      <c r="J162">
        <v>1160000</v>
      </c>
      <c r="K162">
        <v>15</v>
      </c>
      <c r="L162">
        <f>Tabla1_2[[#This Row],[SALARIO]]/30*Tabla1_2[[#This Row],[Dias Liquidados]]</f>
        <v>580000</v>
      </c>
      <c r="M162">
        <f>Tabla1_2[[#This Row],[SALARIO]]/100*14/2</f>
        <v>81200</v>
      </c>
      <c r="N162">
        <v>2</v>
      </c>
      <c r="O162">
        <f>Tabla1_2[[#This Row],[Salario t]]*Tabla1_2[[#This Row],['# de Salarios Minimos]]</f>
        <v>1160000</v>
      </c>
      <c r="P162">
        <f>Tabla1_2[[#This Row],[Salario t]]*12</f>
        <v>6960000</v>
      </c>
      <c r="Q162">
        <v>2</v>
      </c>
      <c r="R162">
        <v>2</v>
      </c>
      <c r="S162">
        <v>50000</v>
      </c>
      <c r="T162">
        <v>250000</v>
      </c>
      <c r="U162">
        <v>5000</v>
      </c>
      <c r="V162">
        <f>Tabla1_2[[#This Row],[SALARIO]]/100*8.4</f>
        <v>97440</v>
      </c>
      <c r="W162">
        <f>Tabla1_2[[#This Row],[Seguridad social]]/2</f>
        <v>48720</v>
      </c>
      <c r="X162">
        <f>Tabla1_2[[#This Row],[Seguridad social]]-Tabla1_2[[#This Row],[salud 4%]]</f>
        <v>48720</v>
      </c>
      <c r="Y162">
        <f>Tabla1_2[[#This Row],[Base Minima]]/30*4</f>
        <v>154666.66666666666</v>
      </c>
      <c r="Z162">
        <f>Tabla1_2[[#This Row],[Fondo de Empleados]]+Tabla1_2[[#This Row],[Seguridad social]]</f>
        <v>252106.66666666666</v>
      </c>
      <c r="AA162">
        <f>Tabla1_2[[#This Row],[SALARIO]]/100*1.4</f>
        <v>16239.999999999998</v>
      </c>
      <c r="AB162">
        <f>Tabla1_2[[#This Row],[Base Minima]]/15*1.5</f>
        <v>116000</v>
      </c>
      <c r="AC162">
        <v>0</v>
      </c>
      <c r="AD162">
        <v>0</v>
      </c>
      <c r="AE162">
        <f>Tabla1_2[[#This Row],[Salario t]]/100*2</f>
        <v>11600</v>
      </c>
      <c r="AF162">
        <f>Tabla1_2[[#This Row],[Censantias]]/100*5</f>
        <v>580</v>
      </c>
      <c r="AG162">
        <f>Tabla1_2[[#This Row],[SALARIO]]/30*2</f>
        <v>77333.333333333328</v>
      </c>
      <c r="AH162">
        <v>0</v>
      </c>
      <c r="AI162">
        <f>Tabla1_2[[#This Row],[Prima]]+Tabla1_2[[#This Row],[Censantias]]+Tabla1_2[[#This Row],[Base Minima]]+Tabla1_2[[#This Row],[Subsidio de Transporte]]</f>
        <v>1330133.3333333333</v>
      </c>
      <c r="AJ162">
        <f>Tabla1_2[[#This Row],[Pago Neto]]*24</f>
        <v>31923200</v>
      </c>
      <c r="AK162">
        <v>0</v>
      </c>
      <c r="AL162">
        <v>20000</v>
      </c>
      <c r="AM162">
        <v>15</v>
      </c>
    </row>
    <row r="163" spans="1:39" x14ac:dyDescent="0.35">
      <c r="A163" t="s">
        <v>4837</v>
      </c>
      <c r="B163" t="s">
        <v>169</v>
      </c>
      <c r="C163" s="1">
        <v>33555</v>
      </c>
      <c r="D163" t="s">
        <v>1329</v>
      </c>
      <c r="E163" t="s">
        <v>1330</v>
      </c>
      <c r="F163" t="s">
        <v>3837</v>
      </c>
      <c r="G163" t="s">
        <v>2855</v>
      </c>
      <c r="H163" s="1">
        <v>43458.449756944443</v>
      </c>
      <c r="I163" t="s">
        <v>3674</v>
      </c>
      <c r="J163">
        <v>1160000</v>
      </c>
      <c r="K163">
        <v>15</v>
      </c>
      <c r="L163">
        <f>Tabla1_2[[#This Row],[SALARIO]]/30*Tabla1_2[[#This Row],[Dias Liquidados]]</f>
        <v>580000</v>
      </c>
      <c r="M163">
        <f>Tabla1_2[[#This Row],[SALARIO]]/100*14/2</f>
        <v>81200</v>
      </c>
      <c r="N163">
        <v>4</v>
      </c>
      <c r="O163">
        <f>Tabla1_2[[#This Row],[Salario t]]*Tabla1_2[[#This Row],['# de Salarios Minimos]]</f>
        <v>2320000</v>
      </c>
      <c r="P163">
        <f>Tabla1_2[[#This Row],[Salario t]]*12</f>
        <v>6960000</v>
      </c>
      <c r="Q163">
        <v>2</v>
      </c>
      <c r="R163">
        <v>2</v>
      </c>
      <c r="S163">
        <v>50000</v>
      </c>
      <c r="T163">
        <v>250000</v>
      </c>
      <c r="U163">
        <v>5000</v>
      </c>
      <c r="V163">
        <f>Tabla1_2[[#This Row],[SALARIO]]/100*8.4</f>
        <v>97440</v>
      </c>
      <c r="W163">
        <f>Tabla1_2[[#This Row],[Seguridad social]]/2</f>
        <v>48720</v>
      </c>
      <c r="X163">
        <f>Tabla1_2[[#This Row],[Seguridad social]]-Tabla1_2[[#This Row],[salud 4%]]</f>
        <v>48720</v>
      </c>
      <c r="Y163">
        <f>Tabla1_2[[#This Row],[Base Minima]]/30*4</f>
        <v>309333.33333333331</v>
      </c>
      <c r="Z163">
        <f>Tabla1_2[[#This Row],[Fondo de Empleados]]+Tabla1_2[[#This Row],[Seguridad social]]</f>
        <v>406773.33333333331</v>
      </c>
      <c r="AA163">
        <f>Tabla1_2[[#This Row],[SALARIO]]/100*1.4</f>
        <v>16239.999999999998</v>
      </c>
      <c r="AB163">
        <f>Tabla1_2[[#This Row],[Base Minima]]/15*1.5</f>
        <v>232000</v>
      </c>
      <c r="AC163">
        <v>0</v>
      </c>
      <c r="AD163">
        <v>0</v>
      </c>
      <c r="AE163">
        <f>Tabla1_2[[#This Row],[Salario t]]/100*2</f>
        <v>11600</v>
      </c>
      <c r="AF163">
        <f>Tabla1_2[[#This Row],[Censantias]]/100*5</f>
        <v>580</v>
      </c>
      <c r="AG163">
        <f>Tabla1_2[[#This Row],[SALARIO]]/30*2</f>
        <v>77333.333333333328</v>
      </c>
      <c r="AH163">
        <v>0</v>
      </c>
      <c r="AI163">
        <f>Tabla1_2[[#This Row],[Prima]]+Tabla1_2[[#This Row],[Censantias]]+Tabla1_2[[#This Row],[Base Minima]]+Tabla1_2[[#This Row],[Subsidio de Transporte]]</f>
        <v>2490133.3333333335</v>
      </c>
      <c r="AJ163">
        <f>Tabla1_2[[#This Row],[Pago Neto]]*24</f>
        <v>59763200</v>
      </c>
      <c r="AK163">
        <v>0</v>
      </c>
      <c r="AL163">
        <v>20000</v>
      </c>
      <c r="AM163">
        <v>15</v>
      </c>
    </row>
    <row r="164" spans="1:39" x14ac:dyDescent="0.35">
      <c r="A164" t="s">
        <v>4838</v>
      </c>
      <c r="B164" t="s">
        <v>170</v>
      </c>
      <c r="C164" s="1">
        <v>34599</v>
      </c>
      <c r="D164" t="s">
        <v>1331</v>
      </c>
      <c r="E164" t="s">
        <v>1332</v>
      </c>
      <c r="F164" t="s">
        <v>3838</v>
      </c>
      <c r="G164" t="s">
        <v>2762</v>
      </c>
      <c r="H164" s="1">
        <v>42218.085104166668</v>
      </c>
      <c r="I164" t="s">
        <v>3671</v>
      </c>
      <c r="J164">
        <v>1160000</v>
      </c>
      <c r="K164">
        <v>15</v>
      </c>
      <c r="L164">
        <f>Tabla1_2[[#This Row],[SALARIO]]/30*Tabla1_2[[#This Row],[Dias Liquidados]]</f>
        <v>580000</v>
      </c>
      <c r="M164">
        <f>Tabla1_2[[#This Row],[SALARIO]]/100*14/2</f>
        <v>81200</v>
      </c>
      <c r="N164">
        <v>4</v>
      </c>
      <c r="O164">
        <f>Tabla1_2[[#This Row],[Salario t]]*Tabla1_2[[#This Row],['# de Salarios Minimos]]</f>
        <v>2320000</v>
      </c>
      <c r="P164">
        <f>Tabla1_2[[#This Row],[Salario t]]*12</f>
        <v>6960000</v>
      </c>
      <c r="Q164">
        <v>2</v>
      </c>
      <c r="R164">
        <v>2</v>
      </c>
      <c r="S164">
        <v>50000</v>
      </c>
      <c r="T164">
        <v>250000</v>
      </c>
      <c r="U164">
        <v>5000</v>
      </c>
      <c r="V164">
        <f>Tabla1_2[[#This Row],[SALARIO]]/100*8.4</f>
        <v>97440</v>
      </c>
      <c r="W164">
        <f>Tabla1_2[[#This Row],[Seguridad social]]/2</f>
        <v>48720</v>
      </c>
      <c r="X164">
        <f>Tabla1_2[[#This Row],[Seguridad social]]-Tabla1_2[[#This Row],[salud 4%]]</f>
        <v>48720</v>
      </c>
      <c r="Y164">
        <f>Tabla1_2[[#This Row],[Base Minima]]/30*4</f>
        <v>309333.33333333331</v>
      </c>
      <c r="Z164">
        <f>Tabla1_2[[#This Row],[Fondo de Empleados]]+Tabla1_2[[#This Row],[Seguridad social]]</f>
        <v>406773.33333333331</v>
      </c>
      <c r="AA164">
        <f>Tabla1_2[[#This Row],[SALARIO]]/100*1.4</f>
        <v>16239.999999999998</v>
      </c>
      <c r="AB164">
        <f>Tabla1_2[[#This Row],[Base Minima]]/15*1.5</f>
        <v>232000</v>
      </c>
      <c r="AC164">
        <v>0</v>
      </c>
      <c r="AD164">
        <v>0</v>
      </c>
      <c r="AE164">
        <f>Tabla1_2[[#This Row],[Salario t]]/100*2</f>
        <v>11600</v>
      </c>
      <c r="AF164">
        <f>Tabla1_2[[#This Row],[Censantias]]/100*5</f>
        <v>580</v>
      </c>
      <c r="AG164">
        <f>Tabla1_2[[#This Row],[SALARIO]]/30*2</f>
        <v>77333.333333333328</v>
      </c>
      <c r="AH164">
        <v>0</v>
      </c>
      <c r="AI164">
        <f>Tabla1_2[[#This Row],[Prima]]+Tabla1_2[[#This Row],[Censantias]]+Tabla1_2[[#This Row],[Base Minima]]+Tabla1_2[[#This Row],[Subsidio de Transporte]]</f>
        <v>2490133.3333333335</v>
      </c>
      <c r="AJ164">
        <f>Tabla1_2[[#This Row],[Pago Neto]]*24</f>
        <v>59763200</v>
      </c>
      <c r="AK164">
        <v>0</v>
      </c>
      <c r="AL164">
        <v>20000</v>
      </c>
      <c r="AM164">
        <v>15</v>
      </c>
    </row>
    <row r="165" spans="1:39" x14ac:dyDescent="0.35">
      <c r="A165" t="s">
        <v>4839</v>
      </c>
      <c r="B165" t="s">
        <v>171</v>
      </c>
      <c r="C165" s="1">
        <v>33725</v>
      </c>
      <c r="D165" t="s">
        <v>1333</v>
      </c>
      <c r="E165" t="s">
        <v>1334</v>
      </c>
      <c r="F165" t="s">
        <v>3839</v>
      </c>
      <c r="G165" t="s">
        <v>2856</v>
      </c>
      <c r="H165" s="1">
        <v>42824.387442129628</v>
      </c>
      <c r="I165" t="s">
        <v>3675</v>
      </c>
      <c r="J165">
        <v>1160000</v>
      </c>
      <c r="K165">
        <v>15</v>
      </c>
      <c r="L165">
        <f>Tabla1_2[[#This Row],[SALARIO]]/30*Tabla1_2[[#This Row],[Dias Liquidados]]</f>
        <v>580000</v>
      </c>
      <c r="M165">
        <f>Tabla1_2[[#This Row],[SALARIO]]/100*14/2</f>
        <v>81200</v>
      </c>
      <c r="N165">
        <v>4</v>
      </c>
      <c r="O165">
        <f>Tabla1_2[[#This Row],[Salario t]]*Tabla1_2[[#This Row],['# de Salarios Minimos]]</f>
        <v>2320000</v>
      </c>
      <c r="P165">
        <f>Tabla1_2[[#This Row],[Salario t]]*12</f>
        <v>6960000</v>
      </c>
      <c r="Q165">
        <v>2</v>
      </c>
      <c r="R165">
        <v>2</v>
      </c>
      <c r="S165">
        <v>50000</v>
      </c>
      <c r="T165">
        <v>250000</v>
      </c>
      <c r="U165">
        <v>5000</v>
      </c>
      <c r="V165">
        <f>Tabla1_2[[#This Row],[SALARIO]]/100*8.4</f>
        <v>97440</v>
      </c>
      <c r="W165">
        <f>Tabla1_2[[#This Row],[Seguridad social]]/2</f>
        <v>48720</v>
      </c>
      <c r="X165">
        <f>Tabla1_2[[#This Row],[Seguridad social]]-Tabla1_2[[#This Row],[salud 4%]]</f>
        <v>48720</v>
      </c>
      <c r="Y165">
        <f>Tabla1_2[[#This Row],[Base Minima]]/30*4</f>
        <v>309333.33333333331</v>
      </c>
      <c r="Z165">
        <f>Tabla1_2[[#This Row],[Fondo de Empleados]]+Tabla1_2[[#This Row],[Seguridad social]]</f>
        <v>406773.33333333331</v>
      </c>
      <c r="AA165">
        <f>Tabla1_2[[#This Row],[SALARIO]]/100*1.4</f>
        <v>16239.999999999998</v>
      </c>
      <c r="AB165">
        <f>Tabla1_2[[#This Row],[Base Minima]]/15*1.5</f>
        <v>232000</v>
      </c>
      <c r="AC165">
        <v>0</v>
      </c>
      <c r="AD165">
        <v>0</v>
      </c>
      <c r="AE165">
        <f>Tabla1_2[[#This Row],[Salario t]]/100*2</f>
        <v>11600</v>
      </c>
      <c r="AF165">
        <f>Tabla1_2[[#This Row],[Censantias]]/100*5</f>
        <v>580</v>
      </c>
      <c r="AG165">
        <f>Tabla1_2[[#This Row],[SALARIO]]/30*2</f>
        <v>77333.333333333328</v>
      </c>
      <c r="AH165">
        <v>0</v>
      </c>
      <c r="AI165">
        <f>Tabla1_2[[#This Row],[Prima]]+Tabla1_2[[#This Row],[Censantias]]+Tabla1_2[[#This Row],[Base Minima]]+Tabla1_2[[#This Row],[Subsidio de Transporte]]</f>
        <v>2490133.3333333335</v>
      </c>
      <c r="AJ165">
        <f>Tabla1_2[[#This Row],[Pago Neto]]*24</f>
        <v>59763200</v>
      </c>
      <c r="AK165">
        <v>0</v>
      </c>
      <c r="AL165">
        <v>20000</v>
      </c>
      <c r="AM165">
        <v>15</v>
      </c>
    </row>
    <row r="166" spans="1:39" x14ac:dyDescent="0.35">
      <c r="A166" t="s">
        <v>4840</v>
      </c>
      <c r="B166" t="s">
        <v>172</v>
      </c>
      <c r="C166" s="1">
        <v>36285</v>
      </c>
      <c r="D166" t="s">
        <v>1335</v>
      </c>
      <c r="E166" t="s">
        <v>1336</v>
      </c>
      <c r="F166" t="s">
        <v>3840</v>
      </c>
      <c r="G166" t="s">
        <v>2857</v>
      </c>
      <c r="H166" s="1">
        <v>43258.849386574075</v>
      </c>
      <c r="I166" t="s">
        <v>3674</v>
      </c>
      <c r="J166">
        <v>1160000</v>
      </c>
      <c r="K166">
        <v>15</v>
      </c>
      <c r="L166">
        <f>Tabla1_2[[#This Row],[SALARIO]]/30*Tabla1_2[[#This Row],[Dias Liquidados]]</f>
        <v>580000</v>
      </c>
      <c r="M166">
        <f>Tabla1_2[[#This Row],[SALARIO]]/100*14/2</f>
        <v>81200</v>
      </c>
      <c r="N166">
        <v>5</v>
      </c>
      <c r="O166">
        <f>Tabla1_2[[#This Row],[Salario t]]*Tabla1_2[[#This Row],['# de Salarios Minimos]]</f>
        <v>2900000</v>
      </c>
      <c r="P166">
        <f>Tabla1_2[[#This Row],[Salario t]]*12</f>
        <v>6960000</v>
      </c>
      <c r="Q166">
        <v>2</v>
      </c>
      <c r="R166">
        <v>2</v>
      </c>
      <c r="S166">
        <v>50000</v>
      </c>
      <c r="T166">
        <v>250000</v>
      </c>
      <c r="U166">
        <v>5000</v>
      </c>
      <c r="V166">
        <f>Tabla1_2[[#This Row],[SALARIO]]/100*8.4</f>
        <v>97440</v>
      </c>
      <c r="W166">
        <f>Tabla1_2[[#This Row],[Seguridad social]]/2</f>
        <v>48720</v>
      </c>
      <c r="X166">
        <f>Tabla1_2[[#This Row],[Seguridad social]]-Tabla1_2[[#This Row],[salud 4%]]</f>
        <v>48720</v>
      </c>
      <c r="Y166">
        <f>Tabla1_2[[#This Row],[Base Minima]]/30*4</f>
        <v>386666.66666666669</v>
      </c>
      <c r="Z166">
        <f>Tabla1_2[[#This Row],[Fondo de Empleados]]+Tabla1_2[[#This Row],[Seguridad social]]</f>
        <v>484106.66666666669</v>
      </c>
      <c r="AA166">
        <f>Tabla1_2[[#This Row],[SALARIO]]/100*1.4</f>
        <v>16239.999999999998</v>
      </c>
      <c r="AB166">
        <f>Tabla1_2[[#This Row],[Base Minima]]/15*1.5</f>
        <v>290000</v>
      </c>
      <c r="AC166">
        <v>0</v>
      </c>
      <c r="AD166">
        <v>0</v>
      </c>
      <c r="AE166">
        <f>Tabla1_2[[#This Row],[Salario t]]/100*2</f>
        <v>11600</v>
      </c>
      <c r="AF166">
        <f>Tabla1_2[[#This Row],[Censantias]]/100*5</f>
        <v>580</v>
      </c>
      <c r="AG166">
        <f>Tabla1_2[[#This Row],[SALARIO]]/30*2</f>
        <v>77333.333333333328</v>
      </c>
      <c r="AH166">
        <v>0</v>
      </c>
      <c r="AI166">
        <f>Tabla1_2[[#This Row],[Prima]]+Tabla1_2[[#This Row],[Censantias]]+Tabla1_2[[#This Row],[Base Minima]]+Tabla1_2[[#This Row],[Subsidio de Transporte]]</f>
        <v>3070133.3333333335</v>
      </c>
      <c r="AJ166">
        <f>Tabla1_2[[#This Row],[Pago Neto]]*24</f>
        <v>73683200</v>
      </c>
      <c r="AK166">
        <v>0</v>
      </c>
      <c r="AL166">
        <v>20000</v>
      </c>
      <c r="AM166">
        <v>15</v>
      </c>
    </row>
    <row r="167" spans="1:39" x14ac:dyDescent="0.35">
      <c r="A167" t="s">
        <v>4841</v>
      </c>
      <c r="B167" t="s">
        <v>173</v>
      </c>
      <c r="C167" s="1">
        <v>31596</v>
      </c>
      <c r="D167" t="s">
        <v>1337</v>
      </c>
      <c r="E167" t="s">
        <v>1338</v>
      </c>
      <c r="F167" t="s">
        <v>3841</v>
      </c>
      <c r="G167" t="s">
        <v>2858</v>
      </c>
      <c r="H167" s="1">
        <v>41661.019837962966</v>
      </c>
      <c r="I167" t="s">
        <v>3672</v>
      </c>
      <c r="J167">
        <v>1160000</v>
      </c>
      <c r="K167">
        <v>15</v>
      </c>
      <c r="L167">
        <f>Tabla1_2[[#This Row],[SALARIO]]/30*Tabla1_2[[#This Row],[Dias Liquidados]]</f>
        <v>580000</v>
      </c>
      <c r="M167">
        <f>Tabla1_2[[#This Row],[SALARIO]]/100*14/2</f>
        <v>81200</v>
      </c>
      <c r="N167">
        <v>5</v>
      </c>
      <c r="O167">
        <f>Tabla1_2[[#This Row],[Salario t]]*Tabla1_2[[#This Row],['# de Salarios Minimos]]</f>
        <v>2900000</v>
      </c>
      <c r="P167">
        <f>Tabla1_2[[#This Row],[Salario t]]*12</f>
        <v>6960000</v>
      </c>
      <c r="Q167">
        <v>2</v>
      </c>
      <c r="R167">
        <v>2</v>
      </c>
      <c r="S167">
        <v>50000</v>
      </c>
      <c r="T167">
        <v>250000</v>
      </c>
      <c r="U167">
        <v>5000</v>
      </c>
      <c r="V167">
        <f>Tabla1_2[[#This Row],[SALARIO]]/100*8.4</f>
        <v>97440</v>
      </c>
      <c r="W167">
        <f>Tabla1_2[[#This Row],[Seguridad social]]/2</f>
        <v>48720</v>
      </c>
      <c r="X167">
        <f>Tabla1_2[[#This Row],[Seguridad social]]-Tabla1_2[[#This Row],[salud 4%]]</f>
        <v>48720</v>
      </c>
      <c r="Y167">
        <f>Tabla1_2[[#This Row],[Base Minima]]/30*4</f>
        <v>386666.66666666669</v>
      </c>
      <c r="Z167">
        <f>Tabla1_2[[#This Row],[Fondo de Empleados]]+Tabla1_2[[#This Row],[Seguridad social]]</f>
        <v>484106.66666666669</v>
      </c>
      <c r="AA167">
        <f>Tabla1_2[[#This Row],[SALARIO]]/100*1.4</f>
        <v>16239.999999999998</v>
      </c>
      <c r="AB167">
        <f>Tabla1_2[[#This Row],[Base Minima]]/15*1.5</f>
        <v>290000</v>
      </c>
      <c r="AC167">
        <v>0</v>
      </c>
      <c r="AD167">
        <v>0</v>
      </c>
      <c r="AE167">
        <f>Tabla1_2[[#This Row],[Salario t]]/100*2</f>
        <v>11600</v>
      </c>
      <c r="AF167">
        <f>Tabla1_2[[#This Row],[Censantias]]/100*5</f>
        <v>580</v>
      </c>
      <c r="AG167">
        <f>Tabla1_2[[#This Row],[SALARIO]]/30*2</f>
        <v>77333.333333333328</v>
      </c>
      <c r="AH167">
        <v>0</v>
      </c>
      <c r="AI167">
        <f>Tabla1_2[[#This Row],[Prima]]+Tabla1_2[[#This Row],[Censantias]]+Tabla1_2[[#This Row],[Base Minima]]+Tabla1_2[[#This Row],[Subsidio de Transporte]]</f>
        <v>3070133.3333333335</v>
      </c>
      <c r="AJ167">
        <f>Tabla1_2[[#This Row],[Pago Neto]]*24</f>
        <v>73683200</v>
      </c>
      <c r="AK167">
        <v>0</v>
      </c>
      <c r="AL167">
        <v>20000</v>
      </c>
      <c r="AM167">
        <v>15</v>
      </c>
    </row>
    <row r="168" spans="1:39" x14ac:dyDescent="0.35">
      <c r="A168" t="s">
        <v>4842</v>
      </c>
      <c r="B168" t="s">
        <v>174</v>
      </c>
      <c r="C168" s="1">
        <v>36188</v>
      </c>
      <c r="D168" t="s">
        <v>1339</v>
      </c>
      <c r="E168" t="s">
        <v>1340</v>
      </c>
      <c r="F168" t="s">
        <v>3842</v>
      </c>
      <c r="G168" t="s">
        <v>2859</v>
      </c>
      <c r="H168" s="1">
        <v>39277.557569444441</v>
      </c>
      <c r="I168" t="s">
        <v>3673</v>
      </c>
      <c r="J168">
        <v>1160000</v>
      </c>
      <c r="K168">
        <v>15</v>
      </c>
      <c r="L168">
        <f>Tabla1_2[[#This Row],[SALARIO]]/30*Tabla1_2[[#This Row],[Dias Liquidados]]</f>
        <v>580000</v>
      </c>
      <c r="M168">
        <f>Tabla1_2[[#This Row],[SALARIO]]/100*14/2</f>
        <v>81200</v>
      </c>
      <c r="N168">
        <v>6</v>
      </c>
      <c r="O168">
        <f>Tabla1_2[[#This Row],[Salario t]]*Tabla1_2[[#This Row],['# de Salarios Minimos]]</f>
        <v>3480000</v>
      </c>
      <c r="P168">
        <f>Tabla1_2[[#This Row],[Salario t]]*12</f>
        <v>6960000</v>
      </c>
      <c r="Q168">
        <v>2</v>
      </c>
      <c r="R168">
        <v>2</v>
      </c>
      <c r="S168">
        <v>50000</v>
      </c>
      <c r="T168">
        <v>250000</v>
      </c>
      <c r="U168">
        <v>5000</v>
      </c>
      <c r="V168">
        <f>Tabla1_2[[#This Row],[SALARIO]]/100*8.4</f>
        <v>97440</v>
      </c>
      <c r="W168">
        <f>Tabla1_2[[#This Row],[Seguridad social]]/2</f>
        <v>48720</v>
      </c>
      <c r="X168">
        <f>Tabla1_2[[#This Row],[Seguridad social]]-Tabla1_2[[#This Row],[salud 4%]]</f>
        <v>48720</v>
      </c>
      <c r="Y168">
        <f>Tabla1_2[[#This Row],[Base Minima]]/30*4</f>
        <v>464000</v>
      </c>
      <c r="Z168">
        <f>Tabla1_2[[#This Row],[Fondo de Empleados]]+Tabla1_2[[#This Row],[Seguridad social]]</f>
        <v>561440</v>
      </c>
      <c r="AA168">
        <f>Tabla1_2[[#This Row],[SALARIO]]/100*1.4</f>
        <v>16239.999999999998</v>
      </c>
      <c r="AB168">
        <f>Tabla1_2[[#This Row],[Base Minima]]/15*1.5</f>
        <v>348000</v>
      </c>
      <c r="AC168">
        <v>0</v>
      </c>
      <c r="AD168">
        <v>0</v>
      </c>
      <c r="AE168">
        <f>Tabla1_2[[#This Row],[Salario t]]/100*2</f>
        <v>11600</v>
      </c>
      <c r="AF168">
        <f>Tabla1_2[[#This Row],[Censantias]]/100*5</f>
        <v>580</v>
      </c>
      <c r="AG168">
        <f>Tabla1_2[[#This Row],[SALARIO]]/30*2</f>
        <v>77333.333333333328</v>
      </c>
      <c r="AH168">
        <v>0</v>
      </c>
      <c r="AI168">
        <f>Tabla1_2[[#This Row],[Prima]]+Tabla1_2[[#This Row],[Censantias]]+Tabla1_2[[#This Row],[Base Minima]]+Tabla1_2[[#This Row],[Subsidio de Transporte]]</f>
        <v>3650133.3333333335</v>
      </c>
      <c r="AJ168">
        <f>Tabla1_2[[#This Row],[Pago Neto]]*24</f>
        <v>87603200</v>
      </c>
      <c r="AK168">
        <v>0</v>
      </c>
      <c r="AL168">
        <v>20000</v>
      </c>
      <c r="AM168">
        <v>15</v>
      </c>
    </row>
    <row r="169" spans="1:39" x14ac:dyDescent="0.35">
      <c r="A169" t="s">
        <v>4843</v>
      </c>
      <c r="B169" t="s">
        <v>175</v>
      </c>
      <c r="C169" s="1">
        <v>31722</v>
      </c>
      <c r="D169" t="s">
        <v>1341</v>
      </c>
      <c r="E169" t="s">
        <v>1342</v>
      </c>
      <c r="F169" t="s">
        <v>3843</v>
      </c>
      <c r="G169" t="s">
        <v>2860</v>
      </c>
      <c r="H169" s="1">
        <v>40265.384293981479</v>
      </c>
      <c r="I169" t="s">
        <v>3675</v>
      </c>
      <c r="J169">
        <v>1160000</v>
      </c>
      <c r="K169">
        <v>15</v>
      </c>
      <c r="L169">
        <f>Tabla1_2[[#This Row],[SALARIO]]/30*Tabla1_2[[#This Row],[Dias Liquidados]]</f>
        <v>580000</v>
      </c>
      <c r="M169">
        <f>Tabla1_2[[#This Row],[SALARIO]]/100*14/2</f>
        <v>81200</v>
      </c>
      <c r="N169">
        <v>6</v>
      </c>
      <c r="O169">
        <f>Tabla1_2[[#This Row],[Salario t]]*Tabla1_2[[#This Row],['# de Salarios Minimos]]</f>
        <v>3480000</v>
      </c>
      <c r="P169">
        <f>Tabla1_2[[#This Row],[Salario t]]*12</f>
        <v>6960000</v>
      </c>
      <c r="Q169">
        <v>2</v>
      </c>
      <c r="R169">
        <v>2</v>
      </c>
      <c r="S169">
        <v>50000</v>
      </c>
      <c r="T169">
        <v>250000</v>
      </c>
      <c r="U169">
        <v>5000</v>
      </c>
      <c r="V169">
        <f>Tabla1_2[[#This Row],[SALARIO]]/100*8.4</f>
        <v>97440</v>
      </c>
      <c r="W169">
        <f>Tabla1_2[[#This Row],[Seguridad social]]/2</f>
        <v>48720</v>
      </c>
      <c r="X169">
        <f>Tabla1_2[[#This Row],[Seguridad social]]-Tabla1_2[[#This Row],[salud 4%]]</f>
        <v>48720</v>
      </c>
      <c r="Y169">
        <f>Tabla1_2[[#This Row],[Base Minima]]/30*4</f>
        <v>464000</v>
      </c>
      <c r="Z169">
        <f>Tabla1_2[[#This Row],[Fondo de Empleados]]+Tabla1_2[[#This Row],[Seguridad social]]</f>
        <v>561440</v>
      </c>
      <c r="AA169">
        <f>Tabla1_2[[#This Row],[SALARIO]]/100*1.4</f>
        <v>16239.999999999998</v>
      </c>
      <c r="AB169">
        <f>Tabla1_2[[#This Row],[Base Minima]]/15*1.5</f>
        <v>348000</v>
      </c>
      <c r="AC169">
        <v>0</v>
      </c>
      <c r="AD169">
        <v>0</v>
      </c>
      <c r="AE169">
        <f>Tabla1_2[[#This Row],[Salario t]]/100*2</f>
        <v>11600</v>
      </c>
      <c r="AF169">
        <f>Tabla1_2[[#This Row],[Censantias]]/100*5</f>
        <v>580</v>
      </c>
      <c r="AG169">
        <f>Tabla1_2[[#This Row],[SALARIO]]/30*2</f>
        <v>77333.333333333328</v>
      </c>
      <c r="AH169">
        <v>0</v>
      </c>
      <c r="AI169">
        <f>Tabla1_2[[#This Row],[Prima]]+Tabla1_2[[#This Row],[Censantias]]+Tabla1_2[[#This Row],[Base Minima]]+Tabla1_2[[#This Row],[Subsidio de Transporte]]</f>
        <v>3650133.3333333335</v>
      </c>
      <c r="AJ169">
        <f>Tabla1_2[[#This Row],[Pago Neto]]*24</f>
        <v>87603200</v>
      </c>
      <c r="AK169">
        <v>0</v>
      </c>
      <c r="AL169">
        <v>20000</v>
      </c>
      <c r="AM169">
        <v>15</v>
      </c>
    </row>
    <row r="170" spans="1:39" x14ac:dyDescent="0.35">
      <c r="A170" t="s">
        <v>4844</v>
      </c>
      <c r="B170" t="s">
        <v>176</v>
      </c>
      <c r="C170" s="1">
        <v>28278</v>
      </c>
      <c r="D170" t="s">
        <v>1343</v>
      </c>
      <c r="E170" t="s">
        <v>1344</v>
      </c>
      <c r="F170" t="s">
        <v>3844</v>
      </c>
      <c r="G170" t="s">
        <v>2861</v>
      </c>
      <c r="H170" s="1">
        <v>39303.364722222221</v>
      </c>
      <c r="I170" t="s">
        <v>3675</v>
      </c>
      <c r="J170">
        <v>1160000</v>
      </c>
      <c r="K170">
        <v>15</v>
      </c>
      <c r="L170">
        <f>Tabla1_2[[#This Row],[SALARIO]]/30*Tabla1_2[[#This Row],[Dias Liquidados]]</f>
        <v>580000</v>
      </c>
      <c r="M170">
        <f>Tabla1_2[[#This Row],[SALARIO]]/100*14/2</f>
        <v>81200</v>
      </c>
      <c r="N170">
        <v>4</v>
      </c>
      <c r="O170">
        <f>Tabla1_2[[#This Row],[Salario t]]*Tabla1_2[[#This Row],['# de Salarios Minimos]]</f>
        <v>2320000</v>
      </c>
      <c r="P170">
        <f>Tabla1_2[[#This Row],[Salario t]]*12</f>
        <v>6960000</v>
      </c>
      <c r="Q170">
        <v>2</v>
      </c>
      <c r="R170">
        <v>2</v>
      </c>
      <c r="S170">
        <v>50000</v>
      </c>
      <c r="T170">
        <v>250000</v>
      </c>
      <c r="U170">
        <v>5000</v>
      </c>
      <c r="V170">
        <f>Tabla1_2[[#This Row],[SALARIO]]/100*8.4</f>
        <v>97440</v>
      </c>
      <c r="W170">
        <f>Tabla1_2[[#This Row],[Seguridad social]]/2</f>
        <v>48720</v>
      </c>
      <c r="X170">
        <f>Tabla1_2[[#This Row],[Seguridad social]]-Tabla1_2[[#This Row],[salud 4%]]</f>
        <v>48720</v>
      </c>
      <c r="Y170">
        <f>Tabla1_2[[#This Row],[Base Minima]]/30*4</f>
        <v>309333.33333333331</v>
      </c>
      <c r="Z170">
        <f>Tabla1_2[[#This Row],[Fondo de Empleados]]+Tabla1_2[[#This Row],[Seguridad social]]</f>
        <v>406773.33333333331</v>
      </c>
      <c r="AA170">
        <f>Tabla1_2[[#This Row],[SALARIO]]/100*1.4</f>
        <v>16239.999999999998</v>
      </c>
      <c r="AB170">
        <f>Tabla1_2[[#This Row],[Base Minima]]/15*1.5</f>
        <v>232000</v>
      </c>
      <c r="AC170">
        <v>0</v>
      </c>
      <c r="AD170">
        <v>0</v>
      </c>
      <c r="AE170">
        <f>Tabla1_2[[#This Row],[Salario t]]/100*2</f>
        <v>11600</v>
      </c>
      <c r="AF170">
        <f>Tabla1_2[[#This Row],[Censantias]]/100*5</f>
        <v>580</v>
      </c>
      <c r="AG170">
        <f>Tabla1_2[[#This Row],[SALARIO]]/30*2</f>
        <v>77333.333333333328</v>
      </c>
      <c r="AH170">
        <v>0</v>
      </c>
      <c r="AI170">
        <f>Tabla1_2[[#This Row],[Prima]]+Tabla1_2[[#This Row],[Censantias]]+Tabla1_2[[#This Row],[Base Minima]]+Tabla1_2[[#This Row],[Subsidio de Transporte]]</f>
        <v>2490133.3333333335</v>
      </c>
      <c r="AJ170">
        <f>Tabla1_2[[#This Row],[Pago Neto]]*24</f>
        <v>59763200</v>
      </c>
      <c r="AK170">
        <v>0</v>
      </c>
      <c r="AL170">
        <v>20000</v>
      </c>
      <c r="AM170">
        <v>15</v>
      </c>
    </row>
    <row r="171" spans="1:39" x14ac:dyDescent="0.35">
      <c r="A171" t="s">
        <v>4845</v>
      </c>
      <c r="B171" t="s">
        <v>177</v>
      </c>
      <c r="C171" s="1">
        <v>29942</v>
      </c>
      <c r="D171" t="s">
        <v>1345</v>
      </c>
      <c r="E171" t="s">
        <v>1346</v>
      </c>
      <c r="F171" t="s">
        <v>3845</v>
      </c>
      <c r="G171" t="s">
        <v>2862</v>
      </c>
      <c r="H171" s="1">
        <v>41048.376261574071</v>
      </c>
      <c r="I171" t="s">
        <v>3674</v>
      </c>
      <c r="J171">
        <v>1160000</v>
      </c>
      <c r="K171">
        <v>15</v>
      </c>
      <c r="L171">
        <f>Tabla1_2[[#This Row],[SALARIO]]/30*Tabla1_2[[#This Row],[Dias Liquidados]]</f>
        <v>580000</v>
      </c>
      <c r="M171">
        <f>Tabla1_2[[#This Row],[SALARIO]]/100*14/2</f>
        <v>81200</v>
      </c>
      <c r="N171">
        <v>4</v>
      </c>
      <c r="O171">
        <f>Tabla1_2[[#This Row],[Salario t]]*Tabla1_2[[#This Row],['# de Salarios Minimos]]</f>
        <v>2320000</v>
      </c>
      <c r="P171">
        <f>Tabla1_2[[#This Row],[Salario t]]*12</f>
        <v>6960000</v>
      </c>
      <c r="Q171">
        <v>2</v>
      </c>
      <c r="R171">
        <v>2</v>
      </c>
      <c r="S171">
        <v>50000</v>
      </c>
      <c r="T171">
        <v>250000</v>
      </c>
      <c r="U171">
        <v>5000</v>
      </c>
      <c r="V171">
        <f>Tabla1_2[[#This Row],[SALARIO]]/100*8.4</f>
        <v>97440</v>
      </c>
      <c r="W171">
        <f>Tabla1_2[[#This Row],[Seguridad social]]/2</f>
        <v>48720</v>
      </c>
      <c r="X171">
        <f>Tabla1_2[[#This Row],[Seguridad social]]-Tabla1_2[[#This Row],[salud 4%]]</f>
        <v>48720</v>
      </c>
      <c r="Y171">
        <f>Tabla1_2[[#This Row],[Base Minima]]/30*4</f>
        <v>309333.33333333331</v>
      </c>
      <c r="Z171">
        <f>Tabla1_2[[#This Row],[Fondo de Empleados]]+Tabla1_2[[#This Row],[Seguridad social]]</f>
        <v>406773.33333333331</v>
      </c>
      <c r="AA171">
        <f>Tabla1_2[[#This Row],[SALARIO]]/100*1.4</f>
        <v>16239.999999999998</v>
      </c>
      <c r="AB171">
        <f>Tabla1_2[[#This Row],[Base Minima]]/15*1.5</f>
        <v>232000</v>
      </c>
      <c r="AC171">
        <v>0</v>
      </c>
      <c r="AD171">
        <v>0</v>
      </c>
      <c r="AE171">
        <f>Tabla1_2[[#This Row],[Salario t]]/100*2</f>
        <v>11600</v>
      </c>
      <c r="AF171">
        <f>Tabla1_2[[#This Row],[Censantias]]/100*5</f>
        <v>580</v>
      </c>
      <c r="AG171">
        <f>Tabla1_2[[#This Row],[SALARIO]]/30*2</f>
        <v>77333.333333333328</v>
      </c>
      <c r="AH171">
        <v>0</v>
      </c>
      <c r="AI171">
        <f>Tabla1_2[[#This Row],[Prima]]+Tabla1_2[[#This Row],[Censantias]]+Tabla1_2[[#This Row],[Base Minima]]+Tabla1_2[[#This Row],[Subsidio de Transporte]]</f>
        <v>2490133.3333333335</v>
      </c>
      <c r="AJ171">
        <f>Tabla1_2[[#This Row],[Pago Neto]]*24</f>
        <v>59763200</v>
      </c>
      <c r="AK171">
        <v>0</v>
      </c>
      <c r="AL171">
        <v>20000</v>
      </c>
      <c r="AM171">
        <v>15</v>
      </c>
    </row>
    <row r="172" spans="1:39" x14ac:dyDescent="0.35">
      <c r="A172" t="s">
        <v>4846</v>
      </c>
      <c r="B172" t="s">
        <v>178</v>
      </c>
      <c r="C172" s="1">
        <v>34761</v>
      </c>
      <c r="D172" t="s">
        <v>1347</v>
      </c>
      <c r="E172" t="s">
        <v>1348</v>
      </c>
      <c r="F172" t="s">
        <v>3846</v>
      </c>
      <c r="G172" t="s">
        <v>2863</v>
      </c>
      <c r="H172" s="1">
        <v>40408.673796296294</v>
      </c>
      <c r="I172" t="s">
        <v>3673</v>
      </c>
      <c r="J172">
        <v>1160000</v>
      </c>
      <c r="K172">
        <v>15</v>
      </c>
      <c r="L172">
        <f>Tabla1_2[[#This Row],[SALARIO]]/30*Tabla1_2[[#This Row],[Dias Liquidados]]</f>
        <v>580000</v>
      </c>
      <c r="M172">
        <f>Tabla1_2[[#This Row],[SALARIO]]/100*14/2</f>
        <v>81200</v>
      </c>
      <c r="N172">
        <v>5</v>
      </c>
      <c r="O172">
        <f>Tabla1_2[[#This Row],[Salario t]]*Tabla1_2[[#This Row],['# de Salarios Minimos]]</f>
        <v>2900000</v>
      </c>
      <c r="P172">
        <f>Tabla1_2[[#This Row],[Salario t]]*12</f>
        <v>6960000</v>
      </c>
      <c r="Q172">
        <v>2</v>
      </c>
      <c r="R172">
        <v>2</v>
      </c>
      <c r="S172">
        <v>50000</v>
      </c>
      <c r="T172">
        <v>250000</v>
      </c>
      <c r="U172">
        <v>5000</v>
      </c>
      <c r="V172">
        <f>Tabla1_2[[#This Row],[SALARIO]]/100*8.4</f>
        <v>97440</v>
      </c>
      <c r="W172">
        <f>Tabla1_2[[#This Row],[Seguridad social]]/2</f>
        <v>48720</v>
      </c>
      <c r="X172">
        <f>Tabla1_2[[#This Row],[Seguridad social]]-Tabla1_2[[#This Row],[salud 4%]]</f>
        <v>48720</v>
      </c>
      <c r="Y172">
        <f>Tabla1_2[[#This Row],[Base Minima]]/30*4</f>
        <v>386666.66666666669</v>
      </c>
      <c r="Z172">
        <f>Tabla1_2[[#This Row],[Fondo de Empleados]]+Tabla1_2[[#This Row],[Seguridad social]]</f>
        <v>484106.66666666669</v>
      </c>
      <c r="AA172">
        <f>Tabla1_2[[#This Row],[SALARIO]]/100*1.4</f>
        <v>16239.999999999998</v>
      </c>
      <c r="AB172">
        <f>Tabla1_2[[#This Row],[Base Minima]]/15*1.5</f>
        <v>290000</v>
      </c>
      <c r="AC172">
        <v>0</v>
      </c>
      <c r="AD172">
        <v>0</v>
      </c>
      <c r="AE172">
        <f>Tabla1_2[[#This Row],[Salario t]]/100*2</f>
        <v>11600</v>
      </c>
      <c r="AF172">
        <f>Tabla1_2[[#This Row],[Censantias]]/100*5</f>
        <v>580</v>
      </c>
      <c r="AG172">
        <f>Tabla1_2[[#This Row],[SALARIO]]/30*2</f>
        <v>77333.333333333328</v>
      </c>
      <c r="AH172">
        <v>0</v>
      </c>
      <c r="AI172">
        <f>Tabla1_2[[#This Row],[Prima]]+Tabla1_2[[#This Row],[Censantias]]+Tabla1_2[[#This Row],[Base Minima]]+Tabla1_2[[#This Row],[Subsidio de Transporte]]</f>
        <v>3070133.3333333335</v>
      </c>
      <c r="AJ172">
        <f>Tabla1_2[[#This Row],[Pago Neto]]*24</f>
        <v>73683200</v>
      </c>
      <c r="AK172">
        <v>0</v>
      </c>
      <c r="AL172">
        <v>20000</v>
      </c>
      <c r="AM172">
        <v>15</v>
      </c>
    </row>
    <row r="173" spans="1:39" x14ac:dyDescent="0.35">
      <c r="A173" t="s">
        <v>4847</v>
      </c>
      <c r="B173" t="s">
        <v>179</v>
      </c>
      <c r="C173" s="1">
        <v>32249</v>
      </c>
      <c r="D173" t="s">
        <v>1349</v>
      </c>
      <c r="E173" t="s">
        <v>1350</v>
      </c>
      <c r="F173" t="s">
        <v>3847</v>
      </c>
      <c r="G173" t="s">
        <v>2864</v>
      </c>
      <c r="H173" s="1">
        <v>41141.281817129631</v>
      </c>
      <c r="I173" t="s">
        <v>3672</v>
      </c>
      <c r="J173">
        <v>1160000</v>
      </c>
      <c r="K173">
        <v>15</v>
      </c>
      <c r="L173">
        <f>Tabla1_2[[#This Row],[SALARIO]]/30*Tabla1_2[[#This Row],[Dias Liquidados]]</f>
        <v>580000</v>
      </c>
      <c r="M173">
        <f>Tabla1_2[[#This Row],[SALARIO]]/100*14/2</f>
        <v>81200</v>
      </c>
      <c r="N173">
        <v>5</v>
      </c>
      <c r="O173">
        <f>Tabla1_2[[#This Row],[Salario t]]*Tabla1_2[[#This Row],['# de Salarios Minimos]]</f>
        <v>2900000</v>
      </c>
      <c r="P173">
        <f>Tabla1_2[[#This Row],[Salario t]]*12</f>
        <v>6960000</v>
      </c>
      <c r="Q173">
        <v>2</v>
      </c>
      <c r="R173">
        <v>2</v>
      </c>
      <c r="S173">
        <v>50000</v>
      </c>
      <c r="T173">
        <v>250000</v>
      </c>
      <c r="U173">
        <v>5000</v>
      </c>
      <c r="V173">
        <f>Tabla1_2[[#This Row],[SALARIO]]/100*8.4</f>
        <v>97440</v>
      </c>
      <c r="W173">
        <f>Tabla1_2[[#This Row],[Seguridad social]]/2</f>
        <v>48720</v>
      </c>
      <c r="X173">
        <f>Tabla1_2[[#This Row],[Seguridad social]]-Tabla1_2[[#This Row],[salud 4%]]</f>
        <v>48720</v>
      </c>
      <c r="Y173">
        <f>Tabla1_2[[#This Row],[Base Minima]]/30*4</f>
        <v>386666.66666666669</v>
      </c>
      <c r="Z173">
        <f>Tabla1_2[[#This Row],[Fondo de Empleados]]+Tabla1_2[[#This Row],[Seguridad social]]</f>
        <v>484106.66666666669</v>
      </c>
      <c r="AA173">
        <f>Tabla1_2[[#This Row],[SALARIO]]/100*1.4</f>
        <v>16239.999999999998</v>
      </c>
      <c r="AB173">
        <f>Tabla1_2[[#This Row],[Base Minima]]/15*1.5</f>
        <v>290000</v>
      </c>
      <c r="AC173">
        <v>0</v>
      </c>
      <c r="AD173">
        <v>0</v>
      </c>
      <c r="AE173">
        <f>Tabla1_2[[#This Row],[Salario t]]/100*2</f>
        <v>11600</v>
      </c>
      <c r="AF173">
        <f>Tabla1_2[[#This Row],[Censantias]]/100*5</f>
        <v>580</v>
      </c>
      <c r="AG173">
        <f>Tabla1_2[[#This Row],[SALARIO]]/30*2</f>
        <v>77333.333333333328</v>
      </c>
      <c r="AH173">
        <v>0</v>
      </c>
      <c r="AI173">
        <f>Tabla1_2[[#This Row],[Prima]]+Tabla1_2[[#This Row],[Censantias]]+Tabla1_2[[#This Row],[Base Minima]]+Tabla1_2[[#This Row],[Subsidio de Transporte]]</f>
        <v>3070133.3333333335</v>
      </c>
      <c r="AJ173">
        <f>Tabla1_2[[#This Row],[Pago Neto]]*24</f>
        <v>73683200</v>
      </c>
      <c r="AK173">
        <v>0</v>
      </c>
      <c r="AL173">
        <v>20000</v>
      </c>
      <c r="AM173">
        <v>15</v>
      </c>
    </row>
    <row r="174" spans="1:39" x14ac:dyDescent="0.35">
      <c r="A174" t="s">
        <v>4848</v>
      </c>
      <c r="B174" t="s">
        <v>180</v>
      </c>
      <c r="C174" s="1">
        <v>29102</v>
      </c>
      <c r="D174" t="s">
        <v>1351</v>
      </c>
      <c r="E174" t="s">
        <v>1352</v>
      </c>
      <c r="F174" t="s">
        <v>3848</v>
      </c>
      <c r="G174" t="s">
        <v>2833</v>
      </c>
      <c r="H174" s="1">
        <v>39809.341678240744</v>
      </c>
      <c r="I174" t="s">
        <v>3671</v>
      </c>
      <c r="J174">
        <v>1160000</v>
      </c>
      <c r="K174">
        <v>15</v>
      </c>
      <c r="L174">
        <f>Tabla1_2[[#This Row],[SALARIO]]/30*Tabla1_2[[#This Row],[Dias Liquidados]]</f>
        <v>580000</v>
      </c>
      <c r="M174">
        <f>Tabla1_2[[#This Row],[SALARIO]]/100*14/2</f>
        <v>81200</v>
      </c>
      <c r="N174">
        <v>6</v>
      </c>
      <c r="O174">
        <f>Tabla1_2[[#This Row],[Salario t]]*Tabla1_2[[#This Row],['# de Salarios Minimos]]</f>
        <v>3480000</v>
      </c>
      <c r="P174">
        <f>Tabla1_2[[#This Row],[Salario t]]*12</f>
        <v>6960000</v>
      </c>
      <c r="Q174">
        <v>2</v>
      </c>
      <c r="R174">
        <v>2</v>
      </c>
      <c r="S174">
        <v>50000</v>
      </c>
      <c r="T174">
        <v>250000</v>
      </c>
      <c r="U174">
        <v>5000</v>
      </c>
      <c r="V174">
        <f>Tabla1_2[[#This Row],[SALARIO]]/100*8.4</f>
        <v>97440</v>
      </c>
      <c r="W174">
        <f>Tabla1_2[[#This Row],[Seguridad social]]/2</f>
        <v>48720</v>
      </c>
      <c r="X174">
        <f>Tabla1_2[[#This Row],[Seguridad social]]-Tabla1_2[[#This Row],[salud 4%]]</f>
        <v>48720</v>
      </c>
      <c r="Y174">
        <f>Tabla1_2[[#This Row],[Base Minima]]/30*4</f>
        <v>464000</v>
      </c>
      <c r="Z174">
        <f>Tabla1_2[[#This Row],[Fondo de Empleados]]+Tabla1_2[[#This Row],[Seguridad social]]</f>
        <v>561440</v>
      </c>
      <c r="AA174">
        <f>Tabla1_2[[#This Row],[SALARIO]]/100*1.4</f>
        <v>16239.999999999998</v>
      </c>
      <c r="AB174">
        <f>Tabla1_2[[#This Row],[Base Minima]]/15*1.5</f>
        <v>348000</v>
      </c>
      <c r="AC174">
        <v>0</v>
      </c>
      <c r="AD174">
        <v>0</v>
      </c>
      <c r="AE174">
        <f>Tabla1_2[[#This Row],[Salario t]]/100*2</f>
        <v>11600</v>
      </c>
      <c r="AF174">
        <f>Tabla1_2[[#This Row],[Censantias]]/100*5</f>
        <v>580</v>
      </c>
      <c r="AG174">
        <f>Tabla1_2[[#This Row],[SALARIO]]/30*2</f>
        <v>77333.333333333328</v>
      </c>
      <c r="AH174">
        <v>0</v>
      </c>
      <c r="AI174">
        <f>Tabla1_2[[#This Row],[Prima]]+Tabla1_2[[#This Row],[Censantias]]+Tabla1_2[[#This Row],[Base Minima]]+Tabla1_2[[#This Row],[Subsidio de Transporte]]</f>
        <v>3650133.3333333335</v>
      </c>
      <c r="AJ174">
        <f>Tabla1_2[[#This Row],[Pago Neto]]*24</f>
        <v>87603200</v>
      </c>
      <c r="AK174">
        <v>0</v>
      </c>
      <c r="AL174">
        <v>20000</v>
      </c>
      <c r="AM174">
        <v>15</v>
      </c>
    </row>
    <row r="175" spans="1:39" x14ac:dyDescent="0.35">
      <c r="A175" t="s">
        <v>4849</v>
      </c>
      <c r="B175" t="s">
        <v>181</v>
      </c>
      <c r="C175" s="1">
        <v>30836</v>
      </c>
      <c r="D175" t="s">
        <v>1353</v>
      </c>
      <c r="E175" t="s">
        <v>1354</v>
      </c>
      <c r="F175" t="s">
        <v>3849</v>
      </c>
      <c r="G175" t="s">
        <v>2865</v>
      </c>
      <c r="H175" s="1">
        <v>43783.998252314814</v>
      </c>
      <c r="I175" t="s">
        <v>3675</v>
      </c>
      <c r="J175">
        <v>1160000</v>
      </c>
      <c r="K175">
        <v>15</v>
      </c>
      <c r="L175">
        <f>Tabla1_2[[#This Row],[SALARIO]]/30*Tabla1_2[[#This Row],[Dias Liquidados]]</f>
        <v>580000</v>
      </c>
      <c r="M175">
        <f>Tabla1_2[[#This Row],[SALARIO]]/100*14/2</f>
        <v>81200</v>
      </c>
      <c r="N175">
        <v>6</v>
      </c>
      <c r="O175">
        <f>Tabla1_2[[#This Row],[Salario t]]*Tabla1_2[[#This Row],['# de Salarios Minimos]]</f>
        <v>3480000</v>
      </c>
      <c r="P175">
        <f>Tabla1_2[[#This Row],[Salario t]]*12</f>
        <v>6960000</v>
      </c>
      <c r="Q175">
        <v>2</v>
      </c>
      <c r="R175">
        <v>2</v>
      </c>
      <c r="S175">
        <v>50000</v>
      </c>
      <c r="T175">
        <v>250000</v>
      </c>
      <c r="U175">
        <v>5000</v>
      </c>
      <c r="V175">
        <f>Tabla1_2[[#This Row],[SALARIO]]/100*8.4</f>
        <v>97440</v>
      </c>
      <c r="W175">
        <f>Tabla1_2[[#This Row],[Seguridad social]]/2</f>
        <v>48720</v>
      </c>
      <c r="X175">
        <f>Tabla1_2[[#This Row],[Seguridad social]]-Tabla1_2[[#This Row],[salud 4%]]</f>
        <v>48720</v>
      </c>
      <c r="Y175">
        <f>Tabla1_2[[#This Row],[Base Minima]]/30*4</f>
        <v>464000</v>
      </c>
      <c r="Z175">
        <f>Tabla1_2[[#This Row],[Fondo de Empleados]]+Tabla1_2[[#This Row],[Seguridad social]]</f>
        <v>561440</v>
      </c>
      <c r="AA175">
        <f>Tabla1_2[[#This Row],[SALARIO]]/100*1.4</f>
        <v>16239.999999999998</v>
      </c>
      <c r="AB175">
        <f>Tabla1_2[[#This Row],[Base Minima]]/15*1.5</f>
        <v>348000</v>
      </c>
      <c r="AC175">
        <v>0</v>
      </c>
      <c r="AD175">
        <v>0</v>
      </c>
      <c r="AE175">
        <f>Tabla1_2[[#This Row],[Salario t]]/100*2</f>
        <v>11600</v>
      </c>
      <c r="AF175">
        <f>Tabla1_2[[#This Row],[Censantias]]/100*5</f>
        <v>580</v>
      </c>
      <c r="AG175">
        <f>Tabla1_2[[#This Row],[SALARIO]]/30*2</f>
        <v>77333.333333333328</v>
      </c>
      <c r="AH175">
        <v>0</v>
      </c>
      <c r="AI175">
        <f>Tabla1_2[[#This Row],[Prima]]+Tabla1_2[[#This Row],[Censantias]]+Tabla1_2[[#This Row],[Base Minima]]+Tabla1_2[[#This Row],[Subsidio de Transporte]]</f>
        <v>3650133.3333333335</v>
      </c>
      <c r="AJ175">
        <f>Tabla1_2[[#This Row],[Pago Neto]]*24</f>
        <v>87603200</v>
      </c>
      <c r="AK175">
        <v>0</v>
      </c>
      <c r="AL175">
        <v>20000</v>
      </c>
      <c r="AM175">
        <v>15</v>
      </c>
    </row>
    <row r="176" spans="1:39" x14ac:dyDescent="0.35">
      <c r="A176" t="s">
        <v>4850</v>
      </c>
      <c r="B176" t="s">
        <v>182</v>
      </c>
      <c r="C176" s="1">
        <v>33334</v>
      </c>
      <c r="D176" t="s">
        <v>1355</v>
      </c>
      <c r="E176" t="s">
        <v>1356</v>
      </c>
      <c r="F176" t="s">
        <v>3850</v>
      </c>
      <c r="G176" t="s">
        <v>2866</v>
      </c>
      <c r="H176" s="1">
        <v>43944.822662037041</v>
      </c>
      <c r="I176" t="s">
        <v>3675</v>
      </c>
      <c r="J176">
        <v>1160000</v>
      </c>
      <c r="K176">
        <v>15</v>
      </c>
      <c r="L176">
        <f>Tabla1_2[[#This Row],[SALARIO]]/30*Tabla1_2[[#This Row],[Dias Liquidados]]</f>
        <v>580000</v>
      </c>
      <c r="M176">
        <f>Tabla1_2[[#This Row],[SALARIO]]/100*14/2</f>
        <v>81200</v>
      </c>
      <c r="N176">
        <v>1</v>
      </c>
      <c r="O176">
        <f>Tabla1_2[[#This Row],[Salario t]]*Tabla1_2[[#This Row],['# de Salarios Minimos]]</f>
        <v>580000</v>
      </c>
      <c r="P176">
        <f>Tabla1_2[[#This Row],[Salario t]]*12</f>
        <v>6960000</v>
      </c>
      <c r="Q176">
        <v>2</v>
      </c>
      <c r="R176">
        <v>2</v>
      </c>
      <c r="S176">
        <v>50000</v>
      </c>
      <c r="T176">
        <v>250000</v>
      </c>
      <c r="U176">
        <v>5000</v>
      </c>
      <c r="V176">
        <f>Tabla1_2[[#This Row],[SALARIO]]/100*8.4</f>
        <v>97440</v>
      </c>
      <c r="W176">
        <f>Tabla1_2[[#This Row],[Seguridad social]]/2</f>
        <v>48720</v>
      </c>
      <c r="X176">
        <f>Tabla1_2[[#This Row],[Seguridad social]]-Tabla1_2[[#This Row],[salud 4%]]</f>
        <v>48720</v>
      </c>
      <c r="Y176">
        <f>Tabla1_2[[#This Row],[Base Minima]]/30*4</f>
        <v>77333.333333333328</v>
      </c>
      <c r="Z176">
        <f>Tabla1_2[[#This Row],[Fondo de Empleados]]+Tabla1_2[[#This Row],[Seguridad social]]</f>
        <v>174773.33333333331</v>
      </c>
      <c r="AA176">
        <f>Tabla1_2[[#This Row],[SALARIO]]/100*1.4</f>
        <v>16239.999999999998</v>
      </c>
      <c r="AB176">
        <f>Tabla1_2[[#This Row],[Base Minima]]/15*1.5</f>
        <v>58000</v>
      </c>
      <c r="AC176">
        <v>0</v>
      </c>
      <c r="AD176">
        <v>0</v>
      </c>
      <c r="AE176">
        <f>Tabla1_2[[#This Row],[Salario t]]/100*2</f>
        <v>11600</v>
      </c>
      <c r="AF176">
        <f>Tabla1_2[[#This Row],[Censantias]]/100*5</f>
        <v>580</v>
      </c>
      <c r="AG176">
        <f>Tabla1_2[[#This Row],[SALARIO]]/30*2</f>
        <v>77333.333333333328</v>
      </c>
      <c r="AH176">
        <v>0</v>
      </c>
      <c r="AI176">
        <f>Tabla1_2[[#This Row],[Prima]]+Tabla1_2[[#This Row],[Censantias]]+Tabla1_2[[#This Row],[Base Minima]]+Tabla1_2[[#This Row],[Subsidio de Transporte]]</f>
        <v>750133.33333333337</v>
      </c>
      <c r="AJ176">
        <f>Tabla1_2[[#This Row],[Pago Neto]]*24</f>
        <v>18003200</v>
      </c>
      <c r="AK176">
        <v>0</v>
      </c>
      <c r="AL176">
        <v>20000</v>
      </c>
      <c r="AM176">
        <v>15</v>
      </c>
    </row>
    <row r="177" spans="1:39" x14ac:dyDescent="0.35">
      <c r="A177" t="s">
        <v>4851</v>
      </c>
      <c r="B177" t="s">
        <v>183</v>
      </c>
      <c r="C177" s="1">
        <v>35844</v>
      </c>
      <c r="D177" t="s">
        <v>1357</v>
      </c>
      <c r="E177" t="s">
        <v>1358</v>
      </c>
      <c r="F177" t="s">
        <v>3851</v>
      </c>
      <c r="G177" t="s">
        <v>2867</v>
      </c>
      <c r="H177" s="1">
        <v>40832.961793981478</v>
      </c>
      <c r="I177" t="s">
        <v>3674</v>
      </c>
      <c r="J177">
        <v>1160000</v>
      </c>
      <c r="K177">
        <v>15</v>
      </c>
      <c r="L177">
        <f>Tabla1_2[[#This Row],[SALARIO]]/30*Tabla1_2[[#This Row],[Dias Liquidados]]</f>
        <v>580000</v>
      </c>
      <c r="M177">
        <f>Tabla1_2[[#This Row],[SALARIO]]/100*14/2</f>
        <v>81200</v>
      </c>
      <c r="N177">
        <v>1</v>
      </c>
      <c r="O177">
        <f>Tabla1_2[[#This Row],[Salario t]]*Tabla1_2[[#This Row],['# de Salarios Minimos]]</f>
        <v>580000</v>
      </c>
      <c r="P177">
        <f>Tabla1_2[[#This Row],[Salario t]]*12</f>
        <v>6960000</v>
      </c>
      <c r="Q177">
        <v>2</v>
      </c>
      <c r="R177">
        <v>2</v>
      </c>
      <c r="S177">
        <v>50000</v>
      </c>
      <c r="T177">
        <v>250000</v>
      </c>
      <c r="U177">
        <v>5000</v>
      </c>
      <c r="V177">
        <f>Tabla1_2[[#This Row],[SALARIO]]/100*8.4</f>
        <v>97440</v>
      </c>
      <c r="W177">
        <f>Tabla1_2[[#This Row],[Seguridad social]]/2</f>
        <v>48720</v>
      </c>
      <c r="X177">
        <f>Tabla1_2[[#This Row],[Seguridad social]]-Tabla1_2[[#This Row],[salud 4%]]</f>
        <v>48720</v>
      </c>
      <c r="Y177">
        <f>Tabla1_2[[#This Row],[Base Minima]]/30*4</f>
        <v>77333.333333333328</v>
      </c>
      <c r="Z177">
        <f>Tabla1_2[[#This Row],[Fondo de Empleados]]+Tabla1_2[[#This Row],[Seguridad social]]</f>
        <v>174773.33333333331</v>
      </c>
      <c r="AA177">
        <f>Tabla1_2[[#This Row],[SALARIO]]/100*1.4</f>
        <v>16239.999999999998</v>
      </c>
      <c r="AB177">
        <f>Tabla1_2[[#This Row],[Base Minima]]/15*1.5</f>
        <v>58000</v>
      </c>
      <c r="AC177">
        <v>0</v>
      </c>
      <c r="AD177">
        <v>0</v>
      </c>
      <c r="AE177">
        <f>Tabla1_2[[#This Row],[Salario t]]/100*2</f>
        <v>11600</v>
      </c>
      <c r="AF177">
        <f>Tabla1_2[[#This Row],[Censantias]]/100*5</f>
        <v>580</v>
      </c>
      <c r="AG177">
        <f>Tabla1_2[[#This Row],[SALARIO]]/30*2</f>
        <v>77333.333333333328</v>
      </c>
      <c r="AH177">
        <v>0</v>
      </c>
      <c r="AI177">
        <f>Tabla1_2[[#This Row],[Prima]]+Tabla1_2[[#This Row],[Censantias]]+Tabla1_2[[#This Row],[Base Minima]]+Tabla1_2[[#This Row],[Subsidio de Transporte]]</f>
        <v>750133.33333333337</v>
      </c>
      <c r="AJ177">
        <f>Tabla1_2[[#This Row],[Pago Neto]]*24</f>
        <v>18003200</v>
      </c>
      <c r="AK177">
        <v>0</v>
      </c>
      <c r="AL177">
        <v>20000</v>
      </c>
      <c r="AM177">
        <v>15</v>
      </c>
    </row>
    <row r="178" spans="1:39" x14ac:dyDescent="0.35">
      <c r="A178" t="s">
        <v>4852</v>
      </c>
      <c r="B178" t="s">
        <v>184</v>
      </c>
      <c r="C178" s="1">
        <v>29223</v>
      </c>
      <c r="D178" t="s">
        <v>1359</v>
      </c>
      <c r="E178" t="s">
        <v>1360</v>
      </c>
      <c r="F178" t="s">
        <v>3852</v>
      </c>
      <c r="G178" t="s">
        <v>2868</v>
      </c>
      <c r="H178" s="1">
        <v>43008.955312500002</v>
      </c>
      <c r="I178" t="s">
        <v>3675</v>
      </c>
      <c r="J178">
        <v>1160000</v>
      </c>
      <c r="K178">
        <v>15</v>
      </c>
      <c r="L178">
        <f>Tabla1_2[[#This Row],[SALARIO]]/30*Tabla1_2[[#This Row],[Dias Liquidados]]</f>
        <v>580000</v>
      </c>
      <c r="M178">
        <f>Tabla1_2[[#This Row],[SALARIO]]/100*14/2</f>
        <v>81200</v>
      </c>
      <c r="N178">
        <v>1</v>
      </c>
      <c r="O178">
        <f>Tabla1_2[[#This Row],[Salario t]]*Tabla1_2[[#This Row],['# de Salarios Minimos]]</f>
        <v>580000</v>
      </c>
      <c r="P178">
        <f>Tabla1_2[[#This Row],[Salario t]]*12</f>
        <v>6960000</v>
      </c>
      <c r="Q178">
        <v>2</v>
      </c>
      <c r="R178">
        <v>2</v>
      </c>
      <c r="S178">
        <v>50000</v>
      </c>
      <c r="T178">
        <v>250000</v>
      </c>
      <c r="U178">
        <v>5000</v>
      </c>
      <c r="V178">
        <f>Tabla1_2[[#This Row],[SALARIO]]/100*8.4</f>
        <v>97440</v>
      </c>
      <c r="W178">
        <f>Tabla1_2[[#This Row],[Seguridad social]]/2</f>
        <v>48720</v>
      </c>
      <c r="X178">
        <f>Tabla1_2[[#This Row],[Seguridad social]]-Tabla1_2[[#This Row],[salud 4%]]</f>
        <v>48720</v>
      </c>
      <c r="Y178">
        <f>Tabla1_2[[#This Row],[Base Minima]]/30*4</f>
        <v>77333.333333333328</v>
      </c>
      <c r="Z178">
        <f>Tabla1_2[[#This Row],[Fondo de Empleados]]+Tabla1_2[[#This Row],[Seguridad social]]</f>
        <v>174773.33333333331</v>
      </c>
      <c r="AA178">
        <f>Tabla1_2[[#This Row],[SALARIO]]/100*1.4</f>
        <v>16239.999999999998</v>
      </c>
      <c r="AB178">
        <f>Tabla1_2[[#This Row],[Base Minima]]/15*1.5</f>
        <v>58000</v>
      </c>
      <c r="AC178">
        <v>0</v>
      </c>
      <c r="AD178">
        <v>0</v>
      </c>
      <c r="AE178">
        <f>Tabla1_2[[#This Row],[Salario t]]/100*2</f>
        <v>11600</v>
      </c>
      <c r="AF178">
        <f>Tabla1_2[[#This Row],[Censantias]]/100*5</f>
        <v>580</v>
      </c>
      <c r="AG178">
        <f>Tabla1_2[[#This Row],[SALARIO]]/30*2</f>
        <v>77333.333333333328</v>
      </c>
      <c r="AH178">
        <v>0</v>
      </c>
      <c r="AI178">
        <f>Tabla1_2[[#This Row],[Prima]]+Tabla1_2[[#This Row],[Censantias]]+Tabla1_2[[#This Row],[Base Minima]]+Tabla1_2[[#This Row],[Subsidio de Transporte]]</f>
        <v>750133.33333333337</v>
      </c>
      <c r="AJ178">
        <f>Tabla1_2[[#This Row],[Pago Neto]]*24</f>
        <v>18003200</v>
      </c>
      <c r="AK178">
        <v>0</v>
      </c>
      <c r="AL178">
        <v>20000</v>
      </c>
      <c r="AM178">
        <v>15</v>
      </c>
    </row>
    <row r="179" spans="1:39" x14ac:dyDescent="0.35">
      <c r="A179" t="s">
        <v>4853</v>
      </c>
      <c r="B179" t="s">
        <v>185</v>
      </c>
      <c r="C179" s="1">
        <v>26024</v>
      </c>
      <c r="D179" t="s">
        <v>1361</v>
      </c>
      <c r="E179" t="s">
        <v>1362</v>
      </c>
      <c r="F179" t="s">
        <v>3853</v>
      </c>
      <c r="G179" t="s">
        <v>2869</v>
      </c>
      <c r="H179" s="1">
        <v>41936.549351851849</v>
      </c>
      <c r="I179" t="s">
        <v>3675</v>
      </c>
      <c r="J179">
        <v>1160000</v>
      </c>
      <c r="K179">
        <v>15</v>
      </c>
      <c r="L179">
        <f>Tabla1_2[[#This Row],[SALARIO]]/30*Tabla1_2[[#This Row],[Dias Liquidados]]</f>
        <v>580000</v>
      </c>
      <c r="M179">
        <f>Tabla1_2[[#This Row],[SALARIO]]/100*14/2</f>
        <v>81200</v>
      </c>
      <c r="N179">
        <v>1</v>
      </c>
      <c r="O179">
        <f>Tabla1_2[[#This Row],[Salario t]]*Tabla1_2[[#This Row],['# de Salarios Minimos]]</f>
        <v>580000</v>
      </c>
      <c r="P179">
        <f>Tabla1_2[[#This Row],[Salario t]]*12</f>
        <v>6960000</v>
      </c>
      <c r="Q179">
        <v>2</v>
      </c>
      <c r="R179">
        <v>2</v>
      </c>
      <c r="S179">
        <v>50000</v>
      </c>
      <c r="T179">
        <v>250000</v>
      </c>
      <c r="U179">
        <v>5000</v>
      </c>
      <c r="V179">
        <f>Tabla1_2[[#This Row],[SALARIO]]/100*8.4</f>
        <v>97440</v>
      </c>
      <c r="W179">
        <f>Tabla1_2[[#This Row],[Seguridad social]]/2</f>
        <v>48720</v>
      </c>
      <c r="X179">
        <f>Tabla1_2[[#This Row],[Seguridad social]]-Tabla1_2[[#This Row],[salud 4%]]</f>
        <v>48720</v>
      </c>
      <c r="Y179">
        <f>Tabla1_2[[#This Row],[Base Minima]]/30*4</f>
        <v>77333.333333333328</v>
      </c>
      <c r="Z179">
        <f>Tabla1_2[[#This Row],[Fondo de Empleados]]+Tabla1_2[[#This Row],[Seguridad social]]</f>
        <v>174773.33333333331</v>
      </c>
      <c r="AA179">
        <f>Tabla1_2[[#This Row],[SALARIO]]/100*1.4</f>
        <v>16239.999999999998</v>
      </c>
      <c r="AB179">
        <f>Tabla1_2[[#This Row],[Base Minima]]/15*1.5</f>
        <v>58000</v>
      </c>
      <c r="AC179">
        <v>0</v>
      </c>
      <c r="AD179">
        <v>0</v>
      </c>
      <c r="AE179">
        <f>Tabla1_2[[#This Row],[Salario t]]/100*2</f>
        <v>11600</v>
      </c>
      <c r="AF179">
        <f>Tabla1_2[[#This Row],[Censantias]]/100*5</f>
        <v>580</v>
      </c>
      <c r="AG179">
        <f>Tabla1_2[[#This Row],[SALARIO]]/30*2</f>
        <v>77333.333333333328</v>
      </c>
      <c r="AH179">
        <v>0</v>
      </c>
      <c r="AI179">
        <f>Tabla1_2[[#This Row],[Prima]]+Tabla1_2[[#This Row],[Censantias]]+Tabla1_2[[#This Row],[Base Minima]]+Tabla1_2[[#This Row],[Subsidio de Transporte]]</f>
        <v>750133.33333333337</v>
      </c>
      <c r="AJ179">
        <f>Tabla1_2[[#This Row],[Pago Neto]]*24</f>
        <v>18003200</v>
      </c>
      <c r="AK179">
        <v>0</v>
      </c>
      <c r="AL179">
        <v>20000</v>
      </c>
      <c r="AM179">
        <v>15</v>
      </c>
    </row>
    <row r="180" spans="1:39" x14ac:dyDescent="0.35">
      <c r="A180" t="s">
        <v>4854</v>
      </c>
      <c r="B180" t="s">
        <v>186</v>
      </c>
      <c r="C180" s="1">
        <v>31696</v>
      </c>
      <c r="D180" t="s">
        <v>1363</v>
      </c>
      <c r="E180" t="s">
        <v>1364</v>
      </c>
      <c r="F180" t="s">
        <v>3854</v>
      </c>
      <c r="G180" t="s">
        <v>2870</v>
      </c>
      <c r="H180" s="1">
        <v>42563.724317129629</v>
      </c>
      <c r="I180" t="s">
        <v>3675</v>
      </c>
      <c r="J180">
        <v>1160000</v>
      </c>
      <c r="K180">
        <v>15</v>
      </c>
      <c r="L180">
        <f>Tabla1_2[[#This Row],[SALARIO]]/30*Tabla1_2[[#This Row],[Dias Liquidados]]</f>
        <v>580000</v>
      </c>
      <c r="M180">
        <f>Tabla1_2[[#This Row],[SALARIO]]/100*14/2</f>
        <v>81200</v>
      </c>
      <c r="N180">
        <v>1</v>
      </c>
      <c r="O180">
        <f>Tabla1_2[[#This Row],[Salario t]]*Tabla1_2[[#This Row],['# de Salarios Minimos]]</f>
        <v>580000</v>
      </c>
      <c r="P180">
        <f>Tabla1_2[[#This Row],[Salario t]]*12</f>
        <v>6960000</v>
      </c>
      <c r="Q180">
        <v>2</v>
      </c>
      <c r="R180">
        <v>2</v>
      </c>
      <c r="S180">
        <v>50000</v>
      </c>
      <c r="T180">
        <v>250000</v>
      </c>
      <c r="U180">
        <v>5000</v>
      </c>
      <c r="V180">
        <f>Tabla1_2[[#This Row],[SALARIO]]/100*8.4</f>
        <v>97440</v>
      </c>
      <c r="W180">
        <f>Tabla1_2[[#This Row],[Seguridad social]]/2</f>
        <v>48720</v>
      </c>
      <c r="X180">
        <f>Tabla1_2[[#This Row],[Seguridad social]]-Tabla1_2[[#This Row],[salud 4%]]</f>
        <v>48720</v>
      </c>
      <c r="Y180">
        <f>Tabla1_2[[#This Row],[Base Minima]]/30*4</f>
        <v>77333.333333333328</v>
      </c>
      <c r="Z180">
        <f>Tabla1_2[[#This Row],[Fondo de Empleados]]+Tabla1_2[[#This Row],[Seguridad social]]</f>
        <v>174773.33333333331</v>
      </c>
      <c r="AA180">
        <f>Tabla1_2[[#This Row],[SALARIO]]/100*1.4</f>
        <v>16239.999999999998</v>
      </c>
      <c r="AB180">
        <f>Tabla1_2[[#This Row],[Base Minima]]/15*1.5</f>
        <v>58000</v>
      </c>
      <c r="AC180">
        <v>0</v>
      </c>
      <c r="AD180">
        <v>0</v>
      </c>
      <c r="AE180">
        <f>Tabla1_2[[#This Row],[Salario t]]/100*2</f>
        <v>11600</v>
      </c>
      <c r="AF180">
        <f>Tabla1_2[[#This Row],[Censantias]]/100*5</f>
        <v>580</v>
      </c>
      <c r="AG180">
        <f>Tabla1_2[[#This Row],[SALARIO]]/30*2</f>
        <v>77333.333333333328</v>
      </c>
      <c r="AH180">
        <v>0</v>
      </c>
      <c r="AI180">
        <f>Tabla1_2[[#This Row],[Prima]]+Tabla1_2[[#This Row],[Censantias]]+Tabla1_2[[#This Row],[Base Minima]]+Tabla1_2[[#This Row],[Subsidio de Transporte]]</f>
        <v>750133.33333333337</v>
      </c>
      <c r="AJ180">
        <f>Tabla1_2[[#This Row],[Pago Neto]]*24</f>
        <v>18003200</v>
      </c>
      <c r="AK180">
        <v>0</v>
      </c>
      <c r="AL180">
        <v>20000</v>
      </c>
      <c r="AM180">
        <v>15</v>
      </c>
    </row>
    <row r="181" spans="1:39" x14ac:dyDescent="0.35">
      <c r="A181" t="s">
        <v>4855</v>
      </c>
      <c r="B181" t="s">
        <v>187</v>
      </c>
      <c r="C181" s="1">
        <v>34155</v>
      </c>
      <c r="D181" t="s">
        <v>1365</v>
      </c>
      <c r="E181" t="s">
        <v>1366</v>
      </c>
      <c r="F181" t="s">
        <v>3855</v>
      </c>
      <c r="G181" t="s">
        <v>2871</v>
      </c>
      <c r="H181" s="1">
        <v>40483.128506944442</v>
      </c>
      <c r="I181" t="s">
        <v>3675</v>
      </c>
      <c r="J181">
        <v>1160000</v>
      </c>
      <c r="K181">
        <v>15</v>
      </c>
      <c r="L181">
        <f>Tabla1_2[[#This Row],[SALARIO]]/30*Tabla1_2[[#This Row],[Dias Liquidados]]</f>
        <v>580000</v>
      </c>
      <c r="M181">
        <f>Tabla1_2[[#This Row],[SALARIO]]/100*14/2</f>
        <v>81200</v>
      </c>
      <c r="N181">
        <v>2</v>
      </c>
      <c r="O181">
        <f>Tabla1_2[[#This Row],[Salario t]]*Tabla1_2[[#This Row],['# de Salarios Minimos]]</f>
        <v>1160000</v>
      </c>
      <c r="P181">
        <f>Tabla1_2[[#This Row],[Salario t]]*12</f>
        <v>6960000</v>
      </c>
      <c r="Q181">
        <v>2</v>
      </c>
      <c r="R181">
        <v>2</v>
      </c>
      <c r="S181">
        <v>50000</v>
      </c>
      <c r="T181">
        <v>250000</v>
      </c>
      <c r="U181">
        <v>5000</v>
      </c>
      <c r="V181">
        <f>Tabla1_2[[#This Row],[SALARIO]]/100*8.4</f>
        <v>97440</v>
      </c>
      <c r="W181">
        <f>Tabla1_2[[#This Row],[Seguridad social]]/2</f>
        <v>48720</v>
      </c>
      <c r="X181">
        <f>Tabla1_2[[#This Row],[Seguridad social]]-Tabla1_2[[#This Row],[salud 4%]]</f>
        <v>48720</v>
      </c>
      <c r="Y181">
        <f>Tabla1_2[[#This Row],[Base Minima]]/30*4</f>
        <v>154666.66666666666</v>
      </c>
      <c r="Z181">
        <f>Tabla1_2[[#This Row],[Fondo de Empleados]]+Tabla1_2[[#This Row],[Seguridad social]]</f>
        <v>252106.66666666666</v>
      </c>
      <c r="AA181">
        <f>Tabla1_2[[#This Row],[SALARIO]]/100*1.4</f>
        <v>16239.999999999998</v>
      </c>
      <c r="AB181">
        <f>Tabla1_2[[#This Row],[Base Minima]]/15*1.5</f>
        <v>116000</v>
      </c>
      <c r="AC181">
        <v>0</v>
      </c>
      <c r="AD181">
        <v>0</v>
      </c>
      <c r="AE181">
        <f>Tabla1_2[[#This Row],[Salario t]]/100*2</f>
        <v>11600</v>
      </c>
      <c r="AF181">
        <f>Tabla1_2[[#This Row],[Censantias]]/100*5</f>
        <v>580</v>
      </c>
      <c r="AG181">
        <f>Tabla1_2[[#This Row],[SALARIO]]/30*2</f>
        <v>77333.333333333328</v>
      </c>
      <c r="AH181">
        <v>0</v>
      </c>
      <c r="AI181">
        <f>Tabla1_2[[#This Row],[Prima]]+Tabla1_2[[#This Row],[Censantias]]+Tabla1_2[[#This Row],[Base Minima]]+Tabla1_2[[#This Row],[Subsidio de Transporte]]</f>
        <v>1330133.3333333333</v>
      </c>
      <c r="AJ181">
        <f>Tabla1_2[[#This Row],[Pago Neto]]*24</f>
        <v>31923200</v>
      </c>
      <c r="AK181">
        <v>0</v>
      </c>
      <c r="AL181">
        <v>20000</v>
      </c>
      <c r="AM181">
        <v>15</v>
      </c>
    </row>
    <row r="182" spans="1:39" x14ac:dyDescent="0.35">
      <c r="A182" t="s">
        <v>4856</v>
      </c>
      <c r="B182" t="s">
        <v>188</v>
      </c>
      <c r="C182" s="1">
        <v>30023</v>
      </c>
      <c r="D182" t="s">
        <v>1367</v>
      </c>
      <c r="E182" t="s">
        <v>1368</v>
      </c>
      <c r="F182" t="s">
        <v>3856</v>
      </c>
      <c r="G182" t="s">
        <v>2872</v>
      </c>
      <c r="H182" s="1">
        <v>38610.065729166665</v>
      </c>
      <c r="I182" t="s">
        <v>3673</v>
      </c>
      <c r="J182">
        <v>1160000</v>
      </c>
      <c r="K182">
        <v>15</v>
      </c>
      <c r="L182">
        <f>Tabla1_2[[#This Row],[SALARIO]]/30*Tabla1_2[[#This Row],[Dias Liquidados]]</f>
        <v>580000</v>
      </c>
      <c r="M182">
        <f>Tabla1_2[[#This Row],[SALARIO]]/100*14/2</f>
        <v>81200</v>
      </c>
      <c r="N182">
        <v>2</v>
      </c>
      <c r="O182">
        <f>Tabla1_2[[#This Row],[Salario t]]*Tabla1_2[[#This Row],['# de Salarios Minimos]]</f>
        <v>1160000</v>
      </c>
      <c r="P182">
        <f>Tabla1_2[[#This Row],[Salario t]]*12</f>
        <v>6960000</v>
      </c>
      <c r="Q182">
        <v>2</v>
      </c>
      <c r="R182">
        <v>2</v>
      </c>
      <c r="S182">
        <v>50000</v>
      </c>
      <c r="T182">
        <v>250000</v>
      </c>
      <c r="U182">
        <v>5000</v>
      </c>
      <c r="V182">
        <f>Tabla1_2[[#This Row],[SALARIO]]/100*8.4</f>
        <v>97440</v>
      </c>
      <c r="W182">
        <f>Tabla1_2[[#This Row],[Seguridad social]]/2</f>
        <v>48720</v>
      </c>
      <c r="X182">
        <f>Tabla1_2[[#This Row],[Seguridad social]]-Tabla1_2[[#This Row],[salud 4%]]</f>
        <v>48720</v>
      </c>
      <c r="Y182">
        <f>Tabla1_2[[#This Row],[Base Minima]]/30*4</f>
        <v>154666.66666666666</v>
      </c>
      <c r="Z182">
        <f>Tabla1_2[[#This Row],[Fondo de Empleados]]+Tabla1_2[[#This Row],[Seguridad social]]</f>
        <v>252106.66666666666</v>
      </c>
      <c r="AA182">
        <f>Tabla1_2[[#This Row],[SALARIO]]/100*1.4</f>
        <v>16239.999999999998</v>
      </c>
      <c r="AB182">
        <f>Tabla1_2[[#This Row],[Base Minima]]/15*1.5</f>
        <v>116000</v>
      </c>
      <c r="AC182">
        <v>0</v>
      </c>
      <c r="AD182">
        <v>0</v>
      </c>
      <c r="AE182">
        <f>Tabla1_2[[#This Row],[Salario t]]/100*2</f>
        <v>11600</v>
      </c>
      <c r="AF182">
        <f>Tabla1_2[[#This Row],[Censantias]]/100*5</f>
        <v>580</v>
      </c>
      <c r="AG182">
        <f>Tabla1_2[[#This Row],[SALARIO]]/30*2</f>
        <v>77333.333333333328</v>
      </c>
      <c r="AH182">
        <v>0</v>
      </c>
      <c r="AI182">
        <f>Tabla1_2[[#This Row],[Prima]]+Tabla1_2[[#This Row],[Censantias]]+Tabla1_2[[#This Row],[Base Minima]]+Tabla1_2[[#This Row],[Subsidio de Transporte]]</f>
        <v>1330133.3333333333</v>
      </c>
      <c r="AJ182">
        <f>Tabla1_2[[#This Row],[Pago Neto]]*24</f>
        <v>31923200</v>
      </c>
      <c r="AK182">
        <v>0</v>
      </c>
      <c r="AL182">
        <v>20000</v>
      </c>
      <c r="AM182">
        <v>15</v>
      </c>
    </row>
    <row r="183" spans="1:39" x14ac:dyDescent="0.35">
      <c r="A183" t="s">
        <v>4857</v>
      </c>
      <c r="B183" t="s">
        <v>189</v>
      </c>
      <c r="C183" s="1">
        <v>28292</v>
      </c>
      <c r="D183" t="s">
        <v>1369</v>
      </c>
      <c r="E183" t="s">
        <v>1370</v>
      </c>
      <c r="F183" t="s">
        <v>3857</v>
      </c>
      <c r="G183" t="s">
        <v>2873</v>
      </c>
      <c r="H183" s="1">
        <v>40825.83934027778</v>
      </c>
      <c r="I183" t="s">
        <v>3674</v>
      </c>
      <c r="J183">
        <v>1160000</v>
      </c>
      <c r="K183">
        <v>15</v>
      </c>
      <c r="L183">
        <f>Tabla1_2[[#This Row],[SALARIO]]/30*Tabla1_2[[#This Row],[Dias Liquidados]]</f>
        <v>580000</v>
      </c>
      <c r="M183">
        <f>Tabla1_2[[#This Row],[SALARIO]]/100*14/2</f>
        <v>81200</v>
      </c>
      <c r="N183">
        <v>2</v>
      </c>
      <c r="O183">
        <f>Tabla1_2[[#This Row],[Salario t]]*Tabla1_2[[#This Row],['# de Salarios Minimos]]</f>
        <v>1160000</v>
      </c>
      <c r="P183">
        <f>Tabla1_2[[#This Row],[Salario t]]*12</f>
        <v>6960000</v>
      </c>
      <c r="Q183">
        <v>2</v>
      </c>
      <c r="R183">
        <v>2</v>
      </c>
      <c r="S183">
        <v>50000</v>
      </c>
      <c r="T183">
        <v>250000</v>
      </c>
      <c r="U183">
        <v>5000</v>
      </c>
      <c r="V183">
        <f>Tabla1_2[[#This Row],[SALARIO]]/100*8.4</f>
        <v>97440</v>
      </c>
      <c r="W183">
        <f>Tabla1_2[[#This Row],[Seguridad social]]/2</f>
        <v>48720</v>
      </c>
      <c r="X183">
        <f>Tabla1_2[[#This Row],[Seguridad social]]-Tabla1_2[[#This Row],[salud 4%]]</f>
        <v>48720</v>
      </c>
      <c r="Y183">
        <f>Tabla1_2[[#This Row],[Base Minima]]/30*4</f>
        <v>154666.66666666666</v>
      </c>
      <c r="Z183">
        <f>Tabla1_2[[#This Row],[Fondo de Empleados]]+Tabla1_2[[#This Row],[Seguridad social]]</f>
        <v>252106.66666666666</v>
      </c>
      <c r="AA183">
        <f>Tabla1_2[[#This Row],[SALARIO]]/100*1.4</f>
        <v>16239.999999999998</v>
      </c>
      <c r="AB183">
        <f>Tabla1_2[[#This Row],[Base Minima]]/15*1.5</f>
        <v>116000</v>
      </c>
      <c r="AC183">
        <v>0</v>
      </c>
      <c r="AD183">
        <v>0</v>
      </c>
      <c r="AE183">
        <f>Tabla1_2[[#This Row],[Salario t]]/100*2</f>
        <v>11600</v>
      </c>
      <c r="AF183">
        <f>Tabla1_2[[#This Row],[Censantias]]/100*5</f>
        <v>580</v>
      </c>
      <c r="AG183">
        <f>Tabla1_2[[#This Row],[SALARIO]]/30*2</f>
        <v>77333.333333333328</v>
      </c>
      <c r="AH183">
        <v>0</v>
      </c>
      <c r="AI183">
        <f>Tabla1_2[[#This Row],[Prima]]+Tabla1_2[[#This Row],[Censantias]]+Tabla1_2[[#This Row],[Base Minima]]+Tabla1_2[[#This Row],[Subsidio de Transporte]]</f>
        <v>1330133.3333333333</v>
      </c>
      <c r="AJ183">
        <f>Tabla1_2[[#This Row],[Pago Neto]]*24</f>
        <v>31923200</v>
      </c>
      <c r="AK183">
        <v>0</v>
      </c>
      <c r="AL183">
        <v>20000</v>
      </c>
      <c r="AM183">
        <v>15</v>
      </c>
    </row>
    <row r="184" spans="1:39" x14ac:dyDescent="0.35">
      <c r="A184" t="s">
        <v>4858</v>
      </c>
      <c r="B184" t="s">
        <v>190</v>
      </c>
      <c r="C184" s="1">
        <v>28155</v>
      </c>
      <c r="D184" t="s">
        <v>1371</v>
      </c>
      <c r="E184" t="s">
        <v>1372</v>
      </c>
      <c r="F184" t="s">
        <v>3858</v>
      </c>
      <c r="G184" t="s">
        <v>2874</v>
      </c>
      <c r="H184" s="1">
        <v>38560.905972222223</v>
      </c>
      <c r="I184" t="s">
        <v>3673</v>
      </c>
      <c r="J184">
        <v>1160000</v>
      </c>
      <c r="K184">
        <v>15</v>
      </c>
      <c r="L184">
        <f>Tabla1_2[[#This Row],[SALARIO]]/30*Tabla1_2[[#This Row],[Dias Liquidados]]</f>
        <v>580000</v>
      </c>
      <c r="M184">
        <f>Tabla1_2[[#This Row],[SALARIO]]/100*14/2</f>
        <v>81200</v>
      </c>
      <c r="N184">
        <v>4</v>
      </c>
      <c r="O184">
        <f>Tabla1_2[[#This Row],[Salario t]]*Tabla1_2[[#This Row],['# de Salarios Minimos]]</f>
        <v>2320000</v>
      </c>
      <c r="P184">
        <f>Tabla1_2[[#This Row],[Salario t]]*12</f>
        <v>6960000</v>
      </c>
      <c r="Q184">
        <v>2</v>
      </c>
      <c r="R184">
        <v>2</v>
      </c>
      <c r="S184">
        <v>50000</v>
      </c>
      <c r="T184">
        <v>250000</v>
      </c>
      <c r="U184">
        <v>5000</v>
      </c>
      <c r="V184">
        <f>Tabla1_2[[#This Row],[SALARIO]]/100*8.4</f>
        <v>97440</v>
      </c>
      <c r="W184">
        <f>Tabla1_2[[#This Row],[Seguridad social]]/2</f>
        <v>48720</v>
      </c>
      <c r="X184">
        <f>Tabla1_2[[#This Row],[Seguridad social]]-Tabla1_2[[#This Row],[salud 4%]]</f>
        <v>48720</v>
      </c>
      <c r="Y184">
        <f>Tabla1_2[[#This Row],[Base Minima]]/30*4</f>
        <v>309333.33333333331</v>
      </c>
      <c r="Z184">
        <f>Tabla1_2[[#This Row],[Fondo de Empleados]]+Tabla1_2[[#This Row],[Seguridad social]]</f>
        <v>406773.33333333331</v>
      </c>
      <c r="AA184">
        <f>Tabla1_2[[#This Row],[SALARIO]]/100*1.4</f>
        <v>16239.999999999998</v>
      </c>
      <c r="AB184">
        <f>Tabla1_2[[#This Row],[Base Minima]]/15*1.5</f>
        <v>232000</v>
      </c>
      <c r="AC184">
        <v>0</v>
      </c>
      <c r="AD184">
        <v>0</v>
      </c>
      <c r="AE184">
        <f>Tabla1_2[[#This Row],[Salario t]]/100*2</f>
        <v>11600</v>
      </c>
      <c r="AF184">
        <f>Tabla1_2[[#This Row],[Censantias]]/100*5</f>
        <v>580</v>
      </c>
      <c r="AG184">
        <f>Tabla1_2[[#This Row],[SALARIO]]/30*2</f>
        <v>77333.333333333328</v>
      </c>
      <c r="AH184">
        <v>0</v>
      </c>
      <c r="AI184">
        <f>Tabla1_2[[#This Row],[Prima]]+Tabla1_2[[#This Row],[Censantias]]+Tabla1_2[[#This Row],[Base Minima]]+Tabla1_2[[#This Row],[Subsidio de Transporte]]</f>
        <v>2490133.3333333335</v>
      </c>
      <c r="AJ184">
        <f>Tabla1_2[[#This Row],[Pago Neto]]*24</f>
        <v>59763200</v>
      </c>
      <c r="AK184">
        <v>0</v>
      </c>
      <c r="AL184">
        <v>20000</v>
      </c>
      <c r="AM184">
        <v>15</v>
      </c>
    </row>
    <row r="185" spans="1:39" x14ac:dyDescent="0.35">
      <c r="A185" t="s">
        <v>4859</v>
      </c>
      <c r="B185" t="s">
        <v>191</v>
      </c>
      <c r="C185" s="1">
        <v>36088</v>
      </c>
      <c r="D185" t="s">
        <v>1373</v>
      </c>
      <c r="E185" t="s">
        <v>1374</v>
      </c>
      <c r="F185" t="s">
        <v>3859</v>
      </c>
      <c r="G185" t="s">
        <v>2875</v>
      </c>
      <c r="H185" s="1">
        <v>40374.850636574076</v>
      </c>
      <c r="I185" t="s">
        <v>3674</v>
      </c>
      <c r="J185">
        <v>1160000</v>
      </c>
      <c r="K185">
        <v>15</v>
      </c>
      <c r="L185">
        <f>Tabla1_2[[#This Row],[SALARIO]]/30*Tabla1_2[[#This Row],[Dias Liquidados]]</f>
        <v>580000</v>
      </c>
      <c r="M185">
        <f>Tabla1_2[[#This Row],[SALARIO]]/100*14/2</f>
        <v>81200</v>
      </c>
      <c r="N185">
        <v>4</v>
      </c>
      <c r="O185">
        <f>Tabla1_2[[#This Row],[Salario t]]*Tabla1_2[[#This Row],['# de Salarios Minimos]]</f>
        <v>2320000</v>
      </c>
      <c r="P185">
        <f>Tabla1_2[[#This Row],[Salario t]]*12</f>
        <v>6960000</v>
      </c>
      <c r="Q185">
        <v>2</v>
      </c>
      <c r="R185">
        <v>2</v>
      </c>
      <c r="S185">
        <v>50000</v>
      </c>
      <c r="T185">
        <v>250000</v>
      </c>
      <c r="U185">
        <v>5000</v>
      </c>
      <c r="V185">
        <f>Tabla1_2[[#This Row],[SALARIO]]/100*8.4</f>
        <v>97440</v>
      </c>
      <c r="W185">
        <f>Tabla1_2[[#This Row],[Seguridad social]]/2</f>
        <v>48720</v>
      </c>
      <c r="X185">
        <f>Tabla1_2[[#This Row],[Seguridad social]]-Tabla1_2[[#This Row],[salud 4%]]</f>
        <v>48720</v>
      </c>
      <c r="Y185">
        <f>Tabla1_2[[#This Row],[Base Minima]]/30*4</f>
        <v>309333.33333333331</v>
      </c>
      <c r="Z185">
        <f>Tabla1_2[[#This Row],[Fondo de Empleados]]+Tabla1_2[[#This Row],[Seguridad social]]</f>
        <v>406773.33333333331</v>
      </c>
      <c r="AA185">
        <f>Tabla1_2[[#This Row],[SALARIO]]/100*1.4</f>
        <v>16239.999999999998</v>
      </c>
      <c r="AB185">
        <f>Tabla1_2[[#This Row],[Base Minima]]/15*1.5</f>
        <v>232000</v>
      </c>
      <c r="AC185">
        <v>0</v>
      </c>
      <c r="AD185">
        <v>0</v>
      </c>
      <c r="AE185">
        <f>Tabla1_2[[#This Row],[Salario t]]/100*2</f>
        <v>11600</v>
      </c>
      <c r="AF185">
        <f>Tabla1_2[[#This Row],[Censantias]]/100*5</f>
        <v>580</v>
      </c>
      <c r="AG185">
        <f>Tabla1_2[[#This Row],[SALARIO]]/30*2</f>
        <v>77333.333333333328</v>
      </c>
      <c r="AH185">
        <v>0</v>
      </c>
      <c r="AI185">
        <f>Tabla1_2[[#This Row],[Prima]]+Tabla1_2[[#This Row],[Censantias]]+Tabla1_2[[#This Row],[Base Minima]]+Tabla1_2[[#This Row],[Subsidio de Transporte]]</f>
        <v>2490133.3333333335</v>
      </c>
      <c r="AJ185">
        <f>Tabla1_2[[#This Row],[Pago Neto]]*24</f>
        <v>59763200</v>
      </c>
      <c r="AK185">
        <v>0</v>
      </c>
      <c r="AL185">
        <v>20000</v>
      </c>
      <c r="AM185">
        <v>15</v>
      </c>
    </row>
    <row r="186" spans="1:39" x14ac:dyDescent="0.35">
      <c r="A186" t="s">
        <v>4860</v>
      </c>
      <c r="B186" t="s">
        <v>192</v>
      </c>
      <c r="C186" s="1">
        <v>34328</v>
      </c>
      <c r="D186" t="s">
        <v>1375</v>
      </c>
      <c r="E186" t="s">
        <v>1376</v>
      </c>
      <c r="F186" t="s">
        <v>3860</v>
      </c>
      <c r="G186" t="s">
        <v>2876</v>
      </c>
      <c r="H186" s="1">
        <v>39312.835243055553</v>
      </c>
      <c r="I186" t="s">
        <v>3674</v>
      </c>
      <c r="J186">
        <v>1160000</v>
      </c>
      <c r="K186">
        <v>15</v>
      </c>
      <c r="L186">
        <f>Tabla1_2[[#This Row],[SALARIO]]/30*Tabla1_2[[#This Row],[Dias Liquidados]]</f>
        <v>580000</v>
      </c>
      <c r="M186">
        <f>Tabla1_2[[#This Row],[SALARIO]]/100*14/2</f>
        <v>81200</v>
      </c>
      <c r="N186">
        <v>4</v>
      </c>
      <c r="O186">
        <f>Tabla1_2[[#This Row],[Salario t]]*Tabla1_2[[#This Row],['# de Salarios Minimos]]</f>
        <v>2320000</v>
      </c>
      <c r="P186">
        <f>Tabla1_2[[#This Row],[Salario t]]*12</f>
        <v>6960000</v>
      </c>
      <c r="Q186">
        <v>2</v>
      </c>
      <c r="R186">
        <v>2</v>
      </c>
      <c r="S186">
        <v>50000</v>
      </c>
      <c r="T186">
        <v>250000</v>
      </c>
      <c r="U186">
        <v>5000</v>
      </c>
      <c r="V186">
        <f>Tabla1_2[[#This Row],[SALARIO]]/100*8.4</f>
        <v>97440</v>
      </c>
      <c r="W186">
        <f>Tabla1_2[[#This Row],[Seguridad social]]/2</f>
        <v>48720</v>
      </c>
      <c r="X186">
        <f>Tabla1_2[[#This Row],[Seguridad social]]-Tabla1_2[[#This Row],[salud 4%]]</f>
        <v>48720</v>
      </c>
      <c r="Y186">
        <f>Tabla1_2[[#This Row],[Base Minima]]/30*4</f>
        <v>309333.33333333331</v>
      </c>
      <c r="Z186">
        <f>Tabla1_2[[#This Row],[Fondo de Empleados]]+Tabla1_2[[#This Row],[Seguridad social]]</f>
        <v>406773.33333333331</v>
      </c>
      <c r="AA186">
        <f>Tabla1_2[[#This Row],[SALARIO]]/100*1.4</f>
        <v>16239.999999999998</v>
      </c>
      <c r="AB186">
        <f>Tabla1_2[[#This Row],[Base Minima]]/15*1.5</f>
        <v>232000</v>
      </c>
      <c r="AC186">
        <v>0</v>
      </c>
      <c r="AD186">
        <v>0</v>
      </c>
      <c r="AE186">
        <f>Tabla1_2[[#This Row],[Salario t]]/100*2</f>
        <v>11600</v>
      </c>
      <c r="AF186">
        <f>Tabla1_2[[#This Row],[Censantias]]/100*5</f>
        <v>580</v>
      </c>
      <c r="AG186">
        <f>Tabla1_2[[#This Row],[SALARIO]]/30*2</f>
        <v>77333.333333333328</v>
      </c>
      <c r="AH186">
        <v>0</v>
      </c>
      <c r="AI186">
        <f>Tabla1_2[[#This Row],[Prima]]+Tabla1_2[[#This Row],[Censantias]]+Tabla1_2[[#This Row],[Base Minima]]+Tabla1_2[[#This Row],[Subsidio de Transporte]]</f>
        <v>2490133.3333333335</v>
      </c>
      <c r="AJ186">
        <f>Tabla1_2[[#This Row],[Pago Neto]]*24</f>
        <v>59763200</v>
      </c>
      <c r="AK186">
        <v>0</v>
      </c>
      <c r="AL186">
        <v>20000</v>
      </c>
      <c r="AM186">
        <v>15</v>
      </c>
    </row>
    <row r="187" spans="1:39" x14ac:dyDescent="0.35">
      <c r="A187" t="s">
        <v>4861</v>
      </c>
      <c r="B187" t="s">
        <v>193</v>
      </c>
      <c r="C187" s="1">
        <v>31986</v>
      </c>
      <c r="D187" t="s">
        <v>1377</v>
      </c>
      <c r="E187" t="s">
        <v>1378</v>
      </c>
      <c r="F187" t="s">
        <v>3861</v>
      </c>
      <c r="G187" t="s">
        <v>2877</v>
      </c>
      <c r="H187" s="1">
        <v>42573.454733796294</v>
      </c>
      <c r="I187" t="s">
        <v>3674</v>
      </c>
      <c r="J187">
        <v>1160000</v>
      </c>
      <c r="K187">
        <v>15</v>
      </c>
      <c r="L187">
        <f>Tabla1_2[[#This Row],[SALARIO]]/30*Tabla1_2[[#This Row],[Dias Liquidados]]</f>
        <v>580000</v>
      </c>
      <c r="M187">
        <f>Tabla1_2[[#This Row],[SALARIO]]/100*14/2</f>
        <v>81200</v>
      </c>
      <c r="N187">
        <v>5</v>
      </c>
      <c r="O187">
        <f>Tabla1_2[[#This Row],[Salario t]]*Tabla1_2[[#This Row],['# de Salarios Minimos]]</f>
        <v>2900000</v>
      </c>
      <c r="P187">
        <f>Tabla1_2[[#This Row],[Salario t]]*12</f>
        <v>6960000</v>
      </c>
      <c r="Q187">
        <v>2</v>
      </c>
      <c r="R187">
        <v>2</v>
      </c>
      <c r="S187">
        <v>50000</v>
      </c>
      <c r="T187">
        <v>250000</v>
      </c>
      <c r="U187">
        <v>5000</v>
      </c>
      <c r="V187">
        <f>Tabla1_2[[#This Row],[SALARIO]]/100*8.4</f>
        <v>97440</v>
      </c>
      <c r="W187">
        <f>Tabla1_2[[#This Row],[Seguridad social]]/2</f>
        <v>48720</v>
      </c>
      <c r="X187">
        <f>Tabla1_2[[#This Row],[Seguridad social]]-Tabla1_2[[#This Row],[salud 4%]]</f>
        <v>48720</v>
      </c>
      <c r="Y187">
        <f>Tabla1_2[[#This Row],[Base Minima]]/30*4</f>
        <v>386666.66666666669</v>
      </c>
      <c r="Z187">
        <f>Tabla1_2[[#This Row],[Fondo de Empleados]]+Tabla1_2[[#This Row],[Seguridad social]]</f>
        <v>484106.66666666669</v>
      </c>
      <c r="AA187">
        <f>Tabla1_2[[#This Row],[SALARIO]]/100*1.4</f>
        <v>16239.999999999998</v>
      </c>
      <c r="AB187">
        <f>Tabla1_2[[#This Row],[Base Minima]]/15*1.5</f>
        <v>290000</v>
      </c>
      <c r="AC187">
        <v>0</v>
      </c>
      <c r="AD187">
        <v>0</v>
      </c>
      <c r="AE187">
        <f>Tabla1_2[[#This Row],[Salario t]]/100*2</f>
        <v>11600</v>
      </c>
      <c r="AF187">
        <f>Tabla1_2[[#This Row],[Censantias]]/100*5</f>
        <v>580</v>
      </c>
      <c r="AG187">
        <f>Tabla1_2[[#This Row],[SALARIO]]/30*2</f>
        <v>77333.333333333328</v>
      </c>
      <c r="AH187">
        <v>0</v>
      </c>
      <c r="AI187">
        <f>Tabla1_2[[#This Row],[Prima]]+Tabla1_2[[#This Row],[Censantias]]+Tabla1_2[[#This Row],[Base Minima]]+Tabla1_2[[#This Row],[Subsidio de Transporte]]</f>
        <v>3070133.3333333335</v>
      </c>
      <c r="AJ187">
        <f>Tabla1_2[[#This Row],[Pago Neto]]*24</f>
        <v>73683200</v>
      </c>
      <c r="AK187">
        <v>0</v>
      </c>
      <c r="AL187">
        <v>20000</v>
      </c>
      <c r="AM187">
        <v>15</v>
      </c>
    </row>
    <row r="188" spans="1:39" x14ac:dyDescent="0.35">
      <c r="A188" t="s">
        <v>4862</v>
      </c>
      <c r="B188" t="s">
        <v>194</v>
      </c>
      <c r="C188" s="1">
        <v>28373</v>
      </c>
      <c r="D188" t="s">
        <v>1379</v>
      </c>
      <c r="E188" t="s">
        <v>1380</v>
      </c>
      <c r="F188" t="s">
        <v>3862</v>
      </c>
      <c r="G188" t="s">
        <v>2878</v>
      </c>
      <c r="H188" s="1">
        <v>38607.7578125</v>
      </c>
      <c r="I188" t="s">
        <v>3675</v>
      </c>
      <c r="J188">
        <v>1160000</v>
      </c>
      <c r="K188">
        <v>15</v>
      </c>
      <c r="L188">
        <f>Tabla1_2[[#This Row],[SALARIO]]/30*Tabla1_2[[#This Row],[Dias Liquidados]]</f>
        <v>580000</v>
      </c>
      <c r="M188">
        <f>Tabla1_2[[#This Row],[SALARIO]]/100*14/2</f>
        <v>81200</v>
      </c>
      <c r="N188">
        <v>5</v>
      </c>
      <c r="O188">
        <f>Tabla1_2[[#This Row],[Salario t]]*Tabla1_2[[#This Row],['# de Salarios Minimos]]</f>
        <v>2900000</v>
      </c>
      <c r="P188">
        <f>Tabla1_2[[#This Row],[Salario t]]*12</f>
        <v>6960000</v>
      </c>
      <c r="Q188">
        <v>2</v>
      </c>
      <c r="R188">
        <v>2</v>
      </c>
      <c r="S188">
        <v>50000</v>
      </c>
      <c r="T188">
        <v>250000</v>
      </c>
      <c r="U188">
        <v>5000</v>
      </c>
      <c r="V188">
        <f>Tabla1_2[[#This Row],[SALARIO]]/100*8.4</f>
        <v>97440</v>
      </c>
      <c r="W188">
        <f>Tabla1_2[[#This Row],[Seguridad social]]/2</f>
        <v>48720</v>
      </c>
      <c r="X188">
        <f>Tabla1_2[[#This Row],[Seguridad social]]-Tabla1_2[[#This Row],[salud 4%]]</f>
        <v>48720</v>
      </c>
      <c r="Y188">
        <f>Tabla1_2[[#This Row],[Base Minima]]/30*4</f>
        <v>386666.66666666669</v>
      </c>
      <c r="Z188">
        <f>Tabla1_2[[#This Row],[Fondo de Empleados]]+Tabla1_2[[#This Row],[Seguridad social]]</f>
        <v>484106.66666666669</v>
      </c>
      <c r="AA188">
        <f>Tabla1_2[[#This Row],[SALARIO]]/100*1.4</f>
        <v>16239.999999999998</v>
      </c>
      <c r="AB188">
        <f>Tabla1_2[[#This Row],[Base Minima]]/15*1.5</f>
        <v>290000</v>
      </c>
      <c r="AC188">
        <v>0</v>
      </c>
      <c r="AD188">
        <v>0</v>
      </c>
      <c r="AE188">
        <f>Tabla1_2[[#This Row],[Salario t]]/100*2</f>
        <v>11600</v>
      </c>
      <c r="AF188">
        <f>Tabla1_2[[#This Row],[Censantias]]/100*5</f>
        <v>580</v>
      </c>
      <c r="AG188">
        <f>Tabla1_2[[#This Row],[SALARIO]]/30*2</f>
        <v>77333.333333333328</v>
      </c>
      <c r="AH188">
        <v>0</v>
      </c>
      <c r="AI188">
        <f>Tabla1_2[[#This Row],[Prima]]+Tabla1_2[[#This Row],[Censantias]]+Tabla1_2[[#This Row],[Base Minima]]+Tabla1_2[[#This Row],[Subsidio de Transporte]]</f>
        <v>3070133.3333333335</v>
      </c>
      <c r="AJ188">
        <f>Tabla1_2[[#This Row],[Pago Neto]]*24</f>
        <v>73683200</v>
      </c>
      <c r="AK188">
        <v>0</v>
      </c>
      <c r="AL188">
        <v>20000</v>
      </c>
      <c r="AM188">
        <v>15</v>
      </c>
    </row>
    <row r="189" spans="1:39" x14ac:dyDescent="0.35">
      <c r="A189" t="s">
        <v>4863</v>
      </c>
      <c r="B189" t="s">
        <v>195</v>
      </c>
      <c r="C189" s="1">
        <v>32429</v>
      </c>
      <c r="D189" t="s">
        <v>1381</v>
      </c>
      <c r="E189" t="s">
        <v>1382</v>
      </c>
      <c r="F189" t="s">
        <v>3863</v>
      </c>
      <c r="G189" t="s">
        <v>2879</v>
      </c>
      <c r="H189" s="1">
        <v>41507.680972222224</v>
      </c>
      <c r="I189" t="s">
        <v>3675</v>
      </c>
      <c r="J189">
        <v>1160000</v>
      </c>
      <c r="K189">
        <v>15</v>
      </c>
      <c r="L189">
        <f>Tabla1_2[[#This Row],[SALARIO]]/30*Tabla1_2[[#This Row],[Dias Liquidados]]</f>
        <v>580000</v>
      </c>
      <c r="M189">
        <f>Tabla1_2[[#This Row],[SALARIO]]/100*14/2</f>
        <v>81200</v>
      </c>
      <c r="N189">
        <v>6</v>
      </c>
      <c r="O189">
        <f>Tabla1_2[[#This Row],[Salario t]]*Tabla1_2[[#This Row],['# de Salarios Minimos]]</f>
        <v>3480000</v>
      </c>
      <c r="P189">
        <f>Tabla1_2[[#This Row],[Salario t]]*12</f>
        <v>6960000</v>
      </c>
      <c r="Q189">
        <v>2</v>
      </c>
      <c r="R189">
        <v>2</v>
      </c>
      <c r="S189">
        <v>50000</v>
      </c>
      <c r="T189">
        <v>250000</v>
      </c>
      <c r="U189">
        <v>5000</v>
      </c>
      <c r="V189">
        <f>Tabla1_2[[#This Row],[SALARIO]]/100*8.4</f>
        <v>97440</v>
      </c>
      <c r="W189">
        <f>Tabla1_2[[#This Row],[Seguridad social]]/2</f>
        <v>48720</v>
      </c>
      <c r="X189">
        <f>Tabla1_2[[#This Row],[Seguridad social]]-Tabla1_2[[#This Row],[salud 4%]]</f>
        <v>48720</v>
      </c>
      <c r="Y189">
        <f>Tabla1_2[[#This Row],[Base Minima]]/30*4</f>
        <v>464000</v>
      </c>
      <c r="Z189">
        <f>Tabla1_2[[#This Row],[Fondo de Empleados]]+Tabla1_2[[#This Row],[Seguridad social]]</f>
        <v>561440</v>
      </c>
      <c r="AA189">
        <f>Tabla1_2[[#This Row],[SALARIO]]/100*1.4</f>
        <v>16239.999999999998</v>
      </c>
      <c r="AB189">
        <f>Tabla1_2[[#This Row],[Base Minima]]/15*1.5</f>
        <v>348000</v>
      </c>
      <c r="AC189">
        <v>0</v>
      </c>
      <c r="AD189">
        <v>0</v>
      </c>
      <c r="AE189">
        <f>Tabla1_2[[#This Row],[Salario t]]/100*2</f>
        <v>11600</v>
      </c>
      <c r="AF189">
        <f>Tabla1_2[[#This Row],[Censantias]]/100*5</f>
        <v>580</v>
      </c>
      <c r="AG189">
        <f>Tabla1_2[[#This Row],[SALARIO]]/30*2</f>
        <v>77333.333333333328</v>
      </c>
      <c r="AH189">
        <v>0</v>
      </c>
      <c r="AI189">
        <f>Tabla1_2[[#This Row],[Prima]]+Tabla1_2[[#This Row],[Censantias]]+Tabla1_2[[#This Row],[Base Minima]]+Tabla1_2[[#This Row],[Subsidio de Transporte]]</f>
        <v>3650133.3333333335</v>
      </c>
      <c r="AJ189">
        <f>Tabla1_2[[#This Row],[Pago Neto]]*24</f>
        <v>87603200</v>
      </c>
      <c r="AK189">
        <v>0</v>
      </c>
      <c r="AL189">
        <v>20000</v>
      </c>
      <c r="AM189">
        <v>15</v>
      </c>
    </row>
    <row r="190" spans="1:39" x14ac:dyDescent="0.35">
      <c r="A190" t="s">
        <v>4864</v>
      </c>
      <c r="B190" t="s">
        <v>196</v>
      </c>
      <c r="C190" s="1">
        <v>28367</v>
      </c>
      <c r="D190" t="s">
        <v>1383</v>
      </c>
      <c r="E190" t="s">
        <v>1384</v>
      </c>
      <c r="F190" t="s">
        <v>3864</v>
      </c>
      <c r="G190" t="s">
        <v>2880</v>
      </c>
      <c r="H190" s="1">
        <v>39051.233831018515</v>
      </c>
      <c r="I190" t="s">
        <v>3674</v>
      </c>
      <c r="J190">
        <v>1160000</v>
      </c>
      <c r="K190">
        <v>15</v>
      </c>
      <c r="L190">
        <f>Tabla1_2[[#This Row],[SALARIO]]/30*Tabla1_2[[#This Row],[Dias Liquidados]]</f>
        <v>580000</v>
      </c>
      <c r="M190">
        <f>Tabla1_2[[#This Row],[SALARIO]]/100*14/2</f>
        <v>81200</v>
      </c>
      <c r="N190">
        <v>6</v>
      </c>
      <c r="O190">
        <f>Tabla1_2[[#This Row],[Salario t]]*Tabla1_2[[#This Row],['# de Salarios Minimos]]</f>
        <v>3480000</v>
      </c>
      <c r="P190">
        <f>Tabla1_2[[#This Row],[Salario t]]*12</f>
        <v>6960000</v>
      </c>
      <c r="Q190">
        <v>2</v>
      </c>
      <c r="R190">
        <v>2</v>
      </c>
      <c r="S190">
        <v>50000</v>
      </c>
      <c r="T190">
        <v>250000</v>
      </c>
      <c r="U190">
        <v>5000</v>
      </c>
      <c r="V190">
        <f>Tabla1_2[[#This Row],[SALARIO]]/100*8.4</f>
        <v>97440</v>
      </c>
      <c r="W190">
        <f>Tabla1_2[[#This Row],[Seguridad social]]/2</f>
        <v>48720</v>
      </c>
      <c r="X190">
        <f>Tabla1_2[[#This Row],[Seguridad social]]-Tabla1_2[[#This Row],[salud 4%]]</f>
        <v>48720</v>
      </c>
      <c r="Y190">
        <f>Tabla1_2[[#This Row],[Base Minima]]/30*4</f>
        <v>464000</v>
      </c>
      <c r="Z190">
        <f>Tabla1_2[[#This Row],[Fondo de Empleados]]+Tabla1_2[[#This Row],[Seguridad social]]</f>
        <v>561440</v>
      </c>
      <c r="AA190">
        <f>Tabla1_2[[#This Row],[SALARIO]]/100*1.4</f>
        <v>16239.999999999998</v>
      </c>
      <c r="AB190">
        <f>Tabla1_2[[#This Row],[Base Minima]]/15*1.5</f>
        <v>348000</v>
      </c>
      <c r="AC190">
        <v>0</v>
      </c>
      <c r="AD190">
        <v>0</v>
      </c>
      <c r="AE190">
        <f>Tabla1_2[[#This Row],[Salario t]]/100*2</f>
        <v>11600</v>
      </c>
      <c r="AF190">
        <f>Tabla1_2[[#This Row],[Censantias]]/100*5</f>
        <v>580</v>
      </c>
      <c r="AG190">
        <f>Tabla1_2[[#This Row],[SALARIO]]/30*2</f>
        <v>77333.333333333328</v>
      </c>
      <c r="AH190">
        <v>0</v>
      </c>
      <c r="AI190">
        <f>Tabla1_2[[#This Row],[Prima]]+Tabla1_2[[#This Row],[Censantias]]+Tabla1_2[[#This Row],[Base Minima]]+Tabla1_2[[#This Row],[Subsidio de Transporte]]</f>
        <v>3650133.3333333335</v>
      </c>
      <c r="AJ190">
        <f>Tabla1_2[[#This Row],[Pago Neto]]*24</f>
        <v>87603200</v>
      </c>
      <c r="AK190">
        <v>0</v>
      </c>
      <c r="AL190">
        <v>20000</v>
      </c>
      <c r="AM190">
        <v>15</v>
      </c>
    </row>
    <row r="191" spans="1:39" x14ac:dyDescent="0.35">
      <c r="A191" t="s">
        <v>4865</v>
      </c>
      <c r="B191" t="s">
        <v>197</v>
      </c>
      <c r="C191" s="1">
        <v>25720</v>
      </c>
      <c r="D191" t="s">
        <v>1385</v>
      </c>
      <c r="E191" t="s">
        <v>1386</v>
      </c>
      <c r="F191" t="s">
        <v>3865</v>
      </c>
      <c r="G191" t="s">
        <v>2881</v>
      </c>
      <c r="H191" s="1">
        <v>41318.354768518519</v>
      </c>
      <c r="I191" t="s">
        <v>3673</v>
      </c>
      <c r="J191">
        <v>1160000</v>
      </c>
      <c r="K191">
        <v>15</v>
      </c>
      <c r="L191">
        <f>Tabla1_2[[#This Row],[SALARIO]]/30*Tabla1_2[[#This Row],[Dias Liquidados]]</f>
        <v>580000</v>
      </c>
      <c r="M191">
        <f>Tabla1_2[[#This Row],[SALARIO]]/100*14/2</f>
        <v>81200</v>
      </c>
      <c r="N191">
        <v>1</v>
      </c>
      <c r="O191">
        <f>Tabla1_2[[#This Row],[Salario t]]*Tabla1_2[[#This Row],['# de Salarios Minimos]]</f>
        <v>580000</v>
      </c>
      <c r="P191">
        <f>Tabla1_2[[#This Row],[Salario t]]*12</f>
        <v>6960000</v>
      </c>
      <c r="Q191">
        <v>2</v>
      </c>
      <c r="R191">
        <v>2</v>
      </c>
      <c r="S191">
        <v>50000</v>
      </c>
      <c r="T191">
        <v>250000</v>
      </c>
      <c r="U191">
        <v>5000</v>
      </c>
      <c r="V191">
        <f>Tabla1_2[[#This Row],[SALARIO]]/100*8.4</f>
        <v>97440</v>
      </c>
      <c r="W191">
        <f>Tabla1_2[[#This Row],[Seguridad social]]/2</f>
        <v>48720</v>
      </c>
      <c r="X191">
        <f>Tabla1_2[[#This Row],[Seguridad social]]-Tabla1_2[[#This Row],[salud 4%]]</f>
        <v>48720</v>
      </c>
      <c r="Y191">
        <f>Tabla1_2[[#This Row],[Base Minima]]/30*4</f>
        <v>77333.333333333328</v>
      </c>
      <c r="Z191">
        <f>Tabla1_2[[#This Row],[Fondo de Empleados]]+Tabla1_2[[#This Row],[Seguridad social]]</f>
        <v>174773.33333333331</v>
      </c>
      <c r="AA191">
        <f>Tabla1_2[[#This Row],[SALARIO]]/100*1.4</f>
        <v>16239.999999999998</v>
      </c>
      <c r="AB191">
        <f>Tabla1_2[[#This Row],[Base Minima]]/15*1.5</f>
        <v>58000</v>
      </c>
      <c r="AC191">
        <v>0</v>
      </c>
      <c r="AD191">
        <v>0</v>
      </c>
      <c r="AE191">
        <f>Tabla1_2[[#This Row],[Salario t]]/100*2</f>
        <v>11600</v>
      </c>
      <c r="AF191">
        <f>Tabla1_2[[#This Row],[Censantias]]/100*5</f>
        <v>580</v>
      </c>
      <c r="AG191">
        <f>Tabla1_2[[#This Row],[SALARIO]]/30*2</f>
        <v>77333.333333333328</v>
      </c>
      <c r="AH191">
        <v>0</v>
      </c>
      <c r="AI191">
        <f>Tabla1_2[[#This Row],[Prima]]+Tabla1_2[[#This Row],[Censantias]]+Tabla1_2[[#This Row],[Base Minima]]+Tabla1_2[[#This Row],[Subsidio de Transporte]]</f>
        <v>750133.33333333337</v>
      </c>
      <c r="AJ191">
        <f>Tabla1_2[[#This Row],[Pago Neto]]*24</f>
        <v>18003200</v>
      </c>
      <c r="AK191">
        <v>0</v>
      </c>
      <c r="AL191">
        <v>20000</v>
      </c>
      <c r="AM191">
        <v>15</v>
      </c>
    </row>
    <row r="192" spans="1:39" x14ac:dyDescent="0.35">
      <c r="A192" t="s">
        <v>4866</v>
      </c>
      <c r="B192" t="s">
        <v>198</v>
      </c>
      <c r="C192" s="1">
        <v>27720</v>
      </c>
      <c r="D192" t="s">
        <v>1387</v>
      </c>
      <c r="E192" t="s">
        <v>1388</v>
      </c>
      <c r="F192" t="s">
        <v>3866</v>
      </c>
      <c r="G192" t="s">
        <v>2882</v>
      </c>
      <c r="H192" s="1">
        <v>43485.755324074074</v>
      </c>
      <c r="I192" t="s">
        <v>3674</v>
      </c>
      <c r="J192">
        <v>1160000</v>
      </c>
      <c r="K192">
        <v>15</v>
      </c>
      <c r="L192">
        <f>Tabla1_2[[#This Row],[SALARIO]]/30*Tabla1_2[[#This Row],[Dias Liquidados]]</f>
        <v>580000</v>
      </c>
      <c r="M192">
        <f>Tabla1_2[[#This Row],[SALARIO]]/100*14/2</f>
        <v>81200</v>
      </c>
      <c r="N192">
        <v>1</v>
      </c>
      <c r="O192">
        <f>Tabla1_2[[#This Row],[Salario t]]*Tabla1_2[[#This Row],['# de Salarios Minimos]]</f>
        <v>580000</v>
      </c>
      <c r="P192">
        <f>Tabla1_2[[#This Row],[Salario t]]*12</f>
        <v>6960000</v>
      </c>
      <c r="Q192">
        <v>2</v>
      </c>
      <c r="R192">
        <v>2</v>
      </c>
      <c r="S192">
        <v>50000</v>
      </c>
      <c r="T192">
        <v>250000</v>
      </c>
      <c r="U192">
        <v>5000</v>
      </c>
      <c r="V192">
        <f>Tabla1_2[[#This Row],[SALARIO]]/100*8.4</f>
        <v>97440</v>
      </c>
      <c r="W192">
        <f>Tabla1_2[[#This Row],[Seguridad social]]/2</f>
        <v>48720</v>
      </c>
      <c r="X192">
        <f>Tabla1_2[[#This Row],[Seguridad social]]-Tabla1_2[[#This Row],[salud 4%]]</f>
        <v>48720</v>
      </c>
      <c r="Y192">
        <f>Tabla1_2[[#This Row],[Base Minima]]/30*4</f>
        <v>77333.333333333328</v>
      </c>
      <c r="Z192">
        <f>Tabla1_2[[#This Row],[Fondo de Empleados]]+Tabla1_2[[#This Row],[Seguridad social]]</f>
        <v>174773.33333333331</v>
      </c>
      <c r="AA192">
        <f>Tabla1_2[[#This Row],[SALARIO]]/100*1.4</f>
        <v>16239.999999999998</v>
      </c>
      <c r="AB192">
        <f>Tabla1_2[[#This Row],[Base Minima]]/15*1.5</f>
        <v>58000</v>
      </c>
      <c r="AC192">
        <v>0</v>
      </c>
      <c r="AD192">
        <v>0</v>
      </c>
      <c r="AE192">
        <f>Tabla1_2[[#This Row],[Salario t]]/100*2</f>
        <v>11600</v>
      </c>
      <c r="AF192">
        <f>Tabla1_2[[#This Row],[Censantias]]/100*5</f>
        <v>580</v>
      </c>
      <c r="AG192">
        <f>Tabla1_2[[#This Row],[SALARIO]]/30*2</f>
        <v>77333.333333333328</v>
      </c>
      <c r="AH192">
        <v>0</v>
      </c>
      <c r="AI192">
        <f>Tabla1_2[[#This Row],[Prima]]+Tabla1_2[[#This Row],[Censantias]]+Tabla1_2[[#This Row],[Base Minima]]+Tabla1_2[[#This Row],[Subsidio de Transporte]]</f>
        <v>750133.33333333337</v>
      </c>
      <c r="AJ192">
        <f>Tabla1_2[[#This Row],[Pago Neto]]*24</f>
        <v>18003200</v>
      </c>
      <c r="AK192">
        <v>0</v>
      </c>
      <c r="AL192">
        <v>20000</v>
      </c>
      <c r="AM192">
        <v>15</v>
      </c>
    </row>
    <row r="193" spans="1:39" x14ac:dyDescent="0.35">
      <c r="A193" t="s">
        <v>4867</v>
      </c>
      <c r="B193" t="s">
        <v>199</v>
      </c>
      <c r="C193" s="1">
        <v>27517</v>
      </c>
      <c r="D193" t="s">
        <v>1389</v>
      </c>
      <c r="E193" t="s">
        <v>1390</v>
      </c>
      <c r="F193" t="s">
        <v>3867</v>
      </c>
      <c r="G193" t="s">
        <v>2883</v>
      </c>
      <c r="H193" s="1">
        <v>41841.380231481482</v>
      </c>
      <c r="I193" t="s">
        <v>3675</v>
      </c>
      <c r="J193">
        <v>1160000</v>
      </c>
      <c r="K193">
        <v>15</v>
      </c>
      <c r="L193">
        <f>Tabla1_2[[#This Row],[SALARIO]]/30*Tabla1_2[[#This Row],[Dias Liquidados]]</f>
        <v>580000</v>
      </c>
      <c r="M193">
        <f>Tabla1_2[[#This Row],[SALARIO]]/100*14/2</f>
        <v>81200</v>
      </c>
      <c r="N193">
        <v>1</v>
      </c>
      <c r="O193">
        <f>Tabla1_2[[#This Row],[Salario t]]*Tabla1_2[[#This Row],['# de Salarios Minimos]]</f>
        <v>580000</v>
      </c>
      <c r="P193">
        <f>Tabla1_2[[#This Row],[Salario t]]*12</f>
        <v>6960000</v>
      </c>
      <c r="Q193">
        <v>2</v>
      </c>
      <c r="R193">
        <v>2</v>
      </c>
      <c r="S193">
        <v>50000</v>
      </c>
      <c r="T193">
        <v>250000</v>
      </c>
      <c r="U193">
        <v>5000</v>
      </c>
      <c r="V193">
        <f>Tabla1_2[[#This Row],[SALARIO]]/100*8.4</f>
        <v>97440</v>
      </c>
      <c r="W193">
        <f>Tabla1_2[[#This Row],[Seguridad social]]/2</f>
        <v>48720</v>
      </c>
      <c r="X193">
        <f>Tabla1_2[[#This Row],[Seguridad social]]-Tabla1_2[[#This Row],[salud 4%]]</f>
        <v>48720</v>
      </c>
      <c r="Y193">
        <f>Tabla1_2[[#This Row],[Base Minima]]/30*4</f>
        <v>77333.333333333328</v>
      </c>
      <c r="Z193">
        <f>Tabla1_2[[#This Row],[Fondo de Empleados]]+Tabla1_2[[#This Row],[Seguridad social]]</f>
        <v>174773.33333333331</v>
      </c>
      <c r="AA193">
        <f>Tabla1_2[[#This Row],[SALARIO]]/100*1.4</f>
        <v>16239.999999999998</v>
      </c>
      <c r="AB193">
        <f>Tabla1_2[[#This Row],[Base Minima]]/15*1.5</f>
        <v>58000</v>
      </c>
      <c r="AC193">
        <v>0</v>
      </c>
      <c r="AD193">
        <v>0</v>
      </c>
      <c r="AE193">
        <f>Tabla1_2[[#This Row],[Salario t]]/100*2</f>
        <v>11600</v>
      </c>
      <c r="AF193">
        <f>Tabla1_2[[#This Row],[Censantias]]/100*5</f>
        <v>580</v>
      </c>
      <c r="AG193">
        <f>Tabla1_2[[#This Row],[SALARIO]]/30*2</f>
        <v>77333.333333333328</v>
      </c>
      <c r="AH193">
        <v>0</v>
      </c>
      <c r="AI193">
        <f>Tabla1_2[[#This Row],[Prima]]+Tabla1_2[[#This Row],[Censantias]]+Tabla1_2[[#This Row],[Base Minima]]+Tabla1_2[[#This Row],[Subsidio de Transporte]]</f>
        <v>750133.33333333337</v>
      </c>
      <c r="AJ193">
        <f>Tabla1_2[[#This Row],[Pago Neto]]*24</f>
        <v>18003200</v>
      </c>
      <c r="AK193">
        <v>0</v>
      </c>
      <c r="AL193">
        <v>20000</v>
      </c>
      <c r="AM193">
        <v>15</v>
      </c>
    </row>
    <row r="194" spans="1:39" x14ac:dyDescent="0.35">
      <c r="A194" t="s">
        <v>4868</v>
      </c>
      <c r="B194" t="s">
        <v>200</v>
      </c>
      <c r="C194" s="1">
        <v>35367</v>
      </c>
      <c r="D194" t="s">
        <v>1391</v>
      </c>
      <c r="E194" t="s">
        <v>1392</v>
      </c>
      <c r="F194" t="s">
        <v>3868</v>
      </c>
      <c r="G194" t="s">
        <v>2884</v>
      </c>
      <c r="H194" s="1">
        <v>39204.742627314816</v>
      </c>
      <c r="I194" t="s">
        <v>3674</v>
      </c>
      <c r="J194">
        <v>1160000</v>
      </c>
      <c r="K194">
        <v>15</v>
      </c>
      <c r="L194">
        <f>Tabla1_2[[#This Row],[SALARIO]]/30*Tabla1_2[[#This Row],[Dias Liquidados]]</f>
        <v>580000</v>
      </c>
      <c r="M194">
        <f>Tabla1_2[[#This Row],[SALARIO]]/100*14/2</f>
        <v>81200</v>
      </c>
      <c r="N194">
        <v>1</v>
      </c>
      <c r="O194">
        <f>Tabla1_2[[#This Row],[Salario t]]*Tabla1_2[[#This Row],['# de Salarios Minimos]]</f>
        <v>580000</v>
      </c>
      <c r="P194">
        <f>Tabla1_2[[#This Row],[Salario t]]*12</f>
        <v>6960000</v>
      </c>
      <c r="Q194">
        <v>2</v>
      </c>
      <c r="R194">
        <v>2</v>
      </c>
      <c r="S194">
        <v>50000</v>
      </c>
      <c r="T194">
        <v>250000</v>
      </c>
      <c r="U194">
        <v>5000</v>
      </c>
      <c r="V194">
        <f>Tabla1_2[[#This Row],[SALARIO]]/100*8.4</f>
        <v>97440</v>
      </c>
      <c r="W194">
        <f>Tabla1_2[[#This Row],[Seguridad social]]/2</f>
        <v>48720</v>
      </c>
      <c r="X194">
        <f>Tabla1_2[[#This Row],[Seguridad social]]-Tabla1_2[[#This Row],[salud 4%]]</f>
        <v>48720</v>
      </c>
      <c r="Y194">
        <f>Tabla1_2[[#This Row],[Base Minima]]/30*4</f>
        <v>77333.333333333328</v>
      </c>
      <c r="Z194">
        <f>Tabla1_2[[#This Row],[Fondo de Empleados]]+Tabla1_2[[#This Row],[Seguridad social]]</f>
        <v>174773.33333333331</v>
      </c>
      <c r="AA194">
        <f>Tabla1_2[[#This Row],[SALARIO]]/100*1.4</f>
        <v>16239.999999999998</v>
      </c>
      <c r="AB194">
        <f>Tabla1_2[[#This Row],[Base Minima]]/15*1.5</f>
        <v>58000</v>
      </c>
      <c r="AC194">
        <v>0</v>
      </c>
      <c r="AD194">
        <v>0</v>
      </c>
      <c r="AE194">
        <f>Tabla1_2[[#This Row],[Salario t]]/100*2</f>
        <v>11600</v>
      </c>
      <c r="AF194">
        <f>Tabla1_2[[#This Row],[Censantias]]/100*5</f>
        <v>580</v>
      </c>
      <c r="AG194">
        <f>Tabla1_2[[#This Row],[SALARIO]]/30*2</f>
        <v>77333.333333333328</v>
      </c>
      <c r="AH194">
        <v>0</v>
      </c>
      <c r="AI194">
        <f>Tabla1_2[[#This Row],[Prima]]+Tabla1_2[[#This Row],[Censantias]]+Tabla1_2[[#This Row],[Base Minima]]+Tabla1_2[[#This Row],[Subsidio de Transporte]]</f>
        <v>750133.33333333337</v>
      </c>
      <c r="AJ194">
        <f>Tabla1_2[[#This Row],[Pago Neto]]*24</f>
        <v>18003200</v>
      </c>
      <c r="AK194">
        <v>0</v>
      </c>
      <c r="AL194">
        <v>20000</v>
      </c>
      <c r="AM194">
        <v>15</v>
      </c>
    </row>
    <row r="195" spans="1:39" x14ac:dyDescent="0.35">
      <c r="A195" t="s">
        <v>4869</v>
      </c>
      <c r="B195" t="s">
        <v>201</v>
      </c>
      <c r="C195" s="1">
        <v>32776</v>
      </c>
      <c r="D195" t="s">
        <v>1393</v>
      </c>
      <c r="E195" t="s">
        <v>1394</v>
      </c>
      <c r="F195" t="s">
        <v>3869</v>
      </c>
      <c r="G195" t="s">
        <v>2885</v>
      </c>
      <c r="H195" s="1">
        <v>39180.475601851853</v>
      </c>
      <c r="I195" t="s">
        <v>3674</v>
      </c>
      <c r="J195">
        <v>1160000</v>
      </c>
      <c r="K195">
        <v>15</v>
      </c>
      <c r="L195">
        <f>Tabla1_2[[#This Row],[SALARIO]]/30*Tabla1_2[[#This Row],[Dias Liquidados]]</f>
        <v>580000</v>
      </c>
      <c r="M195">
        <f>Tabla1_2[[#This Row],[SALARIO]]/100*14/2</f>
        <v>81200</v>
      </c>
      <c r="N195">
        <v>1</v>
      </c>
      <c r="O195">
        <f>Tabla1_2[[#This Row],[Salario t]]*Tabla1_2[[#This Row],['# de Salarios Minimos]]</f>
        <v>580000</v>
      </c>
      <c r="P195">
        <f>Tabla1_2[[#This Row],[Salario t]]*12</f>
        <v>6960000</v>
      </c>
      <c r="Q195">
        <v>2</v>
      </c>
      <c r="R195">
        <v>2</v>
      </c>
      <c r="S195">
        <v>50000</v>
      </c>
      <c r="T195">
        <v>250000</v>
      </c>
      <c r="U195">
        <v>5000</v>
      </c>
      <c r="V195">
        <f>Tabla1_2[[#This Row],[SALARIO]]/100*8.4</f>
        <v>97440</v>
      </c>
      <c r="W195">
        <f>Tabla1_2[[#This Row],[Seguridad social]]/2</f>
        <v>48720</v>
      </c>
      <c r="X195">
        <f>Tabla1_2[[#This Row],[Seguridad social]]-Tabla1_2[[#This Row],[salud 4%]]</f>
        <v>48720</v>
      </c>
      <c r="Y195">
        <f>Tabla1_2[[#This Row],[Base Minima]]/30*4</f>
        <v>77333.333333333328</v>
      </c>
      <c r="Z195">
        <f>Tabla1_2[[#This Row],[Fondo de Empleados]]+Tabla1_2[[#This Row],[Seguridad social]]</f>
        <v>174773.33333333331</v>
      </c>
      <c r="AA195">
        <f>Tabla1_2[[#This Row],[SALARIO]]/100*1.4</f>
        <v>16239.999999999998</v>
      </c>
      <c r="AB195">
        <f>Tabla1_2[[#This Row],[Base Minima]]/15*1.5</f>
        <v>58000</v>
      </c>
      <c r="AC195">
        <v>0</v>
      </c>
      <c r="AD195">
        <v>0</v>
      </c>
      <c r="AE195">
        <f>Tabla1_2[[#This Row],[Salario t]]/100*2</f>
        <v>11600</v>
      </c>
      <c r="AF195">
        <f>Tabla1_2[[#This Row],[Censantias]]/100*5</f>
        <v>580</v>
      </c>
      <c r="AG195">
        <f>Tabla1_2[[#This Row],[SALARIO]]/30*2</f>
        <v>77333.333333333328</v>
      </c>
      <c r="AH195">
        <v>0</v>
      </c>
      <c r="AI195">
        <f>Tabla1_2[[#This Row],[Prima]]+Tabla1_2[[#This Row],[Censantias]]+Tabla1_2[[#This Row],[Base Minima]]+Tabla1_2[[#This Row],[Subsidio de Transporte]]</f>
        <v>750133.33333333337</v>
      </c>
      <c r="AJ195">
        <f>Tabla1_2[[#This Row],[Pago Neto]]*24</f>
        <v>18003200</v>
      </c>
      <c r="AK195">
        <v>0</v>
      </c>
      <c r="AL195">
        <v>20000</v>
      </c>
      <c r="AM195">
        <v>15</v>
      </c>
    </row>
    <row r="196" spans="1:39" x14ac:dyDescent="0.35">
      <c r="A196" t="s">
        <v>4870</v>
      </c>
      <c r="B196" t="s">
        <v>202</v>
      </c>
      <c r="C196" s="1">
        <v>34250</v>
      </c>
      <c r="D196" t="s">
        <v>1395</v>
      </c>
      <c r="E196" t="s">
        <v>1396</v>
      </c>
      <c r="F196" t="s">
        <v>3870</v>
      </c>
      <c r="G196" t="s">
        <v>2886</v>
      </c>
      <c r="H196" s="1">
        <v>38751.748738425929</v>
      </c>
      <c r="I196" t="s">
        <v>3671</v>
      </c>
      <c r="J196">
        <v>1160000</v>
      </c>
      <c r="K196">
        <v>15</v>
      </c>
      <c r="L196">
        <f>Tabla1_2[[#This Row],[SALARIO]]/30*Tabla1_2[[#This Row],[Dias Liquidados]]</f>
        <v>580000</v>
      </c>
      <c r="M196">
        <f>Tabla1_2[[#This Row],[SALARIO]]/100*14/2</f>
        <v>81200</v>
      </c>
      <c r="N196">
        <v>2</v>
      </c>
      <c r="O196">
        <f>Tabla1_2[[#This Row],[Salario t]]*Tabla1_2[[#This Row],['# de Salarios Minimos]]</f>
        <v>1160000</v>
      </c>
      <c r="P196">
        <f>Tabla1_2[[#This Row],[Salario t]]*12</f>
        <v>6960000</v>
      </c>
      <c r="Q196">
        <v>2</v>
      </c>
      <c r="R196">
        <v>2</v>
      </c>
      <c r="S196">
        <v>50000</v>
      </c>
      <c r="T196">
        <v>250000</v>
      </c>
      <c r="U196">
        <v>5000</v>
      </c>
      <c r="V196">
        <f>Tabla1_2[[#This Row],[SALARIO]]/100*8.4</f>
        <v>97440</v>
      </c>
      <c r="W196">
        <f>Tabla1_2[[#This Row],[Seguridad social]]/2</f>
        <v>48720</v>
      </c>
      <c r="X196">
        <f>Tabla1_2[[#This Row],[Seguridad social]]-Tabla1_2[[#This Row],[salud 4%]]</f>
        <v>48720</v>
      </c>
      <c r="Y196">
        <f>Tabla1_2[[#This Row],[Base Minima]]/30*4</f>
        <v>154666.66666666666</v>
      </c>
      <c r="Z196">
        <f>Tabla1_2[[#This Row],[Fondo de Empleados]]+Tabla1_2[[#This Row],[Seguridad social]]</f>
        <v>252106.66666666666</v>
      </c>
      <c r="AA196">
        <f>Tabla1_2[[#This Row],[SALARIO]]/100*1.4</f>
        <v>16239.999999999998</v>
      </c>
      <c r="AB196">
        <f>Tabla1_2[[#This Row],[Base Minima]]/15*1.5</f>
        <v>116000</v>
      </c>
      <c r="AC196">
        <v>0</v>
      </c>
      <c r="AD196">
        <v>0</v>
      </c>
      <c r="AE196">
        <f>Tabla1_2[[#This Row],[Salario t]]/100*2</f>
        <v>11600</v>
      </c>
      <c r="AF196">
        <f>Tabla1_2[[#This Row],[Censantias]]/100*5</f>
        <v>580</v>
      </c>
      <c r="AG196">
        <f>Tabla1_2[[#This Row],[SALARIO]]/30*2</f>
        <v>77333.333333333328</v>
      </c>
      <c r="AH196">
        <v>0</v>
      </c>
      <c r="AI196">
        <f>Tabla1_2[[#This Row],[Prima]]+Tabla1_2[[#This Row],[Censantias]]+Tabla1_2[[#This Row],[Base Minima]]+Tabla1_2[[#This Row],[Subsidio de Transporte]]</f>
        <v>1330133.3333333333</v>
      </c>
      <c r="AJ196">
        <f>Tabla1_2[[#This Row],[Pago Neto]]*24</f>
        <v>31923200</v>
      </c>
      <c r="AK196">
        <v>0</v>
      </c>
      <c r="AL196">
        <v>20000</v>
      </c>
      <c r="AM196">
        <v>15</v>
      </c>
    </row>
    <row r="197" spans="1:39" x14ac:dyDescent="0.35">
      <c r="A197" t="s">
        <v>4871</v>
      </c>
      <c r="B197" t="s">
        <v>203</v>
      </c>
      <c r="C197" s="1">
        <v>35916</v>
      </c>
      <c r="D197" t="s">
        <v>1397</v>
      </c>
      <c r="E197" t="s">
        <v>1398</v>
      </c>
      <c r="F197" t="s">
        <v>3871</v>
      </c>
      <c r="G197" t="s">
        <v>2887</v>
      </c>
      <c r="H197" s="1">
        <v>38468.927534722221</v>
      </c>
      <c r="I197" t="s">
        <v>3674</v>
      </c>
      <c r="J197">
        <v>1160000</v>
      </c>
      <c r="K197">
        <v>15</v>
      </c>
      <c r="L197">
        <f>Tabla1_2[[#This Row],[SALARIO]]/30*Tabla1_2[[#This Row],[Dias Liquidados]]</f>
        <v>580000</v>
      </c>
      <c r="M197">
        <f>Tabla1_2[[#This Row],[SALARIO]]/100*14/2</f>
        <v>81200</v>
      </c>
      <c r="N197">
        <v>2</v>
      </c>
      <c r="O197">
        <f>Tabla1_2[[#This Row],[Salario t]]*Tabla1_2[[#This Row],['# de Salarios Minimos]]</f>
        <v>1160000</v>
      </c>
      <c r="P197">
        <f>Tabla1_2[[#This Row],[Salario t]]*12</f>
        <v>6960000</v>
      </c>
      <c r="Q197">
        <v>2</v>
      </c>
      <c r="R197">
        <v>2</v>
      </c>
      <c r="S197">
        <v>50000</v>
      </c>
      <c r="T197">
        <v>250000</v>
      </c>
      <c r="U197">
        <v>5000</v>
      </c>
      <c r="V197">
        <f>Tabla1_2[[#This Row],[SALARIO]]/100*8.4</f>
        <v>97440</v>
      </c>
      <c r="W197">
        <f>Tabla1_2[[#This Row],[Seguridad social]]/2</f>
        <v>48720</v>
      </c>
      <c r="X197">
        <f>Tabla1_2[[#This Row],[Seguridad social]]-Tabla1_2[[#This Row],[salud 4%]]</f>
        <v>48720</v>
      </c>
      <c r="Y197">
        <f>Tabla1_2[[#This Row],[Base Minima]]/30*4</f>
        <v>154666.66666666666</v>
      </c>
      <c r="Z197">
        <f>Tabla1_2[[#This Row],[Fondo de Empleados]]+Tabla1_2[[#This Row],[Seguridad social]]</f>
        <v>252106.66666666666</v>
      </c>
      <c r="AA197">
        <f>Tabla1_2[[#This Row],[SALARIO]]/100*1.4</f>
        <v>16239.999999999998</v>
      </c>
      <c r="AB197">
        <f>Tabla1_2[[#This Row],[Base Minima]]/15*1.5</f>
        <v>116000</v>
      </c>
      <c r="AC197">
        <v>0</v>
      </c>
      <c r="AD197">
        <v>0</v>
      </c>
      <c r="AE197">
        <f>Tabla1_2[[#This Row],[Salario t]]/100*2</f>
        <v>11600</v>
      </c>
      <c r="AF197">
        <f>Tabla1_2[[#This Row],[Censantias]]/100*5</f>
        <v>580</v>
      </c>
      <c r="AG197">
        <f>Tabla1_2[[#This Row],[SALARIO]]/30*2</f>
        <v>77333.333333333328</v>
      </c>
      <c r="AH197">
        <v>0</v>
      </c>
      <c r="AI197">
        <f>Tabla1_2[[#This Row],[Prima]]+Tabla1_2[[#This Row],[Censantias]]+Tabla1_2[[#This Row],[Base Minima]]+Tabla1_2[[#This Row],[Subsidio de Transporte]]</f>
        <v>1330133.3333333333</v>
      </c>
      <c r="AJ197">
        <f>Tabla1_2[[#This Row],[Pago Neto]]*24</f>
        <v>31923200</v>
      </c>
      <c r="AK197">
        <v>0</v>
      </c>
      <c r="AL197">
        <v>20000</v>
      </c>
      <c r="AM197">
        <v>15</v>
      </c>
    </row>
    <row r="198" spans="1:39" x14ac:dyDescent="0.35">
      <c r="A198" t="s">
        <v>4872</v>
      </c>
      <c r="B198" t="s">
        <v>204</v>
      </c>
      <c r="C198" s="1">
        <v>34994</v>
      </c>
      <c r="D198" t="s">
        <v>1399</v>
      </c>
      <c r="E198" t="s">
        <v>1400</v>
      </c>
      <c r="F198" t="s">
        <v>3872</v>
      </c>
      <c r="G198" t="s">
        <v>2888</v>
      </c>
      <c r="H198" s="1">
        <v>42544.160358796296</v>
      </c>
      <c r="I198" t="s">
        <v>3675</v>
      </c>
      <c r="J198">
        <v>1160000</v>
      </c>
      <c r="K198">
        <v>15</v>
      </c>
      <c r="L198">
        <f>Tabla1_2[[#This Row],[SALARIO]]/30*Tabla1_2[[#This Row],[Dias Liquidados]]</f>
        <v>580000</v>
      </c>
      <c r="M198">
        <f>Tabla1_2[[#This Row],[SALARIO]]/100*14/2</f>
        <v>81200</v>
      </c>
      <c r="N198">
        <v>2</v>
      </c>
      <c r="O198">
        <f>Tabla1_2[[#This Row],[Salario t]]*Tabla1_2[[#This Row],['# de Salarios Minimos]]</f>
        <v>1160000</v>
      </c>
      <c r="P198">
        <f>Tabla1_2[[#This Row],[Salario t]]*12</f>
        <v>6960000</v>
      </c>
      <c r="Q198">
        <v>2</v>
      </c>
      <c r="R198">
        <v>2</v>
      </c>
      <c r="S198">
        <v>50000</v>
      </c>
      <c r="T198">
        <v>250000</v>
      </c>
      <c r="U198">
        <v>5000</v>
      </c>
      <c r="V198">
        <f>Tabla1_2[[#This Row],[SALARIO]]/100*8.4</f>
        <v>97440</v>
      </c>
      <c r="W198">
        <f>Tabla1_2[[#This Row],[Seguridad social]]/2</f>
        <v>48720</v>
      </c>
      <c r="X198">
        <f>Tabla1_2[[#This Row],[Seguridad social]]-Tabla1_2[[#This Row],[salud 4%]]</f>
        <v>48720</v>
      </c>
      <c r="Y198">
        <f>Tabla1_2[[#This Row],[Base Minima]]/30*4</f>
        <v>154666.66666666666</v>
      </c>
      <c r="Z198">
        <f>Tabla1_2[[#This Row],[Fondo de Empleados]]+Tabla1_2[[#This Row],[Seguridad social]]</f>
        <v>252106.66666666666</v>
      </c>
      <c r="AA198">
        <f>Tabla1_2[[#This Row],[SALARIO]]/100*1.4</f>
        <v>16239.999999999998</v>
      </c>
      <c r="AB198">
        <f>Tabla1_2[[#This Row],[Base Minima]]/15*1.5</f>
        <v>116000</v>
      </c>
      <c r="AC198">
        <v>0</v>
      </c>
      <c r="AD198">
        <v>0</v>
      </c>
      <c r="AE198">
        <f>Tabla1_2[[#This Row],[Salario t]]/100*2</f>
        <v>11600</v>
      </c>
      <c r="AF198">
        <f>Tabla1_2[[#This Row],[Censantias]]/100*5</f>
        <v>580</v>
      </c>
      <c r="AG198">
        <f>Tabla1_2[[#This Row],[SALARIO]]/30*2</f>
        <v>77333.333333333328</v>
      </c>
      <c r="AH198">
        <v>0</v>
      </c>
      <c r="AI198">
        <f>Tabla1_2[[#This Row],[Prima]]+Tabla1_2[[#This Row],[Censantias]]+Tabla1_2[[#This Row],[Base Minima]]+Tabla1_2[[#This Row],[Subsidio de Transporte]]</f>
        <v>1330133.3333333333</v>
      </c>
      <c r="AJ198">
        <f>Tabla1_2[[#This Row],[Pago Neto]]*24</f>
        <v>31923200</v>
      </c>
      <c r="AK198">
        <v>0</v>
      </c>
      <c r="AL198">
        <v>20000</v>
      </c>
      <c r="AM198">
        <v>15</v>
      </c>
    </row>
    <row r="199" spans="1:39" x14ac:dyDescent="0.35">
      <c r="A199" t="s">
        <v>4873</v>
      </c>
      <c r="B199" t="s">
        <v>205</v>
      </c>
      <c r="C199" s="1">
        <v>30728</v>
      </c>
      <c r="D199" t="s">
        <v>1401</v>
      </c>
      <c r="E199" t="s">
        <v>1402</v>
      </c>
      <c r="F199" t="s">
        <v>3873</v>
      </c>
      <c r="G199" t="s">
        <v>2889</v>
      </c>
      <c r="H199" s="1">
        <v>42433.511689814812</v>
      </c>
      <c r="I199" t="s">
        <v>3675</v>
      </c>
      <c r="J199">
        <v>1160000</v>
      </c>
      <c r="K199">
        <v>15</v>
      </c>
      <c r="L199">
        <f>Tabla1_2[[#This Row],[SALARIO]]/30*Tabla1_2[[#This Row],[Dias Liquidados]]</f>
        <v>580000</v>
      </c>
      <c r="M199">
        <f>Tabla1_2[[#This Row],[SALARIO]]/100*14/2</f>
        <v>81200</v>
      </c>
      <c r="N199">
        <v>4</v>
      </c>
      <c r="O199">
        <f>Tabla1_2[[#This Row],[Salario t]]*Tabla1_2[[#This Row],['# de Salarios Minimos]]</f>
        <v>2320000</v>
      </c>
      <c r="P199">
        <f>Tabla1_2[[#This Row],[Salario t]]*12</f>
        <v>6960000</v>
      </c>
      <c r="Q199">
        <v>2</v>
      </c>
      <c r="R199">
        <v>2</v>
      </c>
      <c r="S199">
        <v>50000</v>
      </c>
      <c r="T199">
        <v>250000</v>
      </c>
      <c r="U199">
        <v>5000</v>
      </c>
      <c r="V199">
        <f>Tabla1_2[[#This Row],[SALARIO]]/100*8.4</f>
        <v>97440</v>
      </c>
      <c r="W199">
        <f>Tabla1_2[[#This Row],[Seguridad social]]/2</f>
        <v>48720</v>
      </c>
      <c r="X199">
        <f>Tabla1_2[[#This Row],[Seguridad social]]-Tabla1_2[[#This Row],[salud 4%]]</f>
        <v>48720</v>
      </c>
      <c r="Y199">
        <f>Tabla1_2[[#This Row],[Base Minima]]/30*4</f>
        <v>309333.33333333331</v>
      </c>
      <c r="Z199">
        <f>Tabla1_2[[#This Row],[Fondo de Empleados]]+Tabla1_2[[#This Row],[Seguridad social]]</f>
        <v>406773.33333333331</v>
      </c>
      <c r="AA199">
        <f>Tabla1_2[[#This Row],[SALARIO]]/100*1.4</f>
        <v>16239.999999999998</v>
      </c>
      <c r="AB199">
        <f>Tabla1_2[[#This Row],[Base Minima]]/15*1.5</f>
        <v>232000</v>
      </c>
      <c r="AC199">
        <v>0</v>
      </c>
      <c r="AD199">
        <v>0</v>
      </c>
      <c r="AE199">
        <f>Tabla1_2[[#This Row],[Salario t]]/100*2</f>
        <v>11600</v>
      </c>
      <c r="AF199">
        <f>Tabla1_2[[#This Row],[Censantias]]/100*5</f>
        <v>580</v>
      </c>
      <c r="AG199">
        <f>Tabla1_2[[#This Row],[SALARIO]]/30*2</f>
        <v>77333.333333333328</v>
      </c>
      <c r="AH199">
        <v>0</v>
      </c>
      <c r="AI199">
        <f>Tabla1_2[[#This Row],[Prima]]+Tabla1_2[[#This Row],[Censantias]]+Tabla1_2[[#This Row],[Base Minima]]+Tabla1_2[[#This Row],[Subsidio de Transporte]]</f>
        <v>2490133.3333333335</v>
      </c>
      <c r="AJ199">
        <f>Tabla1_2[[#This Row],[Pago Neto]]*24</f>
        <v>59763200</v>
      </c>
      <c r="AK199">
        <v>0</v>
      </c>
      <c r="AL199">
        <v>20000</v>
      </c>
      <c r="AM199">
        <v>15</v>
      </c>
    </row>
    <row r="200" spans="1:39" x14ac:dyDescent="0.35">
      <c r="A200" t="s">
        <v>4874</v>
      </c>
      <c r="B200" t="s">
        <v>206</v>
      </c>
      <c r="C200" s="1">
        <v>28005</v>
      </c>
      <c r="D200" t="s">
        <v>1403</v>
      </c>
      <c r="E200" t="s">
        <v>1404</v>
      </c>
      <c r="F200" t="s">
        <v>3874</v>
      </c>
      <c r="G200" t="s">
        <v>2890</v>
      </c>
      <c r="H200" s="1">
        <v>39222.76840277778</v>
      </c>
      <c r="I200" t="s">
        <v>3673</v>
      </c>
      <c r="J200">
        <v>1160000</v>
      </c>
      <c r="K200">
        <v>15</v>
      </c>
      <c r="L200">
        <f>Tabla1_2[[#This Row],[SALARIO]]/30*Tabla1_2[[#This Row],[Dias Liquidados]]</f>
        <v>580000</v>
      </c>
      <c r="M200">
        <f>Tabla1_2[[#This Row],[SALARIO]]/100*14/2</f>
        <v>81200</v>
      </c>
      <c r="N200">
        <v>4</v>
      </c>
      <c r="O200">
        <f>Tabla1_2[[#This Row],[Salario t]]*Tabla1_2[[#This Row],['# de Salarios Minimos]]</f>
        <v>2320000</v>
      </c>
      <c r="P200">
        <f>Tabla1_2[[#This Row],[Salario t]]*12</f>
        <v>6960000</v>
      </c>
      <c r="Q200">
        <v>2</v>
      </c>
      <c r="R200">
        <v>2</v>
      </c>
      <c r="S200">
        <v>50000</v>
      </c>
      <c r="T200">
        <v>250000</v>
      </c>
      <c r="U200">
        <v>5000</v>
      </c>
      <c r="V200">
        <f>Tabla1_2[[#This Row],[SALARIO]]/100*8.4</f>
        <v>97440</v>
      </c>
      <c r="W200">
        <f>Tabla1_2[[#This Row],[Seguridad social]]/2</f>
        <v>48720</v>
      </c>
      <c r="X200">
        <f>Tabla1_2[[#This Row],[Seguridad social]]-Tabla1_2[[#This Row],[salud 4%]]</f>
        <v>48720</v>
      </c>
      <c r="Y200">
        <f>Tabla1_2[[#This Row],[Base Minima]]/30*4</f>
        <v>309333.33333333331</v>
      </c>
      <c r="Z200">
        <f>Tabla1_2[[#This Row],[Fondo de Empleados]]+Tabla1_2[[#This Row],[Seguridad social]]</f>
        <v>406773.33333333331</v>
      </c>
      <c r="AA200">
        <f>Tabla1_2[[#This Row],[SALARIO]]/100*1.4</f>
        <v>16239.999999999998</v>
      </c>
      <c r="AB200">
        <f>Tabla1_2[[#This Row],[Base Minima]]/15*1.5</f>
        <v>232000</v>
      </c>
      <c r="AC200">
        <v>0</v>
      </c>
      <c r="AD200">
        <v>0</v>
      </c>
      <c r="AE200">
        <f>Tabla1_2[[#This Row],[Salario t]]/100*2</f>
        <v>11600</v>
      </c>
      <c r="AF200">
        <f>Tabla1_2[[#This Row],[Censantias]]/100*5</f>
        <v>580</v>
      </c>
      <c r="AG200">
        <f>Tabla1_2[[#This Row],[SALARIO]]/30*2</f>
        <v>77333.333333333328</v>
      </c>
      <c r="AH200">
        <v>0</v>
      </c>
      <c r="AI200">
        <f>Tabla1_2[[#This Row],[Prima]]+Tabla1_2[[#This Row],[Censantias]]+Tabla1_2[[#This Row],[Base Minima]]+Tabla1_2[[#This Row],[Subsidio de Transporte]]</f>
        <v>2490133.3333333335</v>
      </c>
      <c r="AJ200">
        <f>Tabla1_2[[#This Row],[Pago Neto]]*24</f>
        <v>59763200</v>
      </c>
      <c r="AK200">
        <v>0</v>
      </c>
      <c r="AL200">
        <v>20000</v>
      </c>
      <c r="AM200">
        <v>15</v>
      </c>
    </row>
    <row r="201" spans="1:39" x14ac:dyDescent="0.35">
      <c r="A201" t="s">
        <v>4875</v>
      </c>
      <c r="B201" t="s">
        <v>207</v>
      </c>
      <c r="C201" s="1">
        <v>36027</v>
      </c>
      <c r="D201" t="s">
        <v>1405</v>
      </c>
      <c r="E201" t="s">
        <v>1406</v>
      </c>
      <c r="F201" t="s">
        <v>3875</v>
      </c>
      <c r="G201" t="s">
        <v>2891</v>
      </c>
      <c r="H201" s="1">
        <v>42516.177430555559</v>
      </c>
      <c r="I201" t="s">
        <v>3671</v>
      </c>
      <c r="J201">
        <v>1160000</v>
      </c>
      <c r="K201">
        <v>15</v>
      </c>
      <c r="L201">
        <f>Tabla1_2[[#This Row],[SALARIO]]/30*Tabla1_2[[#This Row],[Dias Liquidados]]</f>
        <v>580000</v>
      </c>
      <c r="M201">
        <f>Tabla1_2[[#This Row],[SALARIO]]/100*14/2</f>
        <v>81200</v>
      </c>
      <c r="N201">
        <v>4</v>
      </c>
      <c r="O201">
        <f>Tabla1_2[[#This Row],[Salario t]]*Tabla1_2[[#This Row],['# de Salarios Minimos]]</f>
        <v>2320000</v>
      </c>
      <c r="P201">
        <f>Tabla1_2[[#This Row],[Salario t]]*12</f>
        <v>6960000</v>
      </c>
      <c r="Q201">
        <v>2</v>
      </c>
      <c r="R201">
        <v>2</v>
      </c>
      <c r="S201">
        <v>50000</v>
      </c>
      <c r="T201">
        <v>250000</v>
      </c>
      <c r="U201">
        <v>5000</v>
      </c>
      <c r="V201">
        <f>Tabla1_2[[#This Row],[SALARIO]]/100*8.4</f>
        <v>97440</v>
      </c>
      <c r="W201">
        <f>Tabla1_2[[#This Row],[Seguridad social]]/2</f>
        <v>48720</v>
      </c>
      <c r="X201">
        <f>Tabla1_2[[#This Row],[Seguridad social]]-Tabla1_2[[#This Row],[salud 4%]]</f>
        <v>48720</v>
      </c>
      <c r="Y201">
        <f>Tabla1_2[[#This Row],[Base Minima]]/30*4</f>
        <v>309333.33333333331</v>
      </c>
      <c r="Z201">
        <f>Tabla1_2[[#This Row],[Fondo de Empleados]]+Tabla1_2[[#This Row],[Seguridad social]]</f>
        <v>406773.33333333331</v>
      </c>
      <c r="AA201">
        <f>Tabla1_2[[#This Row],[SALARIO]]/100*1.4</f>
        <v>16239.999999999998</v>
      </c>
      <c r="AB201">
        <f>Tabla1_2[[#This Row],[Base Minima]]/15*1.5</f>
        <v>232000</v>
      </c>
      <c r="AC201">
        <v>0</v>
      </c>
      <c r="AD201">
        <v>0</v>
      </c>
      <c r="AE201">
        <f>Tabla1_2[[#This Row],[Salario t]]/100*2</f>
        <v>11600</v>
      </c>
      <c r="AF201">
        <f>Tabla1_2[[#This Row],[Censantias]]/100*5</f>
        <v>580</v>
      </c>
      <c r="AG201">
        <f>Tabla1_2[[#This Row],[SALARIO]]/30*2</f>
        <v>77333.333333333328</v>
      </c>
      <c r="AH201">
        <v>0</v>
      </c>
      <c r="AI201">
        <f>Tabla1_2[[#This Row],[Prima]]+Tabla1_2[[#This Row],[Censantias]]+Tabla1_2[[#This Row],[Base Minima]]+Tabla1_2[[#This Row],[Subsidio de Transporte]]</f>
        <v>2490133.3333333335</v>
      </c>
      <c r="AJ201">
        <f>Tabla1_2[[#This Row],[Pago Neto]]*24</f>
        <v>59763200</v>
      </c>
      <c r="AK201">
        <v>0</v>
      </c>
      <c r="AL201">
        <v>20000</v>
      </c>
      <c r="AM201">
        <v>15</v>
      </c>
    </row>
    <row r="202" spans="1:39" x14ac:dyDescent="0.35">
      <c r="A202" t="s">
        <v>4876</v>
      </c>
      <c r="B202" t="s">
        <v>208</v>
      </c>
      <c r="C202" s="1">
        <v>26381</v>
      </c>
      <c r="D202" t="s">
        <v>1407</v>
      </c>
      <c r="E202" t="s">
        <v>1408</v>
      </c>
      <c r="F202" t="s">
        <v>3876</v>
      </c>
      <c r="G202" t="s">
        <v>2892</v>
      </c>
      <c r="H202" s="1">
        <v>41844.772916666669</v>
      </c>
      <c r="I202" t="s">
        <v>3671</v>
      </c>
      <c r="J202">
        <v>1160000</v>
      </c>
      <c r="K202">
        <v>15</v>
      </c>
      <c r="L202">
        <f>Tabla1_2[[#This Row],[SALARIO]]/30*Tabla1_2[[#This Row],[Dias Liquidados]]</f>
        <v>580000</v>
      </c>
      <c r="M202">
        <f>Tabla1_2[[#This Row],[SALARIO]]/100*14/2</f>
        <v>81200</v>
      </c>
      <c r="N202">
        <v>5</v>
      </c>
      <c r="O202">
        <f>Tabla1_2[[#This Row],[Salario t]]*Tabla1_2[[#This Row],['# de Salarios Minimos]]</f>
        <v>2900000</v>
      </c>
      <c r="P202">
        <f>Tabla1_2[[#This Row],[Salario t]]*12</f>
        <v>6960000</v>
      </c>
      <c r="Q202">
        <v>2</v>
      </c>
      <c r="R202">
        <v>2</v>
      </c>
      <c r="S202">
        <v>50000</v>
      </c>
      <c r="T202">
        <v>250000</v>
      </c>
      <c r="U202">
        <v>5000</v>
      </c>
      <c r="V202">
        <f>Tabla1_2[[#This Row],[SALARIO]]/100*8.4</f>
        <v>97440</v>
      </c>
      <c r="W202">
        <f>Tabla1_2[[#This Row],[Seguridad social]]/2</f>
        <v>48720</v>
      </c>
      <c r="X202">
        <f>Tabla1_2[[#This Row],[Seguridad social]]-Tabla1_2[[#This Row],[salud 4%]]</f>
        <v>48720</v>
      </c>
      <c r="Y202">
        <f>Tabla1_2[[#This Row],[Base Minima]]/30*4</f>
        <v>386666.66666666669</v>
      </c>
      <c r="Z202">
        <f>Tabla1_2[[#This Row],[Fondo de Empleados]]+Tabla1_2[[#This Row],[Seguridad social]]</f>
        <v>484106.66666666669</v>
      </c>
      <c r="AA202">
        <f>Tabla1_2[[#This Row],[SALARIO]]/100*1.4</f>
        <v>16239.999999999998</v>
      </c>
      <c r="AB202">
        <f>Tabla1_2[[#This Row],[Base Minima]]/15*1.5</f>
        <v>290000</v>
      </c>
      <c r="AC202">
        <v>0</v>
      </c>
      <c r="AD202">
        <v>0</v>
      </c>
      <c r="AE202">
        <f>Tabla1_2[[#This Row],[Salario t]]/100*2</f>
        <v>11600</v>
      </c>
      <c r="AF202">
        <f>Tabla1_2[[#This Row],[Censantias]]/100*5</f>
        <v>580</v>
      </c>
      <c r="AG202">
        <f>Tabla1_2[[#This Row],[SALARIO]]/30*2</f>
        <v>77333.333333333328</v>
      </c>
      <c r="AH202">
        <v>0</v>
      </c>
      <c r="AI202">
        <f>Tabla1_2[[#This Row],[Prima]]+Tabla1_2[[#This Row],[Censantias]]+Tabla1_2[[#This Row],[Base Minima]]+Tabla1_2[[#This Row],[Subsidio de Transporte]]</f>
        <v>3070133.3333333335</v>
      </c>
      <c r="AJ202">
        <f>Tabla1_2[[#This Row],[Pago Neto]]*24</f>
        <v>73683200</v>
      </c>
      <c r="AK202">
        <v>0</v>
      </c>
      <c r="AL202">
        <v>20000</v>
      </c>
      <c r="AM202">
        <v>15</v>
      </c>
    </row>
    <row r="203" spans="1:39" x14ac:dyDescent="0.35">
      <c r="A203" t="s">
        <v>4877</v>
      </c>
      <c r="B203" t="s">
        <v>209</v>
      </c>
      <c r="C203" s="1">
        <v>26305</v>
      </c>
      <c r="D203" t="s">
        <v>1409</v>
      </c>
      <c r="E203" t="s">
        <v>1410</v>
      </c>
      <c r="F203" t="s">
        <v>3877</v>
      </c>
      <c r="G203" t="s">
        <v>2893</v>
      </c>
      <c r="H203" s="1">
        <v>40882.767650462964</v>
      </c>
      <c r="I203" t="s">
        <v>3671</v>
      </c>
      <c r="J203">
        <v>1160000</v>
      </c>
      <c r="K203">
        <v>15</v>
      </c>
      <c r="L203">
        <f>Tabla1_2[[#This Row],[SALARIO]]/30*Tabla1_2[[#This Row],[Dias Liquidados]]</f>
        <v>580000</v>
      </c>
      <c r="M203">
        <f>Tabla1_2[[#This Row],[SALARIO]]/100*14/2</f>
        <v>81200</v>
      </c>
      <c r="N203">
        <v>5</v>
      </c>
      <c r="O203">
        <f>Tabla1_2[[#This Row],[Salario t]]*Tabla1_2[[#This Row],['# de Salarios Minimos]]</f>
        <v>2900000</v>
      </c>
      <c r="P203">
        <f>Tabla1_2[[#This Row],[Salario t]]*12</f>
        <v>6960000</v>
      </c>
      <c r="Q203">
        <v>2</v>
      </c>
      <c r="R203">
        <v>2</v>
      </c>
      <c r="S203">
        <v>50000</v>
      </c>
      <c r="T203">
        <v>250000</v>
      </c>
      <c r="U203">
        <v>5000</v>
      </c>
      <c r="V203">
        <f>Tabla1_2[[#This Row],[SALARIO]]/100*8.4</f>
        <v>97440</v>
      </c>
      <c r="W203">
        <f>Tabla1_2[[#This Row],[Seguridad social]]/2</f>
        <v>48720</v>
      </c>
      <c r="X203">
        <f>Tabla1_2[[#This Row],[Seguridad social]]-Tabla1_2[[#This Row],[salud 4%]]</f>
        <v>48720</v>
      </c>
      <c r="Y203">
        <f>Tabla1_2[[#This Row],[Base Minima]]/30*4</f>
        <v>386666.66666666669</v>
      </c>
      <c r="Z203">
        <f>Tabla1_2[[#This Row],[Fondo de Empleados]]+Tabla1_2[[#This Row],[Seguridad social]]</f>
        <v>484106.66666666669</v>
      </c>
      <c r="AA203">
        <f>Tabla1_2[[#This Row],[SALARIO]]/100*1.4</f>
        <v>16239.999999999998</v>
      </c>
      <c r="AB203">
        <f>Tabla1_2[[#This Row],[Base Minima]]/15*1.5</f>
        <v>290000</v>
      </c>
      <c r="AC203">
        <v>0</v>
      </c>
      <c r="AD203">
        <v>0</v>
      </c>
      <c r="AE203">
        <f>Tabla1_2[[#This Row],[Salario t]]/100*2</f>
        <v>11600</v>
      </c>
      <c r="AF203">
        <f>Tabla1_2[[#This Row],[Censantias]]/100*5</f>
        <v>580</v>
      </c>
      <c r="AG203">
        <f>Tabla1_2[[#This Row],[SALARIO]]/30*2</f>
        <v>77333.333333333328</v>
      </c>
      <c r="AH203">
        <v>0</v>
      </c>
      <c r="AI203">
        <f>Tabla1_2[[#This Row],[Prima]]+Tabla1_2[[#This Row],[Censantias]]+Tabla1_2[[#This Row],[Base Minima]]+Tabla1_2[[#This Row],[Subsidio de Transporte]]</f>
        <v>3070133.3333333335</v>
      </c>
      <c r="AJ203">
        <f>Tabla1_2[[#This Row],[Pago Neto]]*24</f>
        <v>73683200</v>
      </c>
      <c r="AK203">
        <v>0</v>
      </c>
      <c r="AL203">
        <v>20000</v>
      </c>
      <c r="AM203">
        <v>15</v>
      </c>
    </row>
    <row r="204" spans="1:39" x14ac:dyDescent="0.35">
      <c r="A204" t="s">
        <v>4878</v>
      </c>
      <c r="B204" t="s">
        <v>210</v>
      </c>
      <c r="C204" s="1">
        <v>25871</v>
      </c>
      <c r="D204" t="s">
        <v>1411</v>
      </c>
      <c r="E204" t="s">
        <v>1412</v>
      </c>
      <c r="F204" t="s">
        <v>3878</v>
      </c>
      <c r="G204" t="s">
        <v>2894</v>
      </c>
      <c r="H204" s="1">
        <v>41479.135949074072</v>
      </c>
      <c r="I204" t="s">
        <v>3671</v>
      </c>
      <c r="J204">
        <v>1160000</v>
      </c>
      <c r="K204">
        <v>15</v>
      </c>
      <c r="L204">
        <f>Tabla1_2[[#This Row],[SALARIO]]/30*Tabla1_2[[#This Row],[Dias Liquidados]]</f>
        <v>580000</v>
      </c>
      <c r="M204">
        <f>Tabla1_2[[#This Row],[SALARIO]]/100*14/2</f>
        <v>81200</v>
      </c>
      <c r="N204">
        <v>6</v>
      </c>
      <c r="O204">
        <f>Tabla1_2[[#This Row],[Salario t]]*Tabla1_2[[#This Row],['# de Salarios Minimos]]</f>
        <v>3480000</v>
      </c>
      <c r="P204">
        <f>Tabla1_2[[#This Row],[Salario t]]*12</f>
        <v>6960000</v>
      </c>
      <c r="Q204">
        <v>2</v>
      </c>
      <c r="R204">
        <v>2</v>
      </c>
      <c r="S204">
        <v>50000</v>
      </c>
      <c r="T204">
        <v>250000</v>
      </c>
      <c r="U204">
        <v>5000</v>
      </c>
      <c r="V204">
        <f>Tabla1_2[[#This Row],[SALARIO]]/100*8.4</f>
        <v>97440</v>
      </c>
      <c r="W204">
        <f>Tabla1_2[[#This Row],[Seguridad social]]/2</f>
        <v>48720</v>
      </c>
      <c r="X204">
        <f>Tabla1_2[[#This Row],[Seguridad social]]-Tabla1_2[[#This Row],[salud 4%]]</f>
        <v>48720</v>
      </c>
      <c r="Y204">
        <f>Tabla1_2[[#This Row],[Base Minima]]/30*4</f>
        <v>464000</v>
      </c>
      <c r="Z204">
        <f>Tabla1_2[[#This Row],[Fondo de Empleados]]+Tabla1_2[[#This Row],[Seguridad social]]</f>
        <v>561440</v>
      </c>
      <c r="AA204">
        <f>Tabla1_2[[#This Row],[SALARIO]]/100*1.4</f>
        <v>16239.999999999998</v>
      </c>
      <c r="AB204">
        <f>Tabla1_2[[#This Row],[Base Minima]]/15*1.5</f>
        <v>348000</v>
      </c>
      <c r="AC204">
        <v>0</v>
      </c>
      <c r="AD204">
        <v>0</v>
      </c>
      <c r="AE204">
        <f>Tabla1_2[[#This Row],[Salario t]]/100*2</f>
        <v>11600</v>
      </c>
      <c r="AF204">
        <f>Tabla1_2[[#This Row],[Censantias]]/100*5</f>
        <v>580</v>
      </c>
      <c r="AG204">
        <f>Tabla1_2[[#This Row],[SALARIO]]/30*2</f>
        <v>77333.333333333328</v>
      </c>
      <c r="AH204">
        <v>0</v>
      </c>
      <c r="AI204">
        <f>Tabla1_2[[#This Row],[Prima]]+Tabla1_2[[#This Row],[Censantias]]+Tabla1_2[[#This Row],[Base Minima]]+Tabla1_2[[#This Row],[Subsidio de Transporte]]</f>
        <v>3650133.3333333335</v>
      </c>
      <c r="AJ204">
        <f>Tabla1_2[[#This Row],[Pago Neto]]*24</f>
        <v>87603200</v>
      </c>
      <c r="AK204">
        <v>0</v>
      </c>
      <c r="AL204">
        <v>20000</v>
      </c>
      <c r="AM204">
        <v>15</v>
      </c>
    </row>
    <row r="205" spans="1:39" x14ac:dyDescent="0.35">
      <c r="A205" t="s">
        <v>4879</v>
      </c>
      <c r="B205" t="s">
        <v>211</v>
      </c>
      <c r="C205" s="1">
        <v>34403</v>
      </c>
      <c r="D205" t="s">
        <v>1413</v>
      </c>
      <c r="E205" t="s">
        <v>1414</v>
      </c>
      <c r="F205" t="s">
        <v>3879</v>
      </c>
      <c r="G205" t="s">
        <v>2895</v>
      </c>
      <c r="H205" s="1">
        <v>43706.590740740743</v>
      </c>
      <c r="I205" t="s">
        <v>3671</v>
      </c>
      <c r="J205">
        <v>1160000</v>
      </c>
      <c r="K205">
        <v>15</v>
      </c>
      <c r="L205">
        <f>Tabla1_2[[#This Row],[SALARIO]]/30*Tabla1_2[[#This Row],[Dias Liquidados]]</f>
        <v>580000</v>
      </c>
      <c r="M205">
        <f>Tabla1_2[[#This Row],[SALARIO]]/100*14/2</f>
        <v>81200</v>
      </c>
      <c r="N205">
        <v>6</v>
      </c>
      <c r="O205">
        <f>Tabla1_2[[#This Row],[Salario t]]*Tabla1_2[[#This Row],['# de Salarios Minimos]]</f>
        <v>3480000</v>
      </c>
      <c r="P205">
        <f>Tabla1_2[[#This Row],[Salario t]]*12</f>
        <v>6960000</v>
      </c>
      <c r="Q205">
        <v>2</v>
      </c>
      <c r="R205">
        <v>2</v>
      </c>
      <c r="S205">
        <v>50000</v>
      </c>
      <c r="T205">
        <v>250000</v>
      </c>
      <c r="U205">
        <v>5000</v>
      </c>
      <c r="V205">
        <f>Tabla1_2[[#This Row],[SALARIO]]/100*8.4</f>
        <v>97440</v>
      </c>
      <c r="W205">
        <f>Tabla1_2[[#This Row],[Seguridad social]]/2</f>
        <v>48720</v>
      </c>
      <c r="X205">
        <f>Tabla1_2[[#This Row],[Seguridad social]]-Tabla1_2[[#This Row],[salud 4%]]</f>
        <v>48720</v>
      </c>
      <c r="Y205">
        <f>Tabla1_2[[#This Row],[Base Minima]]/30*4</f>
        <v>464000</v>
      </c>
      <c r="Z205">
        <f>Tabla1_2[[#This Row],[Fondo de Empleados]]+Tabla1_2[[#This Row],[Seguridad social]]</f>
        <v>561440</v>
      </c>
      <c r="AA205">
        <f>Tabla1_2[[#This Row],[SALARIO]]/100*1.4</f>
        <v>16239.999999999998</v>
      </c>
      <c r="AB205">
        <f>Tabla1_2[[#This Row],[Base Minima]]/15*1.5</f>
        <v>348000</v>
      </c>
      <c r="AC205">
        <v>0</v>
      </c>
      <c r="AD205">
        <v>0</v>
      </c>
      <c r="AE205">
        <f>Tabla1_2[[#This Row],[Salario t]]/100*2</f>
        <v>11600</v>
      </c>
      <c r="AF205">
        <f>Tabla1_2[[#This Row],[Censantias]]/100*5</f>
        <v>580</v>
      </c>
      <c r="AG205">
        <f>Tabla1_2[[#This Row],[SALARIO]]/30*2</f>
        <v>77333.333333333328</v>
      </c>
      <c r="AH205">
        <v>0</v>
      </c>
      <c r="AI205">
        <f>Tabla1_2[[#This Row],[Prima]]+Tabla1_2[[#This Row],[Censantias]]+Tabla1_2[[#This Row],[Base Minima]]+Tabla1_2[[#This Row],[Subsidio de Transporte]]</f>
        <v>3650133.3333333335</v>
      </c>
      <c r="AJ205">
        <f>Tabla1_2[[#This Row],[Pago Neto]]*24</f>
        <v>87603200</v>
      </c>
      <c r="AK205">
        <v>0</v>
      </c>
      <c r="AL205">
        <v>20000</v>
      </c>
      <c r="AM205">
        <v>15</v>
      </c>
    </row>
    <row r="206" spans="1:39" x14ac:dyDescent="0.35">
      <c r="A206" t="s">
        <v>4880</v>
      </c>
      <c r="B206" t="s">
        <v>212</v>
      </c>
      <c r="C206" s="1">
        <v>25615</v>
      </c>
      <c r="D206" t="s">
        <v>1415</v>
      </c>
      <c r="E206" t="s">
        <v>1416</v>
      </c>
      <c r="F206" t="s">
        <v>3880</v>
      </c>
      <c r="G206" t="s">
        <v>2896</v>
      </c>
      <c r="H206" s="1">
        <v>43122.329305555555</v>
      </c>
      <c r="I206" t="s">
        <v>3674</v>
      </c>
      <c r="J206">
        <v>1160000</v>
      </c>
      <c r="K206">
        <v>15</v>
      </c>
      <c r="L206">
        <f>Tabla1_2[[#This Row],[SALARIO]]/30*Tabla1_2[[#This Row],[Dias Liquidados]]</f>
        <v>580000</v>
      </c>
      <c r="M206">
        <f>Tabla1_2[[#This Row],[SALARIO]]/100*14/2</f>
        <v>81200</v>
      </c>
      <c r="N206">
        <v>1</v>
      </c>
      <c r="O206">
        <f>Tabla1_2[[#This Row],[Salario t]]*Tabla1_2[[#This Row],['# de Salarios Minimos]]</f>
        <v>580000</v>
      </c>
      <c r="P206">
        <f>Tabla1_2[[#This Row],[Salario t]]*12</f>
        <v>6960000</v>
      </c>
      <c r="Q206">
        <v>2</v>
      </c>
      <c r="R206">
        <v>2</v>
      </c>
      <c r="S206">
        <v>50000</v>
      </c>
      <c r="T206">
        <v>250000</v>
      </c>
      <c r="U206">
        <v>5000</v>
      </c>
      <c r="V206">
        <f>Tabla1_2[[#This Row],[SALARIO]]/100*8.4</f>
        <v>97440</v>
      </c>
      <c r="W206">
        <f>Tabla1_2[[#This Row],[Seguridad social]]/2</f>
        <v>48720</v>
      </c>
      <c r="X206">
        <f>Tabla1_2[[#This Row],[Seguridad social]]-Tabla1_2[[#This Row],[salud 4%]]</f>
        <v>48720</v>
      </c>
      <c r="Y206">
        <f>Tabla1_2[[#This Row],[Base Minima]]/30*4</f>
        <v>77333.333333333328</v>
      </c>
      <c r="Z206">
        <f>Tabla1_2[[#This Row],[Fondo de Empleados]]+Tabla1_2[[#This Row],[Seguridad social]]</f>
        <v>174773.33333333331</v>
      </c>
      <c r="AA206">
        <f>Tabla1_2[[#This Row],[SALARIO]]/100*1.4</f>
        <v>16239.999999999998</v>
      </c>
      <c r="AB206">
        <f>Tabla1_2[[#This Row],[Base Minima]]/15*1.5</f>
        <v>58000</v>
      </c>
      <c r="AC206">
        <v>0</v>
      </c>
      <c r="AD206">
        <v>0</v>
      </c>
      <c r="AE206">
        <f>Tabla1_2[[#This Row],[Salario t]]/100*2</f>
        <v>11600</v>
      </c>
      <c r="AF206">
        <f>Tabla1_2[[#This Row],[Censantias]]/100*5</f>
        <v>580</v>
      </c>
      <c r="AG206">
        <f>Tabla1_2[[#This Row],[SALARIO]]/30*2</f>
        <v>77333.333333333328</v>
      </c>
      <c r="AH206">
        <v>0</v>
      </c>
      <c r="AI206">
        <f>Tabla1_2[[#This Row],[Prima]]+Tabla1_2[[#This Row],[Censantias]]+Tabla1_2[[#This Row],[Base Minima]]+Tabla1_2[[#This Row],[Subsidio de Transporte]]</f>
        <v>750133.33333333337</v>
      </c>
      <c r="AJ206">
        <f>Tabla1_2[[#This Row],[Pago Neto]]*24</f>
        <v>18003200</v>
      </c>
      <c r="AK206">
        <v>0</v>
      </c>
      <c r="AL206">
        <v>20000</v>
      </c>
      <c r="AM206">
        <v>15</v>
      </c>
    </row>
    <row r="207" spans="1:39" x14ac:dyDescent="0.35">
      <c r="A207" t="s">
        <v>4881</v>
      </c>
      <c r="B207" t="s">
        <v>213</v>
      </c>
      <c r="C207" s="1">
        <v>26643</v>
      </c>
      <c r="D207" t="s">
        <v>1417</v>
      </c>
      <c r="E207" t="s">
        <v>1418</v>
      </c>
      <c r="F207" t="s">
        <v>3881</v>
      </c>
      <c r="G207" t="s">
        <v>2897</v>
      </c>
      <c r="H207" s="1">
        <v>43606.516145833331</v>
      </c>
      <c r="I207" t="s">
        <v>3674</v>
      </c>
      <c r="J207">
        <v>1160000</v>
      </c>
      <c r="K207">
        <v>15</v>
      </c>
      <c r="L207">
        <f>Tabla1_2[[#This Row],[SALARIO]]/30*Tabla1_2[[#This Row],[Dias Liquidados]]</f>
        <v>580000</v>
      </c>
      <c r="M207">
        <f>Tabla1_2[[#This Row],[SALARIO]]/100*14/2</f>
        <v>81200</v>
      </c>
      <c r="N207">
        <v>1</v>
      </c>
      <c r="O207">
        <f>Tabla1_2[[#This Row],[Salario t]]*Tabla1_2[[#This Row],['# de Salarios Minimos]]</f>
        <v>580000</v>
      </c>
      <c r="P207">
        <f>Tabla1_2[[#This Row],[Salario t]]*12</f>
        <v>6960000</v>
      </c>
      <c r="Q207">
        <v>2</v>
      </c>
      <c r="R207">
        <v>2</v>
      </c>
      <c r="S207">
        <v>50000</v>
      </c>
      <c r="T207">
        <v>250000</v>
      </c>
      <c r="U207">
        <v>5000</v>
      </c>
      <c r="V207">
        <f>Tabla1_2[[#This Row],[SALARIO]]/100*8.4</f>
        <v>97440</v>
      </c>
      <c r="W207">
        <f>Tabla1_2[[#This Row],[Seguridad social]]/2</f>
        <v>48720</v>
      </c>
      <c r="X207">
        <f>Tabla1_2[[#This Row],[Seguridad social]]-Tabla1_2[[#This Row],[salud 4%]]</f>
        <v>48720</v>
      </c>
      <c r="Y207">
        <f>Tabla1_2[[#This Row],[Base Minima]]/30*4</f>
        <v>77333.333333333328</v>
      </c>
      <c r="Z207">
        <f>Tabla1_2[[#This Row],[Fondo de Empleados]]+Tabla1_2[[#This Row],[Seguridad social]]</f>
        <v>174773.33333333331</v>
      </c>
      <c r="AA207">
        <f>Tabla1_2[[#This Row],[SALARIO]]/100*1.4</f>
        <v>16239.999999999998</v>
      </c>
      <c r="AB207">
        <f>Tabla1_2[[#This Row],[Base Minima]]/15*1.5</f>
        <v>58000</v>
      </c>
      <c r="AC207">
        <v>0</v>
      </c>
      <c r="AD207">
        <v>0</v>
      </c>
      <c r="AE207">
        <f>Tabla1_2[[#This Row],[Salario t]]/100*2</f>
        <v>11600</v>
      </c>
      <c r="AF207">
        <f>Tabla1_2[[#This Row],[Censantias]]/100*5</f>
        <v>580</v>
      </c>
      <c r="AG207">
        <f>Tabla1_2[[#This Row],[SALARIO]]/30*2</f>
        <v>77333.333333333328</v>
      </c>
      <c r="AH207">
        <v>0</v>
      </c>
      <c r="AI207">
        <f>Tabla1_2[[#This Row],[Prima]]+Tabla1_2[[#This Row],[Censantias]]+Tabla1_2[[#This Row],[Base Minima]]+Tabla1_2[[#This Row],[Subsidio de Transporte]]</f>
        <v>750133.33333333337</v>
      </c>
      <c r="AJ207">
        <f>Tabla1_2[[#This Row],[Pago Neto]]*24</f>
        <v>18003200</v>
      </c>
      <c r="AK207">
        <v>0</v>
      </c>
      <c r="AL207">
        <v>20000</v>
      </c>
      <c r="AM207">
        <v>15</v>
      </c>
    </row>
    <row r="208" spans="1:39" x14ac:dyDescent="0.35">
      <c r="A208" t="s">
        <v>4882</v>
      </c>
      <c r="B208" t="s">
        <v>214</v>
      </c>
      <c r="C208" s="1">
        <v>32866</v>
      </c>
      <c r="D208" t="s">
        <v>1419</v>
      </c>
      <c r="E208" t="s">
        <v>1420</v>
      </c>
      <c r="F208" t="s">
        <v>3882</v>
      </c>
      <c r="G208" t="s">
        <v>2898</v>
      </c>
      <c r="H208" s="1">
        <v>43637.900636574072</v>
      </c>
      <c r="I208" t="s">
        <v>3675</v>
      </c>
      <c r="J208">
        <v>1160000</v>
      </c>
      <c r="K208">
        <v>15</v>
      </c>
      <c r="L208">
        <f>Tabla1_2[[#This Row],[SALARIO]]/30*Tabla1_2[[#This Row],[Dias Liquidados]]</f>
        <v>580000</v>
      </c>
      <c r="M208">
        <f>Tabla1_2[[#This Row],[SALARIO]]/100*14/2</f>
        <v>81200</v>
      </c>
      <c r="N208">
        <v>1</v>
      </c>
      <c r="O208">
        <f>Tabla1_2[[#This Row],[Salario t]]*Tabla1_2[[#This Row],['# de Salarios Minimos]]</f>
        <v>580000</v>
      </c>
      <c r="P208">
        <f>Tabla1_2[[#This Row],[Salario t]]*12</f>
        <v>6960000</v>
      </c>
      <c r="Q208">
        <v>2</v>
      </c>
      <c r="R208">
        <v>2</v>
      </c>
      <c r="S208">
        <v>50000</v>
      </c>
      <c r="T208">
        <v>250000</v>
      </c>
      <c r="U208">
        <v>5000</v>
      </c>
      <c r="V208">
        <f>Tabla1_2[[#This Row],[SALARIO]]/100*8.4</f>
        <v>97440</v>
      </c>
      <c r="W208">
        <f>Tabla1_2[[#This Row],[Seguridad social]]/2</f>
        <v>48720</v>
      </c>
      <c r="X208">
        <f>Tabla1_2[[#This Row],[Seguridad social]]-Tabla1_2[[#This Row],[salud 4%]]</f>
        <v>48720</v>
      </c>
      <c r="Y208">
        <f>Tabla1_2[[#This Row],[Base Minima]]/30*4</f>
        <v>77333.333333333328</v>
      </c>
      <c r="Z208">
        <f>Tabla1_2[[#This Row],[Fondo de Empleados]]+Tabla1_2[[#This Row],[Seguridad social]]</f>
        <v>174773.33333333331</v>
      </c>
      <c r="AA208">
        <f>Tabla1_2[[#This Row],[SALARIO]]/100*1.4</f>
        <v>16239.999999999998</v>
      </c>
      <c r="AB208">
        <f>Tabla1_2[[#This Row],[Base Minima]]/15*1.5</f>
        <v>58000</v>
      </c>
      <c r="AC208">
        <v>0</v>
      </c>
      <c r="AD208">
        <v>0</v>
      </c>
      <c r="AE208">
        <f>Tabla1_2[[#This Row],[Salario t]]/100*2</f>
        <v>11600</v>
      </c>
      <c r="AF208">
        <f>Tabla1_2[[#This Row],[Censantias]]/100*5</f>
        <v>580</v>
      </c>
      <c r="AG208">
        <f>Tabla1_2[[#This Row],[SALARIO]]/30*2</f>
        <v>77333.333333333328</v>
      </c>
      <c r="AH208">
        <v>0</v>
      </c>
      <c r="AI208">
        <f>Tabla1_2[[#This Row],[Prima]]+Tabla1_2[[#This Row],[Censantias]]+Tabla1_2[[#This Row],[Base Minima]]+Tabla1_2[[#This Row],[Subsidio de Transporte]]</f>
        <v>750133.33333333337</v>
      </c>
      <c r="AJ208">
        <f>Tabla1_2[[#This Row],[Pago Neto]]*24</f>
        <v>18003200</v>
      </c>
      <c r="AK208">
        <v>0</v>
      </c>
      <c r="AL208">
        <v>20000</v>
      </c>
      <c r="AM208">
        <v>15</v>
      </c>
    </row>
    <row r="209" spans="1:39" x14ac:dyDescent="0.35">
      <c r="A209" t="s">
        <v>4883</v>
      </c>
      <c r="B209" t="s">
        <v>215</v>
      </c>
      <c r="C209" s="1">
        <v>32536</v>
      </c>
      <c r="D209" t="s">
        <v>1421</v>
      </c>
      <c r="E209" t="s">
        <v>1422</v>
      </c>
      <c r="F209" t="s">
        <v>3883</v>
      </c>
      <c r="G209" t="s">
        <v>2899</v>
      </c>
      <c r="H209" s="1">
        <v>40993.195543981485</v>
      </c>
      <c r="I209" t="s">
        <v>3671</v>
      </c>
      <c r="J209">
        <v>1160000</v>
      </c>
      <c r="K209">
        <v>15</v>
      </c>
      <c r="L209">
        <f>Tabla1_2[[#This Row],[SALARIO]]/30*Tabla1_2[[#This Row],[Dias Liquidados]]</f>
        <v>580000</v>
      </c>
      <c r="M209">
        <f>Tabla1_2[[#This Row],[SALARIO]]/100*14/2</f>
        <v>81200</v>
      </c>
      <c r="N209">
        <v>1</v>
      </c>
      <c r="O209">
        <f>Tabla1_2[[#This Row],[Salario t]]*Tabla1_2[[#This Row],['# de Salarios Minimos]]</f>
        <v>580000</v>
      </c>
      <c r="P209">
        <f>Tabla1_2[[#This Row],[Salario t]]*12</f>
        <v>6960000</v>
      </c>
      <c r="Q209">
        <v>2</v>
      </c>
      <c r="R209">
        <v>2</v>
      </c>
      <c r="S209">
        <v>50000</v>
      </c>
      <c r="T209">
        <v>250000</v>
      </c>
      <c r="U209">
        <v>5000</v>
      </c>
      <c r="V209">
        <f>Tabla1_2[[#This Row],[SALARIO]]/100*8.4</f>
        <v>97440</v>
      </c>
      <c r="W209">
        <f>Tabla1_2[[#This Row],[Seguridad social]]/2</f>
        <v>48720</v>
      </c>
      <c r="X209">
        <f>Tabla1_2[[#This Row],[Seguridad social]]-Tabla1_2[[#This Row],[salud 4%]]</f>
        <v>48720</v>
      </c>
      <c r="Y209">
        <f>Tabla1_2[[#This Row],[Base Minima]]/30*4</f>
        <v>77333.333333333328</v>
      </c>
      <c r="Z209">
        <f>Tabla1_2[[#This Row],[Fondo de Empleados]]+Tabla1_2[[#This Row],[Seguridad social]]</f>
        <v>174773.33333333331</v>
      </c>
      <c r="AA209">
        <f>Tabla1_2[[#This Row],[SALARIO]]/100*1.4</f>
        <v>16239.999999999998</v>
      </c>
      <c r="AB209">
        <f>Tabla1_2[[#This Row],[Base Minima]]/15*1.5</f>
        <v>58000</v>
      </c>
      <c r="AC209">
        <v>0</v>
      </c>
      <c r="AD209">
        <v>0</v>
      </c>
      <c r="AE209">
        <f>Tabla1_2[[#This Row],[Salario t]]/100*2</f>
        <v>11600</v>
      </c>
      <c r="AF209">
        <f>Tabla1_2[[#This Row],[Censantias]]/100*5</f>
        <v>580</v>
      </c>
      <c r="AG209">
        <f>Tabla1_2[[#This Row],[SALARIO]]/30*2</f>
        <v>77333.333333333328</v>
      </c>
      <c r="AH209">
        <v>0</v>
      </c>
      <c r="AI209">
        <f>Tabla1_2[[#This Row],[Prima]]+Tabla1_2[[#This Row],[Censantias]]+Tabla1_2[[#This Row],[Base Minima]]+Tabla1_2[[#This Row],[Subsidio de Transporte]]</f>
        <v>750133.33333333337</v>
      </c>
      <c r="AJ209">
        <f>Tabla1_2[[#This Row],[Pago Neto]]*24</f>
        <v>18003200</v>
      </c>
      <c r="AK209">
        <v>0</v>
      </c>
      <c r="AL209">
        <v>20000</v>
      </c>
      <c r="AM209">
        <v>15</v>
      </c>
    </row>
    <row r="210" spans="1:39" x14ac:dyDescent="0.35">
      <c r="A210" t="s">
        <v>4884</v>
      </c>
      <c r="B210" t="s">
        <v>216</v>
      </c>
      <c r="C210" s="1">
        <v>35716</v>
      </c>
      <c r="D210" t="s">
        <v>1423</v>
      </c>
      <c r="E210" t="s">
        <v>1424</v>
      </c>
      <c r="F210" t="s">
        <v>3884</v>
      </c>
      <c r="G210" t="s">
        <v>2900</v>
      </c>
      <c r="H210" s="1">
        <v>38781.127754629626</v>
      </c>
      <c r="I210" t="s">
        <v>3675</v>
      </c>
      <c r="J210">
        <v>1160000</v>
      </c>
      <c r="K210">
        <v>15</v>
      </c>
      <c r="L210">
        <f>Tabla1_2[[#This Row],[SALARIO]]/30*Tabla1_2[[#This Row],[Dias Liquidados]]</f>
        <v>580000</v>
      </c>
      <c r="M210">
        <f>Tabla1_2[[#This Row],[SALARIO]]/100*14/2</f>
        <v>81200</v>
      </c>
      <c r="N210">
        <v>1</v>
      </c>
      <c r="O210">
        <f>Tabla1_2[[#This Row],[Salario t]]*Tabla1_2[[#This Row],['# de Salarios Minimos]]</f>
        <v>580000</v>
      </c>
      <c r="P210">
        <f>Tabla1_2[[#This Row],[Salario t]]*12</f>
        <v>6960000</v>
      </c>
      <c r="Q210">
        <v>2</v>
      </c>
      <c r="R210">
        <v>2</v>
      </c>
      <c r="S210">
        <v>50000</v>
      </c>
      <c r="T210">
        <v>250000</v>
      </c>
      <c r="U210">
        <v>5000</v>
      </c>
      <c r="V210">
        <f>Tabla1_2[[#This Row],[SALARIO]]/100*8.4</f>
        <v>97440</v>
      </c>
      <c r="W210">
        <f>Tabla1_2[[#This Row],[Seguridad social]]/2</f>
        <v>48720</v>
      </c>
      <c r="X210">
        <f>Tabla1_2[[#This Row],[Seguridad social]]-Tabla1_2[[#This Row],[salud 4%]]</f>
        <v>48720</v>
      </c>
      <c r="Y210">
        <f>Tabla1_2[[#This Row],[Base Minima]]/30*4</f>
        <v>77333.333333333328</v>
      </c>
      <c r="Z210">
        <f>Tabla1_2[[#This Row],[Fondo de Empleados]]+Tabla1_2[[#This Row],[Seguridad social]]</f>
        <v>174773.33333333331</v>
      </c>
      <c r="AA210">
        <f>Tabla1_2[[#This Row],[SALARIO]]/100*1.4</f>
        <v>16239.999999999998</v>
      </c>
      <c r="AB210">
        <f>Tabla1_2[[#This Row],[Base Minima]]/15*1.5</f>
        <v>58000</v>
      </c>
      <c r="AC210">
        <v>0</v>
      </c>
      <c r="AD210">
        <v>0</v>
      </c>
      <c r="AE210">
        <f>Tabla1_2[[#This Row],[Salario t]]/100*2</f>
        <v>11600</v>
      </c>
      <c r="AF210">
        <f>Tabla1_2[[#This Row],[Censantias]]/100*5</f>
        <v>580</v>
      </c>
      <c r="AG210">
        <f>Tabla1_2[[#This Row],[SALARIO]]/30*2</f>
        <v>77333.333333333328</v>
      </c>
      <c r="AH210">
        <v>0</v>
      </c>
      <c r="AI210">
        <f>Tabla1_2[[#This Row],[Prima]]+Tabla1_2[[#This Row],[Censantias]]+Tabla1_2[[#This Row],[Base Minima]]+Tabla1_2[[#This Row],[Subsidio de Transporte]]</f>
        <v>750133.33333333337</v>
      </c>
      <c r="AJ210">
        <f>Tabla1_2[[#This Row],[Pago Neto]]*24</f>
        <v>18003200</v>
      </c>
      <c r="AK210">
        <v>0</v>
      </c>
      <c r="AL210">
        <v>20000</v>
      </c>
      <c r="AM210">
        <v>15</v>
      </c>
    </row>
    <row r="211" spans="1:39" x14ac:dyDescent="0.35">
      <c r="A211" t="s">
        <v>4885</v>
      </c>
      <c r="B211" t="s">
        <v>217</v>
      </c>
      <c r="C211" s="1">
        <v>26515</v>
      </c>
      <c r="D211" t="s">
        <v>1425</v>
      </c>
      <c r="E211" t="s">
        <v>1426</v>
      </c>
      <c r="F211" t="s">
        <v>3885</v>
      </c>
      <c r="G211" t="s">
        <v>2901</v>
      </c>
      <c r="H211" s="1">
        <v>39263.142708333333</v>
      </c>
      <c r="I211" t="s">
        <v>3673</v>
      </c>
      <c r="J211">
        <v>1160000</v>
      </c>
      <c r="K211">
        <v>15</v>
      </c>
      <c r="L211">
        <f>Tabla1_2[[#This Row],[SALARIO]]/30*Tabla1_2[[#This Row],[Dias Liquidados]]</f>
        <v>580000</v>
      </c>
      <c r="M211">
        <f>Tabla1_2[[#This Row],[SALARIO]]/100*14/2</f>
        <v>81200</v>
      </c>
      <c r="N211">
        <v>2</v>
      </c>
      <c r="O211">
        <f>Tabla1_2[[#This Row],[Salario t]]*Tabla1_2[[#This Row],['# de Salarios Minimos]]</f>
        <v>1160000</v>
      </c>
      <c r="P211">
        <f>Tabla1_2[[#This Row],[Salario t]]*12</f>
        <v>6960000</v>
      </c>
      <c r="Q211">
        <v>2</v>
      </c>
      <c r="R211">
        <v>2</v>
      </c>
      <c r="S211">
        <v>50000</v>
      </c>
      <c r="T211">
        <v>250000</v>
      </c>
      <c r="U211">
        <v>5000</v>
      </c>
      <c r="V211">
        <f>Tabla1_2[[#This Row],[SALARIO]]/100*8.4</f>
        <v>97440</v>
      </c>
      <c r="W211">
        <f>Tabla1_2[[#This Row],[Seguridad social]]/2</f>
        <v>48720</v>
      </c>
      <c r="X211">
        <f>Tabla1_2[[#This Row],[Seguridad social]]-Tabla1_2[[#This Row],[salud 4%]]</f>
        <v>48720</v>
      </c>
      <c r="Y211">
        <f>Tabla1_2[[#This Row],[Base Minima]]/30*4</f>
        <v>154666.66666666666</v>
      </c>
      <c r="Z211">
        <f>Tabla1_2[[#This Row],[Fondo de Empleados]]+Tabla1_2[[#This Row],[Seguridad social]]</f>
        <v>252106.66666666666</v>
      </c>
      <c r="AA211">
        <f>Tabla1_2[[#This Row],[SALARIO]]/100*1.4</f>
        <v>16239.999999999998</v>
      </c>
      <c r="AB211">
        <f>Tabla1_2[[#This Row],[Base Minima]]/15*1.5</f>
        <v>116000</v>
      </c>
      <c r="AC211">
        <v>0</v>
      </c>
      <c r="AD211">
        <v>0</v>
      </c>
      <c r="AE211">
        <f>Tabla1_2[[#This Row],[Salario t]]/100*2</f>
        <v>11600</v>
      </c>
      <c r="AF211">
        <f>Tabla1_2[[#This Row],[Censantias]]/100*5</f>
        <v>580</v>
      </c>
      <c r="AG211">
        <f>Tabla1_2[[#This Row],[SALARIO]]/30*2</f>
        <v>77333.333333333328</v>
      </c>
      <c r="AH211">
        <v>0</v>
      </c>
      <c r="AI211">
        <f>Tabla1_2[[#This Row],[Prima]]+Tabla1_2[[#This Row],[Censantias]]+Tabla1_2[[#This Row],[Base Minima]]+Tabla1_2[[#This Row],[Subsidio de Transporte]]</f>
        <v>1330133.3333333333</v>
      </c>
      <c r="AJ211">
        <f>Tabla1_2[[#This Row],[Pago Neto]]*24</f>
        <v>31923200</v>
      </c>
      <c r="AK211">
        <v>0</v>
      </c>
      <c r="AL211">
        <v>20000</v>
      </c>
      <c r="AM211">
        <v>15</v>
      </c>
    </row>
    <row r="212" spans="1:39" x14ac:dyDescent="0.35">
      <c r="A212" t="s">
        <v>4886</v>
      </c>
      <c r="B212" t="s">
        <v>218</v>
      </c>
      <c r="C212" s="1">
        <v>35890</v>
      </c>
      <c r="D212" t="s">
        <v>1427</v>
      </c>
      <c r="E212" t="s">
        <v>1428</v>
      </c>
      <c r="F212" t="s">
        <v>3886</v>
      </c>
      <c r="G212" t="s">
        <v>2902</v>
      </c>
      <c r="H212" s="1">
        <v>42934.617800925924</v>
      </c>
      <c r="I212" t="s">
        <v>3674</v>
      </c>
      <c r="J212">
        <v>1160000</v>
      </c>
      <c r="K212">
        <v>15</v>
      </c>
      <c r="L212">
        <f>Tabla1_2[[#This Row],[SALARIO]]/30*Tabla1_2[[#This Row],[Dias Liquidados]]</f>
        <v>580000</v>
      </c>
      <c r="M212">
        <f>Tabla1_2[[#This Row],[SALARIO]]/100*14/2</f>
        <v>81200</v>
      </c>
      <c r="N212">
        <v>2</v>
      </c>
      <c r="O212">
        <f>Tabla1_2[[#This Row],[Salario t]]*Tabla1_2[[#This Row],['# de Salarios Minimos]]</f>
        <v>1160000</v>
      </c>
      <c r="P212">
        <f>Tabla1_2[[#This Row],[Salario t]]*12</f>
        <v>6960000</v>
      </c>
      <c r="Q212">
        <v>2</v>
      </c>
      <c r="R212">
        <v>2</v>
      </c>
      <c r="S212">
        <v>50000</v>
      </c>
      <c r="T212">
        <v>250000</v>
      </c>
      <c r="U212">
        <v>5000</v>
      </c>
      <c r="V212">
        <f>Tabla1_2[[#This Row],[SALARIO]]/100*8.4</f>
        <v>97440</v>
      </c>
      <c r="W212">
        <f>Tabla1_2[[#This Row],[Seguridad social]]/2</f>
        <v>48720</v>
      </c>
      <c r="X212">
        <f>Tabla1_2[[#This Row],[Seguridad social]]-Tabla1_2[[#This Row],[salud 4%]]</f>
        <v>48720</v>
      </c>
      <c r="Y212">
        <f>Tabla1_2[[#This Row],[Base Minima]]/30*4</f>
        <v>154666.66666666666</v>
      </c>
      <c r="Z212">
        <f>Tabla1_2[[#This Row],[Fondo de Empleados]]+Tabla1_2[[#This Row],[Seguridad social]]</f>
        <v>252106.66666666666</v>
      </c>
      <c r="AA212">
        <f>Tabla1_2[[#This Row],[SALARIO]]/100*1.4</f>
        <v>16239.999999999998</v>
      </c>
      <c r="AB212">
        <f>Tabla1_2[[#This Row],[Base Minima]]/15*1.5</f>
        <v>116000</v>
      </c>
      <c r="AC212">
        <v>0</v>
      </c>
      <c r="AD212">
        <v>0</v>
      </c>
      <c r="AE212">
        <f>Tabla1_2[[#This Row],[Salario t]]/100*2</f>
        <v>11600</v>
      </c>
      <c r="AF212">
        <f>Tabla1_2[[#This Row],[Censantias]]/100*5</f>
        <v>580</v>
      </c>
      <c r="AG212">
        <f>Tabla1_2[[#This Row],[SALARIO]]/30*2</f>
        <v>77333.333333333328</v>
      </c>
      <c r="AH212">
        <v>0</v>
      </c>
      <c r="AI212">
        <f>Tabla1_2[[#This Row],[Prima]]+Tabla1_2[[#This Row],[Censantias]]+Tabla1_2[[#This Row],[Base Minima]]+Tabla1_2[[#This Row],[Subsidio de Transporte]]</f>
        <v>1330133.3333333333</v>
      </c>
      <c r="AJ212">
        <f>Tabla1_2[[#This Row],[Pago Neto]]*24</f>
        <v>31923200</v>
      </c>
      <c r="AK212">
        <v>0</v>
      </c>
      <c r="AL212">
        <v>20000</v>
      </c>
      <c r="AM212">
        <v>15</v>
      </c>
    </row>
    <row r="213" spans="1:39" x14ac:dyDescent="0.35">
      <c r="A213" t="s">
        <v>4887</v>
      </c>
      <c r="B213" t="s">
        <v>219</v>
      </c>
      <c r="C213" s="1">
        <v>29165</v>
      </c>
      <c r="D213" t="s">
        <v>1429</v>
      </c>
      <c r="E213" t="s">
        <v>1430</v>
      </c>
      <c r="F213" t="s">
        <v>3887</v>
      </c>
      <c r="G213" t="s">
        <v>2752</v>
      </c>
      <c r="H213" s="1">
        <v>39320.900439814817</v>
      </c>
      <c r="I213" t="s">
        <v>3673</v>
      </c>
      <c r="J213">
        <v>1160000</v>
      </c>
      <c r="K213">
        <v>15</v>
      </c>
      <c r="L213">
        <f>Tabla1_2[[#This Row],[SALARIO]]/30*Tabla1_2[[#This Row],[Dias Liquidados]]</f>
        <v>580000</v>
      </c>
      <c r="M213">
        <f>Tabla1_2[[#This Row],[SALARIO]]/100*14/2</f>
        <v>81200</v>
      </c>
      <c r="N213">
        <v>2</v>
      </c>
      <c r="O213">
        <f>Tabla1_2[[#This Row],[Salario t]]*Tabla1_2[[#This Row],['# de Salarios Minimos]]</f>
        <v>1160000</v>
      </c>
      <c r="P213">
        <f>Tabla1_2[[#This Row],[Salario t]]*12</f>
        <v>6960000</v>
      </c>
      <c r="Q213">
        <v>2</v>
      </c>
      <c r="R213">
        <v>2</v>
      </c>
      <c r="S213">
        <v>50000</v>
      </c>
      <c r="T213">
        <v>250000</v>
      </c>
      <c r="U213">
        <v>5000</v>
      </c>
      <c r="V213">
        <f>Tabla1_2[[#This Row],[SALARIO]]/100*8.4</f>
        <v>97440</v>
      </c>
      <c r="W213">
        <f>Tabla1_2[[#This Row],[Seguridad social]]/2</f>
        <v>48720</v>
      </c>
      <c r="X213">
        <f>Tabla1_2[[#This Row],[Seguridad social]]-Tabla1_2[[#This Row],[salud 4%]]</f>
        <v>48720</v>
      </c>
      <c r="Y213">
        <f>Tabla1_2[[#This Row],[Base Minima]]/30*4</f>
        <v>154666.66666666666</v>
      </c>
      <c r="Z213">
        <f>Tabla1_2[[#This Row],[Fondo de Empleados]]+Tabla1_2[[#This Row],[Seguridad social]]</f>
        <v>252106.66666666666</v>
      </c>
      <c r="AA213">
        <f>Tabla1_2[[#This Row],[SALARIO]]/100*1.4</f>
        <v>16239.999999999998</v>
      </c>
      <c r="AB213">
        <f>Tabla1_2[[#This Row],[Base Minima]]/15*1.5</f>
        <v>116000</v>
      </c>
      <c r="AC213">
        <v>0</v>
      </c>
      <c r="AD213">
        <v>0</v>
      </c>
      <c r="AE213">
        <f>Tabla1_2[[#This Row],[Salario t]]/100*2</f>
        <v>11600</v>
      </c>
      <c r="AF213">
        <f>Tabla1_2[[#This Row],[Censantias]]/100*5</f>
        <v>580</v>
      </c>
      <c r="AG213">
        <f>Tabla1_2[[#This Row],[SALARIO]]/30*2</f>
        <v>77333.333333333328</v>
      </c>
      <c r="AH213">
        <v>0</v>
      </c>
      <c r="AI213">
        <f>Tabla1_2[[#This Row],[Prima]]+Tabla1_2[[#This Row],[Censantias]]+Tabla1_2[[#This Row],[Base Minima]]+Tabla1_2[[#This Row],[Subsidio de Transporte]]</f>
        <v>1330133.3333333333</v>
      </c>
      <c r="AJ213">
        <f>Tabla1_2[[#This Row],[Pago Neto]]*24</f>
        <v>31923200</v>
      </c>
      <c r="AK213">
        <v>0</v>
      </c>
      <c r="AL213">
        <v>20000</v>
      </c>
      <c r="AM213">
        <v>15</v>
      </c>
    </row>
    <row r="214" spans="1:39" x14ac:dyDescent="0.35">
      <c r="A214" t="s">
        <v>4888</v>
      </c>
      <c r="B214" t="s">
        <v>220</v>
      </c>
      <c r="C214" s="1">
        <v>30020</v>
      </c>
      <c r="D214" t="s">
        <v>1431</v>
      </c>
      <c r="E214" t="s">
        <v>1432</v>
      </c>
      <c r="F214" t="s">
        <v>3888</v>
      </c>
      <c r="G214" t="s">
        <v>2903</v>
      </c>
      <c r="H214" s="1">
        <v>42596.214780092596</v>
      </c>
      <c r="I214" t="s">
        <v>3672</v>
      </c>
      <c r="J214">
        <v>1160000</v>
      </c>
      <c r="K214">
        <v>15</v>
      </c>
      <c r="L214">
        <f>Tabla1_2[[#This Row],[SALARIO]]/30*Tabla1_2[[#This Row],[Dias Liquidados]]</f>
        <v>580000</v>
      </c>
      <c r="M214">
        <f>Tabla1_2[[#This Row],[SALARIO]]/100*14/2</f>
        <v>81200</v>
      </c>
      <c r="N214">
        <v>4</v>
      </c>
      <c r="O214">
        <f>Tabla1_2[[#This Row],[Salario t]]*Tabla1_2[[#This Row],['# de Salarios Minimos]]</f>
        <v>2320000</v>
      </c>
      <c r="P214">
        <f>Tabla1_2[[#This Row],[Salario t]]*12</f>
        <v>6960000</v>
      </c>
      <c r="Q214">
        <v>2</v>
      </c>
      <c r="R214">
        <v>2</v>
      </c>
      <c r="S214">
        <v>50000</v>
      </c>
      <c r="T214">
        <v>250000</v>
      </c>
      <c r="U214">
        <v>5000</v>
      </c>
      <c r="V214">
        <f>Tabla1_2[[#This Row],[SALARIO]]/100*8.4</f>
        <v>97440</v>
      </c>
      <c r="W214">
        <f>Tabla1_2[[#This Row],[Seguridad social]]/2</f>
        <v>48720</v>
      </c>
      <c r="X214">
        <f>Tabla1_2[[#This Row],[Seguridad social]]-Tabla1_2[[#This Row],[salud 4%]]</f>
        <v>48720</v>
      </c>
      <c r="Y214">
        <f>Tabla1_2[[#This Row],[Base Minima]]/30*4</f>
        <v>309333.33333333331</v>
      </c>
      <c r="Z214">
        <f>Tabla1_2[[#This Row],[Fondo de Empleados]]+Tabla1_2[[#This Row],[Seguridad social]]</f>
        <v>406773.33333333331</v>
      </c>
      <c r="AA214">
        <f>Tabla1_2[[#This Row],[SALARIO]]/100*1.4</f>
        <v>16239.999999999998</v>
      </c>
      <c r="AB214">
        <f>Tabla1_2[[#This Row],[Base Minima]]/15*1.5</f>
        <v>232000</v>
      </c>
      <c r="AC214">
        <v>0</v>
      </c>
      <c r="AD214">
        <v>0</v>
      </c>
      <c r="AE214">
        <f>Tabla1_2[[#This Row],[Salario t]]/100*2</f>
        <v>11600</v>
      </c>
      <c r="AF214">
        <f>Tabla1_2[[#This Row],[Censantias]]/100*5</f>
        <v>580</v>
      </c>
      <c r="AG214">
        <f>Tabla1_2[[#This Row],[SALARIO]]/30*2</f>
        <v>77333.333333333328</v>
      </c>
      <c r="AH214">
        <v>0</v>
      </c>
      <c r="AI214">
        <f>Tabla1_2[[#This Row],[Prima]]+Tabla1_2[[#This Row],[Censantias]]+Tabla1_2[[#This Row],[Base Minima]]+Tabla1_2[[#This Row],[Subsidio de Transporte]]</f>
        <v>2490133.3333333335</v>
      </c>
      <c r="AJ214">
        <f>Tabla1_2[[#This Row],[Pago Neto]]*24</f>
        <v>59763200</v>
      </c>
      <c r="AK214">
        <v>0</v>
      </c>
      <c r="AL214">
        <v>20000</v>
      </c>
      <c r="AM214">
        <v>15</v>
      </c>
    </row>
    <row r="215" spans="1:39" x14ac:dyDescent="0.35">
      <c r="A215" t="s">
        <v>4889</v>
      </c>
      <c r="B215" t="s">
        <v>221</v>
      </c>
      <c r="C215" s="1">
        <v>29981</v>
      </c>
      <c r="D215" t="s">
        <v>1433</v>
      </c>
      <c r="E215" t="s">
        <v>1434</v>
      </c>
      <c r="F215" t="s">
        <v>3889</v>
      </c>
      <c r="G215" t="s">
        <v>2904</v>
      </c>
      <c r="H215" s="1">
        <v>43842.537233796298</v>
      </c>
      <c r="I215" t="s">
        <v>3671</v>
      </c>
      <c r="J215">
        <v>1160000</v>
      </c>
      <c r="K215">
        <v>15</v>
      </c>
      <c r="L215">
        <f>Tabla1_2[[#This Row],[SALARIO]]/30*Tabla1_2[[#This Row],[Dias Liquidados]]</f>
        <v>580000</v>
      </c>
      <c r="M215">
        <f>Tabla1_2[[#This Row],[SALARIO]]/100*14/2</f>
        <v>81200</v>
      </c>
      <c r="N215">
        <v>4</v>
      </c>
      <c r="O215">
        <f>Tabla1_2[[#This Row],[Salario t]]*Tabla1_2[[#This Row],['# de Salarios Minimos]]</f>
        <v>2320000</v>
      </c>
      <c r="P215">
        <f>Tabla1_2[[#This Row],[Salario t]]*12</f>
        <v>6960000</v>
      </c>
      <c r="Q215">
        <v>2</v>
      </c>
      <c r="R215">
        <v>2</v>
      </c>
      <c r="S215">
        <v>50000</v>
      </c>
      <c r="T215">
        <v>250000</v>
      </c>
      <c r="U215">
        <v>5000</v>
      </c>
      <c r="V215">
        <f>Tabla1_2[[#This Row],[SALARIO]]/100*8.4</f>
        <v>97440</v>
      </c>
      <c r="W215">
        <f>Tabla1_2[[#This Row],[Seguridad social]]/2</f>
        <v>48720</v>
      </c>
      <c r="X215">
        <f>Tabla1_2[[#This Row],[Seguridad social]]-Tabla1_2[[#This Row],[salud 4%]]</f>
        <v>48720</v>
      </c>
      <c r="Y215">
        <f>Tabla1_2[[#This Row],[Base Minima]]/30*4</f>
        <v>309333.33333333331</v>
      </c>
      <c r="Z215">
        <f>Tabla1_2[[#This Row],[Fondo de Empleados]]+Tabla1_2[[#This Row],[Seguridad social]]</f>
        <v>406773.33333333331</v>
      </c>
      <c r="AA215">
        <f>Tabla1_2[[#This Row],[SALARIO]]/100*1.4</f>
        <v>16239.999999999998</v>
      </c>
      <c r="AB215">
        <f>Tabla1_2[[#This Row],[Base Minima]]/15*1.5</f>
        <v>232000</v>
      </c>
      <c r="AC215">
        <v>0</v>
      </c>
      <c r="AD215">
        <v>0</v>
      </c>
      <c r="AE215">
        <f>Tabla1_2[[#This Row],[Salario t]]/100*2</f>
        <v>11600</v>
      </c>
      <c r="AF215">
        <f>Tabla1_2[[#This Row],[Censantias]]/100*5</f>
        <v>580</v>
      </c>
      <c r="AG215">
        <f>Tabla1_2[[#This Row],[SALARIO]]/30*2</f>
        <v>77333.333333333328</v>
      </c>
      <c r="AH215">
        <v>0</v>
      </c>
      <c r="AI215">
        <f>Tabla1_2[[#This Row],[Prima]]+Tabla1_2[[#This Row],[Censantias]]+Tabla1_2[[#This Row],[Base Minima]]+Tabla1_2[[#This Row],[Subsidio de Transporte]]</f>
        <v>2490133.3333333335</v>
      </c>
      <c r="AJ215">
        <f>Tabla1_2[[#This Row],[Pago Neto]]*24</f>
        <v>59763200</v>
      </c>
      <c r="AK215">
        <v>0</v>
      </c>
      <c r="AL215">
        <v>20000</v>
      </c>
      <c r="AM215">
        <v>15</v>
      </c>
    </row>
    <row r="216" spans="1:39" x14ac:dyDescent="0.35">
      <c r="A216" t="s">
        <v>4890</v>
      </c>
      <c r="B216" t="s">
        <v>222</v>
      </c>
      <c r="C216" s="1">
        <v>29372</v>
      </c>
      <c r="D216" t="s">
        <v>1435</v>
      </c>
      <c r="E216" t="s">
        <v>1436</v>
      </c>
      <c r="F216" t="s">
        <v>3890</v>
      </c>
      <c r="G216" t="s">
        <v>2905</v>
      </c>
      <c r="H216" s="1">
        <v>38851.53328703704</v>
      </c>
      <c r="I216" t="s">
        <v>3671</v>
      </c>
      <c r="J216">
        <v>1160000</v>
      </c>
      <c r="K216">
        <v>15</v>
      </c>
      <c r="L216">
        <f>Tabla1_2[[#This Row],[SALARIO]]/30*Tabla1_2[[#This Row],[Dias Liquidados]]</f>
        <v>580000</v>
      </c>
      <c r="M216">
        <f>Tabla1_2[[#This Row],[SALARIO]]/100*14/2</f>
        <v>81200</v>
      </c>
      <c r="N216">
        <v>4</v>
      </c>
      <c r="O216">
        <f>Tabla1_2[[#This Row],[Salario t]]*Tabla1_2[[#This Row],['# de Salarios Minimos]]</f>
        <v>2320000</v>
      </c>
      <c r="P216">
        <f>Tabla1_2[[#This Row],[Salario t]]*12</f>
        <v>6960000</v>
      </c>
      <c r="Q216">
        <v>2</v>
      </c>
      <c r="R216">
        <v>2</v>
      </c>
      <c r="S216">
        <v>50000</v>
      </c>
      <c r="T216">
        <v>250000</v>
      </c>
      <c r="U216">
        <v>5000</v>
      </c>
      <c r="V216">
        <f>Tabla1_2[[#This Row],[SALARIO]]/100*8.4</f>
        <v>97440</v>
      </c>
      <c r="W216">
        <f>Tabla1_2[[#This Row],[Seguridad social]]/2</f>
        <v>48720</v>
      </c>
      <c r="X216">
        <f>Tabla1_2[[#This Row],[Seguridad social]]-Tabla1_2[[#This Row],[salud 4%]]</f>
        <v>48720</v>
      </c>
      <c r="Y216">
        <f>Tabla1_2[[#This Row],[Base Minima]]/30*4</f>
        <v>309333.33333333331</v>
      </c>
      <c r="Z216">
        <f>Tabla1_2[[#This Row],[Fondo de Empleados]]+Tabla1_2[[#This Row],[Seguridad social]]</f>
        <v>406773.33333333331</v>
      </c>
      <c r="AA216">
        <f>Tabla1_2[[#This Row],[SALARIO]]/100*1.4</f>
        <v>16239.999999999998</v>
      </c>
      <c r="AB216">
        <f>Tabla1_2[[#This Row],[Base Minima]]/15*1.5</f>
        <v>232000</v>
      </c>
      <c r="AC216">
        <v>0</v>
      </c>
      <c r="AD216">
        <v>0</v>
      </c>
      <c r="AE216">
        <f>Tabla1_2[[#This Row],[Salario t]]/100*2</f>
        <v>11600</v>
      </c>
      <c r="AF216">
        <f>Tabla1_2[[#This Row],[Censantias]]/100*5</f>
        <v>580</v>
      </c>
      <c r="AG216">
        <f>Tabla1_2[[#This Row],[SALARIO]]/30*2</f>
        <v>77333.333333333328</v>
      </c>
      <c r="AH216">
        <v>0</v>
      </c>
      <c r="AI216">
        <f>Tabla1_2[[#This Row],[Prima]]+Tabla1_2[[#This Row],[Censantias]]+Tabla1_2[[#This Row],[Base Minima]]+Tabla1_2[[#This Row],[Subsidio de Transporte]]</f>
        <v>2490133.3333333335</v>
      </c>
      <c r="AJ216">
        <f>Tabla1_2[[#This Row],[Pago Neto]]*24</f>
        <v>59763200</v>
      </c>
      <c r="AK216">
        <v>0</v>
      </c>
      <c r="AL216">
        <v>20000</v>
      </c>
      <c r="AM216">
        <v>15</v>
      </c>
    </row>
    <row r="217" spans="1:39" x14ac:dyDescent="0.35">
      <c r="A217" t="s">
        <v>4891</v>
      </c>
      <c r="B217" t="s">
        <v>223</v>
      </c>
      <c r="C217" s="1">
        <v>34787</v>
      </c>
      <c r="D217" t="s">
        <v>1437</v>
      </c>
      <c r="E217" t="s">
        <v>1438</v>
      </c>
      <c r="F217" t="s">
        <v>3891</v>
      </c>
      <c r="G217" t="s">
        <v>2906</v>
      </c>
      <c r="H217" s="1">
        <v>40392.918576388889</v>
      </c>
      <c r="I217" t="s">
        <v>3672</v>
      </c>
      <c r="J217">
        <v>1160000</v>
      </c>
      <c r="K217">
        <v>15</v>
      </c>
      <c r="L217">
        <f>Tabla1_2[[#This Row],[SALARIO]]/30*Tabla1_2[[#This Row],[Dias Liquidados]]</f>
        <v>580000</v>
      </c>
      <c r="M217">
        <f>Tabla1_2[[#This Row],[SALARIO]]/100*14/2</f>
        <v>81200</v>
      </c>
      <c r="N217">
        <v>5</v>
      </c>
      <c r="O217">
        <f>Tabla1_2[[#This Row],[Salario t]]*Tabla1_2[[#This Row],['# de Salarios Minimos]]</f>
        <v>2900000</v>
      </c>
      <c r="P217">
        <f>Tabla1_2[[#This Row],[Salario t]]*12</f>
        <v>6960000</v>
      </c>
      <c r="Q217">
        <v>2</v>
      </c>
      <c r="R217">
        <v>2</v>
      </c>
      <c r="S217">
        <v>50000</v>
      </c>
      <c r="T217">
        <v>250000</v>
      </c>
      <c r="U217">
        <v>5000</v>
      </c>
      <c r="V217">
        <f>Tabla1_2[[#This Row],[SALARIO]]/100*8.4</f>
        <v>97440</v>
      </c>
      <c r="W217">
        <f>Tabla1_2[[#This Row],[Seguridad social]]/2</f>
        <v>48720</v>
      </c>
      <c r="X217">
        <f>Tabla1_2[[#This Row],[Seguridad social]]-Tabla1_2[[#This Row],[salud 4%]]</f>
        <v>48720</v>
      </c>
      <c r="Y217">
        <f>Tabla1_2[[#This Row],[Base Minima]]/30*4</f>
        <v>386666.66666666669</v>
      </c>
      <c r="Z217">
        <f>Tabla1_2[[#This Row],[Fondo de Empleados]]+Tabla1_2[[#This Row],[Seguridad social]]</f>
        <v>484106.66666666669</v>
      </c>
      <c r="AA217">
        <f>Tabla1_2[[#This Row],[SALARIO]]/100*1.4</f>
        <v>16239.999999999998</v>
      </c>
      <c r="AB217">
        <f>Tabla1_2[[#This Row],[Base Minima]]/15*1.5</f>
        <v>290000</v>
      </c>
      <c r="AC217">
        <v>0</v>
      </c>
      <c r="AD217">
        <v>0</v>
      </c>
      <c r="AE217">
        <f>Tabla1_2[[#This Row],[Salario t]]/100*2</f>
        <v>11600</v>
      </c>
      <c r="AF217">
        <f>Tabla1_2[[#This Row],[Censantias]]/100*5</f>
        <v>580</v>
      </c>
      <c r="AG217">
        <f>Tabla1_2[[#This Row],[SALARIO]]/30*2</f>
        <v>77333.333333333328</v>
      </c>
      <c r="AH217">
        <v>0</v>
      </c>
      <c r="AI217">
        <f>Tabla1_2[[#This Row],[Prima]]+Tabla1_2[[#This Row],[Censantias]]+Tabla1_2[[#This Row],[Base Minima]]+Tabla1_2[[#This Row],[Subsidio de Transporte]]</f>
        <v>3070133.3333333335</v>
      </c>
      <c r="AJ217">
        <f>Tabla1_2[[#This Row],[Pago Neto]]*24</f>
        <v>73683200</v>
      </c>
      <c r="AK217">
        <v>0</v>
      </c>
      <c r="AL217">
        <v>20000</v>
      </c>
      <c r="AM217">
        <v>15</v>
      </c>
    </row>
    <row r="218" spans="1:39" x14ac:dyDescent="0.35">
      <c r="A218" t="s">
        <v>4892</v>
      </c>
      <c r="B218" t="s">
        <v>224</v>
      </c>
      <c r="C218" s="1">
        <v>27650</v>
      </c>
      <c r="D218" t="s">
        <v>1439</v>
      </c>
      <c r="E218" t="s">
        <v>1440</v>
      </c>
      <c r="F218" t="s">
        <v>3892</v>
      </c>
      <c r="G218" t="s">
        <v>2907</v>
      </c>
      <c r="H218" s="1">
        <v>41392.874699074076</v>
      </c>
      <c r="I218" t="s">
        <v>3672</v>
      </c>
      <c r="J218">
        <v>1160000</v>
      </c>
      <c r="K218">
        <v>15</v>
      </c>
      <c r="L218">
        <f>Tabla1_2[[#This Row],[SALARIO]]/30*Tabla1_2[[#This Row],[Dias Liquidados]]</f>
        <v>580000</v>
      </c>
      <c r="M218">
        <f>Tabla1_2[[#This Row],[SALARIO]]/100*14/2</f>
        <v>81200</v>
      </c>
      <c r="N218">
        <v>5</v>
      </c>
      <c r="O218">
        <f>Tabla1_2[[#This Row],[Salario t]]*Tabla1_2[[#This Row],['# de Salarios Minimos]]</f>
        <v>2900000</v>
      </c>
      <c r="P218">
        <f>Tabla1_2[[#This Row],[Salario t]]*12</f>
        <v>6960000</v>
      </c>
      <c r="Q218">
        <v>2</v>
      </c>
      <c r="R218">
        <v>2</v>
      </c>
      <c r="S218">
        <v>50000</v>
      </c>
      <c r="T218">
        <v>250000</v>
      </c>
      <c r="U218">
        <v>5000</v>
      </c>
      <c r="V218">
        <f>Tabla1_2[[#This Row],[SALARIO]]/100*8.4</f>
        <v>97440</v>
      </c>
      <c r="W218">
        <f>Tabla1_2[[#This Row],[Seguridad social]]/2</f>
        <v>48720</v>
      </c>
      <c r="X218">
        <f>Tabla1_2[[#This Row],[Seguridad social]]-Tabla1_2[[#This Row],[salud 4%]]</f>
        <v>48720</v>
      </c>
      <c r="Y218">
        <f>Tabla1_2[[#This Row],[Base Minima]]/30*4</f>
        <v>386666.66666666669</v>
      </c>
      <c r="Z218">
        <f>Tabla1_2[[#This Row],[Fondo de Empleados]]+Tabla1_2[[#This Row],[Seguridad social]]</f>
        <v>484106.66666666669</v>
      </c>
      <c r="AA218">
        <f>Tabla1_2[[#This Row],[SALARIO]]/100*1.4</f>
        <v>16239.999999999998</v>
      </c>
      <c r="AB218">
        <f>Tabla1_2[[#This Row],[Base Minima]]/15*1.5</f>
        <v>290000</v>
      </c>
      <c r="AC218">
        <v>0</v>
      </c>
      <c r="AD218">
        <v>0</v>
      </c>
      <c r="AE218">
        <f>Tabla1_2[[#This Row],[Salario t]]/100*2</f>
        <v>11600</v>
      </c>
      <c r="AF218">
        <f>Tabla1_2[[#This Row],[Censantias]]/100*5</f>
        <v>580</v>
      </c>
      <c r="AG218">
        <f>Tabla1_2[[#This Row],[SALARIO]]/30*2</f>
        <v>77333.333333333328</v>
      </c>
      <c r="AH218">
        <v>0</v>
      </c>
      <c r="AI218">
        <f>Tabla1_2[[#This Row],[Prima]]+Tabla1_2[[#This Row],[Censantias]]+Tabla1_2[[#This Row],[Base Minima]]+Tabla1_2[[#This Row],[Subsidio de Transporte]]</f>
        <v>3070133.3333333335</v>
      </c>
      <c r="AJ218">
        <f>Tabla1_2[[#This Row],[Pago Neto]]*24</f>
        <v>73683200</v>
      </c>
      <c r="AK218">
        <v>0</v>
      </c>
      <c r="AL218">
        <v>20000</v>
      </c>
      <c r="AM218">
        <v>15</v>
      </c>
    </row>
    <row r="219" spans="1:39" x14ac:dyDescent="0.35">
      <c r="A219" t="s">
        <v>4893</v>
      </c>
      <c r="B219" t="s">
        <v>225</v>
      </c>
      <c r="C219" s="1">
        <v>29621</v>
      </c>
      <c r="D219" t="s">
        <v>1441</v>
      </c>
      <c r="E219" t="s">
        <v>1442</v>
      </c>
      <c r="F219" t="s">
        <v>3893</v>
      </c>
      <c r="G219" t="s">
        <v>2908</v>
      </c>
      <c r="H219" s="1">
        <v>43798.574988425928</v>
      </c>
      <c r="I219" t="s">
        <v>3672</v>
      </c>
      <c r="J219">
        <v>1160000</v>
      </c>
      <c r="K219">
        <v>15</v>
      </c>
      <c r="L219">
        <f>Tabla1_2[[#This Row],[SALARIO]]/30*Tabla1_2[[#This Row],[Dias Liquidados]]</f>
        <v>580000</v>
      </c>
      <c r="M219">
        <f>Tabla1_2[[#This Row],[SALARIO]]/100*14/2</f>
        <v>81200</v>
      </c>
      <c r="N219">
        <v>6</v>
      </c>
      <c r="O219">
        <f>Tabla1_2[[#This Row],[Salario t]]*Tabla1_2[[#This Row],['# de Salarios Minimos]]</f>
        <v>3480000</v>
      </c>
      <c r="P219">
        <f>Tabla1_2[[#This Row],[Salario t]]*12</f>
        <v>6960000</v>
      </c>
      <c r="Q219">
        <v>2</v>
      </c>
      <c r="R219">
        <v>2</v>
      </c>
      <c r="S219">
        <v>50000</v>
      </c>
      <c r="T219">
        <v>250000</v>
      </c>
      <c r="U219">
        <v>5000</v>
      </c>
      <c r="V219">
        <f>Tabla1_2[[#This Row],[SALARIO]]/100*8.4</f>
        <v>97440</v>
      </c>
      <c r="W219">
        <f>Tabla1_2[[#This Row],[Seguridad social]]/2</f>
        <v>48720</v>
      </c>
      <c r="X219">
        <f>Tabla1_2[[#This Row],[Seguridad social]]-Tabla1_2[[#This Row],[salud 4%]]</f>
        <v>48720</v>
      </c>
      <c r="Y219">
        <f>Tabla1_2[[#This Row],[Base Minima]]/30*4</f>
        <v>464000</v>
      </c>
      <c r="Z219">
        <f>Tabla1_2[[#This Row],[Fondo de Empleados]]+Tabla1_2[[#This Row],[Seguridad social]]</f>
        <v>561440</v>
      </c>
      <c r="AA219">
        <f>Tabla1_2[[#This Row],[SALARIO]]/100*1.4</f>
        <v>16239.999999999998</v>
      </c>
      <c r="AB219">
        <f>Tabla1_2[[#This Row],[Base Minima]]/15*1.5</f>
        <v>348000</v>
      </c>
      <c r="AC219">
        <v>0</v>
      </c>
      <c r="AD219">
        <v>0</v>
      </c>
      <c r="AE219">
        <f>Tabla1_2[[#This Row],[Salario t]]/100*2</f>
        <v>11600</v>
      </c>
      <c r="AF219">
        <f>Tabla1_2[[#This Row],[Censantias]]/100*5</f>
        <v>580</v>
      </c>
      <c r="AG219">
        <f>Tabla1_2[[#This Row],[SALARIO]]/30*2</f>
        <v>77333.333333333328</v>
      </c>
      <c r="AH219">
        <v>0</v>
      </c>
      <c r="AI219">
        <f>Tabla1_2[[#This Row],[Prima]]+Tabla1_2[[#This Row],[Censantias]]+Tabla1_2[[#This Row],[Base Minima]]+Tabla1_2[[#This Row],[Subsidio de Transporte]]</f>
        <v>3650133.3333333335</v>
      </c>
      <c r="AJ219">
        <f>Tabla1_2[[#This Row],[Pago Neto]]*24</f>
        <v>87603200</v>
      </c>
      <c r="AK219">
        <v>0</v>
      </c>
      <c r="AL219">
        <v>20000</v>
      </c>
      <c r="AM219">
        <v>15</v>
      </c>
    </row>
    <row r="220" spans="1:39" x14ac:dyDescent="0.35">
      <c r="A220" t="s">
        <v>4894</v>
      </c>
      <c r="B220" t="s">
        <v>226</v>
      </c>
      <c r="C220" s="1">
        <v>29241</v>
      </c>
      <c r="D220" t="s">
        <v>1443</v>
      </c>
      <c r="E220" t="s">
        <v>1444</v>
      </c>
      <c r="F220" t="s">
        <v>3894</v>
      </c>
      <c r="G220" t="s">
        <v>2909</v>
      </c>
      <c r="H220" s="1">
        <v>43075.701539351852</v>
      </c>
      <c r="I220" t="s">
        <v>3674</v>
      </c>
      <c r="J220">
        <v>1160000</v>
      </c>
      <c r="K220">
        <v>15</v>
      </c>
      <c r="L220">
        <f>Tabla1_2[[#This Row],[SALARIO]]/30*Tabla1_2[[#This Row],[Dias Liquidados]]</f>
        <v>580000</v>
      </c>
      <c r="M220">
        <f>Tabla1_2[[#This Row],[SALARIO]]/100*14/2</f>
        <v>81200</v>
      </c>
      <c r="N220">
        <v>6</v>
      </c>
      <c r="O220">
        <f>Tabla1_2[[#This Row],[Salario t]]*Tabla1_2[[#This Row],['# de Salarios Minimos]]</f>
        <v>3480000</v>
      </c>
      <c r="P220">
        <f>Tabla1_2[[#This Row],[Salario t]]*12</f>
        <v>6960000</v>
      </c>
      <c r="Q220">
        <v>2</v>
      </c>
      <c r="R220">
        <v>2</v>
      </c>
      <c r="S220">
        <v>50000</v>
      </c>
      <c r="T220">
        <v>250000</v>
      </c>
      <c r="U220">
        <v>5000</v>
      </c>
      <c r="V220">
        <f>Tabla1_2[[#This Row],[SALARIO]]/100*8.4</f>
        <v>97440</v>
      </c>
      <c r="W220">
        <f>Tabla1_2[[#This Row],[Seguridad social]]/2</f>
        <v>48720</v>
      </c>
      <c r="X220">
        <f>Tabla1_2[[#This Row],[Seguridad social]]-Tabla1_2[[#This Row],[salud 4%]]</f>
        <v>48720</v>
      </c>
      <c r="Y220">
        <f>Tabla1_2[[#This Row],[Base Minima]]/30*4</f>
        <v>464000</v>
      </c>
      <c r="Z220">
        <f>Tabla1_2[[#This Row],[Fondo de Empleados]]+Tabla1_2[[#This Row],[Seguridad social]]</f>
        <v>561440</v>
      </c>
      <c r="AA220">
        <f>Tabla1_2[[#This Row],[SALARIO]]/100*1.4</f>
        <v>16239.999999999998</v>
      </c>
      <c r="AB220">
        <f>Tabla1_2[[#This Row],[Base Minima]]/15*1.5</f>
        <v>348000</v>
      </c>
      <c r="AC220">
        <v>0</v>
      </c>
      <c r="AD220">
        <v>0</v>
      </c>
      <c r="AE220">
        <f>Tabla1_2[[#This Row],[Salario t]]/100*2</f>
        <v>11600</v>
      </c>
      <c r="AF220">
        <f>Tabla1_2[[#This Row],[Censantias]]/100*5</f>
        <v>580</v>
      </c>
      <c r="AG220">
        <f>Tabla1_2[[#This Row],[SALARIO]]/30*2</f>
        <v>77333.333333333328</v>
      </c>
      <c r="AH220">
        <v>0</v>
      </c>
      <c r="AI220">
        <f>Tabla1_2[[#This Row],[Prima]]+Tabla1_2[[#This Row],[Censantias]]+Tabla1_2[[#This Row],[Base Minima]]+Tabla1_2[[#This Row],[Subsidio de Transporte]]</f>
        <v>3650133.3333333335</v>
      </c>
      <c r="AJ220">
        <f>Tabla1_2[[#This Row],[Pago Neto]]*24</f>
        <v>87603200</v>
      </c>
      <c r="AK220">
        <v>0</v>
      </c>
      <c r="AL220">
        <v>20000</v>
      </c>
      <c r="AM220">
        <v>15</v>
      </c>
    </row>
    <row r="221" spans="1:39" x14ac:dyDescent="0.35">
      <c r="A221" t="s">
        <v>4895</v>
      </c>
      <c r="B221" t="s">
        <v>227</v>
      </c>
      <c r="C221" s="1">
        <v>34113</v>
      </c>
      <c r="D221" t="s">
        <v>1445</v>
      </c>
      <c r="E221" t="s">
        <v>1446</v>
      </c>
      <c r="F221" t="s">
        <v>3895</v>
      </c>
      <c r="G221" t="s">
        <v>2910</v>
      </c>
      <c r="H221" s="1">
        <v>38473.242418981485</v>
      </c>
      <c r="I221" t="s">
        <v>3671</v>
      </c>
      <c r="J221">
        <v>1160000</v>
      </c>
      <c r="K221">
        <v>15</v>
      </c>
      <c r="L221">
        <f>Tabla1_2[[#This Row],[SALARIO]]/30*Tabla1_2[[#This Row],[Dias Liquidados]]</f>
        <v>580000</v>
      </c>
      <c r="M221">
        <f>Tabla1_2[[#This Row],[SALARIO]]/100*14/2</f>
        <v>81200</v>
      </c>
      <c r="N221">
        <v>1</v>
      </c>
      <c r="O221">
        <f>Tabla1_2[[#This Row],[Salario t]]*Tabla1_2[[#This Row],['# de Salarios Minimos]]</f>
        <v>580000</v>
      </c>
      <c r="P221">
        <f>Tabla1_2[[#This Row],[Salario t]]*12</f>
        <v>6960000</v>
      </c>
      <c r="Q221">
        <v>2</v>
      </c>
      <c r="R221">
        <v>2</v>
      </c>
      <c r="S221">
        <v>50000</v>
      </c>
      <c r="T221">
        <v>250000</v>
      </c>
      <c r="U221">
        <v>5000</v>
      </c>
      <c r="V221">
        <f>Tabla1_2[[#This Row],[SALARIO]]/100*8.4</f>
        <v>97440</v>
      </c>
      <c r="W221">
        <f>Tabla1_2[[#This Row],[Seguridad social]]/2</f>
        <v>48720</v>
      </c>
      <c r="X221">
        <f>Tabla1_2[[#This Row],[Seguridad social]]-Tabla1_2[[#This Row],[salud 4%]]</f>
        <v>48720</v>
      </c>
      <c r="Y221">
        <f>Tabla1_2[[#This Row],[Base Minima]]/30*4</f>
        <v>77333.333333333328</v>
      </c>
      <c r="Z221">
        <f>Tabla1_2[[#This Row],[Fondo de Empleados]]+Tabla1_2[[#This Row],[Seguridad social]]</f>
        <v>174773.33333333331</v>
      </c>
      <c r="AA221">
        <f>Tabla1_2[[#This Row],[SALARIO]]/100*1.4</f>
        <v>16239.999999999998</v>
      </c>
      <c r="AB221">
        <f>Tabla1_2[[#This Row],[Base Minima]]/15*1.5</f>
        <v>58000</v>
      </c>
      <c r="AC221">
        <v>0</v>
      </c>
      <c r="AD221">
        <v>0</v>
      </c>
      <c r="AE221">
        <f>Tabla1_2[[#This Row],[Salario t]]/100*2</f>
        <v>11600</v>
      </c>
      <c r="AF221">
        <f>Tabla1_2[[#This Row],[Censantias]]/100*5</f>
        <v>580</v>
      </c>
      <c r="AG221">
        <f>Tabla1_2[[#This Row],[SALARIO]]/30*2</f>
        <v>77333.333333333328</v>
      </c>
      <c r="AH221">
        <v>0</v>
      </c>
      <c r="AI221">
        <f>Tabla1_2[[#This Row],[Prima]]+Tabla1_2[[#This Row],[Censantias]]+Tabla1_2[[#This Row],[Base Minima]]+Tabla1_2[[#This Row],[Subsidio de Transporte]]</f>
        <v>750133.33333333337</v>
      </c>
      <c r="AJ221">
        <f>Tabla1_2[[#This Row],[Pago Neto]]*24</f>
        <v>18003200</v>
      </c>
      <c r="AK221">
        <v>0</v>
      </c>
      <c r="AL221">
        <v>20000</v>
      </c>
      <c r="AM221">
        <v>15</v>
      </c>
    </row>
    <row r="222" spans="1:39" x14ac:dyDescent="0.35">
      <c r="A222" t="s">
        <v>4896</v>
      </c>
      <c r="B222" t="s">
        <v>228</v>
      </c>
      <c r="C222" s="1">
        <v>31275</v>
      </c>
      <c r="D222" t="s">
        <v>1447</v>
      </c>
      <c r="E222" t="s">
        <v>1448</v>
      </c>
      <c r="F222" t="s">
        <v>3896</v>
      </c>
      <c r="G222" t="s">
        <v>2911</v>
      </c>
      <c r="H222" s="1">
        <v>38949.136643518519</v>
      </c>
      <c r="I222" t="s">
        <v>3675</v>
      </c>
      <c r="J222">
        <v>1160000</v>
      </c>
      <c r="K222">
        <v>15</v>
      </c>
      <c r="L222">
        <f>Tabla1_2[[#This Row],[SALARIO]]/30*Tabla1_2[[#This Row],[Dias Liquidados]]</f>
        <v>580000</v>
      </c>
      <c r="M222">
        <f>Tabla1_2[[#This Row],[SALARIO]]/100*14/2</f>
        <v>81200</v>
      </c>
      <c r="N222">
        <v>1</v>
      </c>
      <c r="O222">
        <f>Tabla1_2[[#This Row],[Salario t]]*Tabla1_2[[#This Row],['# de Salarios Minimos]]</f>
        <v>580000</v>
      </c>
      <c r="P222">
        <f>Tabla1_2[[#This Row],[Salario t]]*12</f>
        <v>6960000</v>
      </c>
      <c r="Q222">
        <v>2</v>
      </c>
      <c r="R222">
        <v>2</v>
      </c>
      <c r="S222">
        <v>50000</v>
      </c>
      <c r="T222">
        <v>250000</v>
      </c>
      <c r="U222">
        <v>5000</v>
      </c>
      <c r="V222">
        <f>Tabla1_2[[#This Row],[SALARIO]]/100*8.4</f>
        <v>97440</v>
      </c>
      <c r="W222">
        <f>Tabla1_2[[#This Row],[Seguridad social]]/2</f>
        <v>48720</v>
      </c>
      <c r="X222">
        <f>Tabla1_2[[#This Row],[Seguridad social]]-Tabla1_2[[#This Row],[salud 4%]]</f>
        <v>48720</v>
      </c>
      <c r="Y222">
        <f>Tabla1_2[[#This Row],[Base Minima]]/30*4</f>
        <v>77333.333333333328</v>
      </c>
      <c r="Z222">
        <f>Tabla1_2[[#This Row],[Fondo de Empleados]]+Tabla1_2[[#This Row],[Seguridad social]]</f>
        <v>174773.33333333331</v>
      </c>
      <c r="AA222">
        <f>Tabla1_2[[#This Row],[SALARIO]]/100*1.4</f>
        <v>16239.999999999998</v>
      </c>
      <c r="AB222">
        <f>Tabla1_2[[#This Row],[Base Minima]]/15*1.5</f>
        <v>58000</v>
      </c>
      <c r="AC222">
        <v>0</v>
      </c>
      <c r="AD222">
        <v>0</v>
      </c>
      <c r="AE222">
        <f>Tabla1_2[[#This Row],[Salario t]]/100*2</f>
        <v>11600</v>
      </c>
      <c r="AF222">
        <f>Tabla1_2[[#This Row],[Censantias]]/100*5</f>
        <v>580</v>
      </c>
      <c r="AG222">
        <f>Tabla1_2[[#This Row],[SALARIO]]/30*2</f>
        <v>77333.333333333328</v>
      </c>
      <c r="AH222">
        <v>0</v>
      </c>
      <c r="AI222">
        <f>Tabla1_2[[#This Row],[Prima]]+Tabla1_2[[#This Row],[Censantias]]+Tabla1_2[[#This Row],[Base Minima]]+Tabla1_2[[#This Row],[Subsidio de Transporte]]</f>
        <v>750133.33333333337</v>
      </c>
      <c r="AJ222">
        <f>Tabla1_2[[#This Row],[Pago Neto]]*24</f>
        <v>18003200</v>
      </c>
      <c r="AK222">
        <v>0</v>
      </c>
      <c r="AL222">
        <v>20000</v>
      </c>
      <c r="AM222">
        <v>15</v>
      </c>
    </row>
    <row r="223" spans="1:39" x14ac:dyDescent="0.35">
      <c r="A223" t="s">
        <v>4897</v>
      </c>
      <c r="B223" t="s">
        <v>229</v>
      </c>
      <c r="C223" s="1">
        <v>35851</v>
      </c>
      <c r="D223" t="s">
        <v>1449</v>
      </c>
      <c r="E223" t="s">
        <v>1450</v>
      </c>
      <c r="F223" t="s">
        <v>3897</v>
      </c>
      <c r="G223" t="s">
        <v>2912</v>
      </c>
      <c r="H223" s="1">
        <v>39005.642453703702</v>
      </c>
      <c r="I223" t="s">
        <v>3675</v>
      </c>
      <c r="J223">
        <v>1160000</v>
      </c>
      <c r="K223">
        <v>15</v>
      </c>
      <c r="L223">
        <f>Tabla1_2[[#This Row],[SALARIO]]/30*Tabla1_2[[#This Row],[Dias Liquidados]]</f>
        <v>580000</v>
      </c>
      <c r="M223">
        <f>Tabla1_2[[#This Row],[SALARIO]]/100*14/2</f>
        <v>81200</v>
      </c>
      <c r="N223">
        <v>1</v>
      </c>
      <c r="O223">
        <f>Tabla1_2[[#This Row],[Salario t]]*Tabla1_2[[#This Row],['# de Salarios Minimos]]</f>
        <v>580000</v>
      </c>
      <c r="P223">
        <f>Tabla1_2[[#This Row],[Salario t]]*12</f>
        <v>6960000</v>
      </c>
      <c r="Q223">
        <v>2</v>
      </c>
      <c r="R223">
        <v>2</v>
      </c>
      <c r="S223">
        <v>50000</v>
      </c>
      <c r="T223">
        <v>250000</v>
      </c>
      <c r="U223">
        <v>5000</v>
      </c>
      <c r="V223">
        <f>Tabla1_2[[#This Row],[SALARIO]]/100*8.4</f>
        <v>97440</v>
      </c>
      <c r="W223">
        <f>Tabla1_2[[#This Row],[Seguridad social]]/2</f>
        <v>48720</v>
      </c>
      <c r="X223">
        <f>Tabla1_2[[#This Row],[Seguridad social]]-Tabla1_2[[#This Row],[salud 4%]]</f>
        <v>48720</v>
      </c>
      <c r="Y223">
        <f>Tabla1_2[[#This Row],[Base Minima]]/30*4</f>
        <v>77333.333333333328</v>
      </c>
      <c r="Z223">
        <f>Tabla1_2[[#This Row],[Fondo de Empleados]]+Tabla1_2[[#This Row],[Seguridad social]]</f>
        <v>174773.33333333331</v>
      </c>
      <c r="AA223">
        <f>Tabla1_2[[#This Row],[SALARIO]]/100*1.4</f>
        <v>16239.999999999998</v>
      </c>
      <c r="AB223">
        <f>Tabla1_2[[#This Row],[Base Minima]]/15*1.5</f>
        <v>58000</v>
      </c>
      <c r="AC223">
        <v>0</v>
      </c>
      <c r="AD223">
        <v>0</v>
      </c>
      <c r="AE223">
        <f>Tabla1_2[[#This Row],[Salario t]]/100*2</f>
        <v>11600</v>
      </c>
      <c r="AF223">
        <f>Tabla1_2[[#This Row],[Censantias]]/100*5</f>
        <v>580</v>
      </c>
      <c r="AG223">
        <f>Tabla1_2[[#This Row],[SALARIO]]/30*2</f>
        <v>77333.333333333328</v>
      </c>
      <c r="AH223">
        <v>0</v>
      </c>
      <c r="AI223">
        <f>Tabla1_2[[#This Row],[Prima]]+Tabla1_2[[#This Row],[Censantias]]+Tabla1_2[[#This Row],[Base Minima]]+Tabla1_2[[#This Row],[Subsidio de Transporte]]</f>
        <v>750133.33333333337</v>
      </c>
      <c r="AJ223">
        <f>Tabla1_2[[#This Row],[Pago Neto]]*24</f>
        <v>18003200</v>
      </c>
      <c r="AK223">
        <v>0</v>
      </c>
      <c r="AL223">
        <v>20000</v>
      </c>
      <c r="AM223">
        <v>15</v>
      </c>
    </row>
    <row r="224" spans="1:39" x14ac:dyDescent="0.35">
      <c r="A224" t="s">
        <v>4898</v>
      </c>
      <c r="B224" t="s">
        <v>230</v>
      </c>
      <c r="C224" s="1">
        <v>32633</v>
      </c>
      <c r="D224" t="s">
        <v>1451</v>
      </c>
      <c r="E224" t="s">
        <v>1452</v>
      </c>
      <c r="F224" t="s">
        <v>3898</v>
      </c>
      <c r="G224" t="s">
        <v>2913</v>
      </c>
      <c r="H224" s="1">
        <v>41122.587731481479</v>
      </c>
      <c r="I224" t="s">
        <v>3674</v>
      </c>
      <c r="J224">
        <v>1160000</v>
      </c>
      <c r="K224">
        <v>15</v>
      </c>
      <c r="L224">
        <f>Tabla1_2[[#This Row],[SALARIO]]/30*Tabla1_2[[#This Row],[Dias Liquidados]]</f>
        <v>580000</v>
      </c>
      <c r="M224">
        <f>Tabla1_2[[#This Row],[SALARIO]]/100*14/2</f>
        <v>81200</v>
      </c>
      <c r="N224">
        <v>1</v>
      </c>
      <c r="O224">
        <f>Tabla1_2[[#This Row],[Salario t]]*Tabla1_2[[#This Row],['# de Salarios Minimos]]</f>
        <v>580000</v>
      </c>
      <c r="P224">
        <f>Tabla1_2[[#This Row],[Salario t]]*12</f>
        <v>6960000</v>
      </c>
      <c r="Q224">
        <v>2</v>
      </c>
      <c r="R224">
        <v>2</v>
      </c>
      <c r="S224">
        <v>50000</v>
      </c>
      <c r="T224">
        <v>250000</v>
      </c>
      <c r="U224">
        <v>5000</v>
      </c>
      <c r="V224">
        <f>Tabla1_2[[#This Row],[SALARIO]]/100*8.4</f>
        <v>97440</v>
      </c>
      <c r="W224">
        <f>Tabla1_2[[#This Row],[Seguridad social]]/2</f>
        <v>48720</v>
      </c>
      <c r="X224">
        <f>Tabla1_2[[#This Row],[Seguridad social]]-Tabla1_2[[#This Row],[salud 4%]]</f>
        <v>48720</v>
      </c>
      <c r="Y224">
        <f>Tabla1_2[[#This Row],[Base Minima]]/30*4</f>
        <v>77333.333333333328</v>
      </c>
      <c r="Z224">
        <f>Tabla1_2[[#This Row],[Fondo de Empleados]]+Tabla1_2[[#This Row],[Seguridad social]]</f>
        <v>174773.33333333331</v>
      </c>
      <c r="AA224">
        <f>Tabla1_2[[#This Row],[SALARIO]]/100*1.4</f>
        <v>16239.999999999998</v>
      </c>
      <c r="AB224">
        <f>Tabla1_2[[#This Row],[Base Minima]]/15*1.5</f>
        <v>58000</v>
      </c>
      <c r="AC224">
        <v>0</v>
      </c>
      <c r="AD224">
        <v>0</v>
      </c>
      <c r="AE224">
        <f>Tabla1_2[[#This Row],[Salario t]]/100*2</f>
        <v>11600</v>
      </c>
      <c r="AF224">
        <f>Tabla1_2[[#This Row],[Censantias]]/100*5</f>
        <v>580</v>
      </c>
      <c r="AG224">
        <f>Tabla1_2[[#This Row],[SALARIO]]/30*2</f>
        <v>77333.333333333328</v>
      </c>
      <c r="AH224">
        <v>0</v>
      </c>
      <c r="AI224">
        <f>Tabla1_2[[#This Row],[Prima]]+Tabla1_2[[#This Row],[Censantias]]+Tabla1_2[[#This Row],[Base Minima]]+Tabla1_2[[#This Row],[Subsidio de Transporte]]</f>
        <v>750133.33333333337</v>
      </c>
      <c r="AJ224">
        <f>Tabla1_2[[#This Row],[Pago Neto]]*24</f>
        <v>18003200</v>
      </c>
      <c r="AK224">
        <v>0</v>
      </c>
      <c r="AL224">
        <v>20000</v>
      </c>
      <c r="AM224">
        <v>15</v>
      </c>
    </row>
    <row r="225" spans="1:39" x14ac:dyDescent="0.35">
      <c r="A225" t="s">
        <v>4899</v>
      </c>
      <c r="B225" t="s">
        <v>231</v>
      </c>
      <c r="C225" s="1">
        <v>34983</v>
      </c>
      <c r="D225" t="s">
        <v>1453</v>
      </c>
      <c r="E225" t="s">
        <v>1454</v>
      </c>
      <c r="F225" t="s">
        <v>3899</v>
      </c>
      <c r="G225" t="s">
        <v>2914</v>
      </c>
      <c r="H225" s="1">
        <v>43440.295613425929</v>
      </c>
      <c r="I225" t="s">
        <v>3672</v>
      </c>
      <c r="J225">
        <v>1160000</v>
      </c>
      <c r="K225">
        <v>15</v>
      </c>
      <c r="L225">
        <f>Tabla1_2[[#This Row],[SALARIO]]/30*Tabla1_2[[#This Row],[Dias Liquidados]]</f>
        <v>580000</v>
      </c>
      <c r="M225">
        <f>Tabla1_2[[#This Row],[SALARIO]]/100*14/2</f>
        <v>81200</v>
      </c>
      <c r="N225">
        <v>1</v>
      </c>
      <c r="O225">
        <f>Tabla1_2[[#This Row],[Salario t]]*Tabla1_2[[#This Row],['# de Salarios Minimos]]</f>
        <v>580000</v>
      </c>
      <c r="P225">
        <f>Tabla1_2[[#This Row],[Salario t]]*12</f>
        <v>6960000</v>
      </c>
      <c r="Q225">
        <v>2</v>
      </c>
      <c r="R225">
        <v>2</v>
      </c>
      <c r="S225">
        <v>50000</v>
      </c>
      <c r="T225">
        <v>250000</v>
      </c>
      <c r="U225">
        <v>5000</v>
      </c>
      <c r="V225">
        <f>Tabla1_2[[#This Row],[SALARIO]]/100*8.4</f>
        <v>97440</v>
      </c>
      <c r="W225">
        <f>Tabla1_2[[#This Row],[Seguridad social]]/2</f>
        <v>48720</v>
      </c>
      <c r="X225">
        <f>Tabla1_2[[#This Row],[Seguridad social]]-Tabla1_2[[#This Row],[salud 4%]]</f>
        <v>48720</v>
      </c>
      <c r="Y225">
        <f>Tabla1_2[[#This Row],[Base Minima]]/30*4</f>
        <v>77333.333333333328</v>
      </c>
      <c r="Z225">
        <f>Tabla1_2[[#This Row],[Fondo de Empleados]]+Tabla1_2[[#This Row],[Seguridad social]]</f>
        <v>174773.33333333331</v>
      </c>
      <c r="AA225">
        <f>Tabla1_2[[#This Row],[SALARIO]]/100*1.4</f>
        <v>16239.999999999998</v>
      </c>
      <c r="AB225">
        <f>Tabla1_2[[#This Row],[Base Minima]]/15*1.5</f>
        <v>58000</v>
      </c>
      <c r="AC225">
        <v>0</v>
      </c>
      <c r="AD225">
        <v>0</v>
      </c>
      <c r="AE225">
        <f>Tabla1_2[[#This Row],[Salario t]]/100*2</f>
        <v>11600</v>
      </c>
      <c r="AF225">
        <f>Tabla1_2[[#This Row],[Censantias]]/100*5</f>
        <v>580</v>
      </c>
      <c r="AG225">
        <f>Tabla1_2[[#This Row],[SALARIO]]/30*2</f>
        <v>77333.333333333328</v>
      </c>
      <c r="AH225">
        <v>0</v>
      </c>
      <c r="AI225">
        <f>Tabla1_2[[#This Row],[Prima]]+Tabla1_2[[#This Row],[Censantias]]+Tabla1_2[[#This Row],[Base Minima]]+Tabla1_2[[#This Row],[Subsidio de Transporte]]</f>
        <v>750133.33333333337</v>
      </c>
      <c r="AJ225">
        <f>Tabla1_2[[#This Row],[Pago Neto]]*24</f>
        <v>18003200</v>
      </c>
      <c r="AK225">
        <v>0</v>
      </c>
      <c r="AL225">
        <v>20000</v>
      </c>
      <c r="AM225">
        <v>15</v>
      </c>
    </row>
    <row r="226" spans="1:39" x14ac:dyDescent="0.35">
      <c r="A226" t="s">
        <v>4900</v>
      </c>
      <c r="B226" t="s">
        <v>232</v>
      </c>
      <c r="C226" s="1">
        <v>36289</v>
      </c>
      <c r="D226" t="s">
        <v>1455</v>
      </c>
      <c r="E226" t="s">
        <v>1456</v>
      </c>
      <c r="F226" t="s">
        <v>3900</v>
      </c>
      <c r="G226" t="s">
        <v>2915</v>
      </c>
      <c r="H226" s="1">
        <v>41643.512986111113</v>
      </c>
      <c r="I226" t="s">
        <v>3673</v>
      </c>
      <c r="J226">
        <v>1160000</v>
      </c>
      <c r="K226">
        <v>15</v>
      </c>
      <c r="L226">
        <f>Tabla1_2[[#This Row],[SALARIO]]/30*Tabla1_2[[#This Row],[Dias Liquidados]]</f>
        <v>580000</v>
      </c>
      <c r="M226">
        <f>Tabla1_2[[#This Row],[SALARIO]]/100*14/2</f>
        <v>81200</v>
      </c>
      <c r="N226">
        <v>2</v>
      </c>
      <c r="O226">
        <f>Tabla1_2[[#This Row],[Salario t]]*Tabla1_2[[#This Row],['# de Salarios Minimos]]</f>
        <v>1160000</v>
      </c>
      <c r="P226">
        <f>Tabla1_2[[#This Row],[Salario t]]*12</f>
        <v>6960000</v>
      </c>
      <c r="Q226">
        <v>2</v>
      </c>
      <c r="R226">
        <v>2</v>
      </c>
      <c r="S226">
        <v>50000</v>
      </c>
      <c r="T226">
        <v>250000</v>
      </c>
      <c r="U226">
        <v>5000</v>
      </c>
      <c r="V226">
        <f>Tabla1_2[[#This Row],[SALARIO]]/100*8.4</f>
        <v>97440</v>
      </c>
      <c r="W226">
        <f>Tabla1_2[[#This Row],[Seguridad social]]/2</f>
        <v>48720</v>
      </c>
      <c r="X226">
        <f>Tabla1_2[[#This Row],[Seguridad social]]-Tabla1_2[[#This Row],[salud 4%]]</f>
        <v>48720</v>
      </c>
      <c r="Y226">
        <f>Tabla1_2[[#This Row],[Base Minima]]/30*4</f>
        <v>154666.66666666666</v>
      </c>
      <c r="Z226">
        <f>Tabla1_2[[#This Row],[Fondo de Empleados]]+Tabla1_2[[#This Row],[Seguridad social]]</f>
        <v>252106.66666666666</v>
      </c>
      <c r="AA226">
        <f>Tabla1_2[[#This Row],[SALARIO]]/100*1.4</f>
        <v>16239.999999999998</v>
      </c>
      <c r="AB226">
        <f>Tabla1_2[[#This Row],[Base Minima]]/15*1.5</f>
        <v>116000</v>
      </c>
      <c r="AC226">
        <v>0</v>
      </c>
      <c r="AD226">
        <v>0</v>
      </c>
      <c r="AE226">
        <f>Tabla1_2[[#This Row],[Salario t]]/100*2</f>
        <v>11600</v>
      </c>
      <c r="AF226">
        <f>Tabla1_2[[#This Row],[Censantias]]/100*5</f>
        <v>580</v>
      </c>
      <c r="AG226">
        <f>Tabla1_2[[#This Row],[SALARIO]]/30*2</f>
        <v>77333.333333333328</v>
      </c>
      <c r="AH226">
        <v>0</v>
      </c>
      <c r="AI226">
        <f>Tabla1_2[[#This Row],[Prima]]+Tabla1_2[[#This Row],[Censantias]]+Tabla1_2[[#This Row],[Base Minima]]+Tabla1_2[[#This Row],[Subsidio de Transporte]]</f>
        <v>1330133.3333333333</v>
      </c>
      <c r="AJ226">
        <f>Tabla1_2[[#This Row],[Pago Neto]]*24</f>
        <v>31923200</v>
      </c>
      <c r="AK226">
        <v>0</v>
      </c>
      <c r="AL226">
        <v>20000</v>
      </c>
      <c r="AM226">
        <v>15</v>
      </c>
    </row>
    <row r="227" spans="1:39" x14ac:dyDescent="0.35">
      <c r="A227" t="s">
        <v>4901</v>
      </c>
      <c r="B227" t="s">
        <v>233</v>
      </c>
      <c r="C227" s="1">
        <v>36542</v>
      </c>
      <c r="D227" t="s">
        <v>1457</v>
      </c>
      <c r="E227" t="s">
        <v>1458</v>
      </c>
      <c r="F227" t="s">
        <v>3901</v>
      </c>
      <c r="G227" t="s">
        <v>2916</v>
      </c>
      <c r="H227" s="1">
        <v>41259.266574074078</v>
      </c>
      <c r="I227" t="s">
        <v>3671</v>
      </c>
      <c r="J227">
        <v>1160000</v>
      </c>
      <c r="K227">
        <v>15</v>
      </c>
      <c r="L227">
        <f>Tabla1_2[[#This Row],[SALARIO]]/30*Tabla1_2[[#This Row],[Dias Liquidados]]</f>
        <v>580000</v>
      </c>
      <c r="M227">
        <f>Tabla1_2[[#This Row],[SALARIO]]/100*14/2</f>
        <v>81200</v>
      </c>
      <c r="N227">
        <v>2</v>
      </c>
      <c r="O227">
        <f>Tabla1_2[[#This Row],[Salario t]]*Tabla1_2[[#This Row],['# de Salarios Minimos]]</f>
        <v>1160000</v>
      </c>
      <c r="P227">
        <f>Tabla1_2[[#This Row],[Salario t]]*12</f>
        <v>6960000</v>
      </c>
      <c r="Q227">
        <v>2</v>
      </c>
      <c r="R227">
        <v>2</v>
      </c>
      <c r="S227">
        <v>50000</v>
      </c>
      <c r="T227">
        <v>250000</v>
      </c>
      <c r="U227">
        <v>5000</v>
      </c>
      <c r="V227">
        <f>Tabla1_2[[#This Row],[SALARIO]]/100*8.4</f>
        <v>97440</v>
      </c>
      <c r="W227">
        <f>Tabla1_2[[#This Row],[Seguridad social]]/2</f>
        <v>48720</v>
      </c>
      <c r="X227">
        <f>Tabla1_2[[#This Row],[Seguridad social]]-Tabla1_2[[#This Row],[salud 4%]]</f>
        <v>48720</v>
      </c>
      <c r="Y227">
        <f>Tabla1_2[[#This Row],[Base Minima]]/30*4</f>
        <v>154666.66666666666</v>
      </c>
      <c r="Z227">
        <f>Tabla1_2[[#This Row],[Fondo de Empleados]]+Tabla1_2[[#This Row],[Seguridad social]]</f>
        <v>252106.66666666666</v>
      </c>
      <c r="AA227">
        <f>Tabla1_2[[#This Row],[SALARIO]]/100*1.4</f>
        <v>16239.999999999998</v>
      </c>
      <c r="AB227">
        <f>Tabla1_2[[#This Row],[Base Minima]]/15*1.5</f>
        <v>116000</v>
      </c>
      <c r="AC227">
        <v>0</v>
      </c>
      <c r="AD227">
        <v>0</v>
      </c>
      <c r="AE227">
        <f>Tabla1_2[[#This Row],[Salario t]]/100*2</f>
        <v>11600</v>
      </c>
      <c r="AF227">
        <f>Tabla1_2[[#This Row],[Censantias]]/100*5</f>
        <v>580</v>
      </c>
      <c r="AG227">
        <f>Tabla1_2[[#This Row],[SALARIO]]/30*2</f>
        <v>77333.333333333328</v>
      </c>
      <c r="AH227">
        <v>0</v>
      </c>
      <c r="AI227">
        <f>Tabla1_2[[#This Row],[Prima]]+Tabla1_2[[#This Row],[Censantias]]+Tabla1_2[[#This Row],[Base Minima]]+Tabla1_2[[#This Row],[Subsidio de Transporte]]</f>
        <v>1330133.3333333333</v>
      </c>
      <c r="AJ227">
        <f>Tabla1_2[[#This Row],[Pago Neto]]*24</f>
        <v>31923200</v>
      </c>
      <c r="AK227">
        <v>0</v>
      </c>
      <c r="AL227">
        <v>20000</v>
      </c>
      <c r="AM227">
        <v>15</v>
      </c>
    </row>
    <row r="228" spans="1:39" x14ac:dyDescent="0.35">
      <c r="A228" t="s">
        <v>4902</v>
      </c>
      <c r="B228" t="s">
        <v>234</v>
      </c>
      <c r="C228" s="1">
        <v>33936</v>
      </c>
      <c r="D228" t="s">
        <v>1459</v>
      </c>
      <c r="E228" t="s">
        <v>1460</v>
      </c>
      <c r="F228" t="s">
        <v>3902</v>
      </c>
      <c r="G228" t="s">
        <v>2917</v>
      </c>
      <c r="H228" s="1">
        <v>40271.263912037037</v>
      </c>
      <c r="I228" t="s">
        <v>3673</v>
      </c>
      <c r="J228">
        <v>1160000</v>
      </c>
      <c r="K228">
        <v>15</v>
      </c>
      <c r="L228">
        <f>Tabla1_2[[#This Row],[SALARIO]]/30*Tabla1_2[[#This Row],[Dias Liquidados]]</f>
        <v>580000</v>
      </c>
      <c r="M228">
        <f>Tabla1_2[[#This Row],[SALARIO]]/100*14/2</f>
        <v>81200</v>
      </c>
      <c r="N228">
        <v>2</v>
      </c>
      <c r="O228">
        <f>Tabla1_2[[#This Row],[Salario t]]*Tabla1_2[[#This Row],['# de Salarios Minimos]]</f>
        <v>1160000</v>
      </c>
      <c r="P228">
        <f>Tabla1_2[[#This Row],[Salario t]]*12</f>
        <v>6960000</v>
      </c>
      <c r="Q228">
        <v>2</v>
      </c>
      <c r="R228">
        <v>2</v>
      </c>
      <c r="S228">
        <v>50000</v>
      </c>
      <c r="T228">
        <v>250000</v>
      </c>
      <c r="U228">
        <v>5000</v>
      </c>
      <c r="V228">
        <f>Tabla1_2[[#This Row],[SALARIO]]/100*8.4</f>
        <v>97440</v>
      </c>
      <c r="W228">
        <f>Tabla1_2[[#This Row],[Seguridad social]]/2</f>
        <v>48720</v>
      </c>
      <c r="X228">
        <f>Tabla1_2[[#This Row],[Seguridad social]]-Tabla1_2[[#This Row],[salud 4%]]</f>
        <v>48720</v>
      </c>
      <c r="Y228">
        <f>Tabla1_2[[#This Row],[Base Minima]]/30*4</f>
        <v>154666.66666666666</v>
      </c>
      <c r="Z228">
        <f>Tabla1_2[[#This Row],[Fondo de Empleados]]+Tabla1_2[[#This Row],[Seguridad social]]</f>
        <v>252106.66666666666</v>
      </c>
      <c r="AA228">
        <f>Tabla1_2[[#This Row],[SALARIO]]/100*1.4</f>
        <v>16239.999999999998</v>
      </c>
      <c r="AB228">
        <f>Tabla1_2[[#This Row],[Base Minima]]/15*1.5</f>
        <v>116000</v>
      </c>
      <c r="AC228">
        <v>0</v>
      </c>
      <c r="AD228">
        <v>0</v>
      </c>
      <c r="AE228">
        <f>Tabla1_2[[#This Row],[Salario t]]/100*2</f>
        <v>11600</v>
      </c>
      <c r="AF228">
        <f>Tabla1_2[[#This Row],[Censantias]]/100*5</f>
        <v>580</v>
      </c>
      <c r="AG228">
        <f>Tabla1_2[[#This Row],[SALARIO]]/30*2</f>
        <v>77333.333333333328</v>
      </c>
      <c r="AH228">
        <v>0</v>
      </c>
      <c r="AI228">
        <f>Tabla1_2[[#This Row],[Prima]]+Tabla1_2[[#This Row],[Censantias]]+Tabla1_2[[#This Row],[Base Minima]]+Tabla1_2[[#This Row],[Subsidio de Transporte]]</f>
        <v>1330133.3333333333</v>
      </c>
      <c r="AJ228">
        <f>Tabla1_2[[#This Row],[Pago Neto]]*24</f>
        <v>31923200</v>
      </c>
      <c r="AK228">
        <v>0</v>
      </c>
      <c r="AL228">
        <v>20000</v>
      </c>
      <c r="AM228">
        <v>15</v>
      </c>
    </row>
    <row r="229" spans="1:39" x14ac:dyDescent="0.35">
      <c r="A229" t="s">
        <v>4903</v>
      </c>
      <c r="B229" t="s">
        <v>235</v>
      </c>
      <c r="C229" s="1">
        <v>35929</v>
      </c>
      <c r="D229" t="s">
        <v>1461</v>
      </c>
      <c r="E229" t="s">
        <v>1462</v>
      </c>
      <c r="F229" t="s">
        <v>3903</v>
      </c>
      <c r="G229" t="s">
        <v>2918</v>
      </c>
      <c r="H229" s="1">
        <v>39286.920659722222</v>
      </c>
      <c r="I229" t="s">
        <v>3672</v>
      </c>
      <c r="J229">
        <v>1160000</v>
      </c>
      <c r="K229">
        <v>15</v>
      </c>
      <c r="L229">
        <f>Tabla1_2[[#This Row],[SALARIO]]/30*Tabla1_2[[#This Row],[Dias Liquidados]]</f>
        <v>580000</v>
      </c>
      <c r="M229">
        <f>Tabla1_2[[#This Row],[SALARIO]]/100*14/2</f>
        <v>81200</v>
      </c>
      <c r="N229">
        <v>4</v>
      </c>
      <c r="O229">
        <f>Tabla1_2[[#This Row],[Salario t]]*Tabla1_2[[#This Row],['# de Salarios Minimos]]</f>
        <v>2320000</v>
      </c>
      <c r="P229">
        <f>Tabla1_2[[#This Row],[Salario t]]*12</f>
        <v>6960000</v>
      </c>
      <c r="Q229">
        <v>2</v>
      </c>
      <c r="R229">
        <v>2</v>
      </c>
      <c r="S229">
        <v>50000</v>
      </c>
      <c r="T229">
        <v>250000</v>
      </c>
      <c r="U229">
        <v>5000</v>
      </c>
      <c r="V229">
        <f>Tabla1_2[[#This Row],[SALARIO]]/100*8.4</f>
        <v>97440</v>
      </c>
      <c r="W229">
        <f>Tabla1_2[[#This Row],[Seguridad social]]/2</f>
        <v>48720</v>
      </c>
      <c r="X229">
        <f>Tabla1_2[[#This Row],[Seguridad social]]-Tabla1_2[[#This Row],[salud 4%]]</f>
        <v>48720</v>
      </c>
      <c r="Y229">
        <f>Tabla1_2[[#This Row],[Base Minima]]/30*4</f>
        <v>309333.33333333331</v>
      </c>
      <c r="Z229">
        <f>Tabla1_2[[#This Row],[Fondo de Empleados]]+Tabla1_2[[#This Row],[Seguridad social]]</f>
        <v>406773.33333333331</v>
      </c>
      <c r="AA229">
        <f>Tabla1_2[[#This Row],[SALARIO]]/100*1.4</f>
        <v>16239.999999999998</v>
      </c>
      <c r="AB229">
        <f>Tabla1_2[[#This Row],[Base Minima]]/15*1.5</f>
        <v>232000</v>
      </c>
      <c r="AC229">
        <v>0</v>
      </c>
      <c r="AD229">
        <v>0</v>
      </c>
      <c r="AE229">
        <f>Tabla1_2[[#This Row],[Salario t]]/100*2</f>
        <v>11600</v>
      </c>
      <c r="AF229">
        <f>Tabla1_2[[#This Row],[Censantias]]/100*5</f>
        <v>580</v>
      </c>
      <c r="AG229">
        <f>Tabla1_2[[#This Row],[SALARIO]]/30*2</f>
        <v>77333.333333333328</v>
      </c>
      <c r="AH229">
        <v>0</v>
      </c>
      <c r="AI229">
        <f>Tabla1_2[[#This Row],[Prima]]+Tabla1_2[[#This Row],[Censantias]]+Tabla1_2[[#This Row],[Base Minima]]+Tabla1_2[[#This Row],[Subsidio de Transporte]]</f>
        <v>2490133.3333333335</v>
      </c>
      <c r="AJ229">
        <f>Tabla1_2[[#This Row],[Pago Neto]]*24</f>
        <v>59763200</v>
      </c>
      <c r="AK229">
        <v>0</v>
      </c>
      <c r="AL229">
        <v>20000</v>
      </c>
      <c r="AM229">
        <v>15</v>
      </c>
    </row>
    <row r="230" spans="1:39" x14ac:dyDescent="0.35">
      <c r="A230" t="s">
        <v>4904</v>
      </c>
      <c r="B230" t="s">
        <v>236</v>
      </c>
      <c r="C230" s="1">
        <v>32986</v>
      </c>
      <c r="D230" t="s">
        <v>1463</v>
      </c>
      <c r="E230" t="s">
        <v>1464</v>
      </c>
      <c r="F230" t="s">
        <v>3904</v>
      </c>
      <c r="G230" t="s">
        <v>2919</v>
      </c>
      <c r="H230" s="1">
        <v>42249.933946759258</v>
      </c>
      <c r="I230" t="s">
        <v>3672</v>
      </c>
      <c r="J230">
        <v>1160000</v>
      </c>
      <c r="K230">
        <v>15</v>
      </c>
      <c r="L230">
        <f>Tabla1_2[[#This Row],[SALARIO]]/30*Tabla1_2[[#This Row],[Dias Liquidados]]</f>
        <v>580000</v>
      </c>
      <c r="M230">
        <f>Tabla1_2[[#This Row],[SALARIO]]/100*14/2</f>
        <v>81200</v>
      </c>
      <c r="N230">
        <v>4</v>
      </c>
      <c r="O230">
        <f>Tabla1_2[[#This Row],[Salario t]]*Tabla1_2[[#This Row],['# de Salarios Minimos]]</f>
        <v>2320000</v>
      </c>
      <c r="P230">
        <f>Tabla1_2[[#This Row],[Salario t]]*12</f>
        <v>6960000</v>
      </c>
      <c r="Q230">
        <v>2</v>
      </c>
      <c r="R230">
        <v>2</v>
      </c>
      <c r="S230">
        <v>50000</v>
      </c>
      <c r="T230">
        <v>250000</v>
      </c>
      <c r="U230">
        <v>5000</v>
      </c>
      <c r="V230">
        <f>Tabla1_2[[#This Row],[SALARIO]]/100*8.4</f>
        <v>97440</v>
      </c>
      <c r="W230">
        <f>Tabla1_2[[#This Row],[Seguridad social]]/2</f>
        <v>48720</v>
      </c>
      <c r="X230">
        <f>Tabla1_2[[#This Row],[Seguridad social]]-Tabla1_2[[#This Row],[salud 4%]]</f>
        <v>48720</v>
      </c>
      <c r="Y230">
        <f>Tabla1_2[[#This Row],[Base Minima]]/30*4</f>
        <v>309333.33333333331</v>
      </c>
      <c r="Z230">
        <f>Tabla1_2[[#This Row],[Fondo de Empleados]]+Tabla1_2[[#This Row],[Seguridad social]]</f>
        <v>406773.33333333331</v>
      </c>
      <c r="AA230">
        <f>Tabla1_2[[#This Row],[SALARIO]]/100*1.4</f>
        <v>16239.999999999998</v>
      </c>
      <c r="AB230">
        <f>Tabla1_2[[#This Row],[Base Minima]]/15*1.5</f>
        <v>232000</v>
      </c>
      <c r="AC230">
        <v>0</v>
      </c>
      <c r="AD230">
        <v>0</v>
      </c>
      <c r="AE230">
        <f>Tabla1_2[[#This Row],[Salario t]]/100*2</f>
        <v>11600</v>
      </c>
      <c r="AF230">
        <f>Tabla1_2[[#This Row],[Censantias]]/100*5</f>
        <v>580</v>
      </c>
      <c r="AG230">
        <f>Tabla1_2[[#This Row],[SALARIO]]/30*2</f>
        <v>77333.333333333328</v>
      </c>
      <c r="AH230">
        <v>0</v>
      </c>
      <c r="AI230">
        <f>Tabla1_2[[#This Row],[Prima]]+Tabla1_2[[#This Row],[Censantias]]+Tabla1_2[[#This Row],[Base Minima]]+Tabla1_2[[#This Row],[Subsidio de Transporte]]</f>
        <v>2490133.3333333335</v>
      </c>
      <c r="AJ230">
        <f>Tabla1_2[[#This Row],[Pago Neto]]*24</f>
        <v>59763200</v>
      </c>
      <c r="AK230">
        <v>0</v>
      </c>
      <c r="AL230">
        <v>20000</v>
      </c>
      <c r="AM230">
        <v>15</v>
      </c>
    </row>
    <row r="231" spans="1:39" x14ac:dyDescent="0.35">
      <c r="A231" t="s">
        <v>4905</v>
      </c>
      <c r="B231" t="s">
        <v>237</v>
      </c>
      <c r="C231" s="1">
        <v>30261</v>
      </c>
      <c r="D231" t="s">
        <v>1465</v>
      </c>
      <c r="E231" t="s">
        <v>1466</v>
      </c>
      <c r="F231" t="s">
        <v>3905</v>
      </c>
      <c r="G231" t="s">
        <v>2920</v>
      </c>
      <c r="H231" s="1">
        <v>42871.936921296299</v>
      </c>
      <c r="I231" t="s">
        <v>3675</v>
      </c>
      <c r="J231">
        <v>1160000</v>
      </c>
      <c r="K231">
        <v>15</v>
      </c>
      <c r="L231">
        <f>Tabla1_2[[#This Row],[SALARIO]]/30*Tabla1_2[[#This Row],[Dias Liquidados]]</f>
        <v>580000</v>
      </c>
      <c r="M231">
        <f>Tabla1_2[[#This Row],[SALARIO]]/100*14/2</f>
        <v>81200</v>
      </c>
      <c r="N231">
        <v>4</v>
      </c>
      <c r="O231">
        <f>Tabla1_2[[#This Row],[Salario t]]*Tabla1_2[[#This Row],['# de Salarios Minimos]]</f>
        <v>2320000</v>
      </c>
      <c r="P231">
        <f>Tabla1_2[[#This Row],[Salario t]]*12</f>
        <v>6960000</v>
      </c>
      <c r="Q231">
        <v>2</v>
      </c>
      <c r="R231">
        <v>2</v>
      </c>
      <c r="S231">
        <v>50000</v>
      </c>
      <c r="T231">
        <v>250000</v>
      </c>
      <c r="U231">
        <v>5000</v>
      </c>
      <c r="V231">
        <f>Tabla1_2[[#This Row],[SALARIO]]/100*8.4</f>
        <v>97440</v>
      </c>
      <c r="W231">
        <f>Tabla1_2[[#This Row],[Seguridad social]]/2</f>
        <v>48720</v>
      </c>
      <c r="X231">
        <f>Tabla1_2[[#This Row],[Seguridad social]]-Tabla1_2[[#This Row],[salud 4%]]</f>
        <v>48720</v>
      </c>
      <c r="Y231">
        <f>Tabla1_2[[#This Row],[Base Minima]]/30*4</f>
        <v>309333.33333333331</v>
      </c>
      <c r="Z231">
        <f>Tabla1_2[[#This Row],[Fondo de Empleados]]+Tabla1_2[[#This Row],[Seguridad social]]</f>
        <v>406773.33333333331</v>
      </c>
      <c r="AA231">
        <f>Tabla1_2[[#This Row],[SALARIO]]/100*1.4</f>
        <v>16239.999999999998</v>
      </c>
      <c r="AB231">
        <f>Tabla1_2[[#This Row],[Base Minima]]/15*1.5</f>
        <v>232000</v>
      </c>
      <c r="AC231">
        <v>0</v>
      </c>
      <c r="AD231">
        <v>0</v>
      </c>
      <c r="AE231">
        <f>Tabla1_2[[#This Row],[Salario t]]/100*2</f>
        <v>11600</v>
      </c>
      <c r="AF231">
        <f>Tabla1_2[[#This Row],[Censantias]]/100*5</f>
        <v>580</v>
      </c>
      <c r="AG231">
        <f>Tabla1_2[[#This Row],[SALARIO]]/30*2</f>
        <v>77333.333333333328</v>
      </c>
      <c r="AH231">
        <v>0</v>
      </c>
      <c r="AI231">
        <f>Tabla1_2[[#This Row],[Prima]]+Tabla1_2[[#This Row],[Censantias]]+Tabla1_2[[#This Row],[Base Minima]]+Tabla1_2[[#This Row],[Subsidio de Transporte]]</f>
        <v>2490133.3333333335</v>
      </c>
      <c r="AJ231">
        <f>Tabla1_2[[#This Row],[Pago Neto]]*24</f>
        <v>59763200</v>
      </c>
      <c r="AK231">
        <v>0</v>
      </c>
      <c r="AL231">
        <v>20000</v>
      </c>
      <c r="AM231">
        <v>15</v>
      </c>
    </row>
    <row r="232" spans="1:39" x14ac:dyDescent="0.35">
      <c r="A232" t="s">
        <v>4906</v>
      </c>
      <c r="B232" t="s">
        <v>238</v>
      </c>
      <c r="C232" s="1">
        <v>25961</v>
      </c>
      <c r="D232" t="s">
        <v>1467</v>
      </c>
      <c r="E232" t="s">
        <v>1468</v>
      </c>
      <c r="F232" t="s">
        <v>3906</v>
      </c>
      <c r="G232" t="s">
        <v>2921</v>
      </c>
      <c r="H232" s="1">
        <v>39711.469398148147</v>
      </c>
      <c r="I232" t="s">
        <v>3675</v>
      </c>
      <c r="J232">
        <v>1160000</v>
      </c>
      <c r="K232">
        <v>15</v>
      </c>
      <c r="L232">
        <f>Tabla1_2[[#This Row],[SALARIO]]/30*Tabla1_2[[#This Row],[Dias Liquidados]]</f>
        <v>580000</v>
      </c>
      <c r="M232">
        <f>Tabla1_2[[#This Row],[SALARIO]]/100*14/2</f>
        <v>81200</v>
      </c>
      <c r="N232">
        <v>5</v>
      </c>
      <c r="O232">
        <f>Tabla1_2[[#This Row],[Salario t]]*Tabla1_2[[#This Row],['# de Salarios Minimos]]</f>
        <v>2900000</v>
      </c>
      <c r="P232">
        <f>Tabla1_2[[#This Row],[Salario t]]*12</f>
        <v>6960000</v>
      </c>
      <c r="Q232">
        <v>2</v>
      </c>
      <c r="R232">
        <v>2</v>
      </c>
      <c r="S232">
        <v>50000</v>
      </c>
      <c r="T232">
        <v>250000</v>
      </c>
      <c r="U232">
        <v>5000</v>
      </c>
      <c r="V232">
        <f>Tabla1_2[[#This Row],[SALARIO]]/100*8.4</f>
        <v>97440</v>
      </c>
      <c r="W232">
        <f>Tabla1_2[[#This Row],[Seguridad social]]/2</f>
        <v>48720</v>
      </c>
      <c r="X232">
        <f>Tabla1_2[[#This Row],[Seguridad social]]-Tabla1_2[[#This Row],[salud 4%]]</f>
        <v>48720</v>
      </c>
      <c r="Y232">
        <f>Tabla1_2[[#This Row],[Base Minima]]/30*4</f>
        <v>386666.66666666669</v>
      </c>
      <c r="Z232">
        <f>Tabla1_2[[#This Row],[Fondo de Empleados]]+Tabla1_2[[#This Row],[Seguridad social]]</f>
        <v>484106.66666666669</v>
      </c>
      <c r="AA232">
        <f>Tabla1_2[[#This Row],[SALARIO]]/100*1.4</f>
        <v>16239.999999999998</v>
      </c>
      <c r="AB232">
        <f>Tabla1_2[[#This Row],[Base Minima]]/15*1.5</f>
        <v>290000</v>
      </c>
      <c r="AC232">
        <v>0</v>
      </c>
      <c r="AD232">
        <v>0</v>
      </c>
      <c r="AE232">
        <f>Tabla1_2[[#This Row],[Salario t]]/100*2</f>
        <v>11600</v>
      </c>
      <c r="AF232">
        <f>Tabla1_2[[#This Row],[Censantias]]/100*5</f>
        <v>580</v>
      </c>
      <c r="AG232">
        <f>Tabla1_2[[#This Row],[SALARIO]]/30*2</f>
        <v>77333.333333333328</v>
      </c>
      <c r="AH232">
        <v>0</v>
      </c>
      <c r="AI232">
        <f>Tabla1_2[[#This Row],[Prima]]+Tabla1_2[[#This Row],[Censantias]]+Tabla1_2[[#This Row],[Base Minima]]+Tabla1_2[[#This Row],[Subsidio de Transporte]]</f>
        <v>3070133.3333333335</v>
      </c>
      <c r="AJ232">
        <f>Tabla1_2[[#This Row],[Pago Neto]]*24</f>
        <v>73683200</v>
      </c>
      <c r="AK232">
        <v>0</v>
      </c>
      <c r="AL232">
        <v>20000</v>
      </c>
      <c r="AM232">
        <v>15</v>
      </c>
    </row>
    <row r="233" spans="1:39" x14ac:dyDescent="0.35">
      <c r="A233" t="s">
        <v>4907</v>
      </c>
      <c r="B233" t="s">
        <v>239</v>
      </c>
      <c r="C233" s="1">
        <v>33897</v>
      </c>
      <c r="D233" t="s">
        <v>1469</v>
      </c>
      <c r="E233" t="s">
        <v>1470</v>
      </c>
      <c r="F233" t="s">
        <v>3907</v>
      </c>
      <c r="G233" t="s">
        <v>2922</v>
      </c>
      <c r="H233" s="1">
        <v>38926.735023148147</v>
      </c>
      <c r="I233" t="s">
        <v>3671</v>
      </c>
      <c r="J233">
        <v>1160000</v>
      </c>
      <c r="K233">
        <v>15</v>
      </c>
      <c r="L233">
        <f>Tabla1_2[[#This Row],[SALARIO]]/30*Tabla1_2[[#This Row],[Dias Liquidados]]</f>
        <v>580000</v>
      </c>
      <c r="M233">
        <f>Tabla1_2[[#This Row],[SALARIO]]/100*14/2</f>
        <v>81200</v>
      </c>
      <c r="N233">
        <v>5</v>
      </c>
      <c r="O233">
        <f>Tabla1_2[[#This Row],[Salario t]]*Tabla1_2[[#This Row],['# de Salarios Minimos]]</f>
        <v>2900000</v>
      </c>
      <c r="P233">
        <f>Tabla1_2[[#This Row],[Salario t]]*12</f>
        <v>6960000</v>
      </c>
      <c r="Q233">
        <v>2</v>
      </c>
      <c r="R233">
        <v>2</v>
      </c>
      <c r="S233">
        <v>50000</v>
      </c>
      <c r="T233">
        <v>250000</v>
      </c>
      <c r="U233">
        <v>5000</v>
      </c>
      <c r="V233">
        <f>Tabla1_2[[#This Row],[SALARIO]]/100*8.4</f>
        <v>97440</v>
      </c>
      <c r="W233">
        <f>Tabla1_2[[#This Row],[Seguridad social]]/2</f>
        <v>48720</v>
      </c>
      <c r="X233">
        <f>Tabla1_2[[#This Row],[Seguridad social]]-Tabla1_2[[#This Row],[salud 4%]]</f>
        <v>48720</v>
      </c>
      <c r="Y233">
        <f>Tabla1_2[[#This Row],[Base Minima]]/30*4</f>
        <v>386666.66666666669</v>
      </c>
      <c r="Z233">
        <f>Tabla1_2[[#This Row],[Fondo de Empleados]]+Tabla1_2[[#This Row],[Seguridad social]]</f>
        <v>484106.66666666669</v>
      </c>
      <c r="AA233">
        <f>Tabla1_2[[#This Row],[SALARIO]]/100*1.4</f>
        <v>16239.999999999998</v>
      </c>
      <c r="AB233">
        <f>Tabla1_2[[#This Row],[Base Minima]]/15*1.5</f>
        <v>290000</v>
      </c>
      <c r="AC233">
        <v>0</v>
      </c>
      <c r="AD233">
        <v>0</v>
      </c>
      <c r="AE233">
        <f>Tabla1_2[[#This Row],[Salario t]]/100*2</f>
        <v>11600</v>
      </c>
      <c r="AF233">
        <f>Tabla1_2[[#This Row],[Censantias]]/100*5</f>
        <v>580</v>
      </c>
      <c r="AG233">
        <f>Tabla1_2[[#This Row],[SALARIO]]/30*2</f>
        <v>77333.333333333328</v>
      </c>
      <c r="AH233">
        <v>0</v>
      </c>
      <c r="AI233">
        <f>Tabla1_2[[#This Row],[Prima]]+Tabla1_2[[#This Row],[Censantias]]+Tabla1_2[[#This Row],[Base Minima]]+Tabla1_2[[#This Row],[Subsidio de Transporte]]</f>
        <v>3070133.3333333335</v>
      </c>
      <c r="AJ233">
        <f>Tabla1_2[[#This Row],[Pago Neto]]*24</f>
        <v>73683200</v>
      </c>
      <c r="AK233">
        <v>0</v>
      </c>
      <c r="AL233">
        <v>20000</v>
      </c>
      <c r="AM233">
        <v>15</v>
      </c>
    </row>
    <row r="234" spans="1:39" x14ac:dyDescent="0.35">
      <c r="A234" t="s">
        <v>4908</v>
      </c>
      <c r="B234" t="s">
        <v>240</v>
      </c>
      <c r="C234" s="1">
        <v>30752</v>
      </c>
      <c r="D234" t="s">
        <v>1471</v>
      </c>
      <c r="E234" t="s">
        <v>1472</v>
      </c>
      <c r="F234" t="s">
        <v>3908</v>
      </c>
      <c r="G234" t="s">
        <v>2923</v>
      </c>
      <c r="H234" s="1">
        <v>41486.103877314818</v>
      </c>
      <c r="I234" t="s">
        <v>3673</v>
      </c>
      <c r="J234">
        <v>1160000</v>
      </c>
      <c r="K234">
        <v>15</v>
      </c>
      <c r="L234">
        <f>Tabla1_2[[#This Row],[SALARIO]]/30*Tabla1_2[[#This Row],[Dias Liquidados]]</f>
        <v>580000</v>
      </c>
      <c r="M234">
        <f>Tabla1_2[[#This Row],[SALARIO]]/100*14/2</f>
        <v>81200</v>
      </c>
      <c r="N234">
        <v>6</v>
      </c>
      <c r="O234">
        <f>Tabla1_2[[#This Row],[Salario t]]*Tabla1_2[[#This Row],['# de Salarios Minimos]]</f>
        <v>3480000</v>
      </c>
      <c r="P234">
        <f>Tabla1_2[[#This Row],[Salario t]]*12</f>
        <v>6960000</v>
      </c>
      <c r="Q234">
        <v>2</v>
      </c>
      <c r="R234">
        <v>2</v>
      </c>
      <c r="S234">
        <v>50000</v>
      </c>
      <c r="T234">
        <v>250000</v>
      </c>
      <c r="U234">
        <v>5000</v>
      </c>
      <c r="V234">
        <f>Tabla1_2[[#This Row],[SALARIO]]/100*8.4</f>
        <v>97440</v>
      </c>
      <c r="W234">
        <f>Tabla1_2[[#This Row],[Seguridad social]]/2</f>
        <v>48720</v>
      </c>
      <c r="X234">
        <f>Tabla1_2[[#This Row],[Seguridad social]]-Tabla1_2[[#This Row],[salud 4%]]</f>
        <v>48720</v>
      </c>
      <c r="Y234">
        <f>Tabla1_2[[#This Row],[Base Minima]]/30*4</f>
        <v>464000</v>
      </c>
      <c r="Z234">
        <f>Tabla1_2[[#This Row],[Fondo de Empleados]]+Tabla1_2[[#This Row],[Seguridad social]]</f>
        <v>561440</v>
      </c>
      <c r="AA234">
        <f>Tabla1_2[[#This Row],[SALARIO]]/100*1.4</f>
        <v>16239.999999999998</v>
      </c>
      <c r="AB234">
        <f>Tabla1_2[[#This Row],[Base Minima]]/15*1.5</f>
        <v>348000</v>
      </c>
      <c r="AC234">
        <v>0</v>
      </c>
      <c r="AD234">
        <v>0</v>
      </c>
      <c r="AE234">
        <f>Tabla1_2[[#This Row],[Salario t]]/100*2</f>
        <v>11600</v>
      </c>
      <c r="AF234">
        <f>Tabla1_2[[#This Row],[Censantias]]/100*5</f>
        <v>580</v>
      </c>
      <c r="AG234">
        <f>Tabla1_2[[#This Row],[SALARIO]]/30*2</f>
        <v>77333.333333333328</v>
      </c>
      <c r="AH234">
        <v>0</v>
      </c>
      <c r="AI234">
        <f>Tabla1_2[[#This Row],[Prima]]+Tabla1_2[[#This Row],[Censantias]]+Tabla1_2[[#This Row],[Base Minima]]+Tabla1_2[[#This Row],[Subsidio de Transporte]]</f>
        <v>3650133.3333333335</v>
      </c>
      <c r="AJ234">
        <f>Tabla1_2[[#This Row],[Pago Neto]]*24</f>
        <v>87603200</v>
      </c>
      <c r="AK234">
        <v>0</v>
      </c>
      <c r="AL234">
        <v>20000</v>
      </c>
      <c r="AM234">
        <v>15</v>
      </c>
    </row>
    <row r="235" spans="1:39" x14ac:dyDescent="0.35">
      <c r="A235" t="s">
        <v>4909</v>
      </c>
      <c r="B235" t="s">
        <v>241</v>
      </c>
      <c r="C235" s="1">
        <v>28593</v>
      </c>
      <c r="D235" t="s">
        <v>1473</v>
      </c>
      <c r="E235" t="s">
        <v>1474</v>
      </c>
      <c r="F235" t="s">
        <v>3909</v>
      </c>
      <c r="G235" t="s">
        <v>2924</v>
      </c>
      <c r="H235" s="1">
        <v>42913.422662037039</v>
      </c>
      <c r="I235" t="s">
        <v>3672</v>
      </c>
      <c r="J235">
        <v>1160000</v>
      </c>
      <c r="K235">
        <v>15</v>
      </c>
      <c r="L235">
        <f>Tabla1_2[[#This Row],[SALARIO]]/30*Tabla1_2[[#This Row],[Dias Liquidados]]</f>
        <v>580000</v>
      </c>
      <c r="M235">
        <f>Tabla1_2[[#This Row],[SALARIO]]/100*14/2</f>
        <v>81200</v>
      </c>
      <c r="N235">
        <v>6</v>
      </c>
      <c r="O235">
        <f>Tabla1_2[[#This Row],[Salario t]]*Tabla1_2[[#This Row],['# de Salarios Minimos]]</f>
        <v>3480000</v>
      </c>
      <c r="P235">
        <f>Tabla1_2[[#This Row],[Salario t]]*12</f>
        <v>6960000</v>
      </c>
      <c r="Q235">
        <v>2</v>
      </c>
      <c r="R235">
        <v>2</v>
      </c>
      <c r="S235">
        <v>50000</v>
      </c>
      <c r="T235">
        <v>250000</v>
      </c>
      <c r="U235">
        <v>5000</v>
      </c>
      <c r="V235">
        <f>Tabla1_2[[#This Row],[SALARIO]]/100*8.4</f>
        <v>97440</v>
      </c>
      <c r="W235">
        <f>Tabla1_2[[#This Row],[Seguridad social]]/2</f>
        <v>48720</v>
      </c>
      <c r="X235">
        <f>Tabla1_2[[#This Row],[Seguridad social]]-Tabla1_2[[#This Row],[salud 4%]]</f>
        <v>48720</v>
      </c>
      <c r="Y235">
        <f>Tabla1_2[[#This Row],[Base Minima]]/30*4</f>
        <v>464000</v>
      </c>
      <c r="Z235">
        <f>Tabla1_2[[#This Row],[Fondo de Empleados]]+Tabla1_2[[#This Row],[Seguridad social]]</f>
        <v>561440</v>
      </c>
      <c r="AA235">
        <f>Tabla1_2[[#This Row],[SALARIO]]/100*1.4</f>
        <v>16239.999999999998</v>
      </c>
      <c r="AB235">
        <f>Tabla1_2[[#This Row],[Base Minima]]/15*1.5</f>
        <v>348000</v>
      </c>
      <c r="AC235">
        <v>0</v>
      </c>
      <c r="AD235">
        <v>0</v>
      </c>
      <c r="AE235">
        <f>Tabla1_2[[#This Row],[Salario t]]/100*2</f>
        <v>11600</v>
      </c>
      <c r="AF235">
        <f>Tabla1_2[[#This Row],[Censantias]]/100*5</f>
        <v>580</v>
      </c>
      <c r="AG235">
        <f>Tabla1_2[[#This Row],[SALARIO]]/30*2</f>
        <v>77333.333333333328</v>
      </c>
      <c r="AH235">
        <v>0</v>
      </c>
      <c r="AI235">
        <f>Tabla1_2[[#This Row],[Prima]]+Tabla1_2[[#This Row],[Censantias]]+Tabla1_2[[#This Row],[Base Minima]]+Tabla1_2[[#This Row],[Subsidio de Transporte]]</f>
        <v>3650133.3333333335</v>
      </c>
      <c r="AJ235">
        <f>Tabla1_2[[#This Row],[Pago Neto]]*24</f>
        <v>87603200</v>
      </c>
      <c r="AK235">
        <v>0</v>
      </c>
      <c r="AL235">
        <v>20000</v>
      </c>
      <c r="AM235">
        <v>15</v>
      </c>
    </row>
    <row r="236" spans="1:39" x14ac:dyDescent="0.35">
      <c r="A236" t="s">
        <v>4910</v>
      </c>
      <c r="B236" t="s">
        <v>242</v>
      </c>
      <c r="C236" s="1">
        <v>32560</v>
      </c>
      <c r="D236" t="s">
        <v>1475</v>
      </c>
      <c r="E236" t="s">
        <v>1476</v>
      </c>
      <c r="F236" t="s">
        <v>3910</v>
      </c>
      <c r="G236" t="s">
        <v>2925</v>
      </c>
      <c r="H236" s="1">
        <v>41876.844050925924</v>
      </c>
      <c r="I236" t="s">
        <v>3674</v>
      </c>
      <c r="J236">
        <v>1160000</v>
      </c>
      <c r="K236">
        <v>15</v>
      </c>
      <c r="L236">
        <f>Tabla1_2[[#This Row],[SALARIO]]/30*Tabla1_2[[#This Row],[Dias Liquidados]]</f>
        <v>580000</v>
      </c>
      <c r="M236">
        <f>Tabla1_2[[#This Row],[SALARIO]]/100*14/2</f>
        <v>81200</v>
      </c>
      <c r="N236">
        <v>1</v>
      </c>
      <c r="O236">
        <f>Tabla1_2[[#This Row],[Salario t]]*Tabla1_2[[#This Row],['# de Salarios Minimos]]</f>
        <v>580000</v>
      </c>
      <c r="P236">
        <f>Tabla1_2[[#This Row],[Salario t]]*12</f>
        <v>6960000</v>
      </c>
      <c r="Q236">
        <v>2</v>
      </c>
      <c r="R236">
        <v>2</v>
      </c>
      <c r="S236">
        <v>50000</v>
      </c>
      <c r="T236">
        <v>250000</v>
      </c>
      <c r="U236">
        <v>5000</v>
      </c>
      <c r="V236">
        <f>Tabla1_2[[#This Row],[SALARIO]]/100*8.4</f>
        <v>97440</v>
      </c>
      <c r="W236">
        <f>Tabla1_2[[#This Row],[Seguridad social]]/2</f>
        <v>48720</v>
      </c>
      <c r="X236">
        <f>Tabla1_2[[#This Row],[Seguridad social]]-Tabla1_2[[#This Row],[salud 4%]]</f>
        <v>48720</v>
      </c>
      <c r="Y236">
        <f>Tabla1_2[[#This Row],[Base Minima]]/30*4</f>
        <v>77333.333333333328</v>
      </c>
      <c r="Z236">
        <f>Tabla1_2[[#This Row],[Fondo de Empleados]]+Tabla1_2[[#This Row],[Seguridad social]]</f>
        <v>174773.33333333331</v>
      </c>
      <c r="AA236">
        <f>Tabla1_2[[#This Row],[SALARIO]]/100*1.4</f>
        <v>16239.999999999998</v>
      </c>
      <c r="AB236">
        <f>Tabla1_2[[#This Row],[Base Minima]]/15*1.5</f>
        <v>58000</v>
      </c>
      <c r="AC236">
        <v>0</v>
      </c>
      <c r="AD236">
        <v>0</v>
      </c>
      <c r="AE236">
        <f>Tabla1_2[[#This Row],[Salario t]]/100*2</f>
        <v>11600</v>
      </c>
      <c r="AF236">
        <f>Tabla1_2[[#This Row],[Censantias]]/100*5</f>
        <v>580</v>
      </c>
      <c r="AG236">
        <f>Tabla1_2[[#This Row],[SALARIO]]/30*2</f>
        <v>77333.333333333328</v>
      </c>
      <c r="AH236">
        <v>0</v>
      </c>
      <c r="AI236">
        <f>Tabla1_2[[#This Row],[Prima]]+Tabla1_2[[#This Row],[Censantias]]+Tabla1_2[[#This Row],[Base Minima]]+Tabla1_2[[#This Row],[Subsidio de Transporte]]</f>
        <v>750133.33333333337</v>
      </c>
      <c r="AJ236">
        <f>Tabla1_2[[#This Row],[Pago Neto]]*24</f>
        <v>18003200</v>
      </c>
      <c r="AK236">
        <v>0</v>
      </c>
      <c r="AL236">
        <v>20000</v>
      </c>
      <c r="AM236">
        <v>15</v>
      </c>
    </row>
    <row r="237" spans="1:39" x14ac:dyDescent="0.35">
      <c r="A237" t="s">
        <v>4911</v>
      </c>
      <c r="B237" t="s">
        <v>243</v>
      </c>
      <c r="C237" s="1">
        <v>36106</v>
      </c>
      <c r="D237" t="s">
        <v>1477</v>
      </c>
      <c r="E237" t="s">
        <v>1478</v>
      </c>
      <c r="F237" t="s">
        <v>3911</v>
      </c>
      <c r="G237" t="s">
        <v>2926</v>
      </c>
      <c r="H237" s="1">
        <v>41222.562164351853</v>
      </c>
      <c r="I237" t="s">
        <v>3673</v>
      </c>
      <c r="J237">
        <v>1160000</v>
      </c>
      <c r="K237">
        <v>15</v>
      </c>
      <c r="L237">
        <f>Tabla1_2[[#This Row],[SALARIO]]/30*Tabla1_2[[#This Row],[Dias Liquidados]]</f>
        <v>580000</v>
      </c>
      <c r="M237">
        <f>Tabla1_2[[#This Row],[SALARIO]]/100*14/2</f>
        <v>81200</v>
      </c>
      <c r="N237">
        <v>1</v>
      </c>
      <c r="O237">
        <f>Tabla1_2[[#This Row],[Salario t]]*Tabla1_2[[#This Row],['# de Salarios Minimos]]</f>
        <v>580000</v>
      </c>
      <c r="P237">
        <f>Tabla1_2[[#This Row],[Salario t]]*12</f>
        <v>6960000</v>
      </c>
      <c r="Q237">
        <v>2</v>
      </c>
      <c r="R237">
        <v>2</v>
      </c>
      <c r="S237">
        <v>50000</v>
      </c>
      <c r="T237">
        <v>250000</v>
      </c>
      <c r="U237">
        <v>5000</v>
      </c>
      <c r="V237">
        <f>Tabla1_2[[#This Row],[SALARIO]]/100*8.4</f>
        <v>97440</v>
      </c>
      <c r="W237">
        <f>Tabla1_2[[#This Row],[Seguridad social]]/2</f>
        <v>48720</v>
      </c>
      <c r="X237">
        <f>Tabla1_2[[#This Row],[Seguridad social]]-Tabla1_2[[#This Row],[salud 4%]]</f>
        <v>48720</v>
      </c>
      <c r="Y237">
        <f>Tabla1_2[[#This Row],[Base Minima]]/30*4</f>
        <v>77333.333333333328</v>
      </c>
      <c r="Z237">
        <f>Tabla1_2[[#This Row],[Fondo de Empleados]]+Tabla1_2[[#This Row],[Seguridad social]]</f>
        <v>174773.33333333331</v>
      </c>
      <c r="AA237">
        <f>Tabla1_2[[#This Row],[SALARIO]]/100*1.4</f>
        <v>16239.999999999998</v>
      </c>
      <c r="AB237">
        <f>Tabla1_2[[#This Row],[Base Minima]]/15*1.5</f>
        <v>58000</v>
      </c>
      <c r="AC237">
        <v>0</v>
      </c>
      <c r="AD237">
        <v>0</v>
      </c>
      <c r="AE237">
        <f>Tabla1_2[[#This Row],[Salario t]]/100*2</f>
        <v>11600</v>
      </c>
      <c r="AF237">
        <f>Tabla1_2[[#This Row],[Censantias]]/100*5</f>
        <v>580</v>
      </c>
      <c r="AG237">
        <f>Tabla1_2[[#This Row],[SALARIO]]/30*2</f>
        <v>77333.333333333328</v>
      </c>
      <c r="AH237">
        <v>0</v>
      </c>
      <c r="AI237">
        <f>Tabla1_2[[#This Row],[Prima]]+Tabla1_2[[#This Row],[Censantias]]+Tabla1_2[[#This Row],[Base Minima]]+Tabla1_2[[#This Row],[Subsidio de Transporte]]</f>
        <v>750133.33333333337</v>
      </c>
      <c r="AJ237">
        <f>Tabla1_2[[#This Row],[Pago Neto]]*24</f>
        <v>18003200</v>
      </c>
      <c r="AK237">
        <v>0</v>
      </c>
      <c r="AL237">
        <v>20000</v>
      </c>
      <c r="AM237">
        <v>15</v>
      </c>
    </row>
    <row r="238" spans="1:39" x14ac:dyDescent="0.35">
      <c r="A238" t="s">
        <v>4912</v>
      </c>
      <c r="B238" t="s">
        <v>244</v>
      </c>
      <c r="C238" s="1">
        <v>36253</v>
      </c>
      <c r="D238" t="s">
        <v>1479</v>
      </c>
      <c r="E238" t="s">
        <v>1480</v>
      </c>
      <c r="F238" t="s">
        <v>3912</v>
      </c>
      <c r="G238" t="s">
        <v>2927</v>
      </c>
      <c r="H238" s="1">
        <v>41516.556875000002</v>
      </c>
      <c r="I238" t="s">
        <v>3672</v>
      </c>
      <c r="J238">
        <v>1160000</v>
      </c>
      <c r="K238">
        <v>15</v>
      </c>
      <c r="L238">
        <f>Tabla1_2[[#This Row],[SALARIO]]/30*Tabla1_2[[#This Row],[Dias Liquidados]]</f>
        <v>580000</v>
      </c>
      <c r="M238">
        <f>Tabla1_2[[#This Row],[SALARIO]]/100*14/2</f>
        <v>81200</v>
      </c>
      <c r="N238">
        <v>1</v>
      </c>
      <c r="O238">
        <f>Tabla1_2[[#This Row],[Salario t]]*Tabla1_2[[#This Row],['# de Salarios Minimos]]</f>
        <v>580000</v>
      </c>
      <c r="P238">
        <f>Tabla1_2[[#This Row],[Salario t]]*12</f>
        <v>6960000</v>
      </c>
      <c r="Q238">
        <v>2</v>
      </c>
      <c r="R238">
        <v>2</v>
      </c>
      <c r="S238">
        <v>50000</v>
      </c>
      <c r="T238">
        <v>250000</v>
      </c>
      <c r="U238">
        <v>5000</v>
      </c>
      <c r="V238">
        <f>Tabla1_2[[#This Row],[SALARIO]]/100*8.4</f>
        <v>97440</v>
      </c>
      <c r="W238">
        <f>Tabla1_2[[#This Row],[Seguridad social]]/2</f>
        <v>48720</v>
      </c>
      <c r="X238">
        <f>Tabla1_2[[#This Row],[Seguridad social]]-Tabla1_2[[#This Row],[salud 4%]]</f>
        <v>48720</v>
      </c>
      <c r="Y238">
        <f>Tabla1_2[[#This Row],[Base Minima]]/30*4</f>
        <v>77333.333333333328</v>
      </c>
      <c r="Z238">
        <f>Tabla1_2[[#This Row],[Fondo de Empleados]]+Tabla1_2[[#This Row],[Seguridad social]]</f>
        <v>174773.33333333331</v>
      </c>
      <c r="AA238">
        <f>Tabla1_2[[#This Row],[SALARIO]]/100*1.4</f>
        <v>16239.999999999998</v>
      </c>
      <c r="AB238">
        <f>Tabla1_2[[#This Row],[Base Minima]]/15*1.5</f>
        <v>58000</v>
      </c>
      <c r="AC238">
        <v>0</v>
      </c>
      <c r="AD238">
        <v>0</v>
      </c>
      <c r="AE238">
        <f>Tabla1_2[[#This Row],[Salario t]]/100*2</f>
        <v>11600</v>
      </c>
      <c r="AF238">
        <f>Tabla1_2[[#This Row],[Censantias]]/100*5</f>
        <v>580</v>
      </c>
      <c r="AG238">
        <f>Tabla1_2[[#This Row],[SALARIO]]/30*2</f>
        <v>77333.333333333328</v>
      </c>
      <c r="AH238">
        <v>0</v>
      </c>
      <c r="AI238">
        <f>Tabla1_2[[#This Row],[Prima]]+Tabla1_2[[#This Row],[Censantias]]+Tabla1_2[[#This Row],[Base Minima]]+Tabla1_2[[#This Row],[Subsidio de Transporte]]</f>
        <v>750133.33333333337</v>
      </c>
      <c r="AJ238">
        <f>Tabla1_2[[#This Row],[Pago Neto]]*24</f>
        <v>18003200</v>
      </c>
      <c r="AK238">
        <v>0</v>
      </c>
      <c r="AL238">
        <v>20000</v>
      </c>
      <c r="AM238">
        <v>15</v>
      </c>
    </row>
    <row r="239" spans="1:39" x14ac:dyDescent="0.35">
      <c r="A239" t="s">
        <v>4913</v>
      </c>
      <c r="B239" t="s">
        <v>245</v>
      </c>
      <c r="C239" s="1">
        <v>32221</v>
      </c>
      <c r="D239" t="s">
        <v>1481</v>
      </c>
      <c r="E239" t="s">
        <v>1482</v>
      </c>
      <c r="F239" t="s">
        <v>3913</v>
      </c>
      <c r="G239" t="s">
        <v>2928</v>
      </c>
      <c r="H239" s="1">
        <v>39491.522604166668</v>
      </c>
      <c r="I239" t="s">
        <v>3671</v>
      </c>
      <c r="J239">
        <v>1160000</v>
      </c>
      <c r="K239">
        <v>15</v>
      </c>
      <c r="L239">
        <f>Tabla1_2[[#This Row],[SALARIO]]/30*Tabla1_2[[#This Row],[Dias Liquidados]]</f>
        <v>580000</v>
      </c>
      <c r="M239">
        <f>Tabla1_2[[#This Row],[SALARIO]]/100*14/2</f>
        <v>81200</v>
      </c>
      <c r="N239">
        <v>1</v>
      </c>
      <c r="O239">
        <f>Tabla1_2[[#This Row],[Salario t]]*Tabla1_2[[#This Row],['# de Salarios Minimos]]</f>
        <v>580000</v>
      </c>
      <c r="P239">
        <f>Tabla1_2[[#This Row],[Salario t]]*12</f>
        <v>6960000</v>
      </c>
      <c r="Q239">
        <v>2</v>
      </c>
      <c r="R239">
        <v>2</v>
      </c>
      <c r="S239">
        <v>50000</v>
      </c>
      <c r="T239">
        <v>250000</v>
      </c>
      <c r="U239">
        <v>5000</v>
      </c>
      <c r="V239">
        <f>Tabla1_2[[#This Row],[SALARIO]]/100*8.4</f>
        <v>97440</v>
      </c>
      <c r="W239">
        <f>Tabla1_2[[#This Row],[Seguridad social]]/2</f>
        <v>48720</v>
      </c>
      <c r="X239">
        <f>Tabla1_2[[#This Row],[Seguridad social]]-Tabla1_2[[#This Row],[salud 4%]]</f>
        <v>48720</v>
      </c>
      <c r="Y239">
        <f>Tabla1_2[[#This Row],[Base Minima]]/30*4</f>
        <v>77333.333333333328</v>
      </c>
      <c r="Z239">
        <f>Tabla1_2[[#This Row],[Fondo de Empleados]]+Tabla1_2[[#This Row],[Seguridad social]]</f>
        <v>174773.33333333331</v>
      </c>
      <c r="AA239">
        <f>Tabla1_2[[#This Row],[SALARIO]]/100*1.4</f>
        <v>16239.999999999998</v>
      </c>
      <c r="AB239">
        <f>Tabla1_2[[#This Row],[Base Minima]]/15*1.5</f>
        <v>58000</v>
      </c>
      <c r="AC239">
        <v>0</v>
      </c>
      <c r="AD239">
        <v>0</v>
      </c>
      <c r="AE239">
        <f>Tabla1_2[[#This Row],[Salario t]]/100*2</f>
        <v>11600</v>
      </c>
      <c r="AF239">
        <f>Tabla1_2[[#This Row],[Censantias]]/100*5</f>
        <v>580</v>
      </c>
      <c r="AG239">
        <f>Tabla1_2[[#This Row],[SALARIO]]/30*2</f>
        <v>77333.333333333328</v>
      </c>
      <c r="AH239">
        <v>0</v>
      </c>
      <c r="AI239">
        <f>Tabla1_2[[#This Row],[Prima]]+Tabla1_2[[#This Row],[Censantias]]+Tabla1_2[[#This Row],[Base Minima]]+Tabla1_2[[#This Row],[Subsidio de Transporte]]</f>
        <v>750133.33333333337</v>
      </c>
      <c r="AJ239">
        <f>Tabla1_2[[#This Row],[Pago Neto]]*24</f>
        <v>18003200</v>
      </c>
      <c r="AK239">
        <v>0</v>
      </c>
      <c r="AL239">
        <v>20000</v>
      </c>
      <c r="AM239">
        <v>15</v>
      </c>
    </row>
    <row r="240" spans="1:39" x14ac:dyDescent="0.35">
      <c r="A240" t="s">
        <v>4914</v>
      </c>
      <c r="B240" t="s">
        <v>246</v>
      </c>
      <c r="C240" s="1">
        <v>30088</v>
      </c>
      <c r="D240" t="s">
        <v>1483</v>
      </c>
      <c r="E240" t="s">
        <v>1484</v>
      </c>
      <c r="F240" t="s">
        <v>3914</v>
      </c>
      <c r="G240" t="s">
        <v>2929</v>
      </c>
      <c r="H240" s="1">
        <v>40473.439293981479</v>
      </c>
      <c r="I240" t="s">
        <v>3675</v>
      </c>
      <c r="J240">
        <v>1160000</v>
      </c>
      <c r="K240">
        <v>15</v>
      </c>
      <c r="L240">
        <f>Tabla1_2[[#This Row],[SALARIO]]/30*Tabla1_2[[#This Row],[Dias Liquidados]]</f>
        <v>580000</v>
      </c>
      <c r="M240">
        <f>Tabla1_2[[#This Row],[SALARIO]]/100*14/2</f>
        <v>81200</v>
      </c>
      <c r="N240">
        <v>1</v>
      </c>
      <c r="O240">
        <f>Tabla1_2[[#This Row],[Salario t]]*Tabla1_2[[#This Row],['# de Salarios Minimos]]</f>
        <v>580000</v>
      </c>
      <c r="P240">
        <f>Tabla1_2[[#This Row],[Salario t]]*12</f>
        <v>6960000</v>
      </c>
      <c r="Q240">
        <v>2</v>
      </c>
      <c r="R240">
        <v>2</v>
      </c>
      <c r="S240">
        <v>50000</v>
      </c>
      <c r="T240">
        <v>250000</v>
      </c>
      <c r="U240">
        <v>5000</v>
      </c>
      <c r="V240">
        <f>Tabla1_2[[#This Row],[SALARIO]]/100*8.4</f>
        <v>97440</v>
      </c>
      <c r="W240">
        <f>Tabla1_2[[#This Row],[Seguridad social]]/2</f>
        <v>48720</v>
      </c>
      <c r="X240">
        <f>Tabla1_2[[#This Row],[Seguridad social]]-Tabla1_2[[#This Row],[salud 4%]]</f>
        <v>48720</v>
      </c>
      <c r="Y240">
        <f>Tabla1_2[[#This Row],[Base Minima]]/30*4</f>
        <v>77333.333333333328</v>
      </c>
      <c r="Z240">
        <f>Tabla1_2[[#This Row],[Fondo de Empleados]]+Tabla1_2[[#This Row],[Seguridad social]]</f>
        <v>174773.33333333331</v>
      </c>
      <c r="AA240">
        <f>Tabla1_2[[#This Row],[SALARIO]]/100*1.4</f>
        <v>16239.999999999998</v>
      </c>
      <c r="AB240">
        <f>Tabla1_2[[#This Row],[Base Minima]]/15*1.5</f>
        <v>58000</v>
      </c>
      <c r="AC240">
        <v>0</v>
      </c>
      <c r="AD240">
        <v>0</v>
      </c>
      <c r="AE240">
        <f>Tabla1_2[[#This Row],[Salario t]]/100*2</f>
        <v>11600</v>
      </c>
      <c r="AF240">
        <f>Tabla1_2[[#This Row],[Censantias]]/100*5</f>
        <v>580</v>
      </c>
      <c r="AG240">
        <f>Tabla1_2[[#This Row],[SALARIO]]/30*2</f>
        <v>77333.333333333328</v>
      </c>
      <c r="AH240">
        <v>0</v>
      </c>
      <c r="AI240">
        <f>Tabla1_2[[#This Row],[Prima]]+Tabla1_2[[#This Row],[Censantias]]+Tabla1_2[[#This Row],[Base Minima]]+Tabla1_2[[#This Row],[Subsidio de Transporte]]</f>
        <v>750133.33333333337</v>
      </c>
      <c r="AJ240">
        <f>Tabla1_2[[#This Row],[Pago Neto]]*24</f>
        <v>18003200</v>
      </c>
      <c r="AK240">
        <v>0</v>
      </c>
      <c r="AL240">
        <v>20000</v>
      </c>
      <c r="AM240">
        <v>15</v>
      </c>
    </row>
    <row r="241" spans="1:39" x14ac:dyDescent="0.35">
      <c r="A241" t="s">
        <v>4915</v>
      </c>
      <c r="B241" t="s">
        <v>247</v>
      </c>
      <c r="C241" s="1">
        <v>34650</v>
      </c>
      <c r="D241" t="s">
        <v>1485</v>
      </c>
      <c r="E241" t="s">
        <v>1486</v>
      </c>
      <c r="F241" t="s">
        <v>3915</v>
      </c>
      <c r="G241" t="s">
        <v>2930</v>
      </c>
      <c r="H241" s="1">
        <v>42630.314780092594</v>
      </c>
      <c r="I241" t="s">
        <v>3672</v>
      </c>
      <c r="J241">
        <v>1160000</v>
      </c>
      <c r="K241">
        <v>15</v>
      </c>
      <c r="L241">
        <f>Tabla1_2[[#This Row],[SALARIO]]/30*Tabla1_2[[#This Row],[Dias Liquidados]]</f>
        <v>580000</v>
      </c>
      <c r="M241">
        <f>Tabla1_2[[#This Row],[SALARIO]]/100*14/2</f>
        <v>81200</v>
      </c>
      <c r="N241">
        <v>2</v>
      </c>
      <c r="O241">
        <f>Tabla1_2[[#This Row],[Salario t]]*Tabla1_2[[#This Row],['# de Salarios Minimos]]</f>
        <v>1160000</v>
      </c>
      <c r="P241">
        <f>Tabla1_2[[#This Row],[Salario t]]*12</f>
        <v>6960000</v>
      </c>
      <c r="Q241">
        <v>2</v>
      </c>
      <c r="R241">
        <v>2</v>
      </c>
      <c r="S241">
        <v>50000</v>
      </c>
      <c r="T241">
        <v>250000</v>
      </c>
      <c r="U241">
        <v>5000</v>
      </c>
      <c r="V241">
        <f>Tabla1_2[[#This Row],[SALARIO]]/100*8.4</f>
        <v>97440</v>
      </c>
      <c r="W241">
        <f>Tabla1_2[[#This Row],[Seguridad social]]/2</f>
        <v>48720</v>
      </c>
      <c r="X241">
        <f>Tabla1_2[[#This Row],[Seguridad social]]-Tabla1_2[[#This Row],[salud 4%]]</f>
        <v>48720</v>
      </c>
      <c r="Y241">
        <f>Tabla1_2[[#This Row],[Base Minima]]/30*4</f>
        <v>154666.66666666666</v>
      </c>
      <c r="Z241">
        <f>Tabla1_2[[#This Row],[Fondo de Empleados]]+Tabla1_2[[#This Row],[Seguridad social]]</f>
        <v>252106.66666666666</v>
      </c>
      <c r="AA241">
        <f>Tabla1_2[[#This Row],[SALARIO]]/100*1.4</f>
        <v>16239.999999999998</v>
      </c>
      <c r="AB241">
        <f>Tabla1_2[[#This Row],[Base Minima]]/15*1.5</f>
        <v>116000</v>
      </c>
      <c r="AC241">
        <v>0</v>
      </c>
      <c r="AD241">
        <v>0</v>
      </c>
      <c r="AE241">
        <f>Tabla1_2[[#This Row],[Salario t]]/100*2</f>
        <v>11600</v>
      </c>
      <c r="AF241">
        <f>Tabla1_2[[#This Row],[Censantias]]/100*5</f>
        <v>580</v>
      </c>
      <c r="AG241">
        <f>Tabla1_2[[#This Row],[SALARIO]]/30*2</f>
        <v>77333.333333333328</v>
      </c>
      <c r="AH241">
        <v>0</v>
      </c>
      <c r="AI241">
        <f>Tabla1_2[[#This Row],[Prima]]+Tabla1_2[[#This Row],[Censantias]]+Tabla1_2[[#This Row],[Base Minima]]+Tabla1_2[[#This Row],[Subsidio de Transporte]]</f>
        <v>1330133.3333333333</v>
      </c>
      <c r="AJ241">
        <f>Tabla1_2[[#This Row],[Pago Neto]]*24</f>
        <v>31923200</v>
      </c>
      <c r="AK241">
        <v>0</v>
      </c>
      <c r="AL241">
        <v>20000</v>
      </c>
      <c r="AM241">
        <v>15</v>
      </c>
    </row>
    <row r="242" spans="1:39" x14ac:dyDescent="0.35">
      <c r="A242" t="s">
        <v>4916</v>
      </c>
      <c r="B242" t="s">
        <v>248</v>
      </c>
      <c r="C242" s="1">
        <v>34769</v>
      </c>
      <c r="D242" t="s">
        <v>1487</v>
      </c>
      <c r="E242" t="s">
        <v>1488</v>
      </c>
      <c r="F242" t="s">
        <v>3916</v>
      </c>
      <c r="G242" t="s">
        <v>2931</v>
      </c>
      <c r="H242" s="1">
        <v>38606.783483796295</v>
      </c>
      <c r="I242" t="s">
        <v>3671</v>
      </c>
      <c r="J242">
        <v>1160000</v>
      </c>
      <c r="K242">
        <v>15</v>
      </c>
      <c r="L242">
        <f>Tabla1_2[[#This Row],[SALARIO]]/30*Tabla1_2[[#This Row],[Dias Liquidados]]</f>
        <v>580000</v>
      </c>
      <c r="M242">
        <f>Tabla1_2[[#This Row],[SALARIO]]/100*14/2</f>
        <v>81200</v>
      </c>
      <c r="N242">
        <v>2</v>
      </c>
      <c r="O242">
        <f>Tabla1_2[[#This Row],[Salario t]]*Tabla1_2[[#This Row],['# de Salarios Minimos]]</f>
        <v>1160000</v>
      </c>
      <c r="P242">
        <f>Tabla1_2[[#This Row],[Salario t]]*12</f>
        <v>6960000</v>
      </c>
      <c r="Q242">
        <v>2</v>
      </c>
      <c r="R242">
        <v>2</v>
      </c>
      <c r="S242">
        <v>50000</v>
      </c>
      <c r="T242">
        <v>250000</v>
      </c>
      <c r="U242">
        <v>5000</v>
      </c>
      <c r="V242">
        <f>Tabla1_2[[#This Row],[SALARIO]]/100*8.4</f>
        <v>97440</v>
      </c>
      <c r="W242">
        <f>Tabla1_2[[#This Row],[Seguridad social]]/2</f>
        <v>48720</v>
      </c>
      <c r="X242">
        <f>Tabla1_2[[#This Row],[Seguridad social]]-Tabla1_2[[#This Row],[salud 4%]]</f>
        <v>48720</v>
      </c>
      <c r="Y242">
        <f>Tabla1_2[[#This Row],[Base Minima]]/30*4</f>
        <v>154666.66666666666</v>
      </c>
      <c r="Z242">
        <f>Tabla1_2[[#This Row],[Fondo de Empleados]]+Tabla1_2[[#This Row],[Seguridad social]]</f>
        <v>252106.66666666666</v>
      </c>
      <c r="AA242">
        <f>Tabla1_2[[#This Row],[SALARIO]]/100*1.4</f>
        <v>16239.999999999998</v>
      </c>
      <c r="AB242">
        <f>Tabla1_2[[#This Row],[Base Minima]]/15*1.5</f>
        <v>116000</v>
      </c>
      <c r="AC242">
        <v>0</v>
      </c>
      <c r="AD242">
        <v>0</v>
      </c>
      <c r="AE242">
        <f>Tabla1_2[[#This Row],[Salario t]]/100*2</f>
        <v>11600</v>
      </c>
      <c r="AF242">
        <f>Tabla1_2[[#This Row],[Censantias]]/100*5</f>
        <v>580</v>
      </c>
      <c r="AG242">
        <f>Tabla1_2[[#This Row],[SALARIO]]/30*2</f>
        <v>77333.333333333328</v>
      </c>
      <c r="AH242">
        <v>0</v>
      </c>
      <c r="AI242">
        <f>Tabla1_2[[#This Row],[Prima]]+Tabla1_2[[#This Row],[Censantias]]+Tabla1_2[[#This Row],[Base Minima]]+Tabla1_2[[#This Row],[Subsidio de Transporte]]</f>
        <v>1330133.3333333333</v>
      </c>
      <c r="AJ242">
        <f>Tabla1_2[[#This Row],[Pago Neto]]*24</f>
        <v>31923200</v>
      </c>
      <c r="AK242">
        <v>0</v>
      </c>
      <c r="AL242">
        <v>20000</v>
      </c>
      <c r="AM242">
        <v>15</v>
      </c>
    </row>
    <row r="243" spans="1:39" x14ac:dyDescent="0.35">
      <c r="A243" t="s">
        <v>4917</v>
      </c>
      <c r="B243" t="s">
        <v>249</v>
      </c>
      <c r="C243" s="1">
        <v>29422</v>
      </c>
      <c r="D243" t="s">
        <v>1489</v>
      </c>
      <c r="E243" t="s">
        <v>1490</v>
      </c>
      <c r="F243" t="s">
        <v>3917</v>
      </c>
      <c r="G243" t="s">
        <v>2932</v>
      </c>
      <c r="H243" s="1">
        <v>38657.711967592593</v>
      </c>
      <c r="I243" t="s">
        <v>3674</v>
      </c>
      <c r="J243">
        <v>1160000</v>
      </c>
      <c r="K243">
        <v>15</v>
      </c>
      <c r="L243">
        <f>Tabla1_2[[#This Row],[SALARIO]]/30*Tabla1_2[[#This Row],[Dias Liquidados]]</f>
        <v>580000</v>
      </c>
      <c r="M243">
        <f>Tabla1_2[[#This Row],[SALARIO]]/100*14/2</f>
        <v>81200</v>
      </c>
      <c r="N243">
        <v>2</v>
      </c>
      <c r="O243">
        <f>Tabla1_2[[#This Row],[Salario t]]*Tabla1_2[[#This Row],['# de Salarios Minimos]]</f>
        <v>1160000</v>
      </c>
      <c r="P243">
        <f>Tabla1_2[[#This Row],[Salario t]]*12</f>
        <v>6960000</v>
      </c>
      <c r="Q243">
        <v>2</v>
      </c>
      <c r="R243">
        <v>2</v>
      </c>
      <c r="S243">
        <v>50000</v>
      </c>
      <c r="T243">
        <v>250000</v>
      </c>
      <c r="U243">
        <v>5000</v>
      </c>
      <c r="V243">
        <f>Tabla1_2[[#This Row],[SALARIO]]/100*8.4</f>
        <v>97440</v>
      </c>
      <c r="W243">
        <f>Tabla1_2[[#This Row],[Seguridad social]]/2</f>
        <v>48720</v>
      </c>
      <c r="X243">
        <f>Tabla1_2[[#This Row],[Seguridad social]]-Tabla1_2[[#This Row],[salud 4%]]</f>
        <v>48720</v>
      </c>
      <c r="Y243">
        <f>Tabla1_2[[#This Row],[Base Minima]]/30*4</f>
        <v>154666.66666666666</v>
      </c>
      <c r="Z243">
        <f>Tabla1_2[[#This Row],[Fondo de Empleados]]+Tabla1_2[[#This Row],[Seguridad social]]</f>
        <v>252106.66666666666</v>
      </c>
      <c r="AA243">
        <f>Tabla1_2[[#This Row],[SALARIO]]/100*1.4</f>
        <v>16239.999999999998</v>
      </c>
      <c r="AB243">
        <f>Tabla1_2[[#This Row],[Base Minima]]/15*1.5</f>
        <v>116000</v>
      </c>
      <c r="AC243">
        <v>0</v>
      </c>
      <c r="AD243">
        <v>0</v>
      </c>
      <c r="AE243">
        <f>Tabla1_2[[#This Row],[Salario t]]/100*2</f>
        <v>11600</v>
      </c>
      <c r="AF243">
        <f>Tabla1_2[[#This Row],[Censantias]]/100*5</f>
        <v>580</v>
      </c>
      <c r="AG243">
        <f>Tabla1_2[[#This Row],[SALARIO]]/30*2</f>
        <v>77333.333333333328</v>
      </c>
      <c r="AH243">
        <v>0</v>
      </c>
      <c r="AI243">
        <f>Tabla1_2[[#This Row],[Prima]]+Tabla1_2[[#This Row],[Censantias]]+Tabla1_2[[#This Row],[Base Minima]]+Tabla1_2[[#This Row],[Subsidio de Transporte]]</f>
        <v>1330133.3333333333</v>
      </c>
      <c r="AJ243">
        <f>Tabla1_2[[#This Row],[Pago Neto]]*24</f>
        <v>31923200</v>
      </c>
      <c r="AK243">
        <v>0</v>
      </c>
      <c r="AL243">
        <v>20000</v>
      </c>
      <c r="AM243">
        <v>15</v>
      </c>
    </row>
    <row r="244" spans="1:39" x14ac:dyDescent="0.35">
      <c r="A244" t="s">
        <v>4918</v>
      </c>
      <c r="B244" t="s">
        <v>250</v>
      </c>
      <c r="C244" s="1">
        <v>30800</v>
      </c>
      <c r="D244" t="s">
        <v>1491</v>
      </c>
      <c r="E244" t="s">
        <v>1492</v>
      </c>
      <c r="F244" t="s">
        <v>3918</v>
      </c>
      <c r="G244" t="s">
        <v>2933</v>
      </c>
      <c r="H244" s="1">
        <v>41565.590208333335</v>
      </c>
      <c r="I244" t="s">
        <v>3671</v>
      </c>
      <c r="J244">
        <v>1160000</v>
      </c>
      <c r="K244">
        <v>15</v>
      </c>
      <c r="L244">
        <f>Tabla1_2[[#This Row],[SALARIO]]/30*Tabla1_2[[#This Row],[Dias Liquidados]]</f>
        <v>580000</v>
      </c>
      <c r="M244">
        <f>Tabla1_2[[#This Row],[SALARIO]]/100*14/2</f>
        <v>81200</v>
      </c>
      <c r="N244">
        <v>4</v>
      </c>
      <c r="O244">
        <f>Tabla1_2[[#This Row],[Salario t]]*Tabla1_2[[#This Row],['# de Salarios Minimos]]</f>
        <v>2320000</v>
      </c>
      <c r="P244">
        <f>Tabla1_2[[#This Row],[Salario t]]*12</f>
        <v>6960000</v>
      </c>
      <c r="Q244">
        <v>2</v>
      </c>
      <c r="R244">
        <v>2</v>
      </c>
      <c r="S244">
        <v>50000</v>
      </c>
      <c r="T244">
        <v>250000</v>
      </c>
      <c r="U244">
        <v>5000</v>
      </c>
      <c r="V244">
        <f>Tabla1_2[[#This Row],[SALARIO]]/100*8.4</f>
        <v>97440</v>
      </c>
      <c r="W244">
        <f>Tabla1_2[[#This Row],[Seguridad social]]/2</f>
        <v>48720</v>
      </c>
      <c r="X244">
        <f>Tabla1_2[[#This Row],[Seguridad social]]-Tabla1_2[[#This Row],[salud 4%]]</f>
        <v>48720</v>
      </c>
      <c r="Y244">
        <f>Tabla1_2[[#This Row],[Base Minima]]/30*4</f>
        <v>309333.33333333331</v>
      </c>
      <c r="Z244">
        <f>Tabla1_2[[#This Row],[Fondo de Empleados]]+Tabla1_2[[#This Row],[Seguridad social]]</f>
        <v>406773.33333333331</v>
      </c>
      <c r="AA244">
        <f>Tabla1_2[[#This Row],[SALARIO]]/100*1.4</f>
        <v>16239.999999999998</v>
      </c>
      <c r="AB244">
        <f>Tabla1_2[[#This Row],[Base Minima]]/15*1.5</f>
        <v>232000</v>
      </c>
      <c r="AC244">
        <v>0</v>
      </c>
      <c r="AD244">
        <v>0</v>
      </c>
      <c r="AE244">
        <f>Tabla1_2[[#This Row],[Salario t]]/100*2</f>
        <v>11600</v>
      </c>
      <c r="AF244">
        <f>Tabla1_2[[#This Row],[Censantias]]/100*5</f>
        <v>580</v>
      </c>
      <c r="AG244">
        <f>Tabla1_2[[#This Row],[SALARIO]]/30*2</f>
        <v>77333.333333333328</v>
      </c>
      <c r="AH244">
        <v>0</v>
      </c>
      <c r="AI244">
        <f>Tabla1_2[[#This Row],[Prima]]+Tabla1_2[[#This Row],[Censantias]]+Tabla1_2[[#This Row],[Base Minima]]+Tabla1_2[[#This Row],[Subsidio de Transporte]]</f>
        <v>2490133.3333333335</v>
      </c>
      <c r="AJ244">
        <f>Tabla1_2[[#This Row],[Pago Neto]]*24</f>
        <v>59763200</v>
      </c>
      <c r="AK244">
        <v>0</v>
      </c>
      <c r="AL244">
        <v>20000</v>
      </c>
      <c r="AM244">
        <v>15</v>
      </c>
    </row>
    <row r="245" spans="1:39" x14ac:dyDescent="0.35">
      <c r="A245" t="s">
        <v>4919</v>
      </c>
      <c r="B245" t="s">
        <v>251</v>
      </c>
      <c r="C245" s="1">
        <v>27987</v>
      </c>
      <c r="D245" t="s">
        <v>1493</v>
      </c>
      <c r="E245" t="s">
        <v>1494</v>
      </c>
      <c r="F245" t="s">
        <v>3919</v>
      </c>
      <c r="G245" t="s">
        <v>2934</v>
      </c>
      <c r="H245" s="1">
        <v>39781.585057870368</v>
      </c>
      <c r="I245" t="s">
        <v>3675</v>
      </c>
      <c r="J245">
        <v>1160000</v>
      </c>
      <c r="K245">
        <v>15</v>
      </c>
      <c r="L245">
        <f>Tabla1_2[[#This Row],[SALARIO]]/30*Tabla1_2[[#This Row],[Dias Liquidados]]</f>
        <v>580000</v>
      </c>
      <c r="M245">
        <f>Tabla1_2[[#This Row],[SALARIO]]/100*14/2</f>
        <v>81200</v>
      </c>
      <c r="N245">
        <v>4</v>
      </c>
      <c r="O245">
        <f>Tabla1_2[[#This Row],[Salario t]]*Tabla1_2[[#This Row],['# de Salarios Minimos]]</f>
        <v>2320000</v>
      </c>
      <c r="P245">
        <f>Tabla1_2[[#This Row],[Salario t]]*12</f>
        <v>6960000</v>
      </c>
      <c r="Q245">
        <v>2</v>
      </c>
      <c r="R245">
        <v>2</v>
      </c>
      <c r="S245">
        <v>50000</v>
      </c>
      <c r="T245">
        <v>250000</v>
      </c>
      <c r="U245">
        <v>5000</v>
      </c>
      <c r="V245">
        <f>Tabla1_2[[#This Row],[SALARIO]]/100*8.4</f>
        <v>97440</v>
      </c>
      <c r="W245">
        <f>Tabla1_2[[#This Row],[Seguridad social]]/2</f>
        <v>48720</v>
      </c>
      <c r="X245">
        <f>Tabla1_2[[#This Row],[Seguridad social]]-Tabla1_2[[#This Row],[salud 4%]]</f>
        <v>48720</v>
      </c>
      <c r="Y245">
        <f>Tabla1_2[[#This Row],[Base Minima]]/30*4</f>
        <v>309333.33333333331</v>
      </c>
      <c r="Z245">
        <f>Tabla1_2[[#This Row],[Fondo de Empleados]]+Tabla1_2[[#This Row],[Seguridad social]]</f>
        <v>406773.33333333331</v>
      </c>
      <c r="AA245">
        <f>Tabla1_2[[#This Row],[SALARIO]]/100*1.4</f>
        <v>16239.999999999998</v>
      </c>
      <c r="AB245">
        <f>Tabla1_2[[#This Row],[Base Minima]]/15*1.5</f>
        <v>232000</v>
      </c>
      <c r="AC245">
        <v>0</v>
      </c>
      <c r="AD245">
        <v>0</v>
      </c>
      <c r="AE245">
        <f>Tabla1_2[[#This Row],[Salario t]]/100*2</f>
        <v>11600</v>
      </c>
      <c r="AF245">
        <f>Tabla1_2[[#This Row],[Censantias]]/100*5</f>
        <v>580</v>
      </c>
      <c r="AG245">
        <f>Tabla1_2[[#This Row],[SALARIO]]/30*2</f>
        <v>77333.333333333328</v>
      </c>
      <c r="AH245">
        <v>0</v>
      </c>
      <c r="AI245">
        <f>Tabla1_2[[#This Row],[Prima]]+Tabla1_2[[#This Row],[Censantias]]+Tabla1_2[[#This Row],[Base Minima]]+Tabla1_2[[#This Row],[Subsidio de Transporte]]</f>
        <v>2490133.3333333335</v>
      </c>
      <c r="AJ245">
        <f>Tabla1_2[[#This Row],[Pago Neto]]*24</f>
        <v>59763200</v>
      </c>
      <c r="AK245">
        <v>0</v>
      </c>
      <c r="AL245">
        <v>20000</v>
      </c>
      <c r="AM245">
        <v>15</v>
      </c>
    </row>
    <row r="246" spans="1:39" x14ac:dyDescent="0.35">
      <c r="A246" t="s">
        <v>4920</v>
      </c>
      <c r="B246" t="s">
        <v>252</v>
      </c>
      <c r="C246" s="1">
        <v>31362</v>
      </c>
      <c r="D246" t="s">
        <v>1495</v>
      </c>
      <c r="E246" t="s">
        <v>1496</v>
      </c>
      <c r="F246" t="s">
        <v>3920</v>
      </c>
      <c r="G246" t="s">
        <v>2935</v>
      </c>
      <c r="H246" s="1">
        <v>39518.585578703707</v>
      </c>
      <c r="I246" t="s">
        <v>3675</v>
      </c>
      <c r="J246">
        <v>1160000</v>
      </c>
      <c r="K246">
        <v>15</v>
      </c>
      <c r="L246">
        <f>Tabla1_2[[#This Row],[SALARIO]]/30*Tabla1_2[[#This Row],[Dias Liquidados]]</f>
        <v>580000</v>
      </c>
      <c r="M246">
        <f>Tabla1_2[[#This Row],[SALARIO]]/100*14/2</f>
        <v>81200</v>
      </c>
      <c r="N246">
        <v>4</v>
      </c>
      <c r="O246">
        <f>Tabla1_2[[#This Row],[Salario t]]*Tabla1_2[[#This Row],['# de Salarios Minimos]]</f>
        <v>2320000</v>
      </c>
      <c r="P246">
        <f>Tabla1_2[[#This Row],[Salario t]]*12</f>
        <v>6960000</v>
      </c>
      <c r="Q246">
        <v>2</v>
      </c>
      <c r="R246">
        <v>2</v>
      </c>
      <c r="S246">
        <v>50000</v>
      </c>
      <c r="T246">
        <v>250000</v>
      </c>
      <c r="U246">
        <v>5000</v>
      </c>
      <c r="V246">
        <f>Tabla1_2[[#This Row],[SALARIO]]/100*8.4</f>
        <v>97440</v>
      </c>
      <c r="W246">
        <f>Tabla1_2[[#This Row],[Seguridad social]]/2</f>
        <v>48720</v>
      </c>
      <c r="X246">
        <f>Tabla1_2[[#This Row],[Seguridad social]]-Tabla1_2[[#This Row],[salud 4%]]</f>
        <v>48720</v>
      </c>
      <c r="Y246">
        <f>Tabla1_2[[#This Row],[Base Minima]]/30*4</f>
        <v>309333.33333333331</v>
      </c>
      <c r="Z246">
        <f>Tabla1_2[[#This Row],[Fondo de Empleados]]+Tabla1_2[[#This Row],[Seguridad social]]</f>
        <v>406773.33333333331</v>
      </c>
      <c r="AA246">
        <f>Tabla1_2[[#This Row],[SALARIO]]/100*1.4</f>
        <v>16239.999999999998</v>
      </c>
      <c r="AB246">
        <f>Tabla1_2[[#This Row],[Base Minima]]/15*1.5</f>
        <v>232000</v>
      </c>
      <c r="AC246">
        <v>0</v>
      </c>
      <c r="AD246">
        <v>0</v>
      </c>
      <c r="AE246">
        <f>Tabla1_2[[#This Row],[Salario t]]/100*2</f>
        <v>11600</v>
      </c>
      <c r="AF246">
        <f>Tabla1_2[[#This Row],[Censantias]]/100*5</f>
        <v>580</v>
      </c>
      <c r="AG246">
        <f>Tabla1_2[[#This Row],[SALARIO]]/30*2</f>
        <v>77333.333333333328</v>
      </c>
      <c r="AH246">
        <v>0</v>
      </c>
      <c r="AI246">
        <f>Tabla1_2[[#This Row],[Prima]]+Tabla1_2[[#This Row],[Censantias]]+Tabla1_2[[#This Row],[Base Minima]]+Tabla1_2[[#This Row],[Subsidio de Transporte]]</f>
        <v>2490133.3333333335</v>
      </c>
      <c r="AJ246">
        <f>Tabla1_2[[#This Row],[Pago Neto]]*24</f>
        <v>59763200</v>
      </c>
      <c r="AK246">
        <v>0</v>
      </c>
      <c r="AL246">
        <v>20000</v>
      </c>
      <c r="AM246">
        <v>15</v>
      </c>
    </row>
    <row r="247" spans="1:39" x14ac:dyDescent="0.35">
      <c r="A247" t="s">
        <v>4921</v>
      </c>
      <c r="B247" t="s">
        <v>253</v>
      </c>
      <c r="C247" s="1">
        <v>32483</v>
      </c>
      <c r="D247" t="s">
        <v>1497</v>
      </c>
      <c r="E247" t="s">
        <v>1498</v>
      </c>
      <c r="F247" t="s">
        <v>3921</v>
      </c>
      <c r="G247" t="s">
        <v>2936</v>
      </c>
      <c r="H247" s="1">
        <v>43260.300254629627</v>
      </c>
      <c r="I247" t="s">
        <v>3674</v>
      </c>
      <c r="J247">
        <v>1160000</v>
      </c>
      <c r="K247">
        <v>15</v>
      </c>
      <c r="L247">
        <f>Tabla1_2[[#This Row],[SALARIO]]/30*Tabla1_2[[#This Row],[Dias Liquidados]]</f>
        <v>580000</v>
      </c>
      <c r="M247">
        <f>Tabla1_2[[#This Row],[SALARIO]]/100*14/2</f>
        <v>81200</v>
      </c>
      <c r="N247">
        <v>5</v>
      </c>
      <c r="O247">
        <f>Tabla1_2[[#This Row],[Salario t]]*Tabla1_2[[#This Row],['# de Salarios Minimos]]</f>
        <v>2900000</v>
      </c>
      <c r="P247">
        <f>Tabla1_2[[#This Row],[Salario t]]*12</f>
        <v>6960000</v>
      </c>
      <c r="Q247">
        <v>2</v>
      </c>
      <c r="R247">
        <v>2</v>
      </c>
      <c r="S247">
        <v>50000</v>
      </c>
      <c r="T247">
        <v>250000</v>
      </c>
      <c r="U247">
        <v>5000</v>
      </c>
      <c r="V247">
        <f>Tabla1_2[[#This Row],[SALARIO]]/100*8.4</f>
        <v>97440</v>
      </c>
      <c r="W247">
        <f>Tabla1_2[[#This Row],[Seguridad social]]/2</f>
        <v>48720</v>
      </c>
      <c r="X247">
        <f>Tabla1_2[[#This Row],[Seguridad social]]-Tabla1_2[[#This Row],[salud 4%]]</f>
        <v>48720</v>
      </c>
      <c r="Y247">
        <f>Tabla1_2[[#This Row],[Base Minima]]/30*4</f>
        <v>386666.66666666669</v>
      </c>
      <c r="Z247">
        <f>Tabla1_2[[#This Row],[Fondo de Empleados]]+Tabla1_2[[#This Row],[Seguridad social]]</f>
        <v>484106.66666666669</v>
      </c>
      <c r="AA247">
        <f>Tabla1_2[[#This Row],[SALARIO]]/100*1.4</f>
        <v>16239.999999999998</v>
      </c>
      <c r="AB247">
        <f>Tabla1_2[[#This Row],[Base Minima]]/15*1.5</f>
        <v>290000</v>
      </c>
      <c r="AC247">
        <v>0</v>
      </c>
      <c r="AD247">
        <v>0</v>
      </c>
      <c r="AE247">
        <f>Tabla1_2[[#This Row],[Salario t]]/100*2</f>
        <v>11600</v>
      </c>
      <c r="AF247">
        <f>Tabla1_2[[#This Row],[Censantias]]/100*5</f>
        <v>580</v>
      </c>
      <c r="AG247">
        <f>Tabla1_2[[#This Row],[SALARIO]]/30*2</f>
        <v>77333.333333333328</v>
      </c>
      <c r="AH247">
        <v>0</v>
      </c>
      <c r="AI247">
        <f>Tabla1_2[[#This Row],[Prima]]+Tabla1_2[[#This Row],[Censantias]]+Tabla1_2[[#This Row],[Base Minima]]+Tabla1_2[[#This Row],[Subsidio de Transporte]]</f>
        <v>3070133.3333333335</v>
      </c>
      <c r="AJ247">
        <f>Tabla1_2[[#This Row],[Pago Neto]]*24</f>
        <v>73683200</v>
      </c>
      <c r="AK247">
        <v>0</v>
      </c>
      <c r="AL247">
        <v>20000</v>
      </c>
      <c r="AM247">
        <v>15</v>
      </c>
    </row>
    <row r="248" spans="1:39" x14ac:dyDescent="0.35">
      <c r="A248" t="s">
        <v>4922</v>
      </c>
      <c r="B248" t="s">
        <v>254</v>
      </c>
      <c r="C248" s="1">
        <v>33407</v>
      </c>
      <c r="D248" t="s">
        <v>1499</v>
      </c>
      <c r="E248" t="s">
        <v>1500</v>
      </c>
      <c r="F248" t="s">
        <v>3922</v>
      </c>
      <c r="G248" t="s">
        <v>2937</v>
      </c>
      <c r="H248" s="1">
        <v>43662.63003472222</v>
      </c>
      <c r="I248" t="s">
        <v>3672</v>
      </c>
      <c r="J248">
        <v>1160000</v>
      </c>
      <c r="K248">
        <v>15</v>
      </c>
      <c r="L248">
        <f>Tabla1_2[[#This Row],[SALARIO]]/30*Tabla1_2[[#This Row],[Dias Liquidados]]</f>
        <v>580000</v>
      </c>
      <c r="M248">
        <f>Tabla1_2[[#This Row],[SALARIO]]/100*14/2</f>
        <v>81200</v>
      </c>
      <c r="N248">
        <v>5</v>
      </c>
      <c r="O248">
        <f>Tabla1_2[[#This Row],[Salario t]]*Tabla1_2[[#This Row],['# de Salarios Minimos]]</f>
        <v>2900000</v>
      </c>
      <c r="P248">
        <f>Tabla1_2[[#This Row],[Salario t]]*12</f>
        <v>6960000</v>
      </c>
      <c r="Q248">
        <v>2</v>
      </c>
      <c r="R248">
        <v>2</v>
      </c>
      <c r="S248">
        <v>50000</v>
      </c>
      <c r="T248">
        <v>250000</v>
      </c>
      <c r="U248">
        <v>5000</v>
      </c>
      <c r="V248">
        <f>Tabla1_2[[#This Row],[SALARIO]]/100*8.4</f>
        <v>97440</v>
      </c>
      <c r="W248">
        <f>Tabla1_2[[#This Row],[Seguridad social]]/2</f>
        <v>48720</v>
      </c>
      <c r="X248">
        <f>Tabla1_2[[#This Row],[Seguridad social]]-Tabla1_2[[#This Row],[salud 4%]]</f>
        <v>48720</v>
      </c>
      <c r="Y248">
        <f>Tabla1_2[[#This Row],[Base Minima]]/30*4</f>
        <v>386666.66666666669</v>
      </c>
      <c r="Z248">
        <f>Tabla1_2[[#This Row],[Fondo de Empleados]]+Tabla1_2[[#This Row],[Seguridad social]]</f>
        <v>484106.66666666669</v>
      </c>
      <c r="AA248">
        <f>Tabla1_2[[#This Row],[SALARIO]]/100*1.4</f>
        <v>16239.999999999998</v>
      </c>
      <c r="AB248">
        <f>Tabla1_2[[#This Row],[Base Minima]]/15*1.5</f>
        <v>290000</v>
      </c>
      <c r="AC248">
        <v>0</v>
      </c>
      <c r="AD248">
        <v>0</v>
      </c>
      <c r="AE248">
        <f>Tabla1_2[[#This Row],[Salario t]]/100*2</f>
        <v>11600</v>
      </c>
      <c r="AF248">
        <f>Tabla1_2[[#This Row],[Censantias]]/100*5</f>
        <v>580</v>
      </c>
      <c r="AG248">
        <f>Tabla1_2[[#This Row],[SALARIO]]/30*2</f>
        <v>77333.333333333328</v>
      </c>
      <c r="AH248">
        <v>0</v>
      </c>
      <c r="AI248">
        <f>Tabla1_2[[#This Row],[Prima]]+Tabla1_2[[#This Row],[Censantias]]+Tabla1_2[[#This Row],[Base Minima]]+Tabla1_2[[#This Row],[Subsidio de Transporte]]</f>
        <v>3070133.3333333335</v>
      </c>
      <c r="AJ248">
        <f>Tabla1_2[[#This Row],[Pago Neto]]*24</f>
        <v>73683200</v>
      </c>
      <c r="AK248">
        <v>0</v>
      </c>
      <c r="AL248">
        <v>20000</v>
      </c>
      <c r="AM248">
        <v>15</v>
      </c>
    </row>
    <row r="249" spans="1:39" x14ac:dyDescent="0.35">
      <c r="A249" t="s">
        <v>4923</v>
      </c>
      <c r="B249" t="s">
        <v>255</v>
      </c>
      <c r="C249" s="1">
        <v>26762</v>
      </c>
      <c r="D249" t="s">
        <v>1501</v>
      </c>
      <c r="E249" t="s">
        <v>1502</v>
      </c>
      <c r="F249" t="s">
        <v>3923</v>
      </c>
      <c r="G249" t="s">
        <v>2938</v>
      </c>
      <c r="H249" s="1">
        <v>43688.90425925926</v>
      </c>
      <c r="I249" t="s">
        <v>3672</v>
      </c>
      <c r="J249">
        <v>1160000</v>
      </c>
      <c r="K249">
        <v>15</v>
      </c>
      <c r="L249">
        <f>Tabla1_2[[#This Row],[SALARIO]]/30*Tabla1_2[[#This Row],[Dias Liquidados]]</f>
        <v>580000</v>
      </c>
      <c r="M249">
        <f>Tabla1_2[[#This Row],[SALARIO]]/100*14/2</f>
        <v>81200</v>
      </c>
      <c r="N249">
        <v>6</v>
      </c>
      <c r="O249">
        <f>Tabla1_2[[#This Row],[Salario t]]*Tabla1_2[[#This Row],['# de Salarios Minimos]]</f>
        <v>3480000</v>
      </c>
      <c r="P249">
        <f>Tabla1_2[[#This Row],[Salario t]]*12</f>
        <v>6960000</v>
      </c>
      <c r="Q249">
        <v>2</v>
      </c>
      <c r="R249">
        <v>2</v>
      </c>
      <c r="S249">
        <v>50000</v>
      </c>
      <c r="T249">
        <v>250000</v>
      </c>
      <c r="U249">
        <v>5000</v>
      </c>
      <c r="V249">
        <f>Tabla1_2[[#This Row],[SALARIO]]/100*8.4</f>
        <v>97440</v>
      </c>
      <c r="W249">
        <f>Tabla1_2[[#This Row],[Seguridad social]]/2</f>
        <v>48720</v>
      </c>
      <c r="X249">
        <f>Tabla1_2[[#This Row],[Seguridad social]]-Tabla1_2[[#This Row],[salud 4%]]</f>
        <v>48720</v>
      </c>
      <c r="Y249">
        <f>Tabla1_2[[#This Row],[Base Minima]]/30*4</f>
        <v>464000</v>
      </c>
      <c r="Z249">
        <f>Tabla1_2[[#This Row],[Fondo de Empleados]]+Tabla1_2[[#This Row],[Seguridad social]]</f>
        <v>561440</v>
      </c>
      <c r="AA249">
        <f>Tabla1_2[[#This Row],[SALARIO]]/100*1.4</f>
        <v>16239.999999999998</v>
      </c>
      <c r="AB249">
        <f>Tabla1_2[[#This Row],[Base Minima]]/15*1.5</f>
        <v>348000</v>
      </c>
      <c r="AC249">
        <v>0</v>
      </c>
      <c r="AD249">
        <v>0</v>
      </c>
      <c r="AE249">
        <f>Tabla1_2[[#This Row],[Salario t]]/100*2</f>
        <v>11600</v>
      </c>
      <c r="AF249">
        <f>Tabla1_2[[#This Row],[Censantias]]/100*5</f>
        <v>580</v>
      </c>
      <c r="AG249">
        <f>Tabla1_2[[#This Row],[SALARIO]]/30*2</f>
        <v>77333.333333333328</v>
      </c>
      <c r="AH249">
        <v>0</v>
      </c>
      <c r="AI249">
        <f>Tabla1_2[[#This Row],[Prima]]+Tabla1_2[[#This Row],[Censantias]]+Tabla1_2[[#This Row],[Base Minima]]+Tabla1_2[[#This Row],[Subsidio de Transporte]]</f>
        <v>3650133.3333333335</v>
      </c>
      <c r="AJ249">
        <f>Tabla1_2[[#This Row],[Pago Neto]]*24</f>
        <v>87603200</v>
      </c>
      <c r="AK249">
        <v>0</v>
      </c>
      <c r="AL249">
        <v>20000</v>
      </c>
      <c r="AM249">
        <v>15</v>
      </c>
    </row>
    <row r="250" spans="1:39" x14ac:dyDescent="0.35">
      <c r="A250" t="s">
        <v>4924</v>
      </c>
      <c r="B250" t="s">
        <v>256</v>
      </c>
      <c r="C250" s="1">
        <v>33868</v>
      </c>
      <c r="D250" t="s">
        <v>1503</v>
      </c>
      <c r="E250" t="s">
        <v>1504</v>
      </c>
      <c r="F250" t="s">
        <v>3924</v>
      </c>
      <c r="G250" t="s">
        <v>2939</v>
      </c>
      <c r="H250" s="1">
        <v>41460.620393518519</v>
      </c>
      <c r="I250" t="s">
        <v>3674</v>
      </c>
      <c r="J250">
        <v>1160000</v>
      </c>
      <c r="K250">
        <v>15</v>
      </c>
      <c r="L250">
        <f>Tabla1_2[[#This Row],[SALARIO]]/30*Tabla1_2[[#This Row],[Dias Liquidados]]</f>
        <v>580000</v>
      </c>
      <c r="M250">
        <f>Tabla1_2[[#This Row],[SALARIO]]/100*14/2</f>
        <v>81200</v>
      </c>
      <c r="N250">
        <v>6</v>
      </c>
      <c r="O250">
        <f>Tabla1_2[[#This Row],[Salario t]]*Tabla1_2[[#This Row],['# de Salarios Minimos]]</f>
        <v>3480000</v>
      </c>
      <c r="P250">
        <f>Tabla1_2[[#This Row],[Salario t]]*12</f>
        <v>6960000</v>
      </c>
      <c r="Q250">
        <v>2</v>
      </c>
      <c r="R250">
        <v>2</v>
      </c>
      <c r="S250">
        <v>50000</v>
      </c>
      <c r="T250">
        <v>250000</v>
      </c>
      <c r="U250">
        <v>5000</v>
      </c>
      <c r="V250">
        <f>Tabla1_2[[#This Row],[SALARIO]]/100*8.4</f>
        <v>97440</v>
      </c>
      <c r="W250">
        <f>Tabla1_2[[#This Row],[Seguridad social]]/2</f>
        <v>48720</v>
      </c>
      <c r="X250">
        <f>Tabla1_2[[#This Row],[Seguridad social]]-Tabla1_2[[#This Row],[salud 4%]]</f>
        <v>48720</v>
      </c>
      <c r="Y250">
        <f>Tabla1_2[[#This Row],[Base Minima]]/30*4</f>
        <v>464000</v>
      </c>
      <c r="Z250">
        <f>Tabla1_2[[#This Row],[Fondo de Empleados]]+Tabla1_2[[#This Row],[Seguridad social]]</f>
        <v>561440</v>
      </c>
      <c r="AA250">
        <f>Tabla1_2[[#This Row],[SALARIO]]/100*1.4</f>
        <v>16239.999999999998</v>
      </c>
      <c r="AB250">
        <f>Tabla1_2[[#This Row],[Base Minima]]/15*1.5</f>
        <v>348000</v>
      </c>
      <c r="AC250">
        <v>0</v>
      </c>
      <c r="AD250">
        <v>0</v>
      </c>
      <c r="AE250">
        <f>Tabla1_2[[#This Row],[Salario t]]/100*2</f>
        <v>11600</v>
      </c>
      <c r="AF250">
        <f>Tabla1_2[[#This Row],[Censantias]]/100*5</f>
        <v>580</v>
      </c>
      <c r="AG250">
        <f>Tabla1_2[[#This Row],[SALARIO]]/30*2</f>
        <v>77333.333333333328</v>
      </c>
      <c r="AH250">
        <v>0</v>
      </c>
      <c r="AI250">
        <f>Tabla1_2[[#This Row],[Prima]]+Tabla1_2[[#This Row],[Censantias]]+Tabla1_2[[#This Row],[Base Minima]]+Tabla1_2[[#This Row],[Subsidio de Transporte]]</f>
        <v>3650133.3333333335</v>
      </c>
      <c r="AJ250">
        <f>Tabla1_2[[#This Row],[Pago Neto]]*24</f>
        <v>87603200</v>
      </c>
      <c r="AK250">
        <v>0</v>
      </c>
      <c r="AL250">
        <v>20000</v>
      </c>
      <c r="AM250">
        <v>15</v>
      </c>
    </row>
    <row r="251" spans="1:39" x14ac:dyDescent="0.35">
      <c r="A251" t="s">
        <v>4925</v>
      </c>
      <c r="B251" t="s">
        <v>257</v>
      </c>
      <c r="C251" s="1">
        <v>31153</v>
      </c>
      <c r="D251" t="s">
        <v>1505</v>
      </c>
      <c r="E251" t="s">
        <v>1506</v>
      </c>
      <c r="F251" t="s">
        <v>3925</v>
      </c>
      <c r="G251" t="s">
        <v>2940</v>
      </c>
      <c r="H251" s="1">
        <v>42373.459155092591</v>
      </c>
      <c r="I251" t="s">
        <v>3672</v>
      </c>
      <c r="J251">
        <v>1160000</v>
      </c>
      <c r="K251">
        <v>15</v>
      </c>
      <c r="L251">
        <f>Tabla1_2[[#This Row],[SALARIO]]/30*Tabla1_2[[#This Row],[Dias Liquidados]]</f>
        <v>580000</v>
      </c>
      <c r="M251">
        <f>Tabla1_2[[#This Row],[SALARIO]]/100*14/2</f>
        <v>81200</v>
      </c>
      <c r="N251">
        <v>1</v>
      </c>
      <c r="O251">
        <f>Tabla1_2[[#This Row],[Salario t]]*Tabla1_2[[#This Row],['# de Salarios Minimos]]</f>
        <v>580000</v>
      </c>
      <c r="P251">
        <f>Tabla1_2[[#This Row],[Salario t]]*12</f>
        <v>6960000</v>
      </c>
      <c r="Q251">
        <v>2</v>
      </c>
      <c r="R251">
        <v>2</v>
      </c>
      <c r="S251">
        <v>50000</v>
      </c>
      <c r="T251">
        <v>250000</v>
      </c>
      <c r="U251">
        <v>5000</v>
      </c>
      <c r="V251">
        <f>Tabla1_2[[#This Row],[SALARIO]]/100*8.4</f>
        <v>97440</v>
      </c>
      <c r="W251">
        <f>Tabla1_2[[#This Row],[Seguridad social]]/2</f>
        <v>48720</v>
      </c>
      <c r="X251">
        <f>Tabla1_2[[#This Row],[Seguridad social]]-Tabla1_2[[#This Row],[salud 4%]]</f>
        <v>48720</v>
      </c>
      <c r="Y251">
        <f>Tabla1_2[[#This Row],[Base Minima]]/30*4</f>
        <v>77333.333333333328</v>
      </c>
      <c r="Z251">
        <f>Tabla1_2[[#This Row],[Fondo de Empleados]]+Tabla1_2[[#This Row],[Seguridad social]]</f>
        <v>174773.33333333331</v>
      </c>
      <c r="AA251">
        <f>Tabla1_2[[#This Row],[SALARIO]]/100*1.4</f>
        <v>16239.999999999998</v>
      </c>
      <c r="AB251">
        <f>Tabla1_2[[#This Row],[Base Minima]]/15*1.5</f>
        <v>58000</v>
      </c>
      <c r="AC251">
        <v>0</v>
      </c>
      <c r="AD251">
        <v>0</v>
      </c>
      <c r="AE251">
        <f>Tabla1_2[[#This Row],[Salario t]]/100*2</f>
        <v>11600</v>
      </c>
      <c r="AF251">
        <f>Tabla1_2[[#This Row],[Censantias]]/100*5</f>
        <v>580</v>
      </c>
      <c r="AG251">
        <f>Tabla1_2[[#This Row],[SALARIO]]/30*2</f>
        <v>77333.333333333328</v>
      </c>
      <c r="AH251">
        <v>0</v>
      </c>
      <c r="AI251">
        <f>Tabla1_2[[#This Row],[Prima]]+Tabla1_2[[#This Row],[Censantias]]+Tabla1_2[[#This Row],[Base Minima]]+Tabla1_2[[#This Row],[Subsidio de Transporte]]</f>
        <v>750133.33333333337</v>
      </c>
      <c r="AJ251">
        <f>Tabla1_2[[#This Row],[Pago Neto]]*24</f>
        <v>18003200</v>
      </c>
      <c r="AK251">
        <v>0</v>
      </c>
      <c r="AL251">
        <v>20000</v>
      </c>
      <c r="AM251">
        <v>15</v>
      </c>
    </row>
    <row r="252" spans="1:39" x14ac:dyDescent="0.35">
      <c r="A252" t="s">
        <v>4926</v>
      </c>
      <c r="B252" t="s">
        <v>258</v>
      </c>
      <c r="C252" s="1">
        <v>27550</v>
      </c>
      <c r="D252" t="s">
        <v>1507</v>
      </c>
      <c r="E252" t="s">
        <v>1508</v>
      </c>
      <c r="F252" t="s">
        <v>3926</v>
      </c>
      <c r="G252" t="s">
        <v>2941</v>
      </c>
      <c r="H252" s="1">
        <v>43816.593391203707</v>
      </c>
      <c r="I252" t="s">
        <v>3671</v>
      </c>
      <c r="J252">
        <v>1160000</v>
      </c>
      <c r="K252">
        <v>15</v>
      </c>
      <c r="L252">
        <f>Tabla1_2[[#This Row],[SALARIO]]/30*Tabla1_2[[#This Row],[Dias Liquidados]]</f>
        <v>580000</v>
      </c>
      <c r="M252">
        <f>Tabla1_2[[#This Row],[SALARIO]]/100*14/2</f>
        <v>81200</v>
      </c>
      <c r="N252">
        <v>1</v>
      </c>
      <c r="O252">
        <f>Tabla1_2[[#This Row],[Salario t]]*Tabla1_2[[#This Row],['# de Salarios Minimos]]</f>
        <v>580000</v>
      </c>
      <c r="P252">
        <f>Tabla1_2[[#This Row],[Salario t]]*12</f>
        <v>6960000</v>
      </c>
      <c r="Q252">
        <v>2</v>
      </c>
      <c r="R252">
        <v>2</v>
      </c>
      <c r="S252">
        <v>50000</v>
      </c>
      <c r="T252">
        <v>250000</v>
      </c>
      <c r="U252">
        <v>5000</v>
      </c>
      <c r="V252">
        <f>Tabla1_2[[#This Row],[SALARIO]]/100*8.4</f>
        <v>97440</v>
      </c>
      <c r="W252">
        <f>Tabla1_2[[#This Row],[Seguridad social]]/2</f>
        <v>48720</v>
      </c>
      <c r="X252">
        <f>Tabla1_2[[#This Row],[Seguridad social]]-Tabla1_2[[#This Row],[salud 4%]]</f>
        <v>48720</v>
      </c>
      <c r="Y252">
        <f>Tabla1_2[[#This Row],[Base Minima]]/30*4</f>
        <v>77333.333333333328</v>
      </c>
      <c r="Z252">
        <f>Tabla1_2[[#This Row],[Fondo de Empleados]]+Tabla1_2[[#This Row],[Seguridad social]]</f>
        <v>174773.33333333331</v>
      </c>
      <c r="AA252">
        <f>Tabla1_2[[#This Row],[SALARIO]]/100*1.4</f>
        <v>16239.999999999998</v>
      </c>
      <c r="AB252">
        <f>Tabla1_2[[#This Row],[Base Minima]]/15*1.5</f>
        <v>58000</v>
      </c>
      <c r="AC252">
        <v>0</v>
      </c>
      <c r="AD252">
        <v>0</v>
      </c>
      <c r="AE252">
        <f>Tabla1_2[[#This Row],[Salario t]]/100*2</f>
        <v>11600</v>
      </c>
      <c r="AF252">
        <f>Tabla1_2[[#This Row],[Censantias]]/100*5</f>
        <v>580</v>
      </c>
      <c r="AG252">
        <f>Tabla1_2[[#This Row],[SALARIO]]/30*2</f>
        <v>77333.333333333328</v>
      </c>
      <c r="AH252">
        <v>0</v>
      </c>
      <c r="AI252">
        <f>Tabla1_2[[#This Row],[Prima]]+Tabla1_2[[#This Row],[Censantias]]+Tabla1_2[[#This Row],[Base Minima]]+Tabla1_2[[#This Row],[Subsidio de Transporte]]</f>
        <v>750133.33333333337</v>
      </c>
      <c r="AJ252">
        <f>Tabla1_2[[#This Row],[Pago Neto]]*24</f>
        <v>18003200</v>
      </c>
      <c r="AK252">
        <v>0</v>
      </c>
      <c r="AL252">
        <v>20000</v>
      </c>
      <c r="AM252">
        <v>15</v>
      </c>
    </row>
    <row r="253" spans="1:39" x14ac:dyDescent="0.35">
      <c r="A253" t="s">
        <v>4927</v>
      </c>
      <c r="B253" t="s">
        <v>259</v>
      </c>
      <c r="C253" s="1">
        <v>28352</v>
      </c>
      <c r="D253" t="s">
        <v>1509</v>
      </c>
      <c r="E253" t="s">
        <v>1510</v>
      </c>
      <c r="F253" t="s">
        <v>3927</v>
      </c>
      <c r="G253" t="s">
        <v>2942</v>
      </c>
      <c r="H253" s="1">
        <v>41490.739224537036</v>
      </c>
      <c r="I253" t="s">
        <v>3671</v>
      </c>
      <c r="J253">
        <v>1160000</v>
      </c>
      <c r="K253">
        <v>15</v>
      </c>
      <c r="L253">
        <f>Tabla1_2[[#This Row],[SALARIO]]/30*Tabla1_2[[#This Row],[Dias Liquidados]]</f>
        <v>580000</v>
      </c>
      <c r="M253">
        <f>Tabla1_2[[#This Row],[SALARIO]]/100*14/2</f>
        <v>81200</v>
      </c>
      <c r="N253">
        <v>1</v>
      </c>
      <c r="O253">
        <f>Tabla1_2[[#This Row],[Salario t]]*Tabla1_2[[#This Row],['# de Salarios Minimos]]</f>
        <v>580000</v>
      </c>
      <c r="P253">
        <f>Tabla1_2[[#This Row],[Salario t]]*12</f>
        <v>6960000</v>
      </c>
      <c r="Q253">
        <v>2</v>
      </c>
      <c r="R253">
        <v>2</v>
      </c>
      <c r="S253">
        <v>50000</v>
      </c>
      <c r="T253">
        <v>250000</v>
      </c>
      <c r="U253">
        <v>5000</v>
      </c>
      <c r="V253">
        <f>Tabla1_2[[#This Row],[SALARIO]]/100*8.4</f>
        <v>97440</v>
      </c>
      <c r="W253">
        <f>Tabla1_2[[#This Row],[Seguridad social]]/2</f>
        <v>48720</v>
      </c>
      <c r="X253">
        <f>Tabla1_2[[#This Row],[Seguridad social]]-Tabla1_2[[#This Row],[salud 4%]]</f>
        <v>48720</v>
      </c>
      <c r="Y253">
        <f>Tabla1_2[[#This Row],[Base Minima]]/30*4</f>
        <v>77333.333333333328</v>
      </c>
      <c r="Z253">
        <f>Tabla1_2[[#This Row],[Fondo de Empleados]]+Tabla1_2[[#This Row],[Seguridad social]]</f>
        <v>174773.33333333331</v>
      </c>
      <c r="AA253">
        <f>Tabla1_2[[#This Row],[SALARIO]]/100*1.4</f>
        <v>16239.999999999998</v>
      </c>
      <c r="AB253">
        <f>Tabla1_2[[#This Row],[Base Minima]]/15*1.5</f>
        <v>58000</v>
      </c>
      <c r="AC253">
        <v>0</v>
      </c>
      <c r="AD253">
        <v>0</v>
      </c>
      <c r="AE253">
        <f>Tabla1_2[[#This Row],[Salario t]]/100*2</f>
        <v>11600</v>
      </c>
      <c r="AF253">
        <f>Tabla1_2[[#This Row],[Censantias]]/100*5</f>
        <v>580</v>
      </c>
      <c r="AG253">
        <f>Tabla1_2[[#This Row],[SALARIO]]/30*2</f>
        <v>77333.333333333328</v>
      </c>
      <c r="AH253">
        <v>0</v>
      </c>
      <c r="AI253">
        <f>Tabla1_2[[#This Row],[Prima]]+Tabla1_2[[#This Row],[Censantias]]+Tabla1_2[[#This Row],[Base Minima]]+Tabla1_2[[#This Row],[Subsidio de Transporte]]</f>
        <v>750133.33333333337</v>
      </c>
      <c r="AJ253">
        <f>Tabla1_2[[#This Row],[Pago Neto]]*24</f>
        <v>18003200</v>
      </c>
      <c r="AK253">
        <v>0</v>
      </c>
      <c r="AL253">
        <v>20000</v>
      </c>
      <c r="AM253">
        <v>15</v>
      </c>
    </row>
    <row r="254" spans="1:39" x14ac:dyDescent="0.35">
      <c r="A254" t="s">
        <v>4928</v>
      </c>
      <c r="B254" t="s">
        <v>260</v>
      </c>
      <c r="C254" s="1">
        <v>33340</v>
      </c>
      <c r="D254" t="s">
        <v>1511</v>
      </c>
      <c r="E254" t="s">
        <v>1512</v>
      </c>
      <c r="F254" t="s">
        <v>3928</v>
      </c>
      <c r="G254" t="s">
        <v>2943</v>
      </c>
      <c r="H254" s="1">
        <v>40138.487928240742</v>
      </c>
      <c r="I254" t="s">
        <v>3671</v>
      </c>
      <c r="J254">
        <v>1160000</v>
      </c>
      <c r="K254">
        <v>15</v>
      </c>
      <c r="L254">
        <f>Tabla1_2[[#This Row],[SALARIO]]/30*Tabla1_2[[#This Row],[Dias Liquidados]]</f>
        <v>580000</v>
      </c>
      <c r="M254">
        <f>Tabla1_2[[#This Row],[SALARIO]]/100*14/2</f>
        <v>81200</v>
      </c>
      <c r="N254">
        <v>1</v>
      </c>
      <c r="O254">
        <f>Tabla1_2[[#This Row],[Salario t]]*Tabla1_2[[#This Row],['# de Salarios Minimos]]</f>
        <v>580000</v>
      </c>
      <c r="P254">
        <f>Tabla1_2[[#This Row],[Salario t]]*12</f>
        <v>6960000</v>
      </c>
      <c r="Q254">
        <v>2</v>
      </c>
      <c r="R254">
        <v>2</v>
      </c>
      <c r="S254">
        <v>50000</v>
      </c>
      <c r="T254">
        <v>250000</v>
      </c>
      <c r="U254">
        <v>5000</v>
      </c>
      <c r="V254">
        <f>Tabla1_2[[#This Row],[SALARIO]]/100*8.4</f>
        <v>97440</v>
      </c>
      <c r="W254">
        <f>Tabla1_2[[#This Row],[Seguridad social]]/2</f>
        <v>48720</v>
      </c>
      <c r="X254">
        <f>Tabla1_2[[#This Row],[Seguridad social]]-Tabla1_2[[#This Row],[salud 4%]]</f>
        <v>48720</v>
      </c>
      <c r="Y254">
        <f>Tabla1_2[[#This Row],[Base Minima]]/30*4</f>
        <v>77333.333333333328</v>
      </c>
      <c r="Z254">
        <f>Tabla1_2[[#This Row],[Fondo de Empleados]]+Tabla1_2[[#This Row],[Seguridad social]]</f>
        <v>174773.33333333331</v>
      </c>
      <c r="AA254">
        <f>Tabla1_2[[#This Row],[SALARIO]]/100*1.4</f>
        <v>16239.999999999998</v>
      </c>
      <c r="AB254">
        <f>Tabla1_2[[#This Row],[Base Minima]]/15*1.5</f>
        <v>58000</v>
      </c>
      <c r="AC254">
        <v>0</v>
      </c>
      <c r="AD254">
        <v>0</v>
      </c>
      <c r="AE254">
        <f>Tabla1_2[[#This Row],[Salario t]]/100*2</f>
        <v>11600</v>
      </c>
      <c r="AF254">
        <f>Tabla1_2[[#This Row],[Censantias]]/100*5</f>
        <v>580</v>
      </c>
      <c r="AG254">
        <f>Tabla1_2[[#This Row],[SALARIO]]/30*2</f>
        <v>77333.333333333328</v>
      </c>
      <c r="AH254">
        <v>0</v>
      </c>
      <c r="AI254">
        <f>Tabla1_2[[#This Row],[Prima]]+Tabla1_2[[#This Row],[Censantias]]+Tabla1_2[[#This Row],[Base Minima]]+Tabla1_2[[#This Row],[Subsidio de Transporte]]</f>
        <v>750133.33333333337</v>
      </c>
      <c r="AJ254">
        <f>Tabla1_2[[#This Row],[Pago Neto]]*24</f>
        <v>18003200</v>
      </c>
      <c r="AK254">
        <v>0</v>
      </c>
      <c r="AL254">
        <v>20000</v>
      </c>
      <c r="AM254">
        <v>15</v>
      </c>
    </row>
    <row r="255" spans="1:39" x14ac:dyDescent="0.35">
      <c r="A255" t="s">
        <v>4929</v>
      </c>
      <c r="B255" t="s">
        <v>261</v>
      </c>
      <c r="C255" s="1">
        <v>31436</v>
      </c>
      <c r="D255" t="s">
        <v>1513</v>
      </c>
      <c r="E255" t="s">
        <v>1514</v>
      </c>
      <c r="F255" t="s">
        <v>3929</v>
      </c>
      <c r="G255" t="s">
        <v>2944</v>
      </c>
      <c r="H255" s="1">
        <v>39283.893460648149</v>
      </c>
      <c r="I255" t="s">
        <v>3675</v>
      </c>
      <c r="J255">
        <v>1160000</v>
      </c>
      <c r="K255">
        <v>15</v>
      </c>
      <c r="L255">
        <f>Tabla1_2[[#This Row],[SALARIO]]/30*Tabla1_2[[#This Row],[Dias Liquidados]]</f>
        <v>580000</v>
      </c>
      <c r="M255">
        <f>Tabla1_2[[#This Row],[SALARIO]]/100*14/2</f>
        <v>81200</v>
      </c>
      <c r="N255">
        <v>1</v>
      </c>
      <c r="O255">
        <f>Tabla1_2[[#This Row],[Salario t]]*Tabla1_2[[#This Row],['# de Salarios Minimos]]</f>
        <v>580000</v>
      </c>
      <c r="P255">
        <f>Tabla1_2[[#This Row],[Salario t]]*12</f>
        <v>6960000</v>
      </c>
      <c r="Q255">
        <v>2</v>
      </c>
      <c r="R255">
        <v>2</v>
      </c>
      <c r="S255">
        <v>50000</v>
      </c>
      <c r="T255">
        <v>250000</v>
      </c>
      <c r="U255">
        <v>5000</v>
      </c>
      <c r="V255">
        <f>Tabla1_2[[#This Row],[SALARIO]]/100*8.4</f>
        <v>97440</v>
      </c>
      <c r="W255">
        <f>Tabla1_2[[#This Row],[Seguridad social]]/2</f>
        <v>48720</v>
      </c>
      <c r="X255">
        <f>Tabla1_2[[#This Row],[Seguridad social]]-Tabla1_2[[#This Row],[salud 4%]]</f>
        <v>48720</v>
      </c>
      <c r="Y255">
        <f>Tabla1_2[[#This Row],[Base Minima]]/30*4</f>
        <v>77333.333333333328</v>
      </c>
      <c r="Z255">
        <f>Tabla1_2[[#This Row],[Fondo de Empleados]]+Tabla1_2[[#This Row],[Seguridad social]]</f>
        <v>174773.33333333331</v>
      </c>
      <c r="AA255">
        <f>Tabla1_2[[#This Row],[SALARIO]]/100*1.4</f>
        <v>16239.999999999998</v>
      </c>
      <c r="AB255">
        <f>Tabla1_2[[#This Row],[Base Minima]]/15*1.5</f>
        <v>58000</v>
      </c>
      <c r="AC255">
        <v>0</v>
      </c>
      <c r="AD255">
        <v>0</v>
      </c>
      <c r="AE255">
        <f>Tabla1_2[[#This Row],[Salario t]]/100*2</f>
        <v>11600</v>
      </c>
      <c r="AF255">
        <f>Tabla1_2[[#This Row],[Censantias]]/100*5</f>
        <v>580</v>
      </c>
      <c r="AG255">
        <f>Tabla1_2[[#This Row],[SALARIO]]/30*2</f>
        <v>77333.333333333328</v>
      </c>
      <c r="AH255">
        <v>0</v>
      </c>
      <c r="AI255">
        <f>Tabla1_2[[#This Row],[Prima]]+Tabla1_2[[#This Row],[Censantias]]+Tabla1_2[[#This Row],[Base Minima]]+Tabla1_2[[#This Row],[Subsidio de Transporte]]</f>
        <v>750133.33333333337</v>
      </c>
      <c r="AJ255">
        <f>Tabla1_2[[#This Row],[Pago Neto]]*24</f>
        <v>18003200</v>
      </c>
      <c r="AK255">
        <v>0</v>
      </c>
      <c r="AL255">
        <v>20000</v>
      </c>
      <c r="AM255">
        <v>15</v>
      </c>
    </row>
    <row r="256" spans="1:39" x14ac:dyDescent="0.35">
      <c r="A256" t="s">
        <v>4930</v>
      </c>
      <c r="B256" t="s">
        <v>262</v>
      </c>
      <c r="C256" s="1">
        <v>26615</v>
      </c>
      <c r="D256" t="s">
        <v>1515</v>
      </c>
      <c r="E256" t="s">
        <v>1516</v>
      </c>
      <c r="F256" t="s">
        <v>3930</v>
      </c>
      <c r="G256" t="s">
        <v>2945</v>
      </c>
      <c r="H256" s="1">
        <v>42153.647835648146</v>
      </c>
      <c r="I256" t="s">
        <v>3673</v>
      </c>
      <c r="J256">
        <v>1160000</v>
      </c>
      <c r="K256">
        <v>15</v>
      </c>
      <c r="L256">
        <f>Tabla1_2[[#This Row],[SALARIO]]/30*Tabla1_2[[#This Row],[Dias Liquidados]]</f>
        <v>580000</v>
      </c>
      <c r="M256">
        <f>Tabla1_2[[#This Row],[SALARIO]]/100*14/2</f>
        <v>81200</v>
      </c>
      <c r="N256">
        <v>2</v>
      </c>
      <c r="O256">
        <f>Tabla1_2[[#This Row],[Salario t]]*Tabla1_2[[#This Row],['# de Salarios Minimos]]</f>
        <v>1160000</v>
      </c>
      <c r="P256">
        <f>Tabla1_2[[#This Row],[Salario t]]*12</f>
        <v>6960000</v>
      </c>
      <c r="Q256">
        <v>2</v>
      </c>
      <c r="R256">
        <v>2</v>
      </c>
      <c r="S256">
        <v>50000</v>
      </c>
      <c r="T256">
        <v>250000</v>
      </c>
      <c r="U256">
        <v>5000</v>
      </c>
      <c r="V256">
        <f>Tabla1_2[[#This Row],[SALARIO]]/100*8.4</f>
        <v>97440</v>
      </c>
      <c r="W256">
        <f>Tabla1_2[[#This Row],[Seguridad social]]/2</f>
        <v>48720</v>
      </c>
      <c r="X256">
        <f>Tabla1_2[[#This Row],[Seguridad social]]-Tabla1_2[[#This Row],[salud 4%]]</f>
        <v>48720</v>
      </c>
      <c r="Y256">
        <f>Tabla1_2[[#This Row],[Base Minima]]/30*4</f>
        <v>154666.66666666666</v>
      </c>
      <c r="Z256">
        <f>Tabla1_2[[#This Row],[Fondo de Empleados]]+Tabla1_2[[#This Row],[Seguridad social]]</f>
        <v>252106.66666666666</v>
      </c>
      <c r="AA256">
        <f>Tabla1_2[[#This Row],[SALARIO]]/100*1.4</f>
        <v>16239.999999999998</v>
      </c>
      <c r="AB256">
        <f>Tabla1_2[[#This Row],[Base Minima]]/15*1.5</f>
        <v>116000</v>
      </c>
      <c r="AC256">
        <v>0</v>
      </c>
      <c r="AD256">
        <v>0</v>
      </c>
      <c r="AE256">
        <f>Tabla1_2[[#This Row],[Salario t]]/100*2</f>
        <v>11600</v>
      </c>
      <c r="AF256">
        <f>Tabla1_2[[#This Row],[Censantias]]/100*5</f>
        <v>580</v>
      </c>
      <c r="AG256">
        <f>Tabla1_2[[#This Row],[SALARIO]]/30*2</f>
        <v>77333.333333333328</v>
      </c>
      <c r="AH256">
        <v>0</v>
      </c>
      <c r="AI256">
        <f>Tabla1_2[[#This Row],[Prima]]+Tabla1_2[[#This Row],[Censantias]]+Tabla1_2[[#This Row],[Base Minima]]+Tabla1_2[[#This Row],[Subsidio de Transporte]]</f>
        <v>1330133.3333333333</v>
      </c>
      <c r="AJ256">
        <f>Tabla1_2[[#This Row],[Pago Neto]]*24</f>
        <v>31923200</v>
      </c>
      <c r="AK256">
        <v>0</v>
      </c>
      <c r="AL256">
        <v>20000</v>
      </c>
      <c r="AM256">
        <v>15</v>
      </c>
    </row>
    <row r="257" spans="1:39" x14ac:dyDescent="0.35">
      <c r="A257" t="s">
        <v>4931</v>
      </c>
      <c r="B257" t="s">
        <v>263</v>
      </c>
      <c r="C257" s="1">
        <v>32053</v>
      </c>
      <c r="D257" t="s">
        <v>1517</v>
      </c>
      <c r="E257" t="s">
        <v>1518</v>
      </c>
      <c r="F257" t="s">
        <v>3931</v>
      </c>
      <c r="G257" t="s">
        <v>2946</v>
      </c>
      <c r="H257" s="1">
        <v>39345.462337962963</v>
      </c>
      <c r="I257" t="s">
        <v>3675</v>
      </c>
      <c r="J257">
        <v>1160000</v>
      </c>
      <c r="K257">
        <v>15</v>
      </c>
      <c r="L257">
        <f>Tabla1_2[[#This Row],[SALARIO]]/30*Tabla1_2[[#This Row],[Dias Liquidados]]</f>
        <v>580000</v>
      </c>
      <c r="M257">
        <f>Tabla1_2[[#This Row],[SALARIO]]/100*14/2</f>
        <v>81200</v>
      </c>
      <c r="N257">
        <v>2</v>
      </c>
      <c r="O257">
        <f>Tabla1_2[[#This Row],[Salario t]]*Tabla1_2[[#This Row],['# de Salarios Minimos]]</f>
        <v>1160000</v>
      </c>
      <c r="P257">
        <f>Tabla1_2[[#This Row],[Salario t]]*12</f>
        <v>6960000</v>
      </c>
      <c r="Q257">
        <v>2</v>
      </c>
      <c r="R257">
        <v>2</v>
      </c>
      <c r="S257">
        <v>50000</v>
      </c>
      <c r="T257">
        <v>250000</v>
      </c>
      <c r="U257">
        <v>5000</v>
      </c>
      <c r="V257">
        <f>Tabla1_2[[#This Row],[SALARIO]]/100*8.4</f>
        <v>97440</v>
      </c>
      <c r="W257">
        <f>Tabla1_2[[#This Row],[Seguridad social]]/2</f>
        <v>48720</v>
      </c>
      <c r="X257">
        <f>Tabla1_2[[#This Row],[Seguridad social]]-Tabla1_2[[#This Row],[salud 4%]]</f>
        <v>48720</v>
      </c>
      <c r="Y257">
        <f>Tabla1_2[[#This Row],[Base Minima]]/30*4</f>
        <v>154666.66666666666</v>
      </c>
      <c r="Z257">
        <f>Tabla1_2[[#This Row],[Fondo de Empleados]]+Tabla1_2[[#This Row],[Seguridad social]]</f>
        <v>252106.66666666666</v>
      </c>
      <c r="AA257">
        <f>Tabla1_2[[#This Row],[SALARIO]]/100*1.4</f>
        <v>16239.999999999998</v>
      </c>
      <c r="AB257">
        <f>Tabla1_2[[#This Row],[Base Minima]]/15*1.5</f>
        <v>116000</v>
      </c>
      <c r="AC257">
        <v>0</v>
      </c>
      <c r="AD257">
        <v>0</v>
      </c>
      <c r="AE257">
        <f>Tabla1_2[[#This Row],[Salario t]]/100*2</f>
        <v>11600</v>
      </c>
      <c r="AF257">
        <f>Tabla1_2[[#This Row],[Censantias]]/100*5</f>
        <v>580</v>
      </c>
      <c r="AG257">
        <f>Tabla1_2[[#This Row],[SALARIO]]/30*2</f>
        <v>77333.333333333328</v>
      </c>
      <c r="AH257">
        <v>0</v>
      </c>
      <c r="AI257">
        <f>Tabla1_2[[#This Row],[Prima]]+Tabla1_2[[#This Row],[Censantias]]+Tabla1_2[[#This Row],[Base Minima]]+Tabla1_2[[#This Row],[Subsidio de Transporte]]</f>
        <v>1330133.3333333333</v>
      </c>
      <c r="AJ257">
        <f>Tabla1_2[[#This Row],[Pago Neto]]*24</f>
        <v>31923200</v>
      </c>
      <c r="AK257">
        <v>0</v>
      </c>
      <c r="AL257">
        <v>20000</v>
      </c>
      <c r="AM257">
        <v>15</v>
      </c>
    </row>
    <row r="258" spans="1:39" x14ac:dyDescent="0.35">
      <c r="A258" t="s">
        <v>4932</v>
      </c>
      <c r="B258" t="s">
        <v>264</v>
      </c>
      <c r="C258" s="1">
        <v>32410</v>
      </c>
      <c r="D258" t="s">
        <v>1519</v>
      </c>
      <c r="E258" t="s">
        <v>1520</v>
      </c>
      <c r="F258" t="s">
        <v>3932</v>
      </c>
      <c r="G258" t="s">
        <v>2947</v>
      </c>
      <c r="H258" s="1">
        <v>40961.686793981484</v>
      </c>
      <c r="I258" t="s">
        <v>3674</v>
      </c>
      <c r="J258">
        <v>1160000</v>
      </c>
      <c r="K258">
        <v>15</v>
      </c>
      <c r="L258">
        <f>Tabla1_2[[#This Row],[SALARIO]]/30*Tabla1_2[[#This Row],[Dias Liquidados]]</f>
        <v>580000</v>
      </c>
      <c r="M258">
        <f>Tabla1_2[[#This Row],[SALARIO]]/100*14/2</f>
        <v>81200</v>
      </c>
      <c r="N258">
        <v>2</v>
      </c>
      <c r="O258">
        <f>Tabla1_2[[#This Row],[Salario t]]*Tabla1_2[[#This Row],['# de Salarios Minimos]]</f>
        <v>1160000</v>
      </c>
      <c r="P258">
        <f>Tabla1_2[[#This Row],[Salario t]]*12</f>
        <v>6960000</v>
      </c>
      <c r="Q258">
        <v>2</v>
      </c>
      <c r="R258">
        <v>2</v>
      </c>
      <c r="S258">
        <v>50000</v>
      </c>
      <c r="T258">
        <v>250000</v>
      </c>
      <c r="U258">
        <v>5000</v>
      </c>
      <c r="V258">
        <f>Tabla1_2[[#This Row],[SALARIO]]/100*8.4</f>
        <v>97440</v>
      </c>
      <c r="W258">
        <f>Tabla1_2[[#This Row],[Seguridad social]]/2</f>
        <v>48720</v>
      </c>
      <c r="X258">
        <f>Tabla1_2[[#This Row],[Seguridad social]]-Tabla1_2[[#This Row],[salud 4%]]</f>
        <v>48720</v>
      </c>
      <c r="Y258">
        <f>Tabla1_2[[#This Row],[Base Minima]]/30*4</f>
        <v>154666.66666666666</v>
      </c>
      <c r="Z258">
        <f>Tabla1_2[[#This Row],[Fondo de Empleados]]+Tabla1_2[[#This Row],[Seguridad social]]</f>
        <v>252106.66666666666</v>
      </c>
      <c r="AA258">
        <f>Tabla1_2[[#This Row],[SALARIO]]/100*1.4</f>
        <v>16239.999999999998</v>
      </c>
      <c r="AB258">
        <f>Tabla1_2[[#This Row],[Base Minima]]/15*1.5</f>
        <v>116000</v>
      </c>
      <c r="AC258">
        <v>0</v>
      </c>
      <c r="AD258">
        <v>0</v>
      </c>
      <c r="AE258">
        <f>Tabla1_2[[#This Row],[Salario t]]/100*2</f>
        <v>11600</v>
      </c>
      <c r="AF258">
        <f>Tabla1_2[[#This Row],[Censantias]]/100*5</f>
        <v>580</v>
      </c>
      <c r="AG258">
        <f>Tabla1_2[[#This Row],[SALARIO]]/30*2</f>
        <v>77333.333333333328</v>
      </c>
      <c r="AH258">
        <v>0</v>
      </c>
      <c r="AI258">
        <f>Tabla1_2[[#This Row],[Prima]]+Tabla1_2[[#This Row],[Censantias]]+Tabla1_2[[#This Row],[Base Minima]]+Tabla1_2[[#This Row],[Subsidio de Transporte]]</f>
        <v>1330133.3333333333</v>
      </c>
      <c r="AJ258">
        <f>Tabla1_2[[#This Row],[Pago Neto]]*24</f>
        <v>31923200</v>
      </c>
      <c r="AK258">
        <v>0</v>
      </c>
      <c r="AL258">
        <v>20000</v>
      </c>
      <c r="AM258">
        <v>15</v>
      </c>
    </row>
    <row r="259" spans="1:39" x14ac:dyDescent="0.35">
      <c r="A259" t="s">
        <v>4933</v>
      </c>
      <c r="B259" t="s">
        <v>265</v>
      </c>
      <c r="C259" s="1">
        <v>32777</v>
      </c>
      <c r="D259" t="s">
        <v>1521</v>
      </c>
      <c r="E259" t="s">
        <v>1522</v>
      </c>
      <c r="F259" t="s">
        <v>3933</v>
      </c>
      <c r="G259" t="s">
        <v>2948</v>
      </c>
      <c r="H259" s="1">
        <v>40483.95894675926</v>
      </c>
      <c r="I259" t="s">
        <v>3672</v>
      </c>
      <c r="J259">
        <v>1160000</v>
      </c>
      <c r="K259">
        <v>15</v>
      </c>
      <c r="L259">
        <f>Tabla1_2[[#This Row],[SALARIO]]/30*Tabla1_2[[#This Row],[Dias Liquidados]]</f>
        <v>580000</v>
      </c>
      <c r="M259">
        <f>Tabla1_2[[#This Row],[SALARIO]]/100*14/2</f>
        <v>81200</v>
      </c>
      <c r="N259">
        <v>4</v>
      </c>
      <c r="O259">
        <f>Tabla1_2[[#This Row],[Salario t]]*Tabla1_2[[#This Row],['# de Salarios Minimos]]</f>
        <v>2320000</v>
      </c>
      <c r="P259">
        <f>Tabla1_2[[#This Row],[Salario t]]*12</f>
        <v>6960000</v>
      </c>
      <c r="Q259">
        <v>2</v>
      </c>
      <c r="R259">
        <v>2</v>
      </c>
      <c r="S259">
        <v>50000</v>
      </c>
      <c r="T259">
        <v>250000</v>
      </c>
      <c r="U259">
        <v>5000</v>
      </c>
      <c r="V259">
        <f>Tabla1_2[[#This Row],[SALARIO]]/100*8.4</f>
        <v>97440</v>
      </c>
      <c r="W259">
        <f>Tabla1_2[[#This Row],[Seguridad social]]/2</f>
        <v>48720</v>
      </c>
      <c r="X259">
        <f>Tabla1_2[[#This Row],[Seguridad social]]-Tabla1_2[[#This Row],[salud 4%]]</f>
        <v>48720</v>
      </c>
      <c r="Y259">
        <f>Tabla1_2[[#This Row],[Base Minima]]/30*4</f>
        <v>309333.33333333331</v>
      </c>
      <c r="Z259">
        <f>Tabla1_2[[#This Row],[Fondo de Empleados]]+Tabla1_2[[#This Row],[Seguridad social]]</f>
        <v>406773.33333333331</v>
      </c>
      <c r="AA259">
        <f>Tabla1_2[[#This Row],[SALARIO]]/100*1.4</f>
        <v>16239.999999999998</v>
      </c>
      <c r="AB259">
        <f>Tabla1_2[[#This Row],[Base Minima]]/15*1.5</f>
        <v>232000</v>
      </c>
      <c r="AC259">
        <v>0</v>
      </c>
      <c r="AD259">
        <v>0</v>
      </c>
      <c r="AE259">
        <f>Tabla1_2[[#This Row],[Salario t]]/100*2</f>
        <v>11600</v>
      </c>
      <c r="AF259">
        <f>Tabla1_2[[#This Row],[Censantias]]/100*5</f>
        <v>580</v>
      </c>
      <c r="AG259">
        <f>Tabla1_2[[#This Row],[SALARIO]]/30*2</f>
        <v>77333.333333333328</v>
      </c>
      <c r="AH259">
        <v>0</v>
      </c>
      <c r="AI259">
        <f>Tabla1_2[[#This Row],[Prima]]+Tabla1_2[[#This Row],[Censantias]]+Tabla1_2[[#This Row],[Base Minima]]+Tabla1_2[[#This Row],[Subsidio de Transporte]]</f>
        <v>2490133.3333333335</v>
      </c>
      <c r="AJ259">
        <f>Tabla1_2[[#This Row],[Pago Neto]]*24</f>
        <v>59763200</v>
      </c>
      <c r="AK259">
        <v>0</v>
      </c>
      <c r="AL259">
        <v>20000</v>
      </c>
      <c r="AM259">
        <v>15</v>
      </c>
    </row>
    <row r="260" spans="1:39" x14ac:dyDescent="0.35">
      <c r="A260" t="s">
        <v>4934</v>
      </c>
      <c r="B260" t="s">
        <v>266</v>
      </c>
      <c r="C260" s="1">
        <v>25745</v>
      </c>
      <c r="D260" t="s">
        <v>1523</v>
      </c>
      <c r="E260" t="s">
        <v>1524</v>
      </c>
      <c r="F260" t="s">
        <v>3934</v>
      </c>
      <c r="G260" t="s">
        <v>2949</v>
      </c>
      <c r="H260" s="1">
        <v>43916.961296296293</v>
      </c>
      <c r="I260" t="s">
        <v>3671</v>
      </c>
      <c r="J260">
        <v>1160000</v>
      </c>
      <c r="K260">
        <v>15</v>
      </c>
      <c r="L260">
        <f>Tabla1_2[[#This Row],[SALARIO]]/30*Tabla1_2[[#This Row],[Dias Liquidados]]</f>
        <v>580000</v>
      </c>
      <c r="M260">
        <f>Tabla1_2[[#This Row],[SALARIO]]/100*14/2</f>
        <v>81200</v>
      </c>
      <c r="N260">
        <v>4</v>
      </c>
      <c r="O260">
        <f>Tabla1_2[[#This Row],[Salario t]]*Tabla1_2[[#This Row],['# de Salarios Minimos]]</f>
        <v>2320000</v>
      </c>
      <c r="P260">
        <f>Tabla1_2[[#This Row],[Salario t]]*12</f>
        <v>6960000</v>
      </c>
      <c r="Q260">
        <v>2</v>
      </c>
      <c r="R260">
        <v>2</v>
      </c>
      <c r="S260">
        <v>50000</v>
      </c>
      <c r="T260">
        <v>250000</v>
      </c>
      <c r="U260">
        <v>5000</v>
      </c>
      <c r="V260">
        <f>Tabla1_2[[#This Row],[SALARIO]]/100*8.4</f>
        <v>97440</v>
      </c>
      <c r="W260">
        <f>Tabla1_2[[#This Row],[Seguridad social]]/2</f>
        <v>48720</v>
      </c>
      <c r="X260">
        <f>Tabla1_2[[#This Row],[Seguridad social]]-Tabla1_2[[#This Row],[salud 4%]]</f>
        <v>48720</v>
      </c>
      <c r="Y260">
        <f>Tabla1_2[[#This Row],[Base Minima]]/30*4</f>
        <v>309333.33333333331</v>
      </c>
      <c r="Z260">
        <f>Tabla1_2[[#This Row],[Fondo de Empleados]]+Tabla1_2[[#This Row],[Seguridad social]]</f>
        <v>406773.33333333331</v>
      </c>
      <c r="AA260">
        <f>Tabla1_2[[#This Row],[SALARIO]]/100*1.4</f>
        <v>16239.999999999998</v>
      </c>
      <c r="AB260">
        <f>Tabla1_2[[#This Row],[Base Minima]]/15*1.5</f>
        <v>232000</v>
      </c>
      <c r="AC260">
        <v>0</v>
      </c>
      <c r="AD260">
        <v>0</v>
      </c>
      <c r="AE260">
        <f>Tabla1_2[[#This Row],[Salario t]]/100*2</f>
        <v>11600</v>
      </c>
      <c r="AF260">
        <f>Tabla1_2[[#This Row],[Censantias]]/100*5</f>
        <v>580</v>
      </c>
      <c r="AG260">
        <f>Tabla1_2[[#This Row],[SALARIO]]/30*2</f>
        <v>77333.333333333328</v>
      </c>
      <c r="AH260">
        <v>0</v>
      </c>
      <c r="AI260">
        <f>Tabla1_2[[#This Row],[Prima]]+Tabla1_2[[#This Row],[Censantias]]+Tabla1_2[[#This Row],[Base Minima]]+Tabla1_2[[#This Row],[Subsidio de Transporte]]</f>
        <v>2490133.3333333335</v>
      </c>
      <c r="AJ260">
        <f>Tabla1_2[[#This Row],[Pago Neto]]*24</f>
        <v>59763200</v>
      </c>
      <c r="AK260">
        <v>0</v>
      </c>
      <c r="AL260">
        <v>20000</v>
      </c>
      <c r="AM260">
        <v>15</v>
      </c>
    </row>
    <row r="261" spans="1:39" x14ac:dyDescent="0.35">
      <c r="A261" t="s">
        <v>4935</v>
      </c>
      <c r="B261" t="s">
        <v>267</v>
      </c>
      <c r="C261" s="1">
        <v>32840</v>
      </c>
      <c r="D261" t="s">
        <v>1525</v>
      </c>
      <c r="E261" t="s">
        <v>1526</v>
      </c>
      <c r="F261" t="s">
        <v>3935</v>
      </c>
      <c r="G261" t="s">
        <v>2950</v>
      </c>
      <c r="H261" s="1">
        <v>42369.362060185187</v>
      </c>
      <c r="I261" t="s">
        <v>3674</v>
      </c>
      <c r="J261">
        <v>1160000</v>
      </c>
      <c r="K261">
        <v>15</v>
      </c>
      <c r="L261">
        <f>Tabla1_2[[#This Row],[SALARIO]]/30*Tabla1_2[[#This Row],[Dias Liquidados]]</f>
        <v>580000</v>
      </c>
      <c r="M261">
        <f>Tabla1_2[[#This Row],[SALARIO]]/100*14/2</f>
        <v>81200</v>
      </c>
      <c r="N261">
        <v>4</v>
      </c>
      <c r="O261">
        <f>Tabla1_2[[#This Row],[Salario t]]*Tabla1_2[[#This Row],['# de Salarios Minimos]]</f>
        <v>2320000</v>
      </c>
      <c r="P261">
        <f>Tabla1_2[[#This Row],[Salario t]]*12</f>
        <v>6960000</v>
      </c>
      <c r="Q261">
        <v>2</v>
      </c>
      <c r="R261">
        <v>2</v>
      </c>
      <c r="S261">
        <v>50000</v>
      </c>
      <c r="T261">
        <v>250000</v>
      </c>
      <c r="U261">
        <v>5000</v>
      </c>
      <c r="V261">
        <f>Tabla1_2[[#This Row],[SALARIO]]/100*8.4</f>
        <v>97440</v>
      </c>
      <c r="W261">
        <f>Tabla1_2[[#This Row],[Seguridad social]]/2</f>
        <v>48720</v>
      </c>
      <c r="X261">
        <f>Tabla1_2[[#This Row],[Seguridad social]]-Tabla1_2[[#This Row],[salud 4%]]</f>
        <v>48720</v>
      </c>
      <c r="Y261">
        <f>Tabla1_2[[#This Row],[Base Minima]]/30*4</f>
        <v>309333.33333333331</v>
      </c>
      <c r="Z261">
        <f>Tabla1_2[[#This Row],[Fondo de Empleados]]+Tabla1_2[[#This Row],[Seguridad social]]</f>
        <v>406773.33333333331</v>
      </c>
      <c r="AA261">
        <f>Tabla1_2[[#This Row],[SALARIO]]/100*1.4</f>
        <v>16239.999999999998</v>
      </c>
      <c r="AB261">
        <f>Tabla1_2[[#This Row],[Base Minima]]/15*1.5</f>
        <v>232000</v>
      </c>
      <c r="AC261">
        <v>0</v>
      </c>
      <c r="AD261">
        <v>0</v>
      </c>
      <c r="AE261">
        <f>Tabla1_2[[#This Row],[Salario t]]/100*2</f>
        <v>11600</v>
      </c>
      <c r="AF261">
        <f>Tabla1_2[[#This Row],[Censantias]]/100*5</f>
        <v>580</v>
      </c>
      <c r="AG261">
        <f>Tabla1_2[[#This Row],[SALARIO]]/30*2</f>
        <v>77333.333333333328</v>
      </c>
      <c r="AH261">
        <v>0</v>
      </c>
      <c r="AI261">
        <f>Tabla1_2[[#This Row],[Prima]]+Tabla1_2[[#This Row],[Censantias]]+Tabla1_2[[#This Row],[Base Minima]]+Tabla1_2[[#This Row],[Subsidio de Transporte]]</f>
        <v>2490133.3333333335</v>
      </c>
      <c r="AJ261">
        <f>Tabla1_2[[#This Row],[Pago Neto]]*24</f>
        <v>59763200</v>
      </c>
      <c r="AK261">
        <v>0</v>
      </c>
      <c r="AL261">
        <v>20000</v>
      </c>
      <c r="AM261">
        <v>15</v>
      </c>
    </row>
    <row r="262" spans="1:39" x14ac:dyDescent="0.35">
      <c r="A262" t="s">
        <v>4936</v>
      </c>
      <c r="B262" t="s">
        <v>268</v>
      </c>
      <c r="C262" s="1">
        <v>29361</v>
      </c>
      <c r="D262" t="s">
        <v>1527</v>
      </c>
      <c r="E262" t="s">
        <v>1528</v>
      </c>
      <c r="F262" t="s">
        <v>3936</v>
      </c>
      <c r="G262" t="s">
        <v>2951</v>
      </c>
      <c r="H262" s="1">
        <v>38916.058587962965</v>
      </c>
      <c r="I262" t="s">
        <v>3673</v>
      </c>
      <c r="J262">
        <v>1160000</v>
      </c>
      <c r="K262">
        <v>15</v>
      </c>
      <c r="L262">
        <f>Tabla1_2[[#This Row],[SALARIO]]/30*Tabla1_2[[#This Row],[Dias Liquidados]]</f>
        <v>580000</v>
      </c>
      <c r="M262">
        <f>Tabla1_2[[#This Row],[SALARIO]]/100*14/2</f>
        <v>81200</v>
      </c>
      <c r="N262">
        <v>5</v>
      </c>
      <c r="O262">
        <f>Tabla1_2[[#This Row],[Salario t]]*Tabla1_2[[#This Row],['# de Salarios Minimos]]</f>
        <v>2900000</v>
      </c>
      <c r="P262">
        <f>Tabla1_2[[#This Row],[Salario t]]*12</f>
        <v>6960000</v>
      </c>
      <c r="Q262">
        <v>2</v>
      </c>
      <c r="R262">
        <v>2</v>
      </c>
      <c r="S262">
        <v>50000</v>
      </c>
      <c r="T262">
        <v>250000</v>
      </c>
      <c r="U262">
        <v>5000</v>
      </c>
      <c r="V262">
        <f>Tabla1_2[[#This Row],[SALARIO]]/100*8.4</f>
        <v>97440</v>
      </c>
      <c r="W262">
        <f>Tabla1_2[[#This Row],[Seguridad social]]/2</f>
        <v>48720</v>
      </c>
      <c r="X262">
        <f>Tabla1_2[[#This Row],[Seguridad social]]-Tabla1_2[[#This Row],[salud 4%]]</f>
        <v>48720</v>
      </c>
      <c r="Y262">
        <f>Tabla1_2[[#This Row],[Base Minima]]/30*4</f>
        <v>386666.66666666669</v>
      </c>
      <c r="Z262">
        <f>Tabla1_2[[#This Row],[Fondo de Empleados]]+Tabla1_2[[#This Row],[Seguridad social]]</f>
        <v>484106.66666666669</v>
      </c>
      <c r="AA262">
        <f>Tabla1_2[[#This Row],[SALARIO]]/100*1.4</f>
        <v>16239.999999999998</v>
      </c>
      <c r="AB262">
        <f>Tabla1_2[[#This Row],[Base Minima]]/15*1.5</f>
        <v>290000</v>
      </c>
      <c r="AC262">
        <v>0</v>
      </c>
      <c r="AD262">
        <v>0</v>
      </c>
      <c r="AE262">
        <f>Tabla1_2[[#This Row],[Salario t]]/100*2</f>
        <v>11600</v>
      </c>
      <c r="AF262">
        <f>Tabla1_2[[#This Row],[Censantias]]/100*5</f>
        <v>580</v>
      </c>
      <c r="AG262">
        <f>Tabla1_2[[#This Row],[SALARIO]]/30*2</f>
        <v>77333.333333333328</v>
      </c>
      <c r="AH262">
        <v>0</v>
      </c>
      <c r="AI262">
        <f>Tabla1_2[[#This Row],[Prima]]+Tabla1_2[[#This Row],[Censantias]]+Tabla1_2[[#This Row],[Base Minima]]+Tabla1_2[[#This Row],[Subsidio de Transporte]]</f>
        <v>3070133.3333333335</v>
      </c>
      <c r="AJ262">
        <f>Tabla1_2[[#This Row],[Pago Neto]]*24</f>
        <v>73683200</v>
      </c>
      <c r="AK262">
        <v>0</v>
      </c>
      <c r="AL262">
        <v>20000</v>
      </c>
      <c r="AM262">
        <v>15</v>
      </c>
    </row>
    <row r="263" spans="1:39" x14ac:dyDescent="0.35">
      <c r="A263" t="s">
        <v>4937</v>
      </c>
      <c r="B263" t="s">
        <v>269</v>
      </c>
      <c r="C263" s="1">
        <v>26651</v>
      </c>
      <c r="D263" t="s">
        <v>1529</v>
      </c>
      <c r="E263" t="s">
        <v>1530</v>
      </c>
      <c r="F263" t="s">
        <v>3937</v>
      </c>
      <c r="G263" t="s">
        <v>2952</v>
      </c>
      <c r="H263" s="1">
        <v>39655.152372685188</v>
      </c>
      <c r="I263" t="s">
        <v>3673</v>
      </c>
      <c r="J263">
        <v>1160000</v>
      </c>
      <c r="K263">
        <v>15</v>
      </c>
      <c r="L263">
        <f>Tabla1_2[[#This Row],[SALARIO]]/30*Tabla1_2[[#This Row],[Dias Liquidados]]</f>
        <v>580000</v>
      </c>
      <c r="M263">
        <f>Tabla1_2[[#This Row],[SALARIO]]/100*14/2</f>
        <v>81200</v>
      </c>
      <c r="N263">
        <v>5</v>
      </c>
      <c r="O263">
        <f>Tabla1_2[[#This Row],[Salario t]]*Tabla1_2[[#This Row],['# de Salarios Minimos]]</f>
        <v>2900000</v>
      </c>
      <c r="P263">
        <f>Tabla1_2[[#This Row],[Salario t]]*12</f>
        <v>6960000</v>
      </c>
      <c r="Q263">
        <v>2</v>
      </c>
      <c r="R263">
        <v>2</v>
      </c>
      <c r="S263">
        <v>50000</v>
      </c>
      <c r="T263">
        <v>250000</v>
      </c>
      <c r="U263">
        <v>5000</v>
      </c>
      <c r="V263">
        <f>Tabla1_2[[#This Row],[SALARIO]]/100*8.4</f>
        <v>97440</v>
      </c>
      <c r="W263">
        <f>Tabla1_2[[#This Row],[Seguridad social]]/2</f>
        <v>48720</v>
      </c>
      <c r="X263">
        <f>Tabla1_2[[#This Row],[Seguridad social]]-Tabla1_2[[#This Row],[salud 4%]]</f>
        <v>48720</v>
      </c>
      <c r="Y263">
        <f>Tabla1_2[[#This Row],[Base Minima]]/30*4</f>
        <v>386666.66666666669</v>
      </c>
      <c r="Z263">
        <f>Tabla1_2[[#This Row],[Fondo de Empleados]]+Tabla1_2[[#This Row],[Seguridad social]]</f>
        <v>484106.66666666669</v>
      </c>
      <c r="AA263">
        <f>Tabla1_2[[#This Row],[SALARIO]]/100*1.4</f>
        <v>16239.999999999998</v>
      </c>
      <c r="AB263">
        <f>Tabla1_2[[#This Row],[Base Minima]]/15*1.5</f>
        <v>290000</v>
      </c>
      <c r="AC263">
        <v>0</v>
      </c>
      <c r="AD263">
        <v>0</v>
      </c>
      <c r="AE263">
        <f>Tabla1_2[[#This Row],[Salario t]]/100*2</f>
        <v>11600</v>
      </c>
      <c r="AF263">
        <f>Tabla1_2[[#This Row],[Censantias]]/100*5</f>
        <v>580</v>
      </c>
      <c r="AG263">
        <f>Tabla1_2[[#This Row],[SALARIO]]/30*2</f>
        <v>77333.333333333328</v>
      </c>
      <c r="AH263">
        <v>0</v>
      </c>
      <c r="AI263">
        <f>Tabla1_2[[#This Row],[Prima]]+Tabla1_2[[#This Row],[Censantias]]+Tabla1_2[[#This Row],[Base Minima]]+Tabla1_2[[#This Row],[Subsidio de Transporte]]</f>
        <v>3070133.3333333335</v>
      </c>
      <c r="AJ263">
        <f>Tabla1_2[[#This Row],[Pago Neto]]*24</f>
        <v>73683200</v>
      </c>
      <c r="AK263">
        <v>0</v>
      </c>
      <c r="AL263">
        <v>20000</v>
      </c>
      <c r="AM263">
        <v>15</v>
      </c>
    </row>
    <row r="264" spans="1:39" x14ac:dyDescent="0.35">
      <c r="A264" t="s">
        <v>4938</v>
      </c>
      <c r="B264" t="s">
        <v>270</v>
      </c>
      <c r="C264" s="1">
        <v>28558</v>
      </c>
      <c r="D264" t="s">
        <v>1531</v>
      </c>
      <c r="E264" t="s">
        <v>1532</v>
      </c>
      <c r="F264" t="s">
        <v>3938</v>
      </c>
      <c r="G264" t="s">
        <v>2953</v>
      </c>
      <c r="H264" s="1">
        <v>39678.918865740743</v>
      </c>
      <c r="I264" t="s">
        <v>3671</v>
      </c>
      <c r="J264">
        <v>1160000</v>
      </c>
      <c r="K264">
        <v>15</v>
      </c>
      <c r="L264">
        <f>Tabla1_2[[#This Row],[SALARIO]]/30*Tabla1_2[[#This Row],[Dias Liquidados]]</f>
        <v>580000</v>
      </c>
      <c r="M264">
        <f>Tabla1_2[[#This Row],[SALARIO]]/100*14/2</f>
        <v>81200</v>
      </c>
      <c r="N264">
        <v>6</v>
      </c>
      <c r="O264">
        <f>Tabla1_2[[#This Row],[Salario t]]*Tabla1_2[[#This Row],['# de Salarios Minimos]]</f>
        <v>3480000</v>
      </c>
      <c r="P264">
        <f>Tabla1_2[[#This Row],[Salario t]]*12</f>
        <v>6960000</v>
      </c>
      <c r="Q264">
        <v>2</v>
      </c>
      <c r="R264">
        <v>2</v>
      </c>
      <c r="S264">
        <v>50000</v>
      </c>
      <c r="T264">
        <v>250000</v>
      </c>
      <c r="U264">
        <v>5000</v>
      </c>
      <c r="V264">
        <f>Tabla1_2[[#This Row],[SALARIO]]/100*8.4</f>
        <v>97440</v>
      </c>
      <c r="W264">
        <f>Tabla1_2[[#This Row],[Seguridad social]]/2</f>
        <v>48720</v>
      </c>
      <c r="X264">
        <f>Tabla1_2[[#This Row],[Seguridad social]]-Tabla1_2[[#This Row],[salud 4%]]</f>
        <v>48720</v>
      </c>
      <c r="Y264">
        <f>Tabla1_2[[#This Row],[Base Minima]]/30*4</f>
        <v>464000</v>
      </c>
      <c r="Z264">
        <f>Tabla1_2[[#This Row],[Fondo de Empleados]]+Tabla1_2[[#This Row],[Seguridad social]]</f>
        <v>561440</v>
      </c>
      <c r="AA264">
        <f>Tabla1_2[[#This Row],[SALARIO]]/100*1.4</f>
        <v>16239.999999999998</v>
      </c>
      <c r="AB264">
        <f>Tabla1_2[[#This Row],[Base Minima]]/15*1.5</f>
        <v>348000</v>
      </c>
      <c r="AC264">
        <v>0</v>
      </c>
      <c r="AD264">
        <v>0</v>
      </c>
      <c r="AE264">
        <f>Tabla1_2[[#This Row],[Salario t]]/100*2</f>
        <v>11600</v>
      </c>
      <c r="AF264">
        <f>Tabla1_2[[#This Row],[Censantias]]/100*5</f>
        <v>580</v>
      </c>
      <c r="AG264">
        <f>Tabla1_2[[#This Row],[SALARIO]]/30*2</f>
        <v>77333.333333333328</v>
      </c>
      <c r="AH264">
        <v>0</v>
      </c>
      <c r="AI264">
        <f>Tabla1_2[[#This Row],[Prima]]+Tabla1_2[[#This Row],[Censantias]]+Tabla1_2[[#This Row],[Base Minima]]+Tabla1_2[[#This Row],[Subsidio de Transporte]]</f>
        <v>3650133.3333333335</v>
      </c>
      <c r="AJ264">
        <f>Tabla1_2[[#This Row],[Pago Neto]]*24</f>
        <v>87603200</v>
      </c>
      <c r="AK264">
        <v>0</v>
      </c>
      <c r="AL264">
        <v>20000</v>
      </c>
      <c r="AM264">
        <v>15</v>
      </c>
    </row>
    <row r="265" spans="1:39" x14ac:dyDescent="0.35">
      <c r="A265" t="s">
        <v>4939</v>
      </c>
      <c r="B265" t="s">
        <v>271</v>
      </c>
      <c r="C265" s="1">
        <v>35800</v>
      </c>
      <c r="D265" t="s">
        <v>1533</v>
      </c>
      <c r="E265" t="s">
        <v>1534</v>
      </c>
      <c r="F265" t="s">
        <v>3939</v>
      </c>
      <c r="G265" t="s">
        <v>2954</v>
      </c>
      <c r="H265" s="1">
        <v>42832.905335648145</v>
      </c>
      <c r="I265" t="s">
        <v>3675</v>
      </c>
      <c r="J265">
        <v>1160000</v>
      </c>
      <c r="K265">
        <v>15</v>
      </c>
      <c r="L265">
        <f>Tabla1_2[[#This Row],[SALARIO]]/30*Tabla1_2[[#This Row],[Dias Liquidados]]</f>
        <v>580000</v>
      </c>
      <c r="M265">
        <f>Tabla1_2[[#This Row],[SALARIO]]/100*14/2</f>
        <v>81200</v>
      </c>
      <c r="N265">
        <v>6</v>
      </c>
      <c r="O265">
        <f>Tabla1_2[[#This Row],[Salario t]]*Tabla1_2[[#This Row],['# de Salarios Minimos]]</f>
        <v>3480000</v>
      </c>
      <c r="P265">
        <f>Tabla1_2[[#This Row],[Salario t]]*12</f>
        <v>6960000</v>
      </c>
      <c r="Q265">
        <v>2</v>
      </c>
      <c r="R265">
        <v>2</v>
      </c>
      <c r="S265">
        <v>50000</v>
      </c>
      <c r="T265">
        <v>250000</v>
      </c>
      <c r="U265">
        <v>5000</v>
      </c>
      <c r="V265">
        <f>Tabla1_2[[#This Row],[SALARIO]]/100*8.4</f>
        <v>97440</v>
      </c>
      <c r="W265">
        <f>Tabla1_2[[#This Row],[Seguridad social]]/2</f>
        <v>48720</v>
      </c>
      <c r="X265">
        <f>Tabla1_2[[#This Row],[Seguridad social]]-Tabla1_2[[#This Row],[salud 4%]]</f>
        <v>48720</v>
      </c>
      <c r="Y265">
        <f>Tabla1_2[[#This Row],[Base Minima]]/30*4</f>
        <v>464000</v>
      </c>
      <c r="Z265">
        <f>Tabla1_2[[#This Row],[Fondo de Empleados]]+Tabla1_2[[#This Row],[Seguridad social]]</f>
        <v>561440</v>
      </c>
      <c r="AA265">
        <f>Tabla1_2[[#This Row],[SALARIO]]/100*1.4</f>
        <v>16239.999999999998</v>
      </c>
      <c r="AB265">
        <f>Tabla1_2[[#This Row],[Base Minima]]/15*1.5</f>
        <v>348000</v>
      </c>
      <c r="AC265">
        <v>0</v>
      </c>
      <c r="AD265">
        <v>0</v>
      </c>
      <c r="AE265">
        <f>Tabla1_2[[#This Row],[Salario t]]/100*2</f>
        <v>11600</v>
      </c>
      <c r="AF265">
        <f>Tabla1_2[[#This Row],[Censantias]]/100*5</f>
        <v>580</v>
      </c>
      <c r="AG265">
        <f>Tabla1_2[[#This Row],[SALARIO]]/30*2</f>
        <v>77333.333333333328</v>
      </c>
      <c r="AH265">
        <v>0</v>
      </c>
      <c r="AI265">
        <f>Tabla1_2[[#This Row],[Prima]]+Tabla1_2[[#This Row],[Censantias]]+Tabla1_2[[#This Row],[Base Minima]]+Tabla1_2[[#This Row],[Subsidio de Transporte]]</f>
        <v>3650133.3333333335</v>
      </c>
      <c r="AJ265">
        <f>Tabla1_2[[#This Row],[Pago Neto]]*24</f>
        <v>87603200</v>
      </c>
      <c r="AK265">
        <v>0</v>
      </c>
      <c r="AL265">
        <v>20000</v>
      </c>
      <c r="AM265">
        <v>15</v>
      </c>
    </row>
    <row r="266" spans="1:39" x14ac:dyDescent="0.35">
      <c r="A266" t="s">
        <v>4940</v>
      </c>
      <c r="B266" t="s">
        <v>272</v>
      </c>
      <c r="C266" s="1">
        <v>26676</v>
      </c>
      <c r="D266" t="s">
        <v>1535</v>
      </c>
      <c r="E266" t="s">
        <v>1536</v>
      </c>
      <c r="F266" t="s">
        <v>3940</v>
      </c>
      <c r="G266" t="s">
        <v>2955</v>
      </c>
      <c r="H266" s="1">
        <v>41378.130613425928</v>
      </c>
      <c r="I266" t="s">
        <v>3671</v>
      </c>
      <c r="J266">
        <v>1160000</v>
      </c>
      <c r="K266">
        <v>15</v>
      </c>
      <c r="L266">
        <f>Tabla1_2[[#This Row],[SALARIO]]/30*Tabla1_2[[#This Row],[Dias Liquidados]]</f>
        <v>580000</v>
      </c>
      <c r="M266">
        <f>Tabla1_2[[#This Row],[SALARIO]]/100*14/2</f>
        <v>81200</v>
      </c>
      <c r="N266">
        <v>4</v>
      </c>
      <c r="O266">
        <f>Tabla1_2[[#This Row],[Salario t]]*Tabla1_2[[#This Row],['# de Salarios Minimos]]</f>
        <v>2320000</v>
      </c>
      <c r="P266">
        <f>Tabla1_2[[#This Row],[Salario t]]*12</f>
        <v>6960000</v>
      </c>
      <c r="Q266">
        <v>2</v>
      </c>
      <c r="R266">
        <v>2</v>
      </c>
      <c r="S266">
        <v>50000</v>
      </c>
      <c r="T266">
        <v>250000</v>
      </c>
      <c r="U266">
        <v>5000</v>
      </c>
      <c r="V266">
        <f>Tabla1_2[[#This Row],[SALARIO]]/100*8.4</f>
        <v>97440</v>
      </c>
      <c r="W266">
        <f>Tabla1_2[[#This Row],[Seguridad social]]/2</f>
        <v>48720</v>
      </c>
      <c r="X266">
        <f>Tabla1_2[[#This Row],[Seguridad social]]-Tabla1_2[[#This Row],[salud 4%]]</f>
        <v>48720</v>
      </c>
      <c r="Y266">
        <f>Tabla1_2[[#This Row],[Base Minima]]/30*4</f>
        <v>309333.33333333331</v>
      </c>
      <c r="Z266">
        <f>Tabla1_2[[#This Row],[Fondo de Empleados]]+Tabla1_2[[#This Row],[Seguridad social]]</f>
        <v>406773.33333333331</v>
      </c>
      <c r="AA266">
        <f>Tabla1_2[[#This Row],[SALARIO]]/100*1.4</f>
        <v>16239.999999999998</v>
      </c>
      <c r="AB266">
        <f>Tabla1_2[[#This Row],[Base Minima]]/15*1.5</f>
        <v>232000</v>
      </c>
      <c r="AC266">
        <v>0</v>
      </c>
      <c r="AD266">
        <v>0</v>
      </c>
      <c r="AE266">
        <f>Tabla1_2[[#This Row],[Salario t]]/100*2</f>
        <v>11600</v>
      </c>
      <c r="AF266">
        <f>Tabla1_2[[#This Row],[Censantias]]/100*5</f>
        <v>580</v>
      </c>
      <c r="AG266">
        <f>Tabla1_2[[#This Row],[SALARIO]]/30*2</f>
        <v>77333.333333333328</v>
      </c>
      <c r="AH266">
        <v>0</v>
      </c>
      <c r="AI266">
        <f>Tabla1_2[[#This Row],[Prima]]+Tabla1_2[[#This Row],[Censantias]]+Tabla1_2[[#This Row],[Base Minima]]+Tabla1_2[[#This Row],[Subsidio de Transporte]]</f>
        <v>2490133.3333333335</v>
      </c>
      <c r="AJ266">
        <f>Tabla1_2[[#This Row],[Pago Neto]]*24</f>
        <v>59763200</v>
      </c>
      <c r="AK266">
        <v>0</v>
      </c>
      <c r="AL266">
        <v>20000</v>
      </c>
      <c r="AM266">
        <v>15</v>
      </c>
    </row>
    <row r="267" spans="1:39" x14ac:dyDescent="0.35">
      <c r="A267" t="s">
        <v>4941</v>
      </c>
      <c r="B267" t="s">
        <v>273</v>
      </c>
      <c r="C267" s="1">
        <v>30314</v>
      </c>
      <c r="D267" t="s">
        <v>1537</v>
      </c>
      <c r="E267" t="s">
        <v>1538</v>
      </c>
      <c r="F267" t="s">
        <v>3941</v>
      </c>
      <c r="G267" t="s">
        <v>2956</v>
      </c>
      <c r="H267" s="1">
        <v>38978.842314814814</v>
      </c>
      <c r="I267" t="s">
        <v>3671</v>
      </c>
      <c r="J267">
        <v>1160000</v>
      </c>
      <c r="K267">
        <v>15</v>
      </c>
      <c r="L267">
        <f>Tabla1_2[[#This Row],[SALARIO]]/30*Tabla1_2[[#This Row],[Dias Liquidados]]</f>
        <v>580000</v>
      </c>
      <c r="M267">
        <f>Tabla1_2[[#This Row],[SALARIO]]/100*14/2</f>
        <v>81200</v>
      </c>
      <c r="N267">
        <v>4</v>
      </c>
      <c r="O267">
        <f>Tabla1_2[[#This Row],[Salario t]]*Tabla1_2[[#This Row],['# de Salarios Minimos]]</f>
        <v>2320000</v>
      </c>
      <c r="P267">
        <f>Tabla1_2[[#This Row],[Salario t]]*12</f>
        <v>6960000</v>
      </c>
      <c r="Q267">
        <v>2</v>
      </c>
      <c r="R267">
        <v>2</v>
      </c>
      <c r="S267">
        <v>50000</v>
      </c>
      <c r="T267">
        <v>250000</v>
      </c>
      <c r="U267">
        <v>5000</v>
      </c>
      <c r="V267">
        <f>Tabla1_2[[#This Row],[SALARIO]]/100*8.4</f>
        <v>97440</v>
      </c>
      <c r="W267">
        <f>Tabla1_2[[#This Row],[Seguridad social]]/2</f>
        <v>48720</v>
      </c>
      <c r="X267">
        <f>Tabla1_2[[#This Row],[Seguridad social]]-Tabla1_2[[#This Row],[salud 4%]]</f>
        <v>48720</v>
      </c>
      <c r="Y267">
        <f>Tabla1_2[[#This Row],[Base Minima]]/30*4</f>
        <v>309333.33333333331</v>
      </c>
      <c r="Z267">
        <f>Tabla1_2[[#This Row],[Fondo de Empleados]]+Tabla1_2[[#This Row],[Seguridad social]]</f>
        <v>406773.33333333331</v>
      </c>
      <c r="AA267">
        <f>Tabla1_2[[#This Row],[SALARIO]]/100*1.4</f>
        <v>16239.999999999998</v>
      </c>
      <c r="AB267">
        <f>Tabla1_2[[#This Row],[Base Minima]]/15*1.5</f>
        <v>232000</v>
      </c>
      <c r="AC267">
        <v>0</v>
      </c>
      <c r="AD267">
        <v>0</v>
      </c>
      <c r="AE267">
        <f>Tabla1_2[[#This Row],[Salario t]]/100*2</f>
        <v>11600</v>
      </c>
      <c r="AF267">
        <f>Tabla1_2[[#This Row],[Censantias]]/100*5</f>
        <v>580</v>
      </c>
      <c r="AG267">
        <f>Tabla1_2[[#This Row],[SALARIO]]/30*2</f>
        <v>77333.333333333328</v>
      </c>
      <c r="AH267">
        <v>0</v>
      </c>
      <c r="AI267">
        <f>Tabla1_2[[#This Row],[Prima]]+Tabla1_2[[#This Row],[Censantias]]+Tabla1_2[[#This Row],[Base Minima]]+Tabla1_2[[#This Row],[Subsidio de Transporte]]</f>
        <v>2490133.3333333335</v>
      </c>
      <c r="AJ267">
        <f>Tabla1_2[[#This Row],[Pago Neto]]*24</f>
        <v>59763200</v>
      </c>
      <c r="AK267">
        <v>0</v>
      </c>
      <c r="AL267">
        <v>20000</v>
      </c>
      <c r="AM267">
        <v>15</v>
      </c>
    </row>
    <row r="268" spans="1:39" x14ac:dyDescent="0.35">
      <c r="A268" t="s">
        <v>4942</v>
      </c>
      <c r="B268" t="s">
        <v>274</v>
      </c>
      <c r="C268" s="1">
        <v>30405</v>
      </c>
      <c r="D268" t="s">
        <v>1539</v>
      </c>
      <c r="E268" t="s">
        <v>1540</v>
      </c>
      <c r="F268" t="s">
        <v>3942</v>
      </c>
      <c r="G268" t="s">
        <v>2957</v>
      </c>
      <c r="H268" s="1">
        <v>38560.231388888889</v>
      </c>
      <c r="I268" t="s">
        <v>3674</v>
      </c>
      <c r="J268">
        <v>1160000</v>
      </c>
      <c r="K268">
        <v>15</v>
      </c>
      <c r="L268">
        <f>Tabla1_2[[#This Row],[SALARIO]]/30*Tabla1_2[[#This Row],[Dias Liquidados]]</f>
        <v>580000</v>
      </c>
      <c r="M268">
        <f>Tabla1_2[[#This Row],[SALARIO]]/100*14/2</f>
        <v>81200</v>
      </c>
      <c r="N268">
        <v>5</v>
      </c>
      <c r="O268">
        <f>Tabla1_2[[#This Row],[Salario t]]*Tabla1_2[[#This Row],['# de Salarios Minimos]]</f>
        <v>2900000</v>
      </c>
      <c r="P268">
        <f>Tabla1_2[[#This Row],[Salario t]]*12</f>
        <v>6960000</v>
      </c>
      <c r="Q268">
        <v>2</v>
      </c>
      <c r="R268">
        <v>2</v>
      </c>
      <c r="S268">
        <v>50000</v>
      </c>
      <c r="T268">
        <v>250000</v>
      </c>
      <c r="U268">
        <v>5000</v>
      </c>
      <c r="V268">
        <f>Tabla1_2[[#This Row],[SALARIO]]/100*8.4</f>
        <v>97440</v>
      </c>
      <c r="W268">
        <f>Tabla1_2[[#This Row],[Seguridad social]]/2</f>
        <v>48720</v>
      </c>
      <c r="X268">
        <f>Tabla1_2[[#This Row],[Seguridad social]]-Tabla1_2[[#This Row],[salud 4%]]</f>
        <v>48720</v>
      </c>
      <c r="Y268">
        <f>Tabla1_2[[#This Row],[Base Minima]]/30*4</f>
        <v>386666.66666666669</v>
      </c>
      <c r="Z268">
        <f>Tabla1_2[[#This Row],[Fondo de Empleados]]+Tabla1_2[[#This Row],[Seguridad social]]</f>
        <v>484106.66666666669</v>
      </c>
      <c r="AA268">
        <f>Tabla1_2[[#This Row],[SALARIO]]/100*1.4</f>
        <v>16239.999999999998</v>
      </c>
      <c r="AB268">
        <f>Tabla1_2[[#This Row],[Base Minima]]/15*1.5</f>
        <v>290000</v>
      </c>
      <c r="AC268">
        <v>0</v>
      </c>
      <c r="AD268">
        <v>0</v>
      </c>
      <c r="AE268">
        <f>Tabla1_2[[#This Row],[Salario t]]/100*2</f>
        <v>11600</v>
      </c>
      <c r="AF268">
        <f>Tabla1_2[[#This Row],[Censantias]]/100*5</f>
        <v>580</v>
      </c>
      <c r="AG268">
        <f>Tabla1_2[[#This Row],[SALARIO]]/30*2</f>
        <v>77333.333333333328</v>
      </c>
      <c r="AH268">
        <v>0</v>
      </c>
      <c r="AI268">
        <f>Tabla1_2[[#This Row],[Prima]]+Tabla1_2[[#This Row],[Censantias]]+Tabla1_2[[#This Row],[Base Minima]]+Tabla1_2[[#This Row],[Subsidio de Transporte]]</f>
        <v>3070133.3333333335</v>
      </c>
      <c r="AJ268">
        <f>Tabla1_2[[#This Row],[Pago Neto]]*24</f>
        <v>73683200</v>
      </c>
      <c r="AK268">
        <v>0</v>
      </c>
      <c r="AL268">
        <v>20000</v>
      </c>
      <c r="AM268">
        <v>15</v>
      </c>
    </row>
    <row r="269" spans="1:39" x14ac:dyDescent="0.35">
      <c r="A269" t="s">
        <v>4943</v>
      </c>
      <c r="B269" t="s">
        <v>275</v>
      </c>
      <c r="C269" s="1">
        <v>34240</v>
      </c>
      <c r="D269" t="s">
        <v>1541</v>
      </c>
      <c r="E269" t="s">
        <v>1542</v>
      </c>
      <c r="F269" t="s">
        <v>3943</v>
      </c>
      <c r="G269" t="s">
        <v>2958</v>
      </c>
      <c r="H269" s="1">
        <v>43292.350925925923</v>
      </c>
      <c r="I269" t="s">
        <v>3675</v>
      </c>
      <c r="J269">
        <v>1160000</v>
      </c>
      <c r="K269">
        <v>15</v>
      </c>
      <c r="L269">
        <f>Tabla1_2[[#This Row],[SALARIO]]/30*Tabla1_2[[#This Row],[Dias Liquidados]]</f>
        <v>580000</v>
      </c>
      <c r="M269">
        <f>Tabla1_2[[#This Row],[SALARIO]]/100*14/2</f>
        <v>81200</v>
      </c>
      <c r="N269">
        <v>5</v>
      </c>
      <c r="O269">
        <f>Tabla1_2[[#This Row],[Salario t]]*Tabla1_2[[#This Row],['# de Salarios Minimos]]</f>
        <v>2900000</v>
      </c>
      <c r="P269">
        <f>Tabla1_2[[#This Row],[Salario t]]*12</f>
        <v>6960000</v>
      </c>
      <c r="Q269">
        <v>2</v>
      </c>
      <c r="R269">
        <v>2</v>
      </c>
      <c r="S269">
        <v>50000</v>
      </c>
      <c r="T269">
        <v>250000</v>
      </c>
      <c r="U269">
        <v>5000</v>
      </c>
      <c r="V269">
        <f>Tabla1_2[[#This Row],[SALARIO]]/100*8.4</f>
        <v>97440</v>
      </c>
      <c r="W269">
        <f>Tabla1_2[[#This Row],[Seguridad social]]/2</f>
        <v>48720</v>
      </c>
      <c r="X269">
        <f>Tabla1_2[[#This Row],[Seguridad social]]-Tabla1_2[[#This Row],[salud 4%]]</f>
        <v>48720</v>
      </c>
      <c r="Y269">
        <f>Tabla1_2[[#This Row],[Base Minima]]/30*4</f>
        <v>386666.66666666669</v>
      </c>
      <c r="Z269">
        <f>Tabla1_2[[#This Row],[Fondo de Empleados]]+Tabla1_2[[#This Row],[Seguridad social]]</f>
        <v>484106.66666666669</v>
      </c>
      <c r="AA269">
        <f>Tabla1_2[[#This Row],[SALARIO]]/100*1.4</f>
        <v>16239.999999999998</v>
      </c>
      <c r="AB269">
        <f>Tabla1_2[[#This Row],[Base Minima]]/15*1.5</f>
        <v>290000</v>
      </c>
      <c r="AC269">
        <v>0</v>
      </c>
      <c r="AD269">
        <v>0</v>
      </c>
      <c r="AE269">
        <f>Tabla1_2[[#This Row],[Salario t]]/100*2</f>
        <v>11600</v>
      </c>
      <c r="AF269">
        <f>Tabla1_2[[#This Row],[Censantias]]/100*5</f>
        <v>580</v>
      </c>
      <c r="AG269">
        <f>Tabla1_2[[#This Row],[SALARIO]]/30*2</f>
        <v>77333.333333333328</v>
      </c>
      <c r="AH269">
        <v>0</v>
      </c>
      <c r="AI269">
        <f>Tabla1_2[[#This Row],[Prima]]+Tabla1_2[[#This Row],[Censantias]]+Tabla1_2[[#This Row],[Base Minima]]+Tabla1_2[[#This Row],[Subsidio de Transporte]]</f>
        <v>3070133.3333333335</v>
      </c>
      <c r="AJ269">
        <f>Tabla1_2[[#This Row],[Pago Neto]]*24</f>
        <v>73683200</v>
      </c>
      <c r="AK269">
        <v>0</v>
      </c>
      <c r="AL269">
        <v>20000</v>
      </c>
      <c r="AM269">
        <v>15</v>
      </c>
    </row>
    <row r="270" spans="1:39" x14ac:dyDescent="0.35">
      <c r="A270" t="s">
        <v>4944</v>
      </c>
      <c r="B270" t="s">
        <v>276</v>
      </c>
      <c r="C270" s="1">
        <v>31077</v>
      </c>
      <c r="D270" t="s">
        <v>1543</v>
      </c>
      <c r="E270" t="s">
        <v>1544</v>
      </c>
      <c r="F270" t="s">
        <v>3944</v>
      </c>
      <c r="G270" t="s">
        <v>2959</v>
      </c>
      <c r="H270" s="1">
        <v>39377.973969907405</v>
      </c>
      <c r="I270" t="s">
        <v>3675</v>
      </c>
      <c r="J270">
        <v>1160000</v>
      </c>
      <c r="K270">
        <v>15</v>
      </c>
      <c r="L270">
        <f>Tabla1_2[[#This Row],[SALARIO]]/30*Tabla1_2[[#This Row],[Dias Liquidados]]</f>
        <v>580000</v>
      </c>
      <c r="M270">
        <f>Tabla1_2[[#This Row],[SALARIO]]/100*14/2</f>
        <v>81200</v>
      </c>
      <c r="N270">
        <v>6</v>
      </c>
      <c r="O270">
        <f>Tabla1_2[[#This Row],[Salario t]]*Tabla1_2[[#This Row],['# de Salarios Minimos]]</f>
        <v>3480000</v>
      </c>
      <c r="P270">
        <f>Tabla1_2[[#This Row],[Salario t]]*12</f>
        <v>6960000</v>
      </c>
      <c r="Q270">
        <v>2</v>
      </c>
      <c r="R270">
        <v>2</v>
      </c>
      <c r="S270">
        <v>50000</v>
      </c>
      <c r="T270">
        <v>250000</v>
      </c>
      <c r="U270">
        <v>5000</v>
      </c>
      <c r="V270">
        <f>Tabla1_2[[#This Row],[SALARIO]]/100*8.4</f>
        <v>97440</v>
      </c>
      <c r="W270">
        <f>Tabla1_2[[#This Row],[Seguridad social]]/2</f>
        <v>48720</v>
      </c>
      <c r="X270">
        <f>Tabla1_2[[#This Row],[Seguridad social]]-Tabla1_2[[#This Row],[salud 4%]]</f>
        <v>48720</v>
      </c>
      <c r="Y270">
        <f>Tabla1_2[[#This Row],[Base Minima]]/30*4</f>
        <v>464000</v>
      </c>
      <c r="Z270">
        <f>Tabla1_2[[#This Row],[Fondo de Empleados]]+Tabla1_2[[#This Row],[Seguridad social]]</f>
        <v>561440</v>
      </c>
      <c r="AA270">
        <f>Tabla1_2[[#This Row],[SALARIO]]/100*1.4</f>
        <v>16239.999999999998</v>
      </c>
      <c r="AB270">
        <f>Tabla1_2[[#This Row],[Base Minima]]/15*1.5</f>
        <v>348000</v>
      </c>
      <c r="AC270">
        <v>0</v>
      </c>
      <c r="AD270">
        <v>0</v>
      </c>
      <c r="AE270">
        <f>Tabla1_2[[#This Row],[Salario t]]/100*2</f>
        <v>11600</v>
      </c>
      <c r="AF270">
        <f>Tabla1_2[[#This Row],[Censantias]]/100*5</f>
        <v>580</v>
      </c>
      <c r="AG270">
        <f>Tabla1_2[[#This Row],[SALARIO]]/30*2</f>
        <v>77333.333333333328</v>
      </c>
      <c r="AH270">
        <v>0</v>
      </c>
      <c r="AI270">
        <f>Tabla1_2[[#This Row],[Prima]]+Tabla1_2[[#This Row],[Censantias]]+Tabla1_2[[#This Row],[Base Minima]]+Tabla1_2[[#This Row],[Subsidio de Transporte]]</f>
        <v>3650133.3333333335</v>
      </c>
      <c r="AJ270">
        <f>Tabla1_2[[#This Row],[Pago Neto]]*24</f>
        <v>87603200</v>
      </c>
      <c r="AK270">
        <v>0</v>
      </c>
      <c r="AL270">
        <v>20000</v>
      </c>
      <c r="AM270">
        <v>15</v>
      </c>
    </row>
    <row r="271" spans="1:39" x14ac:dyDescent="0.35">
      <c r="A271" t="s">
        <v>4945</v>
      </c>
      <c r="B271" t="s">
        <v>277</v>
      </c>
      <c r="C271" s="1">
        <v>34928</v>
      </c>
      <c r="D271" t="s">
        <v>1545</v>
      </c>
      <c r="E271" t="s">
        <v>1546</v>
      </c>
      <c r="F271" t="s">
        <v>3945</v>
      </c>
      <c r="G271" t="s">
        <v>2960</v>
      </c>
      <c r="H271" s="1">
        <v>40069.496296296296</v>
      </c>
      <c r="I271" t="s">
        <v>3671</v>
      </c>
      <c r="J271">
        <v>1160000</v>
      </c>
      <c r="K271">
        <v>15</v>
      </c>
      <c r="L271">
        <f>Tabla1_2[[#This Row],[SALARIO]]/30*Tabla1_2[[#This Row],[Dias Liquidados]]</f>
        <v>580000</v>
      </c>
      <c r="M271">
        <f>Tabla1_2[[#This Row],[SALARIO]]/100*14/2</f>
        <v>81200</v>
      </c>
      <c r="N271">
        <v>6</v>
      </c>
      <c r="O271">
        <f>Tabla1_2[[#This Row],[Salario t]]*Tabla1_2[[#This Row],['# de Salarios Minimos]]</f>
        <v>3480000</v>
      </c>
      <c r="P271">
        <f>Tabla1_2[[#This Row],[Salario t]]*12</f>
        <v>6960000</v>
      </c>
      <c r="Q271">
        <v>2</v>
      </c>
      <c r="R271">
        <v>2</v>
      </c>
      <c r="S271">
        <v>50000</v>
      </c>
      <c r="T271">
        <v>250000</v>
      </c>
      <c r="U271">
        <v>5000</v>
      </c>
      <c r="V271">
        <f>Tabla1_2[[#This Row],[SALARIO]]/100*8.4</f>
        <v>97440</v>
      </c>
      <c r="W271">
        <f>Tabla1_2[[#This Row],[Seguridad social]]/2</f>
        <v>48720</v>
      </c>
      <c r="X271">
        <f>Tabla1_2[[#This Row],[Seguridad social]]-Tabla1_2[[#This Row],[salud 4%]]</f>
        <v>48720</v>
      </c>
      <c r="Y271">
        <f>Tabla1_2[[#This Row],[Base Minima]]/30*4</f>
        <v>464000</v>
      </c>
      <c r="Z271">
        <f>Tabla1_2[[#This Row],[Fondo de Empleados]]+Tabla1_2[[#This Row],[Seguridad social]]</f>
        <v>561440</v>
      </c>
      <c r="AA271">
        <f>Tabla1_2[[#This Row],[SALARIO]]/100*1.4</f>
        <v>16239.999999999998</v>
      </c>
      <c r="AB271">
        <f>Tabla1_2[[#This Row],[Base Minima]]/15*1.5</f>
        <v>348000</v>
      </c>
      <c r="AC271">
        <v>0</v>
      </c>
      <c r="AD271">
        <v>0</v>
      </c>
      <c r="AE271">
        <f>Tabla1_2[[#This Row],[Salario t]]/100*2</f>
        <v>11600</v>
      </c>
      <c r="AF271">
        <f>Tabla1_2[[#This Row],[Censantias]]/100*5</f>
        <v>580</v>
      </c>
      <c r="AG271">
        <f>Tabla1_2[[#This Row],[SALARIO]]/30*2</f>
        <v>77333.333333333328</v>
      </c>
      <c r="AH271">
        <v>0</v>
      </c>
      <c r="AI271">
        <f>Tabla1_2[[#This Row],[Prima]]+Tabla1_2[[#This Row],[Censantias]]+Tabla1_2[[#This Row],[Base Minima]]+Tabla1_2[[#This Row],[Subsidio de Transporte]]</f>
        <v>3650133.3333333335</v>
      </c>
      <c r="AJ271">
        <f>Tabla1_2[[#This Row],[Pago Neto]]*24</f>
        <v>87603200</v>
      </c>
      <c r="AK271">
        <v>0</v>
      </c>
      <c r="AL271">
        <v>20000</v>
      </c>
      <c r="AM271">
        <v>15</v>
      </c>
    </row>
    <row r="272" spans="1:39" x14ac:dyDescent="0.35">
      <c r="A272" t="s">
        <v>4946</v>
      </c>
      <c r="B272" t="s">
        <v>278</v>
      </c>
      <c r="C272" s="1">
        <v>35006</v>
      </c>
      <c r="D272" t="s">
        <v>1547</v>
      </c>
      <c r="E272" t="s">
        <v>1548</v>
      </c>
      <c r="F272" t="s">
        <v>3946</v>
      </c>
      <c r="G272" t="s">
        <v>2961</v>
      </c>
      <c r="H272" s="1">
        <v>44256.182337962964</v>
      </c>
      <c r="I272" t="s">
        <v>3675</v>
      </c>
      <c r="J272">
        <v>1160000</v>
      </c>
      <c r="K272">
        <v>15</v>
      </c>
      <c r="L272">
        <f>Tabla1_2[[#This Row],[SALARIO]]/30*Tabla1_2[[#This Row],[Dias Liquidados]]</f>
        <v>580000</v>
      </c>
      <c r="M272">
        <f>Tabla1_2[[#This Row],[SALARIO]]/100*14/2</f>
        <v>81200</v>
      </c>
      <c r="N272">
        <v>1</v>
      </c>
      <c r="O272">
        <f>Tabla1_2[[#This Row],[Salario t]]*Tabla1_2[[#This Row],['# de Salarios Minimos]]</f>
        <v>580000</v>
      </c>
      <c r="P272">
        <f>Tabla1_2[[#This Row],[Salario t]]*12</f>
        <v>6960000</v>
      </c>
      <c r="Q272">
        <v>2</v>
      </c>
      <c r="R272">
        <v>2</v>
      </c>
      <c r="S272">
        <v>50000</v>
      </c>
      <c r="T272">
        <v>250000</v>
      </c>
      <c r="U272">
        <v>5000</v>
      </c>
      <c r="V272">
        <f>Tabla1_2[[#This Row],[SALARIO]]/100*8.4</f>
        <v>97440</v>
      </c>
      <c r="W272">
        <f>Tabla1_2[[#This Row],[Seguridad social]]/2</f>
        <v>48720</v>
      </c>
      <c r="X272">
        <f>Tabla1_2[[#This Row],[Seguridad social]]-Tabla1_2[[#This Row],[salud 4%]]</f>
        <v>48720</v>
      </c>
      <c r="Y272">
        <f>Tabla1_2[[#This Row],[Base Minima]]/30*4</f>
        <v>77333.333333333328</v>
      </c>
      <c r="Z272">
        <f>Tabla1_2[[#This Row],[Fondo de Empleados]]+Tabla1_2[[#This Row],[Seguridad social]]</f>
        <v>174773.33333333331</v>
      </c>
      <c r="AA272">
        <f>Tabla1_2[[#This Row],[SALARIO]]/100*1.4</f>
        <v>16239.999999999998</v>
      </c>
      <c r="AB272">
        <f>Tabla1_2[[#This Row],[Base Minima]]/15*1.5</f>
        <v>58000</v>
      </c>
      <c r="AC272">
        <v>0</v>
      </c>
      <c r="AD272">
        <v>0</v>
      </c>
      <c r="AE272">
        <f>Tabla1_2[[#This Row],[Salario t]]/100*2</f>
        <v>11600</v>
      </c>
      <c r="AF272">
        <f>Tabla1_2[[#This Row],[Censantias]]/100*5</f>
        <v>580</v>
      </c>
      <c r="AG272">
        <f>Tabla1_2[[#This Row],[SALARIO]]/30*2</f>
        <v>77333.333333333328</v>
      </c>
      <c r="AH272">
        <v>0</v>
      </c>
      <c r="AI272">
        <f>Tabla1_2[[#This Row],[Prima]]+Tabla1_2[[#This Row],[Censantias]]+Tabla1_2[[#This Row],[Base Minima]]+Tabla1_2[[#This Row],[Subsidio de Transporte]]</f>
        <v>750133.33333333337</v>
      </c>
      <c r="AJ272">
        <f>Tabla1_2[[#This Row],[Pago Neto]]*24</f>
        <v>18003200</v>
      </c>
      <c r="AK272">
        <v>0</v>
      </c>
      <c r="AL272">
        <v>20000</v>
      </c>
      <c r="AM272">
        <v>15</v>
      </c>
    </row>
    <row r="273" spans="1:39" x14ac:dyDescent="0.35">
      <c r="A273" t="s">
        <v>4947</v>
      </c>
      <c r="B273" t="s">
        <v>279</v>
      </c>
      <c r="C273" s="1">
        <v>36272</v>
      </c>
      <c r="D273" t="s">
        <v>1549</v>
      </c>
      <c r="E273" t="s">
        <v>1550</v>
      </c>
      <c r="F273" t="s">
        <v>3947</v>
      </c>
      <c r="G273" t="s">
        <v>2962</v>
      </c>
      <c r="H273" s="1">
        <v>38833.594178240739</v>
      </c>
      <c r="I273" t="s">
        <v>3673</v>
      </c>
      <c r="J273">
        <v>1160000</v>
      </c>
      <c r="K273">
        <v>15</v>
      </c>
      <c r="L273">
        <f>Tabla1_2[[#This Row],[SALARIO]]/30*Tabla1_2[[#This Row],[Dias Liquidados]]</f>
        <v>580000</v>
      </c>
      <c r="M273">
        <f>Tabla1_2[[#This Row],[SALARIO]]/100*14/2</f>
        <v>81200</v>
      </c>
      <c r="N273">
        <v>1</v>
      </c>
      <c r="O273">
        <f>Tabla1_2[[#This Row],[Salario t]]*Tabla1_2[[#This Row],['# de Salarios Minimos]]</f>
        <v>580000</v>
      </c>
      <c r="P273">
        <f>Tabla1_2[[#This Row],[Salario t]]*12</f>
        <v>6960000</v>
      </c>
      <c r="Q273">
        <v>2</v>
      </c>
      <c r="R273">
        <v>2</v>
      </c>
      <c r="S273">
        <v>50000</v>
      </c>
      <c r="T273">
        <v>250000</v>
      </c>
      <c r="U273">
        <v>5000</v>
      </c>
      <c r="V273">
        <f>Tabla1_2[[#This Row],[SALARIO]]/100*8.4</f>
        <v>97440</v>
      </c>
      <c r="W273">
        <f>Tabla1_2[[#This Row],[Seguridad social]]/2</f>
        <v>48720</v>
      </c>
      <c r="X273">
        <f>Tabla1_2[[#This Row],[Seguridad social]]-Tabla1_2[[#This Row],[salud 4%]]</f>
        <v>48720</v>
      </c>
      <c r="Y273">
        <f>Tabla1_2[[#This Row],[Base Minima]]/30*4</f>
        <v>77333.333333333328</v>
      </c>
      <c r="Z273">
        <f>Tabla1_2[[#This Row],[Fondo de Empleados]]+Tabla1_2[[#This Row],[Seguridad social]]</f>
        <v>174773.33333333331</v>
      </c>
      <c r="AA273">
        <f>Tabla1_2[[#This Row],[SALARIO]]/100*1.4</f>
        <v>16239.999999999998</v>
      </c>
      <c r="AB273">
        <f>Tabla1_2[[#This Row],[Base Minima]]/15*1.5</f>
        <v>58000</v>
      </c>
      <c r="AC273">
        <v>0</v>
      </c>
      <c r="AD273">
        <v>0</v>
      </c>
      <c r="AE273">
        <f>Tabla1_2[[#This Row],[Salario t]]/100*2</f>
        <v>11600</v>
      </c>
      <c r="AF273">
        <f>Tabla1_2[[#This Row],[Censantias]]/100*5</f>
        <v>580</v>
      </c>
      <c r="AG273">
        <f>Tabla1_2[[#This Row],[SALARIO]]/30*2</f>
        <v>77333.333333333328</v>
      </c>
      <c r="AH273">
        <v>0</v>
      </c>
      <c r="AI273">
        <f>Tabla1_2[[#This Row],[Prima]]+Tabla1_2[[#This Row],[Censantias]]+Tabla1_2[[#This Row],[Base Minima]]+Tabla1_2[[#This Row],[Subsidio de Transporte]]</f>
        <v>750133.33333333337</v>
      </c>
      <c r="AJ273">
        <f>Tabla1_2[[#This Row],[Pago Neto]]*24</f>
        <v>18003200</v>
      </c>
      <c r="AK273">
        <v>0</v>
      </c>
      <c r="AL273">
        <v>20000</v>
      </c>
      <c r="AM273">
        <v>15</v>
      </c>
    </row>
    <row r="274" spans="1:39" x14ac:dyDescent="0.35">
      <c r="A274" t="s">
        <v>4948</v>
      </c>
      <c r="B274" t="s">
        <v>280</v>
      </c>
      <c r="C274" s="1">
        <v>29636</v>
      </c>
      <c r="D274" t="s">
        <v>1551</v>
      </c>
      <c r="E274" t="s">
        <v>1552</v>
      </c>
      <c r="F274" t="s">
        <v>3948</v>
      </c>
      <c r="G274" t="s">
        <v>2963</v>
      </c>
      <c r="H274" s="1">
        <v>41927.602175925924</v>
      </c>
      <c r="I274" t="s">
        <v>3673</v>
      </c>
      <c r="J274">
        <v>1160000</v>
      </c>
      <c r="K274">
        <v>15</v>
      </c>
      <c r="L274">
        <f>Tabla1_2[[#This Row],[SALARIO]]/30*Tabla1_2[[#This Row],[Dias Liquidados]]</f>
        <v>580000</v>
      </c>
      <c r="M274">
        <f>Tabla1_2[[#This Row],[SALARIO]]/100*14/2</f>
        <v>81200</v>
      </c>
      <c r="N274">
        <v>1</v>
      </c>
      <c r="O274">
        <f>Tabla1_2[[#This Row],[Salario t]]*Tabla1_2[[#This Row],['# de Salarios Minimos]]</f>
        <v>580000</v>
      </c>
      <c r="P274">
        <f>Tabla1_2[[#This Row],[Salario t]]*12</f>
        <v>6960000</v>
      </c>
      <c r="Q274">
        <v>2</v>
      </c>
      <c r="R274">
        <v>2</v>
      </c>
      <c r="S274">
        <v>50000</v>
      </c>
      <c r="T274">
        <v>250000</v>
      </c>
      <c r="U274">
        <v>5000</v>
      </c>
      <c r="V274">
        <f>Tabla1_2[[#This Row],[SALARIO]]/100*8.4</f>
        <v>97440</v>
      </c>
      <c r="W274">
        <f>Tabla1_2[[#This Row],[Seguridad social]]/2</f>
        <v>48720</v>
      </c>
      <c r="X274">
        <f>Tabla1_2[[#This Row],[Seguridad social]]-Tabla1_2[[#This Row],[salud 4%]]</f>
        <v>48720</v>
      </c>
      <c r="Y274">
        <f>Tabla1_2[[#This Row],[Base Minima]]/30*4</f>
        <v>77333.333333333328</v>
      </c>
      <c r="Z274">
        <f>Tabla1_2[[#This Row],[Fondo de Empleados]]+Tabla1_2[[#This Row],[Seguridad social]]</f>
        <v>174773.33333333331</v>
      </c>
      <c r="AA274">
        <f>Tabla1_2[[#This Row],[SALARIO]]/100*1.4</f>
        <v>16239.999999999998</v>
      </c>
      <c r="AB274">
        <f>Tabla1_2[[#This Row],[Base Minima]]/15*1.5</f>
        <v>58000</v>
      </c>
      <c r="AC274">
        <v>0</v>
      </c>
      <c r="AD274">
        <v>0</v>
      </c>
      <c r="AE274">
        <f>Tabla1_2[[#This Row],[Salario t]]/100*2</f>
        <v>11600</v>
      </c>
      <c r="AF274">
        <f>Tabla1_2[[#This Row],[Censantias]]/100*5</f>
        <v>580</v>
      </c>
      <c r="AG274">
        <f>Tabla1_2[[#This Row],[SALARIO]]/30*2</f>
        <v>77333.333333333328</v>
      </c>
      <c r="AH274">
        <v>0</v>
      </c>
      <c r="AI274">
        <f>Tabla1_2[[#This Row],[Prima]]+Tabla1_2[[#This Row],[Censantias]]+Tabla1_2[[#This Row],[Base Minima]]+Tabla1_2[[#This Row],[Subsidio de Transporte]]</f>
        <v>750133.33333333337</v>
      </c>
      <c r="AJ274">
        <f>Tabla1_2[[#This Row],[Pago Neto]]*24</f>
        <v>18003200</v>
      </c>
      <c r="AK274">
        <v>0</v>
      </c>
      <c r="AL274">
        <v>20000</v>
      </c>
      <c r="AM274">
        <v>15</v>
      </c>
    </row>
    <row r="275" spans="1:39" x14ac:dyDescent="0.35">
      <c r="A275" t="s">
        <v>4949</v>
      </c>
      <c r="B275" t="s">
        <v>281</v>
      </c>
      <c r="C275" s="1">
        <v>26416</v>
      </c>
      <c r="D275" t="s">
        <v>1553</v>
      </c>
      <c r="E275" t="s">
        <v>1554</v>
      </c>
      <c r="F275" t="s">
        <v>3949</v>
      </c>
      <c r="G275" t="s">
        <v>2964</v>
      </c>
      <c r="H275" s="1">
        <v>42295.233703703707</v>
      </c>
      <c r="I275" t="s">
        <v>3675</v>
      </c>
      <c r="J275">
        <v>1160000</v>
      </c>
      <c r="K275">
        <v>15</v>
      </c>
      <c r="L275">
        <f>Tabla1_2[[#This Row],[SALARIO]]/30*Tabla1_2[[#This Row],[Dias Liquidados]]</f>
        <v>580000</v>
      </c>
      <c r="M275">
        <f>Tabla1_2[[#This Row],[SALARIO]]/100*14/2</f>
        <v>81200</v>
      </c>
      <c r="N275">
        <v>1</v>
      </c>
      <c r="O275">
        <f>Tabla1_2[[#This Row],[Salario t]]*Tabla1_2[[#This Row],['# de Salarios Minimos]]</f>
        <v>580000</v>
      </c>
      <c r="P275">
        <f>Tabla1_2[[#This Row],[Salario t]]*12</f>
        <v>6960000</v>
      </c>
      <c r="Q275">
        <v>2</v>
      </c>
      <c r="R275">
        <v>2</v>
      </c>
      <c r="S275">
        <v>50000</v>
      </c>
      <c r="T275">
        <v>250000</v>
      </c>
      <c r="U275">
        <v>5000</v>
      </c>
      <c r="V275">
        <f>Tabla1_2[[#This Row],[SALARIO]]/100*8.4</f>
        <v>97440</v>
      </c>
      <c r="W275">
        <f>Tabla1_2[[#This Row],[Seguridad social]]/2</f>
        <v>48720</v>
      </c>
      <c r="X275">
        <f>Tabla1_2[[#This Row],[Seguridad social]]-Tabla1_2[[#This Row],[salud 4%]]</f>
        <v>48720</v>
      </c>
      <c r="Y275">
        <f>Tabla1_2[[#This Row],[Base Minima]]/30*4</f>
        <v>77333.333333333328</v>
      </c>
      <c r="Z275">
        <f>Tabla1_2[[#This Row],[Fondo de Empleados]]+Tabla1_2[[#This Row],[Seguridad social]]</f>
        <v>174773.33333333331</v>
      </c>
      <c r="AA275">
        <f>Tabla1_2[[#This Row],[SALARIO]]/100*1.4</f>
        <v>16239.999999999998</v>
      </c>
      <c r="AB275">
        <f>Tabla1_2[[#This Row],[Base Minima]]/15*1.5</f>
        <v>58000</v>
      </c>
      <c r="AC275">
        <v>0</v>
      </c>
      <c r="AD275">
        <v>0</v>
      </c>
      <c r="AE275">
        <f>Tabla1_2[[#This Row],[Salario t]]/100*2</f>
        <v>11600</v>
      </c>
      <c r="AF275">
        <f>Tabla1_2[[#This Row],[Censantias]]/100*5</f>
        <v>580</v>
      </c>
      <c r="AG275">
        <f>Tabla1_2[[#This Row],[SALARIO]]/30*2</f>
        <v>77333.333333333328</v>
      </c>
      <c r="AH275">
        <v>0</v>
      </c>
      <c r="AI275">
        <f>Tabla1_2[[#This Row],[Prima]]+Tabla1_2[[#This Row],[Censantias]]+Tabla1_2[[#This Row],[Base Minima]]+Tabla1_2[[#This Row],[Subsidio de Transporte]]</f>
        <v>750133.33333333337</v>
      </c>
      <c r="AJ275">
        <f>Tabla1_2[[#This Row],[Pago Neto]]*24</f>
        <v>18003200</v>
      </c>
      <c r="AK275">
        <v>0</v>
      </c>
      <c r="AL275">
        <v>20000</v>
      </c>
      <c r="AM275">
        <v>15</v>
      </c>
    </row>
    <row r="276" spans="1:39" x14ac:dyDescent="0.35">
      <c r="A276" t="s">
        <v>4950</v>
      </c>
      <c r="B276" t="s">
        <v>282</v>
      </c>
      <c r="C276" s="1">
        <v>36039</v>
      </c>
      <c r="D276" t="s">
        <v>1555</v>
      </c>
      <c r="E276" t="s">
        <v>1556</v>
      </c>
      <c r="F276" t="s">
        <v>3950</v>
      </c>
      <c r="G276" t="s">
        <v>2965</v>
      </c>
      <c r="H276" s="1">
        <v>39841.491585648146</v>
      </c>
      <c r="I276" t="s">
        <v>3674</v>
      </c>
      <c r="J276">
        <v>1160000</v>
      </c>
      <c r="K276">
        <v>15</v>
      </c>
      <c r="L276">
        <f>Tabla1_2[[#This Row],[SALARIO]]/30*Tabla1_2[[#This Row],[Dias Liquidados]]</f>
        <v>580000</v>
      </c>
      <c r="M276">
        <f>Tabla1_2[[#This Row],[SALARIO]]/100*14/2</f>
        <v>81200</v>
      </c>
      <c r="N276">
        <v>1</v>
      </c>
      <c r="O276">
        <f>Tabla1_2[[#This Row],[Salario t]]*Tabla1_2[[#This Row],['# de Salarios Minimos]]</f>
        <v>580000</v>
      </c>
      <c r="P276">
        <f>Tabla1_2[[#This Row],[Salario t]]*12</f>
        <v>6960000</v>
      </c>
      <c r="Q276">
        <v>2</v>
      </c>
      <c r="R276">
        <v>2</v>
      </c>
      <c r="S276">
        <v>50000</v>
      </c>
      <c r="T276">
        <v>250000</v>
      </c>
      <c r="U276">
        <v>5000</v>
      </c>
      <c r="V276">
        <f>Tabla1_2[[#This Row],[SALARIO]]/100*8.4</f>
        <v>97440</v>
      </c>
      <c r="W276">
        <f>Tabla1_2[[#This Row],[Seguridad social]]/2</f>
        <v>48720</v>
      </c>
      <c r="X276">
        <f>Tabla1_2[[#This Row],[Seguridad social]]-Tabla1_2[[#This Row],[salud 4%]]</f>
        <v>48720</v>
      </c>
      <c r="Y276">
        <f>Tabla1_2[[#This Row],[Base Minima]]/30*4</f>
        <v>77333.333333333328</v>
      </c>
      <c r="Z276">
        <f>Tabla1_2[[#This Row],[Fondo de Empleados]]+Tabla1_2[[#This Row],[Seguridad social]]</f>
        <v>174773.33333333331</v>
      </c>
      <c r="AA276">
        <f>Tabla1_2[[#This Row],[SALARIO]]/100*1.4</f>
        <v>16239.999999999998</v>
      </c>
      <c r="AB276">
        <f>Tabla1_2[[#This Row],[Base Minima]]/15*1.5</f>
        <v>58000</v>
      </c>
      <c r="AC276">
        <v>0</v>
      </c>
      <c r="AD276">
        <v>0</v>
      </c>
      <c r="AE276">
        <f>Tabla1_2[[#This Row],[Salario t]]/100*2</f>
        <v>11600</v>
      </c>
      <c r="AF276">
        <f>Tabla1_2[[#This Row],[Censantias]]/100*5</f>
        <v>580</v>
      </c>
      <c r="AG276">
        <f>Tabla1_2[[#This Row],[SALARIO]]/30*2</f>
        <v>77333.333333333328</v>
      </c>
      <c r="AH276">
        <v>0</v>
      </c>
      <c r="AI276">
        <f>Tabla1_2[[#This Row],[Prima]]+Tabla1_2[[#This Row],[Censantias]]+Tabla1_2[[#This Row],[Base Minima]]+Tabla1_2[[#This Row],[Subsidio de Transporte]]</f>
        <v>750133.33333333337</v>
      </c>
      <c r="AJ276">
        <f>Tabla1_2[[#This Row],[Pago Neto]]*24</f>
        <v>18003200</v>
      </c>
      <c r="AK276">
        <v>0</v>
      </c>
      <c r="AL276">
        <v>20000</v>
      </c>
      <c r="AM276">
        <v>15</v>
      </c>
    </row>
    <row r="277" spans="1:39" x14ac:dyDescent="0.35">
      <c r="A277" t="s">
        <v>4951</v>
      </c>
      <c r="B277" t="s">
        <v>283</v>
      </c>
      <c r="C277" s="1">
        <v>35354</v>
      </c>
      <c r="D277" t="s">
        <v>1557</v>
      </c>
      <c r="E277" t="s">
        <v>1558</v>
      </c>
      <c r="F277" t="s">
        <v>3951</v>
      </c>
      <c r="G277" t="s">
        <v>2966</v>
      </c>
      <c r="H277" s="1">
        <v>44315.003240740742</v>
      </c>
      <c r="I277" t="s">
        <v>3673</v>
      </c>
      <c r="J277">
        <v>1160000</v>
      </c>
      <c r="K277">
        <v>15</v>
      </c>
      <c r="L277">
        <f>Tabla1_2[[#This Row],[SALARIO]]/30*Tabla1_2[[#This Row],[Dias Liquidados]]</f>
        <v>580000</v>
      </c>
      <c r="M277">
        <f>Tabla1_2[[#This Row],[SALARIO]]/100*14/2</f>
        <v>81200</v>
      </c>
      <c r="N277">
        <v>2</v>
      </c>
      <c r="O277">
        <f>Tabla1_2[[#This Row],[Salario t]]*Tabla1_2[[#This Row],['# de Salarios Minimos]]</f>
        <v>1160000</v>
      </c>
      <c r="P277">
        <f>Tabla1_2[[#This Row],[Salario t]]*12</f>
        <v>6960000</v>
      </c>
      <c r="Q277">
        <v>2</v>
      </c>
      <c r="R277">
        <v>2</v>
      </c>
      <c r="S277">
        <v>50000</v>
      </c>
      <c r="T277">
        <v>250000</v>
      </c>
      <c r="U277">
        <v>5000</v>
      </c>
      <c r="V277">
        <f>Tabla1_2[[#This Row],[SALARIO]]/100*8.4</f>
        <v>97440</v>
      </c>
      <c r="W277">
        <f>Tabla1_2[[#This Row],[Seguridad social]]/2</f>
        <v>48720</v>
      </c>
      <c r="X277">
        <f>Tabla1_2[[#This Row],[Seguridad social]]-Tabla1_2[[#This Row],[salud 4%]]</f>
        <v>48720</v>
      </c>
      <c r="Y277">
        <f>Tabla1_2[[#This Row],[Base Minima]]/30*4</f>
        <v>154666.66666666666</v>
      </c>
      <c r="Z277">
        <f>Tabla1_2[[#This Row],[Fondo de Empleados]]+Tabla1_2[[#This Row],[Seguridad social]]</f>
        <v>252106.66666666666</v>
      </c>
      <c r="AA277">
        <f>Tabla1_2[[#This Row],[SALARIO]]/100*1.4</f>
        <v>16239.999999999998</v>
      </c>
      <c r="AB277">
        <f>Tabla1_2[[#This Row],[Base Minima]]/15*1.5</f>
        <v>116000</v>
      </c>
      <c r="AC277">
        <v>0</v>
      </c>
      <c r="AD277">
        <v>0</v>
      </c>
      <c r="AE277">
        <f>Tabla1_2[[#This Row],[Salario t]]/100*2</f>
        <v>11600</v>
      </c>
      <c r="AF277">
        <f>Tabla1_2[[#This Row],[Censantias]]/100*5</f>
        <v>580</v>
      </c>
      <c r="AG277">
        <f>Tabla1_2[[#This Row],[SALARIO]]/30*2</f>
        <v>77333.333333333328</v>
      </c>
      <c r="AH277">
        <v>0</v>
      </c>
      <c r="AI277">
        <f>Tabla1_2[[#This Row],[Prima]]+Tabla1_2[[#This Row],[Censantias]]+Tabla1_2[[#This Row],[Base Minima]]+Tabla1_2[[#This Row],[Subsidio de Transporte]]</f>
        <v>1330133.3333333333</v>
      </c>
      <c r="AJ277">
        <f>Tabla1_2[[#This Row],[Pago Neto]]*24</f>
        <v>31923200</v>
      </c>
      <c r="AK277">
        <v>0</v>
      </c>
      <c r="AL277">
        <v>20000</v>
      </c>
      <c r="AM277">
        <v>15</v>
      </c>
    </row>
    <row r="278" spans="1:39" x14ac:dyDescent="0.35">
      <c r="A278" t="s">
        <v>4952</v>
      </c>
      <c r="B278" t="s">
        <v>284</v>
      </c>
      <c r="C278" s="1">
        <v>29502</v>
      </c>
      <c r="D278" t="s">
        <v>1559</v>
      </c>
      <c r="E278" t="s">
        <v>1560</v>
      </c>
      <c r="F278" t="s">
        <v>3952</v>
      </c>
      <c r="G278" t="s">
        <v>2967</v>
      </c>
      <c r="H278" s="1">
        <v>42120.284895833334</v>
      </c>
      <c r="I278" t="s">
        <v>3672</v>
      </c>
      <c r="J278">
        <v>1160000</v>
      </c>
      <c r="K278">
        <v>15</v>
      </c>
      <c r="L278">
        <f>Tabla1_2[[#This Row],[SALARIO]]/30*Tabla1_2[[#This Row],[Dias Liquidados]]</f>
        <v>580000</v>
      </c>
      <c r="M278">
        <f>Tabla1_2[[#This Row],[SALARIO]]/100*14/2</f>
        <v>81200</v>
      </c>
      <c r="N278">
        <v>2</v>
      </c>
      <c r="O278">
        <f>Tabla1_2[[#This Row],[Salario t]]*Tabla1_2[[#This Row],['# de Salarios Minimos]]</f>
        <v>1160000</v>
      </c>
      <c r="P278">
        <f>Tabla1_2[[#This Row],[Salario t]]*12</f>
        <v>6960000</v>
      </c>
      <c r="Q278">
        <v>2</v>
      </c>
      <c r="R278">
        <v>2</v>
      </c>
      <c r="S278">
        <v>50000</v>
      </c>
      <c r="T278">
        <v>250000</v>
      </c>
      <c r="U278">
        <v>5000</v>
      </c>
      <c r="V278">
        <f>Tabla1_2[[#This Row],[SALARIO]]/100*8.4</f>
        <v>97440</v>
      </c>
      <c r="W278">
        <f>Tabla1_2[[#This Row],[Seguridad social]]/2</f>
        <v>48720</v>
      </c>
      <c r="X278">
        <f>Tabla1_2[[#This Row],[Seguridad social]]-Tabla1_2[[#This Row],[salud 4%]]</f>
        <v>48720</v>
      </c>
      <c r="Y278">
        <f>Tabla1_2[[#This Row],[Base Minima]]/30*4</f>
        <v>154666.66666666666</v>
      </c>
      <c r="Z278">
        <f>Tabla1_2[[#This Row],[Fondo de Empleados]]+Tabla1_2[[#This Row],[Seguridad social]]</f>
        <v>252106.66666666666</v>
      </c>
      <c r="AA278">
        <f>Tabla1_2[[#This Row],[SALARIO]]/100*1.4</f>
        <v>16239.999999999998</v>
      </c>
      <c r="AB278">
        <f>Tabla1_2[[#This Row],[Base Minima]]/15*1.5</f>
        <v>116000</v>
      </c>
      <c r="AC278">
        <v>0</v>
      </c>
      <c r="AD278">
        <v>0</v>
      </c>
      <c r="AE278">
        <f>Tabla1_2[[#This Row],[Salario t]]/100*2</f>
        <v>11600</v>
      </c>
      <c r="AF278">
        <f>Tabla1_2[[#This Row],[Censantias]]/100*5</f>
        <v>580</v>
      </c>
      <c r="AG278">
        <f>Tabla1_2[[#This Row],[SALARIO]]/30*2</f>
        <v>77333.333333333328</v>
      </c>
      <c r="AH278">
        <v>0</v>
      </c>
      <c r="AI278">
        <f>Tabla1_2[[#This Row],[Prima]]+Tabla1_2[[#This Row],[Censantias]]+Tabla1_2[[#This Row],[Base Minima]]+Tabla1_2[[#This Row],[Subsidio de Transporte]]</f>
        <v>1330133.3333333333</v>
      </c>
      <c r="AJ278">
        <f>Tabla1_2[[#This Row],[Pago Neto]]*24</f>
        <v>31923200</v>
      </c>
      <c r="AK278">
        <v>0</v>
      </c>
      <c r="AL278">
        <v>20000</v>
      </c>
      <c r="AM278">
        <v>15</v>
      </c>
    </row>
    <row r="279" spans="1:39" x14ac:dyDescent="0.35">
      <c r="A279" t="s">
        <v>4953</v>
      </c>
      <c r="B279" t="s">
        <v>285</v>
      </c>
      <c r="C279" s="1">
        <v>27431</v>
      </c>
      <c r="D279" t="s">
        <v>1561</v>
      </c>
      <c r="E279" t="s">
        <v>1562</v>
      </c>
      <c r="F279" t="s">
        <v>3953</v>
      </c>
      <c r="G279" t="s">
        <v>2968</v>
      </c>
      <c r="H279" s="1">
        <v>41759.785671296297</v>
      </c>
      <c r="I279" t="s">
        <v>3672</v>
      </c>
      <c r="J279">
        <v>1160000</v>
      </c>
      <c r="K279">
        <v>15</v>
      </c>
      <c r="L279">
        <f>Tabla1_2[[#This Row],[SALARIO]]/30*Tabla1_2[[#This Row],[Dias Liquidados]]</f>
        <v>580000</v>
      </c>
      <c r="M279">
        <f>Tabla1_2[[#This Row],[SALARIO]]/100*14/2</f>
        <v>81200</v>
      </c>
      <c r="N279">
        <v>2</v>
      </c>
      <c r="O279">
        <f>Tabla1_2[[#This Row],[Salario t]]*Tabla1_2[[#This Row],['# de Salarios Minimos]]</f>
        <v>1160000</v>
      </c>
      <c r="P279">
        <f>Tabla1_2[[#This Row],[Salario t]]*12</f>
        <v>6960000</v>
      </c>
      <c r="Q279">
        <v>2</v>
      </c>
      <c r="R279">
        <v>2</v>
      </c>
      <c r="S279">
        <v>50000</v>
      </c>
      <c r="T279">
        <v>250000</v>
      </c>
      <c r="U279">
        <v>5000</v>
      </c>
      <c r="V279">
        <f>Tabla1_2[[#This Row],[SALARIO]]/100*8.4</f>
        <v>97440</v>
      </c>
      <c r="W279">
        <f>Tabla1_2[[#This Row],[Seguridad social]]/2</f>
        <v>48720</v>
      </c>
      <c r="X279">
        <f>Tabla1_2[[#This Row],[Seguridad social]]-Tabla1_2[[#This Row],[salud 4%]]</f>
        <v>48720</v>
      </c>
      <c r="Y279">
        <f>Tabla1_2[[#This Row],[Base Minima]]/30*4</f>
        <v>154666.66666666666</v>
      </c>
      <c r="Z279">
        <f>Tabla1_2[[#This Row],[Fondo de Empleados]]+Tabla1_2[[#This Row],[Seguridad social]]</f>
        <v>252106.66666666666</v>
      </c>
      <c r="AA279">
        <f>Tabla1_2[[#This Row],[SALARIO]]/100*1.4</f>
        <v>16239.999999999998</v>
      </c>
      <c r="AB279">
        <f>Tabla1_2[[#This Row],[Base Minima]]/15*1.5</f>
        <v>116000</v>
      </c>
      <c r="AC279">
        <v>0</v>
      </c>
      <c r="AD279">
        <v>0</v>
      </c>
      <c r="AE279">
        <f>Tabla1_2[[#This Row],[Salario t]]/100*2</f>
        <v>11600</v>
      </c>
      <c r="AF279">
        <f>Tabla1_2[[#This Row],[Censantias]]/100*5</f>
        <v>580</v>
      </c>
      <c r="AG279">
        <f>Tabla1_2[[#This Row],[SALARIO]]/30*2</f>
        <v>77333.333333333328</v>
      </c>
      <c r="AH279">
        <v>0</v>
      </c>
      <c r="AI279">
        <f>Tabla1_2[[#This Row],[Prima]]+Tabla1_2[[#This Row],[Censantias]]+Tabla1_2[[#This Row],[Base Minima]]+Tabla1_2[[#This Row],[Subsidio de Transporte]]</f>
        <v>1330133.3333333333</v>
      </c>
      <c r="AJ279">
        <f>Tabla1_2[[#This Row],[Pago Neto]]*24</f>
        <v>31923200</v>
      </c>
      <c r="AK279">
        <v>0</v>
      </c>
      <c r="AL279">
        <v>20000</v>
      </c>
      <c r="AM279">
        <v>15</v>
      </c>
    </row>
    <row r="280" spans="1:39" x14ac:dyDescent="0.35">
      <c r="A280" t="s">
        <v>4954</v>
      </c>
      <c r="B280" t="s">
        <v>286</v>
      </c>
      <c r="C280" s="1">
        <v>34404</v>
      </c>
      <c r="D280" t="s">
        <v>1563</v>
      </c>
      <c r="E280" t="s">
        <v>1564</v>
      </c>
      <c r="F280" t="s">
        <v>3954</v>
      </c>
      <c r="G280" t="s">
        <v>2969</v>
      </c>
      <c r="H280" s="1">
        <v>41547.480879629627</v>
      </c>
      <c r="I280" t="s">
        <v>3675</v>
      </c>
      <c r="J280">
        <v>1160000</v>
      </c>
      <c r="K280">
        <v>15</v>
      </c>
      <c r="L280">
        <f>Tabla1_2[[#This Row],[SALARIO]]/30*Tabla1_2[[#This Row],[Dias Liquidados]]</f>
        <v>580000</v>
      </c>
      <c r="M280">
        <f>Tabla1_2[[#This Row],[SALARIO]]/100*14/2</f>
        <v>81200</v>
      </c>
      <c r="N280">
        <v>4</v>
      </c>
      <c r="O280">
        <f>Tabla1_2[[#This Row],[Salario t]]*Tabla1_2[[#This Row],['# de Salarios Minimos]]</f>
        <v>2320000</v>
      </c>
      <c r="P280">
        <f>Tabla1_2[[#This Row],[Salario t]]*12</f>
        <v>6960000</v>
      </c>
      <c r="Q280">
        <v>2</v>
      </c>
      <c r="R280">
        <v>2</v>
      </c>
      <c r="S280">
        <v>50000</v>
      </c>
      <c r="T280">
        <v>250000</v>
      </c>
      <c r="U280">
        <v>5000</v>
      </c>
      <c r="V280">
        <f>Tabla1_2[[#This Row],[SALARIO]]/100*8.4</f>
        <v>97440</v>
      </c>
      <c r="W280">
        <f>Tabla1_2[[#This Row],[Seguridad social]]/2</f>
        <v>48720</v>
      </c>
      <c r="X280">
        <f>Tabla1_2[[#This Row],[Seguridad social]]-Tabla1_2[[#This Row],[salud 4%]]</f>
        <v>48720</v>
      </c>
      <c r="Y280">
        <f>Tabla1_2[[#This Row],[Base Minima]]/30*4</f>
        <v>309333.33333333331</v>
      </c>
      <c r="Z280">
        <f>Tabla1_2[[#This Row],[Fondo de Empleados]]+Tabla1_2[[#This Row],[Seguridad social]]</f>
        <v>406773.33333333331</v>
      </c>
      <c r="AA280">
        <f>Tabla1_2[[#This Row],[SALARIO]]/100*1.4</f>
        <v>16239.999999999998</v>
      </c>
      <c r="AB280">
        <f>Tabla1_2[[#This Row],[Base Minima]]/15*1.5</f>
        <v>232000</v>
      </c>
      <c r="AC280">
        <v>0</v>
      </c>
      <c r="AD280">
        <v>0</v>
      </c>
      <c r="AE280">
        <f>Tabla1_2[[#This Row],[Salario t]]/100*2</f>
        <v>11600</v>
      </c>
      <c r="AF280">
        <f>Tabla1_2[[#This Row],[Censantias]]/100*5</f>
        <v>580</v>
      </c>
      <c r="AG280">
        <f>Tabla1_2[[#This Row],[SALARIO]]/30*2</f>
        <v>77333.333333333328</v>
      </c>
      <c r="AH280">
        <v>0</v>
      </c>
      <c r="AI280">
        <f>Tabla1_2[[#This Row],[Prima]]+Tabla1_2[[#This Row],[Censantias]]+Tabla1_2[[#This Row],[Base Minima]]+Tabla1_2[[#This Row],[Subsidio de Transporte]]</f>
        <v>2490133.3333333335</v>
      </c>
      <c r="AJ280">
        <f>Tabla1_2[[#This Row],[Pago Neto]]*24</f>
        <v>59763200</v>
      </c>
      <c r="AK280">
        <v>0</v>
      </c>
      <c r="AL280">
        <v>20000</v>
      </c>
      <c r="AM280">
        <v>15</v>
      </c>
    </row>
    <row r="281" spans="1:39" x14ac:dyDescent="0.35">
      <c r="A281" t="s">
        <v>4955</v>
      </c>
      <c r="B281" t="s">
        <v>287</v>
      </c>
      <c r="C281" s="1">
        <v>35595</v>
      </c>
      <c r="D281" t="s">
        <v>1565</v>
      </c>
      <c r="E281" t="s">
        <v>1566</v>
      </c>
      <c r="F281" t="s">
        <v>3955</v>
      </c>
      <c r="G281" t="s">
        <v>2970</v>
      </c>
      <c r="H281" s="1">
        <v>43674.233796296299</v>
      </c>
      <c r="I281" t="s">
        <v>3672</v>
      </c>
      <c r="J281">
        <v>1160000</v>
      </c>
      <c r="K281">
        <v>15</v>
      </c>
      <c r="L281">
        <f>Tabla1_2[[#This Row],[SALARIO]]/30*Tabla1_2[[#This Row],[Dias Liquidados]]</f>
        <v>580000</v>
      </c>
      <c r="M281">
        <f>Tabla1_2[[#This Row],[SALARIO]]/100*14/2</f>
        <v>81200</v>
      </c>
      <c r="N281">
        <v>4</v>
      </c>
      <c r="O281">
        <f>Tabla1_2[[#This Row],[Salario t]]*Tabla1_2[[#This Row],['# de Salarios Minimos]]</f>
        <v>2320000</v>
      </c>
      <c r="P281">
        <f>Tabla1_2[[#This Row],[Salario t]]*12</f>
        <v>6960000</v>
      </c>
      <c r="Q281">
        <v>2</v>
      </c>
      <c r="R281">
        <v>2</v>
      </c>
      <c r="S281">
        <v>50000</v>
      </c>
      <c r="T281">
        <v>250000</v>
      </c>
      <c r="U281">
        <v>5000</v>
      </c>
      <c r="V281">
        <f>Tabla1_2[[#This Row],[SALARIO]]/100*8.4</f>
        <v>97440</v>
      </c>
      <c r="W281">
        <f>Tabla1_2[[#This Row],[Seguridad social]]/2</f>
        <v>48720</v>
      </c>
      <c r="X281">
        <f>Tabla1_2[[#This Row],[Seguridad social]]-Tabla1_2[[#This Row],[salud 4%]]</f>
        <v>48720</v>
      </c>
      <c r="Y281">
        <f>Tabla1_2[[#This Row],[Base Minima]]/30*4</f>
        <v>309333.33333333331</v>
      </c>
      <c r="Z281">
        <f>Tabla1_2[[#This Row],[Fondo de Empleados]]+Tabla1_2[[#This Row],[Seguridad social]]</f>
        <v>406773.33333333331</v>
      </c>
      <c r="AA281">
        <f>Tabla1_2[[#This Row],[SALARIO]]/100*1.4</f>
        <v>16239.999999999998</v>
      </c>
      <c r="AB281">
        <f>Tabla1_2[[#This Row],[Base Minima]]/15*1.5</f>
        <v>232000</v>
      </c>
      <c r="AC281">
        <v>0</v>
      </c>
      <c r="AD281">
        <v>0</v>
      </c>
      <c r="AE281">
        <f>Tabla1_2[[#This Row],[Salario t]]/100*2</f>
        <v>11600</v>
      </c>
      <c r="AF281">
        <f>Tabla1_2[[#This Row],[Censantias]]/100*5</f>
        <v>580</v>
      </c>
      <c r="AG281">
        <f>Tabla1_2[[#This Row],[SALARIO]]/30*2</f>
        <v>77333.333333333328</v>
      </c>
      <c r="AH281">
        <v>0</v>
      </c>
      <c r="AI281">
        <f>Tabla1_2[[#This Row],[Prima]]+Tabla1_2[[#This Row],[Censantias]]+Tabla1_2[[#This Row],[Base Minima]]+Tabla1_2[[#This Row],[Subsidio de Transporte]]</f>
        <v>2490133.3333333335</v>
      </c>
      <c r="AJ281">
        <f>Tabla1_2[[#This Row],[Pago Neto]]*24</f>
        <v>59763200</v>
      </c>
      <c r="AK281">
        <v>0</v>
      </c>
      <c r="AL281">
        <v>20000</v>
      </c>
      <c r="AM281">
        <v>15</v>
      </c>
    </row>
    <row r="282" spans="1:39" x14ac:dyDescent="0.35">
      <c r="A282" t="s">
        <v>4956</v>
      </c>
      <c r="B282" t="s">
        <v>288</v>
      </c>
      <c r="C282" s="1">
        <v>32113</v>
      </c>
      <c r="D282" t="s">
        <v>1567</v>
      </c>
      <c r="E282" t="s">
        <v>1568</v>
      </c>
      <c r="F282" t="s">
        <v>3956</v>
      </c>
      <c r="G282" t="s">
        <v>2971</v>
      </c>
      <c r="H282" s="1">
        <v>43524.248645833337</v>
      </c>
      <c r="I282" t="s">
        <v>3672</v>
      </c>
      <c r="J282">
        <v>1160000</v>
      </c>
      <c r="K282">
        <v>15</v>
      </c>
      <c r="L282">
        <f>Tabla1_2[[#This Row],[SALARIO]]/30*Tabla1_2[[#This Row],[Dias Liquidados]]</f>
        <v>580000</v>
      </c>
      <c r="M282">
        <f>Tabla1_2[[#This Row],[SALARIO]]/100*14/2</f>
        <v>81200</v>
      </c>
      <c r="N282">
        <v>4</v>
      </c>
      <c r="O282">
        <f>Tabla1_2[[#This Row],[Salario t]]*Tabla1_2[[#This Row],['# de Salarios Minimos]]</f>
        <v>2320000</v>
      </c>
      <c r="P282">
        <f>Tabla1_2[[#This Row],[Salario t]]*12</f>
        <v>6960000</v>
      </c>
      <c r="Q282">
        <v>2</v>
      </c>
      <c r="R282">
        <v>2</v>
      </c>
      <c r="S282">
        <v>50000</v>
      </c>
      <c r="T282">
        <v>250000</v>
      </c>
      <c r="U282">
        <v>5000</v>
      </c>
      <c r="V282">
        <f>Tabla1_2[[#This Row],[SALARIO]]/100*8.4</f>
        <v>97440</v>
      </c>
      <c r="W282">
        <f>Tabla1_2[[#This Row],[Seguridad social]]/2</f>
        <v>48720</v>
      </c>
      <c r="X282">
        <f>Tabla1_2[[#This Row],[Seguridad social]]-Tabla1_2[[#This Row],[salud 4%]]</f>
        <v>48720</v>
      </c>
      <c r="Y282">
        <f>Tabla1_2[[#This Row],[Base Minima]]/30*4</f>
        <v>309333.33333333331</v>
      </c>
      <c r="Z282">
        <f>Tabla1_2[[#This Row],[Fondo de Empleados]]+Tabla1_2[[#This Row],[Seguridad social]]</f>
        <v>406773.33333333331</v>
      </c>
      <c r="AA282">
        <f>Tabla1_2[[#This Row],[SALARIO]]/100*1.4</f>
        <v>16239.999999999998</v>
      </c>
      <c r="AB282">
        <f>Tabla1_2[[#This Row],[Base Minima]]/15*1.5</f>
        <v>232000</v>
      </c>
      <c r="AC282">
        <v>0</v>
      </c>
      <c r="AD282">
        <v>0</v>
      </c>
      <c r="AE282">
        <f>Tabla1_2[[#This Row],[Salario t]]/100*2</f>
        <v>11600</v>
      </c>
      <c r="AF282">
        <f>Tabla1_2[[#This Row],[Censantias]]/100*5</f>
        <v>580</v>
      </c>
      <c r="AG282">
        <f>Tabla1_2[[#This Row],[SALARIO]]/30*2</f>
        <v>77333.333333333328</v>
      </c>
      <c r="AH282">
        <v>0</v>
      </c>
      <c r="AI282">
        <f>Tabla1_2[[#This Row],[Prima]]+Tabla1_2[[#This Row],[Censantias]]+Tabla1_2[[#This Row],[Base Minima]]+Tabla1_2[[#This Row],[Subsidio de Transporte]]</f>
        <v>2490133.3333333335</v>
      </c>
      <c r="AJ282">
        <f>Tabla1_2[[#This Row],[Pago Neto]]*24</f>
        <v>59763200</v>
      </c>
      <c r="AK282">
        <v>0</v>
      </c>
      <c r="AL282">
        <v>20000</v>
      </c>
      <c r="AM282">
        <v>15</v>
      </c>
    </row>
    <row r="283" spans="1:39" x14ac:dyDescent="0.35">
      <c r="A283" t="s">
        <v>4957</v>
      </c>
      <c r="B283" t="s">
        <v>289</v>
      </c>
      <c r="C283" s="1">
        <v>29682</v>
      </c>
      <c r="D283" t="s">
        <v>1569</v>
      </c>
      <c r="E283" t="s">
        <v>1570</v>
      </c>
      <c r="F283" t="s">
        <v>3957</v>
      </c>
      <c r="G283" t="s">
        <v>2972</v>
      </c>
      <c r="H283" s="1">
        <v>42535.441793981481</v>
      </c>
      <c r="I283" t="s">
        <v>3674</v>
      </c>
      <c r="J283">
        <v>1160000</v>
      </c>
      <c r="K283">
        <v>15</v>
      </c>
      <c r="L283">
        <f>Tabla1_2[[#This Row],[SALARIO]]/30*Tabla1_2[[#This Row],[Dias Liquidados]]</f>
        <v>580000</v>
      </c>
      <c r="M283">
        <f>Tabla1_2[[#This Row],[SALARIO]]/100*14/2</f>
        <v>81200</v>
      </c>
      <c r="N283">
        <v>5</v>
      </c>
      <c r="O283">
        <f>Tabla1_2[[#This Row],[Salario t]]*Tabla1_2[[#This Row],['# de Salarios Minimos]]</f>
        <v>2900000</v>
      </c>
      <c r="P283">
        <f>Tabla1_2[[#This Row],[Salario t]]*12</f>
        <v>6960000</v>
      </c>
      <c r="Q283">
        <v>2</v>
      </c>
      <c r="R283">
        <v>2</v>
      </c>
      <c r="S283">
        <v>50000</v>
      </c>
      <c r="T283">
        <v>250000</v>
      </c>
      <c r="U283">
        <v>5000</v>
      </c>
      <c r="V283">
        <f>Tabla1_2[[#This Row],[SALARIO]]/100*8.4</f>
        <v>97440</v>
      </c>
      <c r="W283">
        <f>Tabla1_2[[#This Row],[Seguridad social]]/2</f>
        <v>48720</v>
      </c>
      <c r="X283">
        <f>Tabla1_2[[#This Row],[Seguridad social]]-Tabla1_2[[#This Row],[salud 4%]]</f>
        <v>48720</v>
      </c>
      <c r="Y283">
        <f>Tabla1_2[[#This Row],[Base Minima]]/30*4</f>
        <v>386666.66666666669</v>
      </c>
      <c r="Z283">
        <f>Tabla1_2[[#This Row],[Fondo de Empleados]]+Tabla1_2[[#This Row],[Seguridad social]]</f>
        <v>484106.66666666669</v>
      </c>
      <c r="AA283">
        <f>Tabla1_2[[#This Row],[SALARIO]]/100*1.4</f>
        <v>16239.999999999998</v>
      </c>
      <c r="AB283">
        <f>Tabla1_2[[#This Row],[Base Minima]]/15*1.5</f>
        <v>290000</v>
      </c>
      <c r="AC283">
        <v>0</v>
      </c>
      <c r="AD283">
        <v>0</v>
      </c>
      <c r="AE283">
        <f>Tabla1_2[[#This Row],[Salario t]]/100*2</f>
        <v>11600</v>
      </c>
      <c r="AF283">
        <f>Tabla1_2[[#This Row],[Censantias]]/100*5</f>
        <v>580</v>
      </c>
      <c r="AG283">
        <f>Tabla1_2[[#This Row],[SALARIO]]/30*2</f>
        <v>77333.333333333328</v>
      </c>
      <c r="AH283">
        <v>0</v>
      </c>
      <c r="AI283">
        <f>Tabla1_2[[#This Row],[Prima]]+Tabla1_2[[#This Row],[Censantias]]+Tabla1_2[[#This Row],[Base Minima]]+Tabla1_2[[#This Row],[Subsidio de Transporte]]</f>
        <v>3070133.3333333335</v>
      </c>
      <c r="AJ283">
        <f>Tabla1_2[[#This Row],[Pago Neto]]*24</f>
        <v>73683200</v>
      </c>
      <c r="AK283">
        <v>0</v>
      </c>
      <c r="AL283">
        <v>20000</v>
      </c>
      <c r="AM283">
        <v>15</v>
      </c>
    </row>
    <row r="284" spans="1:39" x14ac:dyDescent="0.35">
      <c r="A284" t="s">
        <v>4958</v>
      </c>
      <c r="B284" t="s">
        <v>290</v>
      </c>
      <c r="C284" s="1">
        <v>25678</v>
      </c>
      <c r="D284" t="s">
        <v>1571</v>
      </c>
      <c r="E284" t="s">
        <v>1572</v>
      </c>
      <c r="F284" t="s">
        <v>3958</v>
      </c>
      <c r="G284" t="s">
        <v>2973</v>
      </c>
      <c r="H284" s="1">
        <v>40885.832106481481</v>
      </c>
      <c r="I284" t="s">
        <v>3671</v>
      </c>
      <c r="J284">
        <v>1160000</v>
      </c>
      <c r="K284">
        <v>15</v>
      </c>
      <c r="L284">
        <f>Tabla1_2[[#This Row],[SALARIO]]/30*Tabla1_2[[#This Row],[Dias Liquidados]]</f>
        <v>580000</v>
      </c>
      <c r="M284">
        <f>Tabla1_2[[#This Row],[SALARIO]]/100*14/2</f>
        <v>81200</v>
      </c>
      <c r="N284">
        <v>5</v>
      </c>
      <c r="O284">
        <f>Tabla1_2[[#This Row],[Salario t]]*Tabla1_2[[#This Row],['# de Salarios Minimos]]</f>
        <v>2900000</v>
      </c>
      <c r="P284">
        <f>Tabla1_2[[#This Row],[Salario t]]*12</f>
        <v>6960000</v>
      </c>
      <c r="Q284">
        <v>2</v>
      </c>
      <c r="R284">
        <v>2</v>
      </c>
      <c r="S284">
        <v>50000</v>
      </c>
      <c r="T284">
        <v>250000</v>
      </c>
      <c r="U284">
        <v>5000</v>
      </c>
      <c r="V284">
        <f>Tabla1_2[[#This Row],[SALARIO]]/100*8.4</f>
        <v>97440</v>
      </c>
      <c r="W284">
        <f>Tabla1_2[[#This Row],[Seguridad social]]/2</f>
        <v>48720</v>
      </c>
      <c r="X284">
        <f>Tabla1_2[[#This Row],[Seguridad social]]-Tabla1_2[[#This Row],[salud 4%]]</f>
        <v>48720</v>
      </c>
      <c r="Y284">
        <f>Tabla1_2[[#This Row],[Base Minima]]/30*4</f>
        <v>386666.66666666669</v>
      </c>
      <c r="Z284">
        <f>Tabla1_2[[#This Row],[Fondo de Empleados]]+Tabla1_2[[#This Row],[Seguridad social]]</f>
        <v>484106.66666666669</v>
      </c>
      <c r="AA284">
        <f>Tabla1_2[[#This Row],[SALARIO]]/100*1.4</f>
        <v>16239.999999999998</v>
      </c>
      <c r="AB284">
        <f>Tabla1_2[[#This Row],[Base Minima]]/15*1.5</f>
        <v>290000</v>
      </c>
      <c r="AC284">
        <v>0</v>
      </c>
      <c r="AD284">
        <v>0</v>
      </c>
      <c r="AE284">
        <f>Tabla1_2[[#This Row],[Salario t]]/100*2</f>
        <v>11600</v>
      </c>
      <c r="AF284">
        <f>Tabla1_2[[#This Row],[Censantias]]/100*5</f>
        <v>580</v>
      </c>
      <c r="AG284">
        <f>Tabla1_2[[#This Row],[SALARIO]]/30*2</f>
        <v>77333.333333333328</v>
      </c>
      <c r="AH284">
        <v>0</v>
      </c>
      <c r="AI284">
        <f>Tabla1_2[[#This Row],[Prima]]+Tabla1_2[[#This Row],[Censantias]]+Tabla1_2[[#This Row],[Base Minima]]+Tabla1_2[[#This Row],[Subsidio de Transporte]]</f>
        <v>3070133.3333333335</v>
      </c>
      <c r="AJ284">
        <f>Tabla1_2[[#This Row],[Pago Neto]]*24</f>
        <v>73683200</v>
      </c>
      <c r="AK284">
        <v>0</v>
      </c>
      <c r="AL284">
        <v>20000</v>
      </c>
      <c r="AM284">
        <v>15</v>
      </c>
    </row>
    <row r="285" spans="1:39" x14ac:dyDescent="0.35">
      <c r="A285" t="s">
        <v>4959</v>
      </c>
      <c r="B285" t="s">
        <v>291</v>
      </c>
      <c r="C285" s="1">
        <v>33400</v>
      </c>
      <c r="D285" t="s">
        <v>1573</v>
      </c>
      <c r="E285" t="s">
        <v>1574</v>
      </c>
      <c r="F285" t="s">
        <v>3959</v>
      </c>
      <c r="G285" t="s">
        <v>2974</v>
      </c>
      <c r="H285" s="1">
        <v>42995.284710648149</v>
      </c>
      <c r="I285" t="s">
        <v>3671</v>
      </c>
      <c r="J285">
        <v>1160000</v>
      </c>
      <c r="K285">
        <v>15</v>
      </c>
      <c r="L285">
        <f>Tabla1_2[[#This Row],[SALARIO]]/30*Tabla1_2[[#This Row],[Dias Liquidados]]</f>
        <v>580000</v>
      </c>
      <c r="M285">
        <f>Tabla1_2[[#This Row],[SALARIO]]/100*14/2</f>
        <v>81200</v>
      </c>
      <c r="N285">
        <v>6</v>
      </c>
      <c r="O285">
        <f>Tabla1_2[[#This Row],[Salario t]]*Tabla1_2[[#This Row],['# de Salarios Minimos]]</f>
        <v>3480000</v>
      </c>
      <c r="P285">
        <f>Tabla1_2[[#This Row],[Salario t]]*12</f>
        <v>6960000</v>
      </c>
      <c r="Q285">
        <v>2</v>
      </c>
      <c r="R285">
        <v>2</v>
      </c>
      <c r="S285">
        <v>50000</v>
      </c>
      <c r="T285">
        <v>250000</v>
      </c>
      <c r="U285">
        <v>5000</v>
      </c>
      <c r="V285">
        <f>Tabla1_2[[#This Row],[SALARIO]]/100*8.4</f>
        <v>97440</v>
      </c>
      <c r="W285">
        <f>Tabla1_2[[#This Row],[Seguridad social]]/2</f>
        <v>48720</v>
      </c>
      <c r="X285">
        <f>Tabla1_2[[#This Row],[Seguridad social]]-Tabla1_2[[#This Row],[salud 4%]]</f>
        <v>48720</v>
      </c>
      <c r="Y285">
        <f>Tabla1_2[[#This Row],[Base Minima]]/30*4</f>
        <v>464000</v>
      </c>
      <c r="Z285">
        <f>Tabla1_2[[#This Row],[Fondo de Empleados]]+Tabla1_2[[#This Row],[Seguridad social]]</f>
        <v>561440</v>
      </c>
      <c r="AA285">
        <f>Tabla1_2[[#This Row],[SALARIO]]/100*1.4</f>
        <v>16239.999999999998</v>
      </c>
      <c r="AB285">
        <f>Tabla1_2[[#This Row],[Base Minima]]/15*1.5</f>
        <v>348000</v>
      </c>
      <c r="AC285">
        <v>0</v>
      </c>
      <c r="AD285">
        <v>0</v>
      </c>
      <c r="AE285">
        <f>Tabla1_2[[#This Row],[Salario t]]/100*2</f>
        <v>11600</v>
      </c>
      <c r="AF285">
        <f>Tabla1_2[[#This Row],[Censantias]]/100*5</f>
        <v>580</v>
      </c>
      <c r="AG285">
        <f>Tabla1_2[[#This Row],[SALARIO]]/30*2</f>
        <v>77333.333333333328</v>
      </c>
      <c r="AH285">
        <v>0</v>
      </c>
      <c r="AI285">
        <f>Tabla1_2[[#This Row],[Prima]]+Tabla1_2[[#This Row],[Censantias]]+Tabla1_2[[#This Row],[Base Minima]]+Tabla1_2[[#This Row],[Subsidio de Transporte]]</f>
        <v>3650133.3333333335</v>
      </c>
      <c r="AJ285">
        <f>Tabla1_2[[#This Row],[Pago Neto]]*24</f>
        <v>87603200</v>
      </c>
      <c r="AK285">
        <v>0</v>
      </c>
      <c r="AL285">
        <v>20000</v>
      </c>
      <c r="AM285">
        <v>15</v>
      </c>
    </row>
    <row r="286" spans="1:39" x14ac:dyDescent="0.35">
      <c r="A286" t="s">
        <v>4960</v>
      </c>
      <c r="B286" t="s">
        <v>292</v>
      </c>
      <c r="C286" s="1">
        <v>31998</v>
      </c>
      <c r="D286" t="s">
        <v>1575</v>
      </c>
      <c r="E286" t="s">
        <v>1576</v>
      </c>
      <c r="F286" t="s">
        <v>3960</v>
      </c>
      <c r="G286" t="s">
        <v>2975</v>
      </c>
      <c r="H286" s="1">
        <v>41749.716666666667</v>
      </c>
      <c r="I286" t="s">
        <v>3674</v>
      </c>
      <c r="J286">
        <v>1160000</v>
      </c>
      <c r="K286">
        <v>15</v>
      </c>
      <c r="L286">
        <f>Tabla1_2[[#This Row],[SALARIO]]/30*Tabla1_2[[#This Row],[Dias Liquidados]]</f>
        <v>580000</v>
      </c>
      <c r="M286">
        <f>Tabla1_2[[#This Row],[SALARIO]]/100*14/2</f>
        <v>81200</v>
      </c>
      <c r="N286">
        <v>6</v>
      </c>
      <c r="O286">
        <f>Tabla1_2[[#This Row],[Salario t]]*Tabla1_2[[#This Row],['# de Salarios Minimos]]</f>
        <v>3480000</v>
      </c>
      <c r="P286">
        <f>Tabla1_2[[#This Row],[Salario t]]*12</f>
        <v>6960000</v>
      </c>
      <c r="Q286">
        <v>2</v>
      </c>
      <c r="R286">
        <v>2</v>
      </c>
      <c r="S286">
        <v>50000</v>
      </c>
      <c r="T286">
        <v>250000</v>
      </c>
      <c r="U286">
        <v>5000</v>
      </c>
      <c r="V286">
        <f>Tabla1_2[[#This Row],[SALARIO]]/100*8.4</f>
        <v>97440</v>
      </c>
      <c r="W286">
        <f>Tabla1_2[[#This Row],[Seguridad social]]/2</f>
        <v>48720</v>
      </c>
      <c r="X286">
        <f>Tabla1_2[[#This Row],[Seguridad social]]-Tabla1_2[[#This Row],[salud 4%]]</f>
        <v>48720</v>
      </c>
      <c r="Y286">
        <f>Tabla1_2[[#This Row],[Base Minima]]/30*4</f>
        <v>464000</v>
      </c>
      <c r="Z286">
        <f>Tabla1_2[[#This Row],[Fondo de Empleados]]+Tabla1_2[[#This Row],[Seguridad social]]</f>
        <v>561440</v>
      </c>
      <c r="AA286">
        <f>Tabla1_2[[#This Row],[SALARIO]]/100*1.4</f>
        <v>16239.999999999998</v>
      </c>
      <c r="AB286">
        <f>Tabla1_2[[#This Row],[Base Minima]]/15*1.5</f>
        <v>348000</v>
      </c>
      <c r="AC286">
        <v>0</v>
      </c>
      <c r="AD286">
        <v>0</v>
      </c>
      <c r="AE286">
        <f>Tabla1_2[[#This Row],[Salario t]]/100*2</f>
        <v>11600</v>
      </c>
      <c r="AF286">
        <f>Tabla1_2[[#This Row],[Censantias]]/100*5</f>
        <v>580</v>
      </c>
      <c r="AG286">
        <f>Tabla1_2[[#This Row],[SALARIO]]/30*2</f>
        <v>77333.333333333328</v>
      </c>
      <c r="AH286">
        <v>0</v>
      </c>
      <c r="AI286">
        <f>Tabla1_2[[#This Row],[Prima]]+Tabla1_2[[#This Row],[Censantias]]+Tabla1_2[[#This Row],[Base Minima]]+Tabla1_2[[#This Row],[Subsidio de Transporte]]</f>
        <v>3650133.3333333335</v>
      </c>
      <c r="AJ286">
        <f>Tabla1_2[[#This Row],[Pago Neto]]*24</f>
        <v>87603200</v>
      </c>
      <c r="AK286">
        <v>0</v>
      </c>
      <c r="AL286">
        <v>20000</v>
      </c>
      <c r="AM286">
        <v>15</v>
      </c>
    </row>
    <row r="287" spans="1:39" x14ac:dyDescent="0.35">
      <c r="A287" t="s">
        <v>4961</v>
      </c>
      <c r="B287" t="s">
        <v>293</v>
      </c>
      <c r="C287" s="1">
        <v>29814</v>
      </c>
      <c r="D287" t="s">
        <v>1577</v>
      </c>
      <c r="E287" t="s">
        <v>1578</v>
      </c>
      <c r="F287" t="s">
        <v>3961</v>
      </c>
      <c r="G287" t="s">
        <v>2976</v>
      </c>
      <c r="H287" s="1">
        <v>41323.281527777777</v>
      </c>
      <c r="I287" t="s">
        <v>3675</v>
      </c>
      <c r="J287">
        <v>1160000</v>
      </c>
      <c r="K287">
        <v>15</v>
      </c>
      <c r="L287">
        <f>Tabla1_2[[#This Row],[SALARIO]]/30*Tabla1_2[[#This Row],[Dias Liquidados]]</f>
        <v>580000</v>
      </c>
      <c r="M287">
        <f>Tabla1_2[[#This Row],[SALARIO]]/100*14/2</f>
        <v>81200</v>
      </c>
      <c r="N287">
        <v>1</v>
      </c>
      <c r="O287">
        <f>Tabla1_2[[#This Row],[Salario t]]*Tabla1_2[[#This Row],['# de Salarios Minimos]]</f>
        <v>580000</v>
      </c>
      <c r="P287">
        <f>Tabla1_2[[#This Row],[Salario t]]*12</f>
        <v>6960000</v>
      </c>
      <c r="Q287">
        <v>2</v>
      </c>
      <c r="R287">
        <v>2</v>
      </c>
      <c r="S287">
        <v>50000</v>
      </c>
      <c r="T287">
        <v>250000</v>
      </c>
      <c r="U287">
        <v>5000</v>
      </c>
      <c r="V287">
        <f>Tabla1_2[[#This Row],[SALARIO]]/100*8.4</f>
        <v>97440</v>
      </c>
      <c r="W287">
        <f>Tabla1_2[[#This Row],[Seguridad social]]/2</f>
        <v>48720</v>
      </c>
      <c r="X287">
        <f>Tabla1_2[[#This Row],[Seguridad social]]-Tabla1_2[[#This Row],[salud 4%]]</f>
        <v>48720</v>
      </c>
      <c r="Y287">
        <f>Tabla1_2[[#This Row],[Base Minima]]/30*4</f>
        <v>77333.333333333328</v>
      </c>
      <c r="Z287">
        <f>Tabla1_2[[#This Row],[Fondo de Empleados]]+Tabla1_2[[#This Row],[Seguridad social]]</f>
        <v>174773.33333333331</v>
      </c>
      <c r="AA287">
        <f>Tabla1_2[[#This Row],[SALARIO]]/100*1.4</f>
        <v>16239.999999999998</v>
      </c>
      <c r="AB287">
        <f>Tabla1_2[[#This Row],[Base Minima]]/15*1.5</f>
        <v>58000</v>
      </c>
      <c r="AC287">
        <v>0</v>
      </c>
      <c r="AD287">
        <v>0</v>
      </c>
      <c r="AE287">
        <f>Tabla1_2[[#This Row],[Salario t]]/100*2</f>
        <v>11600</v>
      </c>
      <c r="AF287">
        <f>Tabla1_2[[#This Row],[Censantias]]/100*5</f>
        <v>580</v>
      </c>
      <c r="AG287">
        <f>Tabla1_2[[#This Row],[SALARIO]]/30*2</f>
        <v>77333.333333333328</v>
      </c>
      <c r="AH287">
        <v>0</v>
      </c>
      <c r="AI287">
        <f>Tabla1_2[[#This Row],[Prima]]+Tabla1_2[[#This Row],[Censantias]]+Tabla1_2[[#This Row],[Base Minima]]+Tabla1_2[[#This Row],[Subsidio de Transporte]]</f>
        <v>750133.33333333337</v>
      </c>
      <c r="AJ287">
        <f>Tabla1_2[[#This Row],[Pago Neto]]*24</f>
        <v>18003200</v>
      </c>
      <c r="AK287">
        <v>0</v>
      </c>
      <c r="AL287">
        <v>20000</v>
      </c>
      <c r="AM287">
        <v>15</v>
      </c>
    </row>
    <row r="288" spans="1:39" x14ac:dyDescent="0.35">
      <c r="A288" t="s">
        <v>4962</v>
      </c>
      <c r="B288" t="s">
        <v>294</v>
      </c>
      <c r="C288" s="1">
        <v>30490</v>
      </c>
      <c r="D288" t="s">
        <v>1579</v>
      </c>
      <c r="E288" t="s">
        <v>1580</v>
      </c>
      <c r="F288" t="s">
        <v>3962</v>
      </c>
      <c r="G288" t="s">
        <v>2977</v>
      </c>
      <c r="H288" s="1">
        <v>38515.100057870368</v>
      </c>
      <c r="I288" t="s">
        <v>3674</v>
      </c>
      <c r="J288">
        <v>1160000</v>
      </c>
      <c r="K288">
        <v>15</v>
      </c>
      <c r="L288">
        <f>Tabla1_2[[#This Row],[SALARIO]]/30*Tabla1_2[[#This Row],[Dias Liquidados]]</f>
        <v>580000</v>
      </c>
      <c r="M288">
        <f>Tabla1_2[[#This Row],[SALARIO]]/100*14/2</f>
        <v>81200</v>
      </c>
      <c r="N288">
        <v>1</v>
      </c>
      <c r="O288">
        <f>Tabla1_2[[#This Row],[Salario t]]*Tabla1_2[[#This Row],['# de Salarios Minimos]]</f>
        <v>580000</v>
      </c>
      <c r="P288">
        <f>Tabla1_2[[#This Row],[Salario t]]*12</f>
        <v>6960000</v>
      </c>
      <c r="Q288">
        <v>2</v>
      </c>
      <c r="R288">
        <v>2</v>
      </c>
      <c r="S288">
        <v>50000</v>
      </c>
      <c r="T288">
        <v>250000</v>
      </c>
      <c r="U288">
        <v>5000</v>
      </c>
      <c r="V288">
        <f>Tabla1_2[[#This Row],[SALARIO]]/100*8.4</f>
        <v>97440</v>
      </c>
      <c r="W288">
        <f>Tabla1_2[[#This Row],[Seguridad social]]/2</f>
        <v>48720</v>
      </c>
      <c r="X288">
        <f>Tabla1_2[[#This Row],[Seguridad social]]-Tabla1_2[[#This Row],[salud 4%]]</f>
        <v>48720</v>
      </c>
      <c r="Y288">
        <f>Tabla1_2[[#This Row],[Base Minima]]/30*4</f>
        <v>77333.333333333328</v>
      </c>
      <c r="Z288">
        <f>Tabla1_2[[#This Row],[Fondo de Empleados]]+Tabla1_2[[#This Row],[Seguridad social]]</f>
        <v>174773.33333333331</v>
      </c>
      <c r="AA288">
        <f>Tabla1_2[[#This Row],[SALARIO]]/100*1.4</f>
        <v>16239.999999999998</v>
      </c>
      <c r="AB288">
        <f>Tabla1_2[[#This Row],[Base Minima]]/15*1.5</f>
        <v>58000</v>
      </c>
      <c r="AC288">
        <v>0</v>
      </c>
      <c r="AD288">
        <v>0</v>
      </c>
      <c r="AE288">
        <f>Tabla1_2[[#This Row],[Salario t]]/100*2</f>
        <v>11600</v>
      </c>
      <c r="AF288">
        <f>Tabla1_2[[#This Row],[Censantias]]/100*5</f>
        <v>580</v>
      </c>
      <c r="AG288">
        <f>Tabla1_2[[#This Row],[SALARIO]]/30*2</f>
        <v>77333.333333333328</v>
      </c>
      <c r="AH288">
        <v>0</v>
      </c>
      <c r="AI288">
        <f>Tabla1_2[[#This Row],[Prima]]+Tabla1_2[[#This Row],[Censantias]]+Tabla1_2[[#This Row],[Base Minima]]+Tabla1_2[[#This Row],[Subsidio de Transporte]]</f>
        <v>750133.33333333337</v>
      </c>
      <c r="AJ288">
        <f>Tabla1_2[[#This Row],[Pago Neto]]*24</f>
        <v>18003200</v>
      </c>
      <c r="AK288">
        <v>0</v>
      </c>
      <c r="AL288">
        <v>20000</v>
      </c>
      <c r="AM288">
        <v>15</v>
      </c>
    </row>
    <row r="289" spans="1:39" x14ac:dyDescent="0.35">
      <c r="A289" t="s">
        <v>4963</v>
      </c>
      <c r="B289" t="s">
        <v>295</v>
      </c>
      <c r="C289" s="1">
        <v>34706</v>
      </c>
      <c r="D289" t="s">
        <v>1581</v>
      </c>
      <c r="E289" t="s">
        <v>1582</v>
      </c>
      <c r="F289" t="s">
        <v>3963</v>
      </c>
      <c r="G289" t="s">
        <v>2978</v>
      </c>
      <c r="H289" s="1">
        <v>43464.149502314816</v>
      </c>
      <c r="I289" t="s">
        <v>3675</v>
      </c>
      <c r="J289">
        <v>1160000</v>
      </c>
      <c r="K289">
        <v>15</v>
      </c>
      <c r="L289">
        <f>Tabla1_2[[#This Row],[SALARIO]]/30*Tabla1_2[[#This Row],[Dias Liquidados]]</f>
        <v>580000</v>
      </c>
      <c r="M289">
        <f>Tabla1_2[[#This Row],[SALARIO]]/100*14/2</f>
        <v>81200</v>
      </c>
      <c r="N289">
        <v>1</v>
      </c>
      <c r="O289">
        <f>Tabla1_2[[#This Row],[Salario t]]*Tabla1_2[[#This Row],['# de Salarios Minimos]]</f>
        <v>580000</v>
      </c>
      <c r="P289">
        <f>Tabla1_2[[#This Row],[Salario t]]*12</f>
        <v>6960000</v>
      </c>
      <c r="Q289">
        <v>2</v>
      </c>
      <c r="R289">
        <v>2</v>
      </c>
      <c r="S289">
        <v>50000</v>
      </c>
      <c r="T289">
        <v>250000</v>
      </c>
      <c r="U289">
        <v>5000</v>
      </c>
      <c r="V289">
        <f>Tabla1_2[[#This Row],[SALARIO]]/100*8.4</f>
        <v>97440</v>
      </c>
      <c r="W289">
        <f>Tabla1_2[[#This Row],[Seguridad social]]/2</f>
        <v>48720</v>
      </c>
      <c r="X289">
        <f>Tabla1_2[[#This Row],[Seguridad social]]-Tabla1_2[[#This Row],[salud 4%]]</f>
        <v>48720</v>
      </c>
      <c r="Y289">
        <f>Tabla1_2[[#This Row],[Base Minima]]/30*4</f>
        <v>77333.333333333328</v>
      </c>
      <c r="Z289">
        <f>Tabla1_2[[#This Row],[Fondo de Empleados]]+Tabla1_2[[#This Row],[Seguridad social]]</f>
        <v>174773.33333333331</v>
      </c>
      <c r="AA289">
        <f>Tabla1_2[[#This Row],[SALARIO]]/100*1.4</f>
        <v>16239.999999999998</v>
      </c>
      <c r="AB289">
        <f>Tabla1_2[[#This Row],[Base Minima]]/15*1.5</f>
        <v>58000</v>
      </c>
      <c r="AC289">
        <v>0</v>
      </c>
      <c r="AD289">
        <v>0</v>
      </c>
      <c r="AE289">
        <f>Tabla1_2[[#This Row],[Salario t]]/100*2</f>
        <v>11600</v>
      </c>
      <c r="AF289">
        <f>Tabla1_2[[#This Row],[Censantias]]/100*5</f>
        <v>580</v>
      </c>
      <c r="AG289">
        <f>Tabla1_2[[#This Row],[SALARIO]]/30*2</f>
        <v>77333.333333333328</v>
      </c>
      <c r="AH289">
        <v>0</v>
      </c>
      <c r="AI289">
        <f>Tabla1_2[[#This Row],[Prima]]+Tabla1_2[[#This Row],[Censantias]]+Tabla1_2[[#This Row],[Base Minima]]+Tabla1_2[[#This Row],[Subsidio de Transporte]]</f>
        <v>750133.33333333337</v>
      </c>
      <c r="AJ289">
        <f>Tabla1_2[[#This Row],[Pago Neto]]*24</f>
        <v>18003200</v>
      </c>
      <c r="AK289">
        <v>0</v>
      </c>
      <c r="AL289">
        <v>20000</v>
      </c>
      <c r="AM289">
        <v>15</v>
      </c>
    </row>
    <row r="290" spans="1:39" x14ac:dyDescent="0.35">
      <c r="A290" t="s">
        <v>4964</v>
      </c>
      <c r="B290" t="s">
        <v>296</v>
      </c>
      <c r="C290" s="1">
        <v>26643</v>
      </c>
      <c r="D290" t="s">
        <v>1583</v>
      </c>
      <c r="E290" t="s">
        <v>1584</v>
      </c>
      <c r="F290" t="s">
        <v>3964</v>
      </c>
      <c r="G290" t="s">
        <v>2979</v>
      </c>
      <c r="H290" s="1">
        <v>43040.732488425929</v>
      </c>
      <c r="I290" t="s">
        <v>3674</v>
      </c>
      <c r="J290">
        <v>1160000</v>
      </c>
      <c r="K290">
        <v>15</v>
      </c>
      <c r="L290">
        <f>Tabla1_2[[#This Row],[SALARIO]]/30*Tabla1_2[[#This Row],[Dias Liquidados]]</f>
        <v>580000</v>
      </c>
      <c r="M290">
        <f>Tabla1_2[[#This Row],[SALARIO]]/100*14/2</f>
        <v>81200</v>
      </c>
      <c r="N290">
        <v>1</v>
      </c>
      <c r="O290">
        <f>Tabla1_2[[#This Row],[Salario t]]*Tabla1_2[[#This Row],['# de Salarios Minimos]]</f>
        <v>580000</v>
      </c>
      <c r="P290">
        <f>Tabla1_2[[#This Row],[Salario t]]*12</f>
        <v>6960000</v>
      </c>
      <c r="Q290">
        <v>2</v>
      </c>
      <c r="R290">
        <v>2</v>
      </c>
      <c r="S290">
        <v>50000</v>
      </c>
      <c r="T290">
        <v>250000</v>
      </c>
      <c r="U290">
        <v>5000</v>
      </c>
      <c r="V290">
        <f>Tabla1_2[[#This Row],[SALARIO]]/100*8.4</f>
        <v>97440</v>
      </c>
      <c r="W290">
        <f>Tabla1_2[[#This Row],[Seguridad social]]/2</f>
        <v>48720</v>
      </c>
      <c r="X290">
        <f>Tabla1_2[[#This Row],[Seguridad social]]-Tabla1_2[[#This Row],[salud 4%]]</f>
        <v>48720</v>
      </c>
      <c r="Y290">
        <f>Tabla1_2[[#This Row],[Base Minima]]/30*4</f>
        <v>77333.333333333328</v>
      </c>
      <c r="Z290">
        <f>Tabla1_2[[#This Row],[Fondo de Empleados]]+Tabla1_2[[#This Row],[Seguridad social]]</f>
        <v>174773.33333333331</v>
      </c>
      <c r="AA290">
        <f>Tabla1_2[[#This Row],[SALARIO]]/100*1.4</f>
        <v>16239.999999999998</v>
      </c>
      <c r="AB290">
        <f>Tabla1_2[[#This Row],[Base Minima]]/15*1.5</f>
        <v>58000</v>
      </c>
      <c r="AC290">
        <v>0</v>
      </c>
      <c r="AD290">
        <v>0</v>
      </c>
      <c r="AE290">
        <f>Tabla1_2[[#This Row],[Salario t]]/100*2</f>
        <v>11600</v>
      </c>
      <c r="AF290">
        <f>Tabla1_2[[#This Row],[Censantias]]/100*5</f>
        <v>580</v>
      </c>
      <c r="AG290">
        <f>Tabla1_2[[#This Row],[SALARIO]]/30*2</f>
        <v>77333.333333333328</v>
      </c>
      <c r="AH290">
        <v>0</v>
      </c>
      <c r="AI290">
        <f>Tabla1_2[[#This Row],[Prima]]+Tabla1_2[[#This Row],[Censantias]]+Tabla1_2[[#This Row],[Base Minima]]+Tabla1_2[[#This Row],[Subsidio de Transporte]]</f>
        <v>750133.33333333337</v>
      </c>
      <c r="AJ290">
        <f>Tabla1_2[[#This Row],[Pago Neto]]*24</f>
        <v>18003200</v>
      </c>
      <c r="AK290">
        <v>0</v>
      </c>
      <c r="AL290">
        <v>20000</v>
      </c>
      <c r="AM290">
        <v>15</v>
      </c>
    </row>
    <row r="291" spans="1:39" x14ac:dyDescent="0.35">
      <c r="A291" t="s">
        <v>4965</v>
      </c>
      <c r="B291" t="s">
        <v>297</v>
      </c>
      <c r="C291" s="1">
        <v>25785</v>
      </c>
      <c r="D291" t="s">
        <v>1585</v>
      </c>
      <c r="E291" t="s">
        <v>1586</v>
      </c>
      <c r="F291" t="s">
        <v>3965</v>
      </c>
      <c r="G291" t="s">
        <v>2980</v>
      </c>
      <c r="H291" s="1">
        <v>41448.701967592591</v>
      </c>
      <c r="I291" t="s">
        <v>3672</v>
      </c>
      <c r="J291">
        <v>1160000</v>
      </c>
      <c r="K291">
        <v>15</v>
      </c>
      <c r="L291">
        <f>Tabla1_2[[#This Row],[SALARIO]]/30*Tabla1_2[[#This Row],[Dias Liquidados]]</f>
        <v>580000</v>
      </c>
      <c r="M291">
        <f>Tabla1_2[[#This Row],[SALARIO]]/100*14/2</f>
        <v>81200</v>
      </c>
      <c r="N291">
        <v>1</v>
      </c>
      <c r="O291">
        <f>Tabla1_2[[#This Row],[Salario t]]*Tabla1_2[[#This Row],['# de Salarios Minimos]]</f>
        <v>580000</v>
      </c>
      <c r="P291">
        <f>Tabla1_2[[#This Row],[Salario t]]*12</f>
        <v>6960000</v>
      </c>
      <c r="Q291">
        <v>2</v>
      </c>
      <c r="R291">
        <v>2</v>
      </c>
      <c r="S291">
        <v>50000</v>
      </c>
      <c r="T291">
        <v>250000</v>
      </c>
      <c r="U291">
        <v>5000</v>
      </c>
      <c r="V291">
        <f>Tabla1_2[[#This Row],[SALARIO]]/100*8.4</f>
        <v>97440</v>
      </c>
      <c r="W291">
        <f>Tabla1_2[[#This Row],[Seguridad social]]/2</f>
        <v>48720</v>
      </c>
      <c r="X291">
        <f>Tabla1_2[[#This Row],[Seguridad social]]-Tabla1_2[[#This Row],[salud 4%]]</f>
        <v>48720</v>
      </c>
      <c r="Y291">
        <f>Tabla1_2[[#This Row],[Base Minima]]/30*4</f>
        <v>77333.333333333328</v>
      </c>
      <c r="Z291">
        <f>Tabla1_2[[#This Row],[Fondo de Empleados]]+Tabla1_2[[#This Row],[Seguridad social]]</f>
        <v>174773.33333333331</v>
      </c>
      <c r="AA291">
        <f>Tabla1_2[[#This Row],[SALARIO]]/100*1.4</f>
        <v>16239.999999999998</v>
      </c>
      <c r="AB291">
        <f>Tabla1_2[[#This Row],[Base Minima]]/15*1.5</f>
        <v>58000</v>
      </c>
      <c r="AC291">
        <v>0</v>
      </c>
      <c r="AD291">
        <v>0</v>
      </c>
      <c r="AE291">
        <f>Tabla1_2[[#This Row],[Salario t]]/100*2</f>
        <v>11600</v>
      </c>
      <c r="AF291">
        <f>Tabla1_2[[#This Row],[Censantias]]/100*5</f>
        <v>580</v>
      </c>
      <c r="AG291">
        <f>Tabla1_2[[#This Row],[SALARIO]]/30*2</f>
        <v>77333.333333333328</v>
      </c>
      <c r="AH291">
        <v>0</v>
      </c>
      <c r="AI291">
        <f>Tabla1_2[[#This Row],[Prima]]+Tabla1_2[[#This Row],[Censantias]]+Tabla1_2[[#This Row],[Base Minima]]+Tabla1_2[[#This Row],[Subsidio de Transporte]]</f>
        <v>750133.33333333337</v>
      </c>
      <c r="AJ291">
        <f>Tabla1_2[[#This Row],[Pago Neto]]*24</f>
        <v>18003200</v>
      </c>
      <c r="AK291">
        <v>0</v>
      </c>
      <c r="AL291">
        <v>20000</v>
      </c>
      <c r="AM291">
        <v>15</v>
      </c>
    </row>
    <row r="292" spans="1:39" x14ac:dyDescent="0.35">
      <c r="A292" t="s">
        <v>4966</v>
      </c>
      <c r="B292" t="s">
        <v>298</v>
      </c>
      <c r="C292" s="1">
        <v>26571</v>
      </c>
      <c r="D292" t="s">
        <v>1587</v>
      </c>
      <c r="E292" t="s">
        <v>1588</v>
      </c>
      <c r="F292" t="s">
        <v>3966</v>
      </c>
      <c r="G292" t="s">
        <v>2732</v>
      </c>
      <c r="H292" s="1">
        <v>39049.339155092595</v>
      </c>
      <c r="I292" t="s">
        <v>3671</v>
      </c>
      <c r="J292">
        <v>1160000</v>
      </c>
      <c r="K292">
        <v>15</v>
      </c>
      <c r="L292">
        <f>Tabla1_2[[#This Row],[SALARIO]]/30*Tabla1_2[[#This Row],[Dias Liquidados]]</f>
        <v>580000</v>
      </c>
      <c r="M292">
        <f>Tabla1_2[[#This Row],[SALARIO]]/100*14/2</f>
        <v>81200</v>
      </c>
      <c r="N292">
        <v>2</v>
      </c>
      <c r="O292">
        <f>Tabla1_2[[#This Row],[Salario t]]*Tabla1_2[[#This Row],['# de Salarios Minimos]]</f>
        <v>1160000</v>
      </c>
      <c r="P292">
        <f>Tabla1_2[[#This Row],[Salario t]]*12</f>
        <v>6960000</v>
      </c>
      <c r="Q292">
        <v>2</v>
      </c>
      <c r="R292">
        <v>2</v>
      </c>
      <c r="S292">
        <v>50000</v>
      </c>
      <c r="T292">
        <v>250000</v>
      </c>
      <c r="U292">
        <v>5000</v>
      </c>
      <c r="V292">
        <f>Tabla1_2[[#This Row],[SALARIO]]/100*8.4</f>
        <v>97440</v>
      </c>
      <c r="W292">
        <f>Tabla1_2[[#This Row],[Seguridad social]]/2</f>
        <v>48720</v>
      </c>
      <c r="X292">
        <f>Tabla1_2[[#This Row],[Seguridad social]]-Tabla1_2[[#This Row],[salud 4%]]</f>
        <v>48720</v>
      </c>
      <c r="Y292">
        <f>Tabla1_2[[#This Row],[Base Minima]]/30*4</f>
        <v>154666.66666666666</v>
      </c>
      <c r="Z292">
        <f>Tabla1_2[[#This Row],[Fondo de Empleados]]+Tabla1_2[[#This Row],[Seguridad social]]</f>
        <v>252106.66666666666</v>
      </c>
      <c r="AA292">
        <f>Tabla1_2[[#This Row],[SALARIO]]/100*1.4</f>
        <v>16239.999999999998</v>
      </c>
      <c r="AB292">
        <f>Tabla1_2[[#This Row],[Base Minima]]/15*1.5</f>
        <v>116000</v>
      </c>
      <c r="AC292">
        <v>0</v>
      </c>
      <c r="AD292">
        <v>0</v>
      </c>
      <c r="AE292">
        <f>Tabla1_2[[#This Row],[Salario t]]/100*2</f>
        <v>11600</v>
      </c>
      <c r="AF292">
        <f>Tabla1_2[[#This Row],[Censantias]]/100*5</f>
        <v>580</v>
      </c>
      <c r="AG292">
        <f>Tabla1_2[[#This Row],[SALARIO]]/30*2</f>
        <v>77333.333333333328</v>
      </c>
      <c r="AH292">
        <v>0</v>
      </c>
      <c r="AI292">
        <f>Tabla1_2[[#This Row],[Prima]]+Tabla1_2[[#This Row],[Censantias]]+Tabla1_2[[#This Row],[Base Minima]]+Tabla1_2[[#This Row],[Subsidio de Transporte]]</f>
        <v>1330133.3333333333</v>
      </c>
      <c r="AJ292">
        <f>Tabla1_2[[#This Row],[Pago Neto]]*24</f>
        <v>31923200</v>
      </c>
      <c r="AK292">
        <v>0</v>
      </c>
      <c r="AL292">
        <v>20000</v>
      </c>
      <c r="AM292">
        <v>15</v>
      </c>
    </row>
    <row r="293" spans="1:39" x14ac:dyDescent="0.35">
      <c r="A293" t="s">
        <v>4967</v>
      </c>
      <c r="B293" t="s">
        <v>299</v>
      </c>
      <c r="C293" s="1">
        <v>31181</v>
      </c>
      <c r="D293" t="s">
        <v>1589</v>
      </c>
      <c r="E293" t="s">
        <v>1590</v>
      </c>
      <c r="F293" t="s">
        <v>3967</v>
      </c>
      <c r="G293" t="s">
        <v>2981</v>
      </c>
      <c r="H293" s="1">
        <v>42902.938043981485</v>
      </c>
      <c r="I293" t="s">
        <v>3673</v>
      </c>
      <c r="J293">
        <v>1160000</v>
      </c>
      <c r="K293">
        <v>15</v>
      </c>
      <c r="L293">
        <f>Tabla1_2[[#This Row],[SALARIO]]/30*Tabla1_2[[#This Row],[Dias Liquidados]]</f>
        <v>580000</v>
      </c>
      <c r="M293">
        <f>Tabla1_2[[#This Row],[SALARIO]]/100*14/2</f>
        <v>81200</v>
      </c>
      <c r="N293">
        <v>2</v>
      </c>
      <c r="O293">
        <f>Tabla1_2[[#This Row],[Salario t]]*Tabla1_2[[#This Row],['# de Salarios Minimos]]</f>
        <v>1160000</v>
      </c>
      <c r="P293">
        <f>Tabla1_2[[#This Row],[Salario t]]*12</f>
        <v>6960000</v>
      </c>
      <c r="Q293">
        <v>2</v>
      </c>
      <c r="R293">
        <v>2</v>
      </c>
      <c r="S293">
        <v>50000</v>
      </c>
      <c r="T293">
        <v>250000</v>
      </c>
      <c r="U293">
        <v>5000</v>
      </c>
      <c r="V293">
        <f>Tabla1_2[[#This Row],[SALARIO]]/100*8.4</f>
        <v>97440</v>
      </c>
      <c r="W293">
        <f>Tabla1_2[[#This Row],[Seguridad social]]/2</f>
        <v>48720</v>
      </c>
      <c r="X293">
        <f>Tabla1_2[[#This Row],[Seguridad social]]-Tabla1_2[[#This Row],[salud 4%]]</f>
        <v>48720</v>
      </c>
      <c r="Y293">
        <f>Tabla1_2[[#This Row],[Base Minima]]/30*4</f>
        <v>154666.66666666666</v>
      </c>
      <c r="Z293">
        <f>Tabla1_2[[#This Row],[Fondo de Empleados]]+Tabla1_2[[#This Row],[Seguridad social]]</f>
        <v>252106.66666666666</v>
      </c>
      <c r="AA293">
        <f>Tabla1_2[[#This Row],[SALARIO]]/100*1.4</f>
        <v>16239.999999999998</v>
      </c>
      <c r="AB293">
        <f>Tabla1_2[[#This Row],[Base Minima]]/15*1.5</f>
        <v>116000</v>
      </c>
      <c r="AC293">
        <v>0</v>
      </c>
      <c r="AD293">
        <v>0</v>
      </c>
      <c r="AE293">
        <f>Tabla1_2[[#This Row],[Salario t]]/100*2</f>
        <v>11600</v>
      </c>
      <c r="AF293">
        <f>Tabla1_2[[#This Row],[Censantias]]/100*5</f>
        <v>580</v>
      </c>
      <c r="AG293">
        <f>Tabla1_2[[#This Row],[SALARIO]]/30*2</f>
        <v>77333.333333333328</v>
      </c>
      <c r="AH293">
        <v>0</v>
      </c>
      <c r="AI293">
        <f>Tabla1_2[[#This Row],[Prima]]+Tabla1_2[[#This Row],[Censantias]]+Tabla1_2[[#This Row],[Base Minima]]+Tabla1_2[[#This Row],[Subsidio de Transporte]]</f>
        <v>1330133.3333333333</v>
      </c>
      <c r="AJ293">
        <f>Tabla1_2[[#This Row],[Pago Neto]]*24</f>
        <v>31923200</v>
      </c>
      <c r="AK293">
        <v>0</v>
      </c>
      <c r="AL293">
        <v>20000</v>
      </c>
      <c r="AM293">
        <v>15</v>
      </c>
    </row>
    <row r="294" spans="1:39" x14ac:dyDescent="0.35">
      <c r="A294" t="s">
        <v>4968</v>
      </c>
      <c r="B294" t="s">
        <v>300</v>
      </c>
      <c r="C294" s="1">
        <v>35710</v>
      </c>
      <c r="D294" t="s">
        <v>1591</v>
      </c>
      <c r="E294" t="s">
        <v>1592</v>
      </c>
      <c r="F294" t="s">
        <v>3968</v>
      </c>
      <c r="G294" t="s">
        <v>2982</v>
      </c>
      <c r="H294" s="1">
        <v>43531.276180555556</v>
      </c>
      <c r="I294" t="s">
        <v>3675</v>
      </c>
      <c r="J294">
        <v>1160000</v>
      </c>
      <c r="K294">
        <v>15</v>
      </c>
      <c r="L294">
        <f>Tabla1_2[[#This Row],[SALARIO]]/30*Tabla1_2[[#This Row],[Dias Liquidados]]</f>
        <v>580000</v>
      </c>
      <c r="M294">
        <f>Tabla1_2[[#This Row],[SALARIO]]/100*14/2</f>
        <v>81200</v>
      </c>
      <c r="N294">
        <v>2</v>
      </c>
      <c r="O294">
        <f>Tabla1_2[[#This Row],[Salario t]]*Tabla1_2[[#This Row],['# de Salarios Minimos]]</f>
        <v>1160000</v>
      </c>
      <c r="P294">
        <f>Tabla1_2[[#This Row],[Salario t]]*12</f>
        <v>6960000</v>
      </c>
      <c r="Q294">
        <v>2</v>
      </c>
      <c r="R294">
        <v>2</v>
      </c>
      <c r="S294">
        <v>50000</v>
      </c>
      <c r="T294">
        <v>250000</v>
      </c>
      <c r="U294">
        <v>5000</v>
      </c>
      <c r="V294">
        <f>Tabla1_2[[#This Row],[SALARIO]]/100*8.4</f>
        <v>97440</v>
      </c>
      <c r="W294">
        <f>Tabla1_2[[#This Row],[Seguridad social]]/2</f>
        <v>48720</v>
      </c>
      <c r="X294">
        <f>Tabla1_2[[#This Row],[Seguridad social]]-Tabla1_2[[#This Row],[salud 4%]]</f>
        <v>48720</v>
      </c>
      <c r="Y294">
        <f>Tabla1_2[[#This Row],[Base Minima]]/30*4</f>
        <v>154666.66666666666</v>
      </c>
      <c r="Z294">
        <f>Tabla1_2[[#This Row],[Fondo de Empleados]]+Tabla1_2[[#This Row],[Seguridad social]]</f>
        <v>252106.66666666666</v>
      </c>
      <c r="AA294">
        <f>Tabla1_2[[#This Row],[SALARIO]]/100*1.4</f>
        <v>16239.999999999998</v>
      </c>
      <c r="AB294">
        <f>Tabla1_2[[#This Row],[Base Minima]]/15*1.5</f>
        <v>116000</v>
      </c>
      <c r="AC294">
        <v>0</v>
      </c>
      <c r="AD294">
        <v>0</v>
      </c>
      <c r="AE294">
        <f>Tabla1_2[[#This Row],[Salario t]]/100*2</f>
        <v>11600</v>
      </c>
      <c r="AF294">
        <f>Tabla1_2[[#This Row],[Censantias]]/100*5</f>
        <v>580</v>
      </c>
      <c r="AG294">
        <f>Tabla1_2[[#This Row],[SALARIO]]/30*2</f>
        <v>77333.333333333328</v>
      </c>
      <c r="AH294">
        <v>0</v>
      </c>
      <c r="AI294">
        <f>Tabla1_2[[#This Row],[Prima]]+Tabla1_2[[#This Row],[Censantias]]+Tabla1_2[[#This Row],[Base Minima]]+Tabla1_2[[#This Row],[Subsidio de Transporte]]</f>
        <v>1330133.3333333333</v>
      </c>
      <c r="AJ294">
        <f>Tabla1_2[[#This Row],[Pago Neto]]*24</f>
        <v>31923200</v>
      </c>
      <c r="AK294">
        <v>0</v>
      </c>
      <c r="AL294">
        <v>20000</v>
      </c>
      <c r="AM294">
        <v>15</v>
      </c>
    </row>
    <row r="295" spans="1:39" x14ac:dyDescent="0.35">
      <c r="A295" t="s">
        <v>4969</v>
      </c>
      <c r="B295" t="s">
        <v>301</v>
      </c>
      <c r="C295" s="1">
        <v>31777</v>
      </c>
      <c r="D295" t="s">
        <v>1593</v>
      </c>
      <c r="E295" t="s">
        <v>1594</v>
      </c>
      <c r="F295" t="s">
        <v>3969</v>
      </c>
      <c r="G295" t="s">
        <v>2983</v>
      </c>
      <c r="H295" s="1">
        <v>40764.772974537038</v>
      </c>
      <c r="I295" t="s">
        <v>3674</v>
      </c>
      <c r="J295">
        <v>1160000</v>
      </c>
      <c r="K295">
        <v>15</v>
      </c>
      <c r="L295">
        <f>Tabla1_2[[#This Row],[SALARIO]]/30*Tabla1_2[[#This Row],[Dias Liquidados]]</f>
        <v>580000</v>
      </c>
      <c r="M295">
        <f>Tabla1_2[[#This Row],[SALARIO]]/100*14/2</f>
        <v>81200</v>
      </c>
      <c r="N295">
        <v>4</v>
      </c>
      <c r="O295">
        <f>Tabla1_2[[#This Row],[Salario t]]*Tabla1_2[[#This Row],['# de Salarios Minimos]]</f>
        <v>2320000</v>
      </c>
      <c r="P295">
        <f>Tabla1_2[[#This Row],[Salario t]]*12</f>
        <v>6960000</v>
      </c>
      <c r="Q295">
        <v>2</v>
      </c>
      <c r="R295">
        <v>2</v>
      </c>
      <c r="S295">
        <v>50000</v>
      </c>
      <c r="T295">
        <v>250000</v>
      </c>
      <c r="U295">
        <v>5000</v>
      </c>
      <c r="V295">
        <f>Tabla1_2[[#This Row],[SALARIO]]/100*8.4</f>
        <v>97440</v>
      </c>
      <c r="W295">
        <f>Tabla1_2[[#This Row],[Seguridad social]]/2</f>
        <v>48720</v>
      </c>
      <c r="X295">
        <f>Tabla1_2[[#This Row],[Seguridad social]]-Tabla1_2[[#This Row],[salud 4%]]</f>
        <v>48720</v>
      </c>
      <c r="Y295">
        <f>Tabla1_2[[#This Row],[Base Minima]]/30*4</f>
        <v>309333.33333333331</v>
      </c>
      <c r="Z295">
        <f>Tabla1_2[[#This Row],[Fondo de Empleados]]+Tabla1_2[[#This Row],[Seguridad social]]</f>
        <v>406773.33333333331</v>
      </c>
      <c r="AA295">
        <f>Tabla1_2[[#This Row],[SALARIO]]/100*1.4</f>
        <v>16239.999999999998</v>
      </c>
      <c r="AB295">
        <f>Tabla1_2[[#This Row],[Base Minima]]/15*1.5</f>
        <v>232000</v>
      </c>
      <c r="AC295">
        <v>0</v>
      </c>
      <c r="AD295">
        <v>0</v>
      </c>
      <c r="AE295">
        <f>Tabla1_2[[#This Row],[Salario t]]/100*2</f>
        <v>11600</v>
      </c>
      <c r="AF295">
        <f>Tabla1_2[[#This Row],[Censantias]]/100*5</f>
        <v>580</v>
      </c>
      <c r="AG295">
        <f>Tabla1_2[[#This Row],[SALARIO]]/30*2</f>
        <v>77333.333333333328</v>
      </c>
      <c r="AH295">
        <v>0</v>
      </c>
      <c r="AI295">
        <f>Tabla1_2[[#This Row],[Prima]]+Tabla1_2[[#This Row],[Censantias]]+Tabla1_2[[#This Row],[Base Minima]]+Tabla1_2[[#This Row],[Subsidio de Transporte]]</f>
        <v>2490133.3333333335</v>
      </c>
      <c r="AJ295">
        <f>Tabla1_2[[#This Row],[Pago Neto]]*24</f>
        <v>59763200</v>
      </c>
      <c r="AK295">
        <v>0</v>
      </c>
      <c r="AL295">
        <v>20000</v>
      </c>
      <c r="AM295">
        <v>15</v>
      </c>
    </row>
    <row r="296" spans="1:39" x14ac:dyDescent="0.35">
      <c r="A296" t="s">
        <v>4970</v>
      </c>
      <c r="B296" t="s">
        <v>302</v>
      </c>
      <c r="C296" s="1">
        <v>33294</v>
      </c>
      <c r="D296" t="s">
        <v>1595</v>
      </c>
      <c r="E296" t="s">
        <v>1596</v>
      </c>
      <c r="F296" t="s">
        <v>3970</v>
      </c>
      <c r="G296" t="s">
        <v>2984</v>
      </c>
      <c r="H296" s="1">
        <v>40159.74627314815</v>
      </c>
      <c r="I296" t="s">
        <v>3672</v>
      </c>
      <c r="J296">
        <v>1160000</v>
      </c>
      <c r="K296">
        <v>15</v>
      </c>
      <c r="L296">
        <f>Tabla1_2[[#This Row],[SALARIO]]/30*Tabla1_2[[#This Row],[Dias Liquidados]]</f>
        <v>580000</v>
      </c>
      <c r="M296">
        <f>Tabla1_2[[#This Row],[SALARIO]]/100*14/2</f>
        <v>81200</v>
      </c>
      <c r="N296">
        <v>4</v>
      </c>
      <c r="O296">
        <f>Tabla1_2[[#This Row],[Salario t]]*Tabla1_2[[#This Row],['# de Salarios Minimos]]</f>
        <v>2320000</v>
      </c>
      <c r="P296">
        <f>Tabla1_2[[#This Row],[Salario t]]*12</f>
        <v>6960000</v>
      </c>
      <c r="Q296">
        <v>2</v>
      </c>
      <c r="R296">
        <v>2</v>
      </c>
      <c r="S296">
        <v>50000</v>
      </c>
      <c r="T296">
        <v>250000</v>
      </c>
      <c r="U296">
        <v>5000</v>
      </c>
      <c r="V296">
        <f>Tabla1_2[[#This Row],[SALARIO]]/100*8.4</f>
        <v>97440</v>
      </c>
      <c r="W296">
        <f>Tabla1_2[[#This Row],[Seguridad social]]/2</f>
        <v>48720</v>
      </c>
      <c r="X296">
        <f>Tabla1_2[[#This Row],[Seguridad social]]-Tabla1_2[[#This Row],[salud 4%]]</f>
        <v>48720</v>
      </c>
      <c r="Y296">
        <f>Tabla1_2[[#This Row],[Base Minima]]/30*4</f>
        <v>309333.33333333331</v>
      </c>
      <c r="Z296">
        <f>Tabla1_2[[#This Row],[Fondo de Empleados]]+Tabla1_2[[#This Row],[Seguridad social]]</f>
        <v>406773.33333333331</v>
      </c>
      <c r="AA296">
        <f>Tabla1_2[[#This Row],[SALARIO]]/100*1.4</f>
        <v>16239.999999999998</v>
      </c>
      <c r="AB296">
        <f>Tabla1_2[[#This Row],[Base Minima]]/15*1.5</f>
        <v>232000</v>
      </c>
      <c r="AC296">
        <v>0</v>
      </c>
      <c r="AD296">
        <v>0</v>
      </c>
      <c r="AE296">
        <f>Tabla1_2[[#This Row],[Salario t]]/100*2</f>
        <v>11600</v>
      </c>
      <c r="AF296">
        <f>Tabla1_2[[#This Row],[Censantias]]/100*5</f>
        <v>580</v>
      </c>
      <c r="AG296">
        <f>Tabla1_2[[#This Row],[SALARIO]]/30*2</f>
        <v>77333.333333333328</v>
      </c>
      <c r="AH296">
        <v>0</v>
      </c>
      <c r="AI296">
        <f>Tabla1_2[[#This Row],[Prima]]+Tabla1_2[[#This Row],[Censantias]]+Tabla1_2[[#This Row],[Base Minima]]+Tabla1_2[[#This Row],[Subsidio de Transporte]]</f>
        <v>2490133.3333333335</v>
      </c>
      <c r="AJ296">
        <f>Tabla1_2[[#This Row],[Pago Neto]]*24</f>
        <v>59763200</v>
      </c>
      <c r="AK296">
        <v>0</v>
      </c>
      <c r="AL296">
        <v>20000</v>
      </c>
      <c r="AM296">
        <v>15</v>
      </c>
    </row>
    <row r="297" spans="1:39" x14ac:dyDescent="0.35">
      <c r="A297" t="s">
        <v>4971</v>
      </c>
      <c r="B297" t="s">
        <v>303</v>
      </c>
      <c r="C297" s="1">
        <v>26858</v>
      </c>
      <c r="D297" t="s">
        <v>1597</v>
      </c>
      <c r="E297" t="s">
        <v>1598</v>
      </c>
      <c r="F297" t="s">
        <v>3971</v>
      </c>
      <c r="G297" t="s">
        <v>2985</v>
      </c>
      <c r="H297" s="1">
        <v>41047.224756944444</v>
      </c>
      <c r="I297" t="s">
        <v>3674</v>
      </c>
      <c r="J297">
        <v>1160000</v>
      </c>
      <c r="K297">
        <v>15</v>
      </c>
      <c r="L297">
        <f>Tabla1_2[[#This Row],[SALARIO]]/30*Tabla1_2[[#This Row],[Dias Liquidados]]</f>
        <v>580000</v>
      </c>
      <c r="M297">
        <f>Tabla1_2[[#This Row],[SALARIO]]/100*14/2</f>
        <v>81200</v>
      </c>
      <c r="N297">
        <v>4</v>
      </c>
      <c r="O297">
        <f>Tabla1_2[[#This Row],[Salario t]]*Tabla1_2[[#This Row],['# de Salarios Minimos]]</f>
        <v>2320000</v>
      </c>
      <c r="P297">
        <f>Tabla1_2[[#This Row],[Salario t]]*12</f>
        <v>6960000</v>
      </c>
      <c r="Q297">
        <v>2</v>
      </c>
      <c r="R297">
        <v>2</v>
      </c>
      <c r="S297">
        <v>50000</v>
      </c>
      <c r="T297">
        <v>250000</v>
      </c>
      <c r="U297">
        <v>5000</v>
      </c>
      <c r="V297">
        <f>Tabla1_2[[#This Row],[SALARIO]]/100*8.4</f>
        <v>97440</v>
      </c>
      <c r="W297">
        <f>Tabla1_2[[#This Row],[Seguridad social]]/2</f>
        <v>48720</v>
      </c>
      <c r="X297">
        <f>Tabla1_2[[#This Row],[Seguridad social]]-Tabla1_2[[#This Row],[salud 4%]]</f>
        <v>48720</v>
      </c>
      <c r="Y297">
        <f>Tabla1_2[[#This Row],[Base Minima]]/30*4</f>
        <v>309333.33333333331</v>
      </c>
      <c r="Z297">
        <f>Tabla1_2[[#This Row],[Fondo de Empleados]]+Tabla1_2[[#This Row],[Seguridad social]]</f>
        <v>406773.33333333331</v>
      </c>
      <c r="AA297">
        <f>Tabla1_2[[#This Row],[SALARIO]]/100*1.4</f>
        <v>16239.999999999998</v>
      </c>
      <c r="AB297">
        <f>Tabla1_2[[#This Row],[Base Minima]]/15*1.5</f>
        <v>232000</v>
      </c>
      <c r="AC297">
        <v>0</v>
      </c>
      <c r="AD297">
        <v>0</v>
      </c>
      <c r="AE297">
        <f>Tabla1_2[[#This Row],[Salario t]]/100*2</f>
        <v>11600</v>
      </c>
      <c r="AF297">
        <f>Tabla1_2[[#This Row],[Censantias]]/100*5</f>
        <v>580</v>
      </c>
      <c r="AG297">
        <f>Tabla1_2[[#This Row],[SALARIO]]/30*2</f>
        <v>77333.333333333328</v>
      </c>
      <c r="AH297">
        <v>0</v>
      </c>
      <c r="AI297">
        <f>Tabla1_2[[#This Row],[Prima]]+Tabla1_2[[#This Row],[Censantias]]+Tabla1_2[[#This Row],[Base Minima]]+Tabla1_2[[#This Row],[Subsidio de Transporte]]</f>
        <v>2490133.3333333335</v>
      </c>
      <c r="AJ297">
        <f>Tabla1_2[[#This Row],[Pago Neto]]*24</f>
        <v>59763200</v>
      </c>
      <c r="AK297">
        <v>0</v>
      </c>
      <c r="AL297">
        <v>20000</v>
      </c>
      <c r="AM297">
        <v>15</v>
      </c>
    </row>
    <row r="298" spans="1:39" x14ac:dyDescent="0.35">
      <c r="A298" t="s">
        <v>4972</v>
      </c>
      <c r="B298" t="s">
        <v>304</v>
      </c>
      <c r="C298" s="1">
        <v>35892</v>
      </c>
      <c r="D298" t="s">
        <v>1599</v>
      </c>
      <c r="E298" t="s">
        <v>1600</v>
      </c>
      <c r="F298" t="s">
        <v>3972</v>
      </c>
      <c r="G298" t="s">
        <v>2986</v>
      </c>
      <c r="H298" s="1">
        <v>44179.040590277778</v>
      </c>
      <c r="I298" t="s">
        <v>3674</v>
      </c>
      <c r="J298">
        <v>1160000</v>
      </c>
      <c r="K298">
        <v>15</v>
      </c>
      <c r="L298">
        <f>Tabla1_2[[#This Row],[SALARIO]]/30*Tabla1_2[[#This Row],[Dias Liquidados]]</f>
        <v>580000</v>
      </c>
      <c r="M298">
        <f>Tabla1_2[[#This Row],[SALARIO]]/100*14/2</f>
        <v>81200</v>
      </c>
      <c r="N298">
        <v>5</v>
      </c>
      <c r="O298">
        <f>Tabla1_2[[#This Row],[Salario t]]*Tabla1_2[[#This Row],['# de Salarios Minimos]]</f>
        <v>2900000</v>
      </c>
      <c r="P298">
        <f>Tabla1_2[[#This Row],[Salario t]]*12</f>
        <v>6960000</v>
      </c>
      <c r="Q298">
        <v>2</v>
      </c>
      <c r="R298">
        <v>2</v>
      </c>
      <c r="S298">
        <v>50000</v>
      </c>
      <c r="T298">
        <v>250000</v>
      </c>
      <c r="U298">
        <v>5000</v>
      </c>
      <c r="V298">
        <f>Tabla1_2[[#This Row],[SALARIO]]/100*8.4</f>
        <v>97440</v>
      </c>
      <c r="W298">
        <f>Tabla1_2[[#This Row],[Seguridad social]]/2</f>
        <v>48720</v>
      </c>
      <c r="X298">
        <f>Tabla1_2[[#This Row],[Seguridad social]]-Tabla1_2[[#This Row],[salud 4%]]</f>
        <v>48720</v>
      </c>
      <c r="Y298">
        <f>Tabla1_2[[#This Row],[Base Minima]]/30*4</f>
        <v>386666.66666666669</v>
      </c>
      <c r="Z298">
        <f>Tabla1_2[[#This Row],[Fondo de Empleados]]+Tabla1_2[[#This Row],[Seguridad social]]</f>
        <v>484106.66666666669</v>
      </c>
      <c r="AA298">
        <f>Tabla1_2[[#This Row],[SALARIO]]/100*1.4</f>
        <v>16239.999999999998</v>
      </c>
      <c r="AB298">
        <f>Tabla1_2[[#This Row],[Base Minima]]/15*1.5</f>
        <v>290000</v>
      </c>
      <c r="AC298">
        <v>0</v>
      </c>
      <c r="AD298">
        <v>0</v>
      </c>
      <c r="AE298">
        <f>Tabla1_2[[#This Row],[Salario t]]/100*2</f>
        <v>11600</v>
      </c>
      <c r="AF298">
        <f>Tabla1_2[[#This Row],[Censantias]]/100*5</f>
        <v>580</v>
      </c>
      <c r="AG298">
        <f>Tabla1_2[[#This Row],[SALARIO]]/30*2</f>
        <v>77333.333333333328</v>
      </c>
      <c r="AH298">
        <v>0</v>
      </c>
      <c r="AI298">
        <f>Tabla1_2[[#This Row],[Prima]]+Tabla1_2[[#This Row],[Censantias]]+Tabla1_2[[#This Row],[Base Minima]]+Tabla1_2[[#This Row],[Subsidio de Transporte]]</f>
        <v>3070133.3333333335</v>
      </c>
      <c r="AJ298">
        <f>Tabla1_2[[#This Row],[Pago Neto]]*24</f>
        <v>73683200</v>
      </c>
      <c r="AK298">
        <v>0</v>
      </c>
      <c r="AL298">
        <v>20000</v>
      </c>
      <c r="AM298">
        <v>15</v>
      </c>
    </row>
    <row r="299" spans="1:39" x14ac:dyDescent="0.35">
      <c r="A299" t="s">
        <v>4973</v>
      </c>
      <c r="B299" t="s">
        <v>305</v>
      </c>
      <c r="C299" s="1">
        <v>29465</v>
      </c>
      <c r="D299" t="s">
        <v>1601</v>
      </c>
      <c r="E299" t="s">
        <v>1602</v>
      </c>
      <c r="F299" t="s">
        <v>3973</v>
      </c>
      <c r="G299" t="s">
        <v>2987</v>
      </c>
      <c r="H299" s="1">
        <v>42952.635370370372</v>
      </c>
      <c r="I299" t="s">
        <v>3675</v>
      </c>
      <c r="J299">
        <v>1160000</v>
      </c>
      <c r="K299">
        <v>15</v>
      </c>
      <c r="L299">
        <f>Tabla1_2[[#This Row],[SALARIO]]/30*Tabla1_2[[#This Row],[Dias Liquidados]]</f>
        <v>580000</v>
      </c>
      <c r="M299">
        <f>Tabla1_2[[#This Row],[SALARIO]]/100*14/2</f>
        <v>81200</v>
      </c>
      <c r="N299">
        <v>5</v>
      </c>
      <c r="O299">
        <f>Tabla1_2[[#This Row],[Salario t]]*Tabla1_2[[#This Row],['# de Salarios Minimos]]</f>
        <v>2900000</v>
      </c>
      <c r="P299">
        <f>Tabla1_2[[#This Row],[Salario t]]*12</f>
        <v>6960000</v>
      </c>
      <c r="Q299">
        <v>2</v>
      </c>
      <c r="R299">
        <v>2</v>
      </c>
      <c r="S299">
        <v>50000</v>
      </c>
      <c r="T299">
        <v>250000</v>
      </c>
      <c r="U299">
        <v>5000</v>
      </c>
      <c r="V299">
        <f>Tabla1_2[[#This Row],[SALARIO]]/100*8.4</f>
        <v>97440</v>
      </c>
      <c r="W299">
        <f>Tabla1_2[[#This Row],[Seguridad social]]/2</f>
        <v>48720</v>
      </c>
      <c r="X299">
        <f>Tabla1_2[[#This Row],[Seguridad social]]-Tabla1_2[[#This Row],[salud 4%]]</f>
        <v>48720</v>
      </c>
      <c r="Y299">
        <f>Tabla1_2[[#This Row],[Base Minima]]/30*4</f>
        <v>386666.66666666669</v>
      </c>
      <c r="Z299">
        <f>Tabla1_2[[#This Row],[Fondo de Empleados]]+Tabla1_2[[#This Row],[Seguridad social]]</f>
        <v>484106.66666666669</v>
      </c>
      <c r="AA299">
        <f>Tabla1_2[[#This Row],[SALARIO]]/100*1.4</f>
        <v>16239.999999999998</v>
      </c>
      <c r="AB299">
        <f>Tabla1_2[[#This Row],[Base Minima]]/15*1.5</f>
        <v>290000</v>
      </c>
      <c r="AC299">
        <v>0</v>
      </c>
      <c r="AD299">
        <v>0</v>
      </c>
      <c r="AE299">
        <f>Tabla1_2[[#This Row],[Salario t]]/100*2</f>
        <v>11600</v>
      </c>
      <c r="AF299">
        <f>Tabla1_2[[#This Row],[Censantias]]/100*5</f>
        <v>580</v>
      </c>
      <c r="AG299">
        <f>Tabla1_2[[#This Row],[SALARIO]]/30*2</f>
        <v>77333.333333333328</v>
      </c>
      <c r="AH299">
        <v>0</v>
      </c>
      <c r="AI299">
        <f>Tabla1_2[[#This Row],[Prima]]+Tabla1_2[[#This Row],[Censantias]]+Tabla1_2[[#This Row],[Base Minima]]+Tabla1_2[[#This Row],[Subsidio de Transporte]]</f>
        <v>3070133.3333333335</v>
      </c>
      <c r="AJ299">
        <f>Tabla1_2[[#This Row],[Pago Neto]]*24</f>
        <v>73683200</v>
      </c>
      <c r="AK299">
        <v>0</v>
      </c>
      <c r="AL299">
        <v>20000</v>
      </c>
      <c r="AM299">
        <v>15</v>
      </c>
    </row>
    <row r="300" spans="1:39" x14ac:dyDescent="0.35">
      <c r="A300" t="s">
        <v>4974</v>
      </c>
      <c r="B300" t="s">
        <v>306</v>
      </c>
      <c r="C300" s="1">
        <v>35848</v>
      </c>
      <c r="D300" t="s">
        <v>1603</v>
      </c>
      <c r="E300" t="s">
        <v>1604</v>
      </c>
      <c r="F300" t="s">
        <v>3974</v>
      </c>
      <c r="G300" t="s">
        <v>2988</v>
      </c>
      <c r="H300" s="1">
        <v>39108.71303240741</v>
      </c>
      <c r="I300" t="s">
        <v>3672</v>
      </c>
      <c r="J300">
        <v>1160000</v>
      </c>
      <c r="K300">
        <v>15</v>
      </c>
      <c r="L300">
        <f>Tabla1_2[[#This Row],[SALARIO]]/30*Tabla1_2[[#This Row],[Dias Liquidados]]</f>
        <v>580000</v>
      </c>
      <c r="M300">
        <f>Tabla1_2[[#This Row],[SALARIO]]/100*14/2</f>
        <v>81200</v>
      </c>
      <c r="N300">
        <v>6</v>
      </c>
      <c r="O300">
        <f>Tabla1_2[[#This Row],[Salario t]]*Tabla1_2[[#This Row],['# de Salarios Minimos]]</f>
        <v>3480000</v>
      </c>
      <c r="P300">
        <f>Tabla1_2[[#This Row],[Salario t]]*12</f>
        <v>6960000</v>
      </c>
      <c r="Q300">
        <v>2</v>
      </c>
      <c r="R300">
        <v>2</v>
      </c>
      <c r="S300">
        <v>50000</v>
      </c>
      <c r="T300">
        <v>250000</v>
      </c>
      <c r="U300">
        <v>5000</v>
      </c>
      <c r="V300">
        <f>Tabla1_2[[#This Row],[SALARIO]]/100*8.4</f>
        <v>97440</v>
      </c>
      <c r="W300">
        <f>Tabla1_2[[#This Row],[Seguridad social]]/2</f>
        <v>48720</v>
      </c>
      <c r="X300">
        <f>Tabla1_2[[#This Row],[Seguridad social]]-Tabla1_2[[#This Row],[salud 4%]]</f>
        <v>48720</v>
      </c>
      <c r="Y300">
        <f>Tabla1_2[[#This Row],[Base Minima]]/30*4</f>
        <v>464000</v>
      </c>
      <c r="Z300">
        <f>Tabla1_2[[#This Row],[Fondo de Empleados]]+Tabla1_2[[#This Row],[Seguridad social]]</f>
        <v>561440</v>
      </c>
      <c r="AA300">
        <f>Tabla1_2[[#This Row],[SALARIO]]/100*1.4</f>
        <v>16239.999999999998</v>
      </c>
      <c r="AB300">
        <f>Tabla1_2[[#This Row],[Base Minima]]/15*1.5</f>
        <v>348000</v>
      </c>
      <c r="AC300">
        <v>0</v>
      </c>
      <c r="AD300">
        <v>0</v>
      </c>
      <c r="AE300">
        <f>Tabla1_2[[#This Row],[Salario t]]/100*2</f>
        <v>11600</v>
      </c>
      <c r="AF300">
        <f>Tabla1_2[[#This Row],[Censantias]]/100*5</f>
        <v>580</v>
      </c>
      <c r="AG300">
        <f>Tabla1_2[[#This Row],[SALARIO]]/30*2</f>
        <v>77333.333333333328</v>
      </c>
      <c r="AH300">
        <v>0</v>
      </c>
      <c r="AI300">
        <f>Tabla1_2[[#This Row],[Prima]]+Tabla1_2[[#This Row],[Censantias]]+Tabla1_2[[#This Row],[Base Minima]]+Tabla1_2[[#This Row],[Subsidio de Transporte]]</f>
        <v>3650133.3333333335</v>
      </c>
      <c r="AJ300">
        <f>Tabla1_2[[#This Row],[Pago Neto]]*24</f>
        <v>87603200</v>
      </c>
      <c r="AK300">
        <v>0</v>
      </c>
      <c r="AL300">
        <v>20000</v>
      </c>
      <c r="AM300">
        <v>15</v>
      </c>
    </row>
    <row r="301" spans="1:39" x14ac:dyDescent="0.35">
      <c r="A301" t="s">
        <v>4975</v>
      </c>
      <c r="B301" t="s">
        <v>307</v>
      </c>
      <c r="C301" s="1">
        <v>29498</v>
      </c>
      <c r="D301" t="s">
        <v>1605</v>
      </c>
      <c r="E301" t="s">
        <v>1606</v>
      </c>
      <c r="F301" t="s">
        <v>3975</v>
      </c>
      <c r="G301" t="s">
        <v>2989</v>
      </c>
      <c r="H301" s="1">
        <v>38968.985347222224</v>
      </c>
      <c r="I301" t="s">
        <v>3674</v>
      </c>
      <c r="J301">
        <v>1160000</v>
      </c>
      <c r="K301">
        <v>15</v>
      </c>
      <c r="L301">
        <f>Tabla1_2[[#This Row],[SALARIO]]/30*Tabla1_2[[#This Row],[Dias Liquidados]]</f>
        <v>580000</v>
      </c>
      <c r="M301">
        <f>Tabla1_2[[#This Row],[SALARIO]]/100*14/2</f>
        <v>81200</v>
      </c>
      <c r="N301">
        <v>6</v>
      </c>
      <c r="O301">
        <f>Tabla1_2[[#This Row],[Salario t]]*Tabla1_2[[#This Row],['# de Salarios Minimos]]</f>
        <v>3480000</v>
      </c>
      <c r="P301">
        <f>Tabla1_2[[#This Row],[Salario t]]*12</f>
        <v>6960000</v>
      </c>
      <c r="Q301">
        <v>2</v>
      </c>
      <c r="R301">
        <v>2</v>
      </c>
      <c r="S301">
        <v>50000</v>
      </c>
      <c r="T301">
        <v>250000</v>
      </c>
      <c r="U301">
        <v>5000</v>
      </c>
      <c r="V301">
        <f>Tabla1_2[[#This Row],[SALARIO]]/100*8.4</f>
        <v>97440</v>
      </c>
      <c r="W301">
        <f>Tabla1_2[[#This Row],[Seguridad social]]/2</f>
        <v>48720</v>
      </c>
      <c r="X301">
        <f>Tabla1_2[[#This Row],[Seguridad social]]-Tabla1_2[[#This Row],[salud 4%]]</f>
        <v>48720</v>
      </c>
      <c r="Y301">
        <f>Tabla1_2[[#This Row],[Base Minima]]/30*4</f>
        <v>464000</v>
      </c>
      <c r="Z301">
        <f>Tabla1_2[[#This Row],[Fondo de Empleados]]+Tabla1_2[[#This Row],[Seguridad social]]</f>
        <v>561440</v>
      </c>
      <c r="AA301">
        <f>Tabla1_2[[#This Row],[SALARIO]]/100*1.4</f>
        <v>16239.999999999998</v>
      </c>
      <c r="AB301">
        <f>Tabla1_2[[#This Row],[Base Minima]]/15*1.5</f>
        <v>348000</v>
      </c>
      <c r="AC301">
        <v>0</v>
      </c>
      <c r="AD301">
        <v>0</v>
      </c>
      <c r="AE301">
        <f>Tabla1_2[[#This Row],[Salario t]]/100*2</f>
        <v>11600</v>
      </c>
      <c r="AF301">
        <f>Tabla1_2[[#This Row],[Censantias]]/100*5</f>
        <v>580</v>
      </c>
      <c r="AG301">
        <f>Tabla1_2[[#This Row],[SALARIO]]/30*2</f>
        <v>77333.333333333328</v>
      </c>
      <c r="AH301">
        <v>0</v>
      </c>
      <c r="AI301">
        <f>Tabla1_2[[#This Row],[Prima]]+Tabla1_2[[#This Row],[Censantias]]+Tabla1_2[[#This Row],[Base Minima]]+Tabla1_2[[#This Row],[Subsidio de Transporte]]</f>
        <v>3650133.3333333335</v>
      </c>
      <c r="AJ301">
        <f>Tabla1_2[[#This Row],[Pago Neto]]*24</f>
        <v>87603200</v>
      </c>
      <c r="AK301">
        <v>0</v>
      </c>
      <c r="AL301">
        <v>20000</v>
      </c>
      <c r="AM301">
        <v>15</v>
      </c>
    </row>
    <row r="302" spans="1:39" x14ac:dyDescent="0.35">
      <c r="A302" t="s">
        <v>4976</v>
      </c>
      <c r="B302" t="s">
        <v>308</v>
      </c>
      <c r="C302" s="1">
        <v>29218</v>
      </c>
      <c r="D302" t="s">
        <v>1607</v>
      </c>
      <c r="E302" t="s">
        <v>1608</v>
      </c>
      <c r="F302" t="s">
        <v>3976</v>
      </c>
      <c r="G302" t="s">
        <v>2990</v>
      </c>
      <c r="H302" s="1">
        <v>38931.877152777779</v>
      </c>
      <c r="I302" t="s">
        <v>3671</v>
      </c>
      <c r="J302">
        <v>1160000</v>
      </c>
      <c r="K302">
        <v>15</v>
      </c>
      <c r="L302">
        <f>Tabla1_2[[#This Row],[SALARIO]]/30*Tabla1_2[[#This Row],[Dias Liquidados]]</f>
        <v>580000</v>
      </c>
      <c r="M302">
        <f>Tabla1_2[[#This Row],[SALARIO]]/100*14/2</f>
        <v>81200</v>
      </c>
      <c r="N302">
        <v>4</v>
      </c>
      <c r="O302">
        <f>Tabla1_2[[#This Row],[Salario t]]*Tabla1_2[[#This Row],['# de Salarios Minimos]]</f>
        <v>2320000</v>
      </c>
      <c r="P302">
        <f>Tabla1_2[[#This Row],[Salario t]]*12</f>
        <v>6960000</v>
      </c>
      <c r="Q302">
        <v>2</v>
      </c>
      <c r="R302">
        <v>2</v>
      </c>
      <c r="S302">
        <v>50000</v>
      </c>
      <c r="T302">
        <v>250000</v>
      </c>
      <c r="U302">
        <v>5000</v>
      </c>
      <c r="V302">
        <f>Tabla1_2[[#This Row],[SALARIO]]/100*8.4</f>
        <v>97440</v>
      </c>
      <c r="W302">
        <f>Tabla1_2[[#This Row],[Seguridad social]]/2</f>
        <v>48720</v>
      </c>
      <c r="X302">
        <f>Tabla1_2[[#This Row],[Seguridad social]]-Tabla1_2[[#This Row],[salud 4%]]</f>
        <v>48720</v>
      </c>
      <c r="Y302">
        <f>Tabla1_2[[#This Row],[Base Minima]]/30*4</f>
        <v>309333.33333333331</v>
      </c>
      <c r="Z302">
        <f>Tabla1_2[[#This Row],[Fondo de Empleados]]+Tabla1_2[[#This Row],[Seguridad social]]</f>
        <v>406773.33333333331</v>
      </c>
      <c r="AA302">
        <f>Tabla1_2[[#This Row],[SALARIO]]/100*1.4</f>
        <v>16239.999999999998</v>
      </c>
      <c r="AB302">
        <f>Tabla1_2[[#This Row],[Base Minima]]/15*1.5</f>
        <v>232000</v>
      </c>
      <c r="AC302">
        <v>0</v>
      </c>
      <c r="AD302">
        <v>0</v>
      </c>
      <c r="AE302">
        <f>Tabla1_2[[#This Row],[Salario t]]/100*2</f>
        <v>11600</v>
      </c>
      <c r="AF302">
        <f>Tabla1_2[[#This Row],[Censantias]]/100*5</f>
        <v>580</v>
      </c>
      <c r="AG302">
        <f>Tabla1_2[[#This Row],[SALARIO]]/30*2</f>
        <v>77333.333333333328</v>
      </c>
      <c r="AH302">
        <v>0</v>
      </c>
      <c r="AI302">
        <f>Tabla1_2[[#This Row],[Prima]]+Tabla1_2[[#This Row],[Censantias]]+Tabla1_2[[#This Row],[Base Minima]]+Tabla1_2[[#This Row],[Subsidio de Transporte]]</f>
        <v>2490133.3333333335</v>
      </c>
      <c r="AJ302">
        <f>Tabla1_2[[#This Row],[Pago Neto]]*24</f>
        <v>59763200</v>
      </c>
      <c r="AK302">
        <v>0</v>
      </c>
      <c r="AL302">
        <v>20000</v>
      </c>
      <c r="AM302">
        <v>15</v>
      </c>
    </row>
    <row r="303" spans="1:39" x14ac:dyDescent="0.35">
      <c r="A303" t="s">
        <v>4977</v>
      </c>
      <c r="B303" t="s">
        <v>309</v>
      </c>
      <c r="C303" s="1">
        <v>28664</v>
      </c>
      <c r="D303" t="s">
        <v>1609</v>
      </c>
      <c r="E303" t="s">
        <v>1610</v>
      </c>
      <c r="F303" t="s">
        <v>3977</v>
      </c>
      <c r="G303" t="s">
        <v>2991</v>
      </c>
      <c r="H303" s="1">
        <v>42467.865381944444</v>
      </c>
      <c r="I303" t="s">
        <v>3675</v>
      </c>
      <c r="J303">
        <v>1160000</v>
      </c>
      <c r="K303">
        <v>15</v>
      </c>
      <c r="L303">
        <f>Tabla1_2[[#This Row],[SALARIO]]/30*Tabla1_2[[#This Row],[Dias Liquidados]]</f>
        <v>580000</v>
      </c>
      <c r="M303">
        <f>Tabla1_2[[#This Row],[SALARIO]]/100*14/2</f>
        <v>81200</v>
      </c>
      <c r="N303">
        <v>4</v>
      </c>
      <c r="O303">
        <f>Tabla1_2[[#This Row],[Salario t]]*Tabla1_2[[#This Row],['# de Salarios Minimos]]</f>
        <v>2320000</v>
      </c>
      <c r="P303">
        <f>Tabla1_2[[#This Row],[Salario t]]*12</f>
        <v>6960000</v>
      </c>
      <c r="Q303">
        <v>2</v>
      </c>
      <c r="R303">
        <v>2</v>
      </c>
      <c r="S303">
        <v>50000</v>
      </c>
      <c r="T303">
        <v>250000</v>
      </c>
      <c r="U303">
        <v>5000</v>
      </c>
      <c r="V303">
        <f>Tabla1_2[[#This Row],[SALARIO]]/100*8.4</f>
        <v>97440</v>
      </c>
      <c r="W303">
        <f>Tabla1_2[[#This Row],[Seguridad social]]/2</f>
        <v>48720</v>
      </c>
      <c r="X303">
        <f>Tabla1_2[[#This Row],[Seguridad social]]-Tabla1_2[[#This Row],[salud 4%]]</f>
        <v>48720</v>
      </c>
      <c r="Y303">
        <f>Tabla1_2[[#This Row],[Base Minima]]/30*4</f>
        <v>309333.33333333331</v>
      </c>
      <c r="Z303">
        <f>Tabla1_2[[#This Row],[Fondo de Empleados]]+Tabla1_2[[#This Row],[Seguridad social]]</f>
        <v>406773.33333333331</v>
      </c>
      <c r="AA303">
        <f>Tabla1_2[[#This Row],[SALARIO]]/100*1.4</f>
        <v>16239.999999999998</v>
      </c>
      <c r="AB303">
        <f>Tabla1_2[[#This Row],[Base Minima]]/15*1.5</f>
        <v>232000</v>
      </c>
      <c r="AC303">
        <v>0</v>
      </c>
      <c r="AD303">
        <v>0</v>
      </c>
      <c r="AE303">
        <f>Tabla1_2[[#This Row],[Salario t]]/100*2</f>
        <v>11600</v>
      </c>
      <c r="AF303">
        <f>Tabla1_2[[#This Row],[Censantias]]/100*5</f>
        <v>580</v>
      </c>
      <c r="AG303">
        <f>Tabla1_2[[#This Row],[SALARIO]]/30*2</f>
        <v>77333.333333333328</v>
      </c>
      <c r="AH303">
        <v>0</v>
      </c>
      <c r="AI303">
        <f>Tabla1_2[[#This Row],[Prima]]+Tabla1_2[[#This Row],[Censantias]]+Tabla1_2[[#This Row],[Base Minima]]+Tabla1_2[[#This Row],[Subsidio de Transporte]]</f>
        <v>2490133.3333333335</v>
      </c>
      <c r="AJ303">
        <f>Tabla1_2[[#This Row],[Pago Neto]]*24</f>
        <v>59763200</v>
      </c>
      <c r="AK303">
        <v>0</v>
      </c>
      <c r="AL303">
        <v>20000</v>
      </c>
      <c r="AM303">
        <v>15</v>
      </c>
    </row>
    <row r="304" spans="1:39" x14ac:dyDescent="0.35">
      <c r="A304" t="s">
        <v>4978</v>
      </c>
      <c r="B304" t="s">
        <v>310</v>
      </c>
      <c r="C304" s="1">
        <v>36503</v>
      </c>
      <c r="D304" t="s">
        <v>1611</v>
      </c>
      <c r="E304" t="s">
        <v>1612</v>
      </c>
      <c r="F304" t="s">
        <v>3978</v>
      </c>
      <c r="G304" t="s">
        <v>2992</v>
      </c>
      <c r="H304" s="1">
        <v>40804.109965277778</v>
      </c>
      <c r="I304" t="s">
        <v>3672</v>
      </c>
      <c r="J304">
        <v>1160000</v>
      </c>
      <c r="K304">
        <v>15</v>
      </c>
      <c r="L304">
        <f>Tabla1_2[[#This Row],[SALARIO]]/30*Tabla1_2[[#This Row],[Dias Liquidados]]</f>
        <v>580000</v>
      </c>
      <c r="M304">
        <f>Tabla1_2[[#This Row],[SALARIO]]/100*14/2</f>
        <v>81200</v>
      </c>
      <c r="N304">
        <v>5</v>
      </c>
      <c r="O304">
        <f>Tabla1_2[[#This Row],[Salario t]]*Tabla1_2[[#This Row],['# de Salarios Minimos]]</f>
        <v>2900000</v>
      </c>
      <c r="P304">
        <f>Tabla1_2[[#This Row],[Salario t]]*12</f>
        <v>6960000</v>
      </c>
      <c r="Q304">
        <v>2</v>
      </c>
      <c r="R304">
        <v>2</v>
      </c>
      <c r="S304">
        <v>50000</v>
      </c>
      <c r="T304">
        <v>250000</v>
      </c>
      <c r="U304">
        <v>5000</v>
      </c>
      <c r="V304">
        <f>Tabla1_2[[#This Row],[SALARIO]]/100*8.4</f>
        <v>97440</v>
      </c>
      <c r="W304">
        <f>Tabla1_2[[#This Row],[Seguridad social]]/2</f>
        <v>48720</v>
      </c>
      <c r="X304">
        <f>Tabla1_2[[#This Row],[Seguridad social]]-Tabla1_2[[#This Row],[salud 4%]]</f>
        <v>48720</v>
      </c>
      <c r="Y304">
        <f>Tabla1_2[[#This Row],[Base Minima]]/30*4</f>
        <v>386666.66666666669</v>
      </c>
      <c r="Z304">
        <f>Tabla1_2[[#This Row],[Fondo de Empleados]]+Tabla1_2[[#This Row],[Seguridad social]]</f>
        <v>484106.66666666669</v>
      </c>
      <c r="AA304">
        <f>Tabla1_2[[#This Row],[SALARIO]]/100*1.4</f>
        <v>16239.999999999998</v>
      </c>
      <c r="AB304">
        <f>Tabla1_2[[#This Row],[Base Minima]]/15*1.5</f>
        <v>290000</v>
      </c>
      <c r="AC304">
        <v>0</v>
      </c>
      <c r="AD304">
        <v>0</v>
      </c>
      <c r="AE304">
        <f>Tabla1_2[[#This Row],[Salario t]]/100*2</f>
        <v>11600</v>
      </c>
      <c r="AF304">
        <f>Tabla1_2[[#This Row],[Censantias]]/100*5</f>
        <v>580</v>
      </c>
      <c r="AG304">
        <f>Tabla1_2[[#This Row],[SALARIO]]/30*2</f>
        <v>77333.333333333328</v>
      </c>
      <c r="AH304">
        <v>0</v>
      </c>
      <c r="AI304">
        <f>Tabla1_2[[#This Row],[Prima]]+Tabla1_2[[#This Row],[Censantias]]+Tabla1_2[[#This Row],[Base Minima]]+Tabla1_2[[#This Row],[Subsidio de Transporte]]</f>
        <v>3070133.3333333335</v>
      </c>
      <c r="AJ304">
        <f>Tabla1_2[[#This Row],[Pago Neto]]*24</f>
        <v>73683200</v>
      </c>
      <c r="AK304">
        <v>0</v>
      </c>
      <c r="AL304">
        <v>20000</v>
      </c>
      <c r="AM304">
        <v>15</v>
      </c>
    </row>
    <row r="305" spans="1:39" x14ac:dyDescent="0.35">
      <c r="A305" t="s">
        <v>4979</v>
      </c>
      <c r="B305" t="s">
        <v>311</v>
      </c>
      <c r="C305" s="1">
        <v>33744</v>
      </c>
      <c r="D305" t="s">
        <v>1613</v>
      </c>
      <c r="E305" t="s">
        <v>1614</v>
      </c>
      <c r="F305" t="s">
        <v>3979</v>
      </c>
      <c r="G305" t="s">
        <v>2993</v>
      </c>
      <c r="H305" s="1">
        <v>43941.971284722225</v>
      </c>
      <c r="I305" t="s">
        <v>3673</v>
      </c>
      <c r="J305">
        <v>1160000</v>
      </c>
      <c r="K305">
        <v>15</v>
      </c>
      <c r="L305">
        <f>Tabla1_2[[#This Row],[SALARIO]]/30*Tabla1_2[[#This Row],[Dias Liquidados]]</f>
        <v>580000</v>
      </c>
      <c r="M305">
        <f>Tabla1_2[[#This Row],[SALARIO]]/100*14/2</f>
        <v>81200</v>
      </c>
      <c r="N305">
        <v>5</v>
      </c>
      <c r="O305">
        <f>Tabla1_2[[#This Row],[Salario t]]*Tabla1_2[[#This Row],['# de Salarios Minimos]]</f>
        <v>2900000</v>
      </c>
      <c r="P305">
        <f>Tabla1_2[[#This Row],[Salario t]]*12</f>
        <v>6960000</v>
      </c>
      <c r="Q305">
        <v>2</v>
      </c>
      <c r="R305">
        <v>2</v>
      </c>
      <c r="S305">
        <v>50000</v>
      </c>
      <c r="T305">
        <v>250000</v>
      </c>
      <c r="U305">
        <v>5000</v>
      </c>
      <c r="V305">
        <f>Tabla1_2[[#This Row],[SALARIO]]/100*8.4</f>
        <v>97440</v>
      </c>
      <c r="W305">
        <f>Tabla1_2[[#This Row],[Seguridad social]]/2</f>
        <v>48720</v>
      </c>
      <c r="X305">
        <f>Tabla1_2[[#This Row],[Seguridad social]]-Tabla1_2[[#This Row],[salud 4%]]</f>
        <v>48720</v>
      </c>
      <c r="Y305">
        <f>Tabla1_2[[#This Row],[Base Minima]]/30*4</f>
        <v>386666.66666666669</v>
      </c>
      <c r="Z305">
        <f>Tabla1_2[[#This Row],[Fondo de Empleados]]+Tabla1_2[[#This Row],[Seguridad social]]</f>
        <v>484106.66666666669</v>
      </c>
      <c r="AA305">
        <f>Tabla1_2[[#This Row],[SALARIO]]/100*1.4</f>
        <v>16239.999999999998</v>
      </c>
      <c r="AB305">
        <f>Tabla1_2[[#This Row],[Base Minima]]/15*1.5</f>
        <v>290000</v>
      </c>
      <c r="AC305">
        <v>0</v>
      </c>
      <c r="AD305">
        <v>0</v>
      </c>
      <c r="AE305">
        <f>Tabla1_2[[#This Row],[Salario t]]/100*2</f>
        <v>11600</v>
      </c>
      <c r="AF305">
        <f>Tabla1_2[[#This Row],[Censantias]]/100*5</f>
        <v>580</v>
      </c>
      <c r="AG305">
        <f>Tabla1_2[[#This Row],[SALARIO]]/30*2</f>
        <v>77333.333333333328</v>
      </c>
      <c r="AH305">
        <v>0</v>
      </c>
      <c r="AI305">
        <f>Tabla1_2[[#This Row],[Prima]]+Tabla1_2[[#This Row],[Censantias]]+Tabla1_2[[#This Row],[Base Minima]]+Tabla1_2[[#This Row],[Subsidio de Transporte]]</f>
        <v>3070133.3333333335</v>
      </c>
      <c r="AJ305">
        <f>Tabla1_2[[#This Row],[Pago Neto]]*24</f>
        <v>73683200</v>
      </c>
      <c r="AK305">
        <v>0</v>
      </c>
      <c r="AL305">
        <v>20000</v>
      </c>
      <c r="AM305">
        <v>15</v>
      </c>
    </row>
    <row r="306" spans="1:39" x14ac:dyDescent="0.35">
      <c r="A306" t="s">
        <v>4980</v>
      </c>
      <c r="B306" t="s">
        <v>312</v>
      </c>
      <c r="C306" s="1">
        <v>25640</v>
      </c>
      <c r="D306" t="s">
        <v>1615</v>
      </c>
      <c r="E306" t="s">
        <v>1616</v>
      </c>
      <c r="F306" t="s">
        <v>3980</v>
      </c>
      <c r="G306" t="s">
        <v>2994</v>
      </c>
      <c r="H306" s="1">
        <v>40036.945949074077</v>
      </c>
      <c r="I306" t="s">
        <v>3674</v>
      </c>
      <c r="J306">
        <v>1160000</v>
      </c>
      <c r="K306">
        <v>15</v>
      </c>
      <c r="L306">
        <f>Tabla1_2[[#This Row],[SALARIO]]/30*Tabla1_2[[#This Row],[Dias Liquidados]]</f>
        <v>580000</v>
      </c>
      <c r="M306">
        <f>Tabla1_2[[#This Row],[SALARIO]]/100*14/2</f>
        <v>81200</v>
      </c>
      <c r="N306">
        <v>6</v>
      </c>
      <c r="O306">
        <f>Tabla1_2[[#This Row],[Salario t]]*Tabla1_2[[#This Row],['# de Salarios Minimos]]</f>
        <v>3480000</v>
      </c>
      <c r="P306">
        <f>Tabla1_2[[#This Row],[Salario t]]*12</f>
        <v>6960000</v>
      </c>
      <c r="Q306">
        <v>2</v>
      </c>
      <c r="R306">
        <v>2</v>
      </c>
      <c r="S306">
        <v>50000</v>
      </c>
      <c r="T306">
        <v>250000</v>
      </c>
      <c r="U306">
        <v>5000</v>
      </c>
      <c r="V306">
        <f>Tabla1_2[[#This Row],[SALARIO]]/100*8.4</f>
        <v>97440</v>
      </c>
      <c r="W306">
        <f>Tabla1_2[[#This Row],[Seguridad social]]/2</f>
        <v>48720</v>
      </c>
      <c r="X306">
        <f>Tabla1_2[[#This Row],[Seguridad social]]-Tabla1_2[[#This Row],[salud 4%]]</f>
        <v>48720</v>
      </c>
      <c r="Y306">
        <f>Tabla1_2[[#This Row],[Base Minima]]/30*4</f>
        <v>464000</v>
      </c>
      <c r="Z306">
        <f>Tabla1_2[[#This Row],[Fondo de Empleados]]+Tabla1_2[[#This Row],[Seguridad social]]</f>
        <v>561440</v>
      </c>
      <c r="AA306">
        <f>Tabla1_2[[#This Row],[SALARIO]]/100*1.4</f>
        <v>16239.999999999998</v>
      </c>
      <c r="AB306">
        <f>Tabla1_2[[#This Row],[Base Minima]]/15*1.5</f>
        <v>348000</v>
      </c>
      <c r="AC306">
        <v>0</v>
      </c>
      <c r="AD306">
        <v>0</v>
      </c>
      <c r="AE306">
        <f>Tabla1_2[[#This Row],[Salario t]]/100*2</f>
        <v>11600</v>
      </c>
      <c r="AF306">
        <f>Tabla1_2[[#This Row],[Censantias]]/100*5</f>
        <v>580</v>
      </c>
      <c r="AG306">
        <f>Tabla1_2[[#This Row],[SALARIO]]/30*2</f>
        <v>77333.333333333328</v>
      </c>
      <c r="AH306">
        <v>0</v>
      </c>
      <c r="AI306">
        <f>Tabla1_2[[#This Row],[Prima]]+Tabla1_2[[#This Row],[Censantias]]+Tabla1_2[[#This Row],[Base Minima]]+Tabla1_2[[#This Row],[Subsidio de Transporte]]</f>
        <v>3650133.3333333335</v>
      </c>
      <c r="AJ306">
        <f>Tabla1_2[[#This Row],[Pago Neto]]*24</f>
        <v>87603200</v>
      </c>
      <c r="AK306">
        <v>0</v>
      </c>
      <c r="AL306">
        <v>20000</v>
      </c>
      <c r="AM306">
        <v>15</v>
      </c>
    </row>
    <row r="307" spans="1:39" x14ac:dyDescent="0.35">
      <c r="A307" t="s">
        <v>4981</v>
      </c>
      <c r="B307" t="s">
        <v>313</v>
      </c>
      <c r="C307" s="1">
        <v>34770</v>
      </c>
      <c r="D307" t="s">
        <v>1617</v>
      </c>
      <c r="E307" t="s">
        <v>1618</v>
      </c>
      <c r="F307" t="s">
        <v>3981</v>
      </c>
      <c r="G307" t="s">
        <v>2995</v>
      </c>
      <c r="H307" s="1">
        <v>43019.384097222224</v>
      </c>
      <c r="I307" t="s">
        <v>3674</v>
      </c>
      <c r="J307">
        <v>1160000</v>
      </c>
      <c r="K307">
        <v>15</v>
      </c>
      <c r="L307">
        <f>Tabla1_2[[#This Row],[SALARIO]]/30*Tabla1_2[[#This Row],[Dias Liquidados]]</f>
        <v>580000</v>
      </c>
      <c r="M307">
        <f>Tabla1_2[[#This Row],[SALARIO]]/100*14/2</f>
        <v>81200</v>
      </c>
      <c r="N307">
        <v>6</v>
      </c>
      <c r="O307">
        <f>Tabla1_2[[#This Row],[Salario t]]*Tabla1_2[[#This Row],['# de Salarios Minimos]]</f>
        <v>3480000</v>
      </c>
      <c r="P307">
        <f>Tabla1_2[[#This Row],[Salario t]]*12</f>
        <v>6960000</v>
      </c>
      <c r="Q307">
        <v>2</v>
      </c>
      <c r="R307">
        <v>2</v>
      </c>
      <c r="S307">
        <v>50000</v>
      </c>
      <c r="T307">
        <v>250000</v>
      </c>
      <c r="U307">
        <v>5000</v>
      </c>
      <c r="V307">
        <f>Tabla1_2[[#This Row],[SALARIO]]/100*8.4</f>
        <v>97440</v>
      </c>
      <c r="W307">
        <f>Tabla1_2[[#This Row],[Seguridad social]]/2</f>
        <v>48720</v>
      </c>
      <c r="X307">
        <f>Tabla1_2[[#This Row],[Seguridad social]]-Tabla1_2[[#This Row],[salud 4%]]</f>
        <v>48720</v>
      </c>
      <c r="Y307">
        <f>Tabla1_2[[#This Row],[Base Minima]]/30*4</f>
        <v>464000</v>
      </c>
      <c r="Z307">
        <f>Tabla1_2[[#This Row],[Fondo de Empleados]]+Tabla1_2[[#This Row],[Seguridad social]]</f>
        <v>561440</v>
      </c>
      <c r="AA307">
        <f>Tabla1_2[[#This Row],[SALARIO]]/100*1.4</f>
        <v>16239.999999999998</v>
      </c>
      <c r="AB307">
        <f>Tabla1_2[[#This Row],[Base Minima]]/15*1.5</f>
        <v>348000</v>
      </c>
      <c r="AC307">
        <v>0</v>
      </c>
      <c r="AD307">
        <v>0</v>
      </c>
      <c r="AE307">
        <f>Tabla1_2[[#This Row],[Salario t]]/100*2</f>
        <v>11600</v>
      </c>
      <c r="AF307">
        <f>Tabla1_2[[#This Row],[Censantias]]/100*5</f>
        <v>580</v>
      </c>
      <c r="AG307">
        <f>Tabla1_2[[#This Row],[SALARIO]]/30*2</f>
        <v>77333.333333333328</v>
      </c>
      <c r="AH307">
        <v>0</v>
      </c>
      <c r="AI307">
        <f>Tabla1_2[[#This Row],[Prima]]+Tabla1_2[[#This Row],[Censantias]]+Tabla1_2[[#This Row],[Base Minima]]+Tabla1_2[[#This Row],[Subsidio de Transporte]]</f>
        <v>3650133.3333333335</v>
      </c>
      <c r="AJ307">
        <f>Tabla1_2[[#This Row],[Pago Neto]]*24</f>
        <v>87603200</v>
      </c>
      <c r="AK307">
        <v>0</v>
      </c>
      <c r="AL307">
        <v>20000</v>
      </c>
      <c r="AM307">
        <v>15</v>
      </c>
    </row>
    <row r="308" spans="1:39" x14ac:dyDescent="0.35">
      <c r="A308" t="s">
        <v>4982</v>
      </c>
      <c r="B308" t="s">
        <v>314</v>
      </c>
      <c r="C308" s="1">
        <v>35642</v>
      </c>
      <c r="D308" t="s">
        <v>1619</v>
      </c>
      <c r="E308" t="s">
        <v>1620</v>
      </c>
      <c r="F308" t="s">
        <v>3982</v>
      </c>
      <c r="G308" t="s">
        <v>2996</v>
      </c>
      <c r="H308" s="1">
        <v>40484.403148148151</v>
      </c>
      <c r="I308" t="s">
        <v>3674</v>
      </c>
      <c r="J308">
        <v>1160000</v>
      </c>
      <c r="K308">
        <v>15</v>
      </c>
      <c r="L308">
        <f>Tabla1_2[[#This Row],[SALARIO]]/30*Tabla1_2[[#This Row],[Dias Liquidados]]</f>
        <v>580000</v>
      </c>
      <c r="M308">
        <f>Tabla1_2[[#This Row],[SALARIO]]/100*14/2</f>
        <v>81200</v>
      </c>
      <c r="N308">
        <v>1</v>
      </c>
      <c r="O308">
        <f>Tabla1_2[[#This Row],[Salario t]]*Tabla1_2[[#This Row],['# de Salarios Minimos]]</f>
        <v>580000</v>
      </c>
      <c r="P308">
        <f>Tabla1_2[[#This Row],[Salario t]]*12</f>
        <v>6960000</v>
      </c>
      <c r="Q308">
        <v>2</v>
      </c>
      <c r="R308">
        <v>2</v>
      </c>
      <c r="S308">
        <v>50000</v>
      </c>
      <c r="T308">
        <v>250000</v>
      </c>
      <c r="U308">
        <v>5000</v>
      </c>
      <c r="V308">
        <f>Tabla1_2[[#This Row],[SALARIO]]/100*8.4</f>
        <v>97440</v>
      </c>
      <c r="W308">
        <f>Tabla1_2[[#This Row],[Seguridad social]]/2</f>
        <v>48720</v>
      </c>
      <c r="X308">
        <f>Tabla1_2[[#This Row],[Seguridad social]]-Tabla1_2[[#This Row],[salud 4%]]</f>
        <v>48720</v>
      </c>
      <c r="Y308">
        <f>Tabla1_2[[#This Row],[Base Minima]]/30*4</f>
        <v>77333.333333333328</v>
      </c>
      <c r="Z308">
        <f>Tabla1_2[[#This Row],[Fondo de Empleados]]+Tabla1_2[[#This Row],[Seguridad social]]</f>
        <v>174773.33333333331</v>
      </c>
      <c r="AA308">
        <f>Tabla1_2[[#This Row],[SALARIO]]/100*1.4</f>
        <v>16239.999999999998</v>
      </c>
      <c r="AB308">
        <f>Tabla1_2[[#This Row],[Base Minima]]/15*1.5</f>
        <v>58000</v>
      </c>
      <c r="AC308">
        <v>0</v>
      </c>
      <c r="AD308">
        <v>0</v>
      </c>
      <c r="AE308">
        <f>Tabla1_2[[#This Row],[Salario t]]/100*2</f>
        <v>11600</v>
      </c>
      <c r="AF308">
        <f>Tabla1_2[[#This Row],[Censantias]]/100*5</f>
        <v>580</v>
      </c>
      <c r="AG308">
        <f>Tabla1_2[[#This Row],[SALARIO]]/30*2</f>
        <v>77333.333333333328</v>
      </c>
      <c r="AH308">
        <v>0</v>
      </c>
      <c r="AI308">
        <f>Tabla1_2[[#This Row],[Prima]]+Tabla1_2[[#This Row],[Censantias]]+Tabla1_2[[#This Row],[Base Minima]]+Tabla1_2[[#This Row],[Subsidio de Transporte]]</f>
        <v>750133.33333333337</v>
      </c>
      <c r="AJ308">
        <f>Tabla1_2[[#This Row],[Pago Neto]]*24</f>
        <v>18003200</v>
      </c>
      <c r="AK308">
        <v>0</v>
      </c>
      <c r="AL308">
        <v>20000</v>
      </c>
      <c r="AM308">
        <v>15</v>
      </c>
    </row>
    <row r="309" spans="1:39" x14ac:dyDescent="0.35">
      <c r="A309" t="s">
        <v>4983</v>
      </c>
      <c r="B309" t="s">
        <v>315</v>
      </c>
      <c r="C309" s="1">
        <v>35169</v>
      </c>
      <c r="D309" t="s">
        <v>1621</v>
      </c>
      <c r="E309" t="s">
        <v>1622</v>
      </c>
      <c r="F309" t="s">
        <v>3983</v>
      </c>
      <c r="G309" t="s">
        <v>2997</v>
      </c>
      <c r="H309" s="1">
        <v>43597.135520833333</v>
      </c>
      <c r="I309" t="s">
        <v>3673</v>
      </c>
      <c r="J309">
        <v>1160000</v>
      </c>
      <c r="K309">
        <v>15</v>
      </c>
      <c r="L309">
        <f>Tabla1_2[[#This Row],[SALARIO]]/30*Tabla1_2[[#This Row],[Dias Liquidados]]</f>
        <v>580000</v>
      </c>
      <c r="M309">
        <f>Tabla1_2[[#This Row],[SALARIO]]/100*14/2</f>
        <v>81200</v>
      </c>
      <c r="N309">
        <v>1</v>
      </c>
      <c r="O309">
        <f>Tabla1_2[[#This Row],[Salario t]]*Tabla1_2[[#This Row],['# de Salarios Minimos]]</f>
        <v>580000</v>
      </c>
      <c r="P309">
        <f>Tabla1_2[[#This Row],[Salario t]]*12</f>
        <v>6960000</v>
      </c>
      <c r="Q309">
        <v>2</v>
      </c>
      <c r="R309">
        <v>2</v>
      </c>
      <c r="S309">
        <v>50000</v>
      </c>
      <c r="T309">
        <v>250000</v>
      </c>
      <c r="U309">
        <v>5000</v>
      </c>
      <c r="V309">
        <f>Tabla1_2[[#This Row],[SALARIO]]/100*8.4</f>
        <v>97440</v>
      </c>
      <c r="W309">
        <f>Tabla1_2[[#This Row],[Seguridad social]]/2</f>
        <v>48720</v>
      </c>
      <c r="X309">
        <f>Tabla1_2[[#This Row],[Seguridad social]]-Tabla1_2[[#This Row],[salud 4%]]</f>
        <v>48720</v>
      </c>
      <c r="Y309">
        <f>Tabla1_2[[#This Row],[Base Minima]]/30*4</f>
        <v>77333.333333333328</v>
      </c>
      <c r="Z309">
        <f>Tabla1_2[[#This Row],[Fondo de Empleados]]+Tabla1_2[[#This Row],[Seguridad social]]</f>
        <v>174773.33333333331</v>
      </c>
      <c r="AA309">
        <f>Tabla1_2[[#This Row],[SALARIO]]/100*1.4</f>
        <v>16239.999999999998</v>
      </c>
      <c r="AB309">
        <f>Tabla1_2[[#This Row],[Base Minima]]/15*1.5</f>
        <v>58000</v>
      </c>
      <c r="AC309">
        <v>0</v>
      </c>
      <c r="AD309">
        <v>0</v>
      </c>
      <c r="AE309">
        <f>Tabla1_2[[#This Row],[Salario t]]/100*2</f>
        <v>11600</v>
      </c>
      <c r="AF309">
        <f>Tabla1_2[[#This Row],[Censantias]]/100*5</f>
        <v>580</v>
      </c>
      <c r="AG309">
        <f>Tabla1_2[[#This Row],[SALARIO]]/30*2</f>
        <v>77333.333333333328</v>
      </c>
      <c r="AH309">
        <v>0</v>
      </c>
      <c r="AI309">
        <f>Tabla1_2[[#This Row],[Prima]]+Tabla1_2[[#This Row],[Censantias]]+Tabla1_2[[#This Row],[Base Minima]]+Tabla1_2[[#This Row],[Subsidio de Transporte]]</f>
        <v>750133.33333333337</v>
      </c>
      <c r="AJ309">
        <f>Tabla1_2[[#This Row],[Pago Neto]]*24</f>
        <v>18003200</v>
      </c>
      <c r="AK309">
        <v>0</v>
      </c>
      <c r="AL309">
        <v>20000</v>
      </c>
      <c r="AM309">
        <v>15</v>
      </c>
    </row>
    <row r="310" spans="1:39" x14ac:dyDescent="0.35">
      <c r="A310" t="s">
        <v>4984</v>
      </c>
      <c r="B310" t="s">
        <v>316</v>
      </c>
      <c r="C310" s="1">
        <v>28570</v>
      </c>
      <c r="D310" t="s">
        <v>1623</v>
      </c>
      <c r="E310" t="s">
        <v>1624</v>
      </c>
      <c r="F310" t="s">
        <v>3984</v>
      </c>
      <c r="G310" t="s">
        <v>2998</v>
      </c>
      <c r="H310" s="1">
        <v>41638.743819444448</v>
      </c>
      <c r="I310" t="s">
        <v>3671</v>
      </c>
      <c r="J310">
        <v>1160000</v>
      </c>
      <c r="K310">
        <v>15</v>
      </c>
      <c r="L310">
        <f>Tabla1_2[[#This Row],[SALARIO]]/30*Tabla1_2[[#This Row],[Dias Liquidados]]</f>
        <v>580000</v>
      </c>
      <c r="M310">
        <f>Tabla1_2[[#This Row],[SALARIO]]/100*14/2</f>
        <v>81200</v>
      </c>
      <c r="N310">
        <v>1</v>
      </c>
      <c r="O310">
        <f>Tabla1_2[[#This Row],[Salario t]]*Tabla1_2[[#This Row],['# de Salarios Minimos]]</f>
        <v>580000</v>
      </c>
      <c r="P310">
        <f>Tabla1_2[[#This Row],[Salario t]]*12</f>
        <v>6960000</v>
      </c>
      <c r="Q310">
        <v>2</v>
      </c>
      <c r="R310">
        <v>2</v>
      </c>
      <c r="S310">
        <v>50000</v>
      </c>
      <c r="T310">
        <v>250000</v>
      </c>
      <c r="U310">
        <v>5000</v>
      </c>
      <c r="V310">
        <f>Tabla1_2[[#This Row],[SALARIO]]/100*8.4</f>
        <v>97440</v>
      </c>
      <c r="W310">
        <f>Tabla1_2[[#This Row],[Seguridad social]]/2</f>
        <v>48720</v>
      </c>
      <c r="X310">
        <f>Tabla1_2[[#This Row],[Seguridad social]]-Tabla1_2[[#This Row],[salud 4%]]</f>
        <v>48720</v>
      </c>
      <c r="Y310">
        <f>Tabla1_2[[#This Row],[Base Minima]]/30*4</f>
        <v>77333.333333333328</v>
      </c>
      <c r="Z310">
        <f>Tabla1_2[[#This Row],[Fondo de Empleados]]+Tabla1_2[[#This Row],[Seguridad social]]</f>
        <v>174773.33333333331</v>
      </c>
      <c r="AA310">
        <f>Tabla1_2[[#This Row],[SALARIO]]/100*1.4</f>
        <v>16239.999999999998</v>
      </c>
      <c r="AB310">
        <f>Tabla1_2[[#This Row],[Base Minima]]/15*1.5</f>
        <v>58000</v>
      </c>
      <c r="AC310">
        <v>0</v>
      </c>
      <c r="AD310">
        <v>0</v>
      </c>
      <c r="AE310">
        <f>Tabla1_2[[#This Row],[Salario t]]/100*2</f>
        <v>11600</v>
      </c>
      <c r="AF310">
        <f>Tabla1_2[[#This Row],[Censantias]]/100*5</f>
        <v>580</v>
      </c>
      <c r="AG310">
        <f>Tabla1_2[[#This Row],[SALARIO]]/30*2</f>
        <v>77333.333333333328</v>
      </c>
      <c r="AH310">
        <v>0</v>
      </c>
      <c r="AI310">
        <f>Tabla1_2[[#This Row],[Prima]]+Tabla1_2[[#This Row],[Censantias]]+Tabla1_2[[#This Row],[Base Minima]]+Tabla1_2[[#This Row],[Subsidio de Transporte]]</f>
        <v>750133.33333333337</v>
      </c>
      <c r="AJ310">
        <f>Tabla1_2[[#This Row],[Pago Neto]]*24</f>
        <v>18003200</v>
      </c>
      <c r="AK310">
        <v>0</v>
      </c>
      <c r="AL310">
        <v>20000</v>
      </c>
      <c r="AM310">
        <v>15</v>
      </c>
    </row>
    <row r="311" spans="1:39" x14ac:dyDescent="0.35">
      <c r="A311" t="s">
        <v>4985</v>
      </c>
      <c r="B311" t="s">
        <v>317</v>
      </c>
      <c r="C311" s="1">
        <v>34096</v>
      </c>
      <c r="D311" t="s">
        <v>1625</v>
      </c>
      <c r="E311" t="s">
        <v>1626</v>
      </c>
      <c r="F311" t="s">
        <v>3985</v>
      </c>
      <c r="G311" t="s">
        <v>2999</v>
      </c>
      <c r="H311" s="1">
        <v>43349.083356481482</v>
      </c>
      <c r="I311" t="s">
        <v>3672</v>
      </c>
      <c r="J311">
        <v>1160000</v>
      </c>
      <c r="K311">
        <v>15</v>
      </c>
      <c r="L311">
        <f>Tabla1_2[[#This Row],[SALARIO]]/30*Tabla1_2[[#This Row],[Dias Liquidados]]</f>
        <v>580000</v>
      </c>
      <c r="M311">
        <f>Tabla1_2[[#This Row],[SALARIO]]/100*14/2</f>
        <v>81200</v>
      </c>
      <c r="N311">
        <v>1</v>
      </c>
      <c r="O311">
        <f>Tabla1_2[[#This Row],[Salario t]]*Tabla1_2[[#This Row],['# de Salarios Minimos]]</f>
        <v>580000</v>
      </c>
      <c r="P311">
        <f>Tabla1_2[[#This Row],[Salario t]]*12</f>
        <v>6960000</v>
      </c>
      <c r="Q311">
        <v>2</v>
      </c>
      <c r="R311">
        <v>2</v>
      </c>
      <c r="S311">
        <v>50000</v>
      </c>
      <c r="T311">
        <v>250000</v>
      </c>
      <c r="U311">
        <v>5000</v>
      </c>
      <c r="V311">
        <f>Tabla1_2[[#This Row],[SALARIO]]/100*8.4</f>
        <v>97440</v>
      </c>
      <c r="W311">
        <f>Tabla1_2[[#This Row],[Seguridad social]]/2</f>
        <v>48720</v>
      </c>
      <c r="X311">
        <f>Tabla1_2[[#This Row],[Seguridad social]]-Tabla1_2[[#This Row],[salud 4%]]</f>
        <v>48720</v>
      </c>
      <c r="Y311">
        <f>Tabla1_2[[#This Row],[Base Minima]]/30*4</f>
        <v>77333.333333333328</v>
      </c>
      <c r="Z311">
        <f>Tabla1_2[[#This Row],[Fondo de Empleados]]+Tabla1_2[[#This Row],[Seguridad social]]</f>
        <v>174773.33333333331</v>
      </c>
      <c r="AA311">
        <f>Tabla1_2[[#This Row],[SALARIO]]/100*1.4</f>
        <v>16239.999999999998</v>
      </c>
      <c r="AB311">
        <f>Tabla1_2[[#This Row],[Base Minima]]/15*1.5</f>
        <v>58000</v>
      </c>
      <c r="AC311">
        <v>0</v>
      </c>
      <c r="AD311">
        <v>0</v>
      </c>
      <c r="AE311">
        <f>Tabla1_2[[#This Row],[Salario t]]/100*2</f>
        <v>11600</v>
      </c>
      <c r="AF311">
        <f>Tabla1_2[[#This Row],[Censantias]]/100*5</f>
        <v>580</v>
      </c>
      <c r="AG311">
        <f>Tabla1_2[[#This Row],[SALARIO]]/30*2</f>
        <v>77333.333333333328</v>
      </c>
      <c r="AH311">
        <v>0</v>
      </c>
      <c r="AI311">
        <f>Tabla1_2[[#This Row],[Prima]]+Tabla1_2[[#This Row],[Censantias]]+Tabla1_2[[#This Row],[Base Minima]]+Tabla1_2[[#This Row],[Subsidio de Transporte]]</f>
        <v>750133.33333333337</v>
      </c>
      <c r="AJ311">
        <f>Tabla1_2[[#This Row],[Pago Neto]]*24</f>
        <v>18003200</v>
      </c>
      <c r="AK311">
        <v>0</v>
      </c>
      <c r="AL311">
        <v>20000</v>
      </c>
      <c r="AM311">
        <v>15</v>
      </c>
    </row>
    <row r="312" spans="1:39" x14ac:dyDescent="0.35">
      <c r="A312" t="s">
        <v>4986</v>
      </c>
      <c r="B312" t="s">
        <v>318</v>
      </c>
      <c r="C312" s="1">
        <v>28386</v>
      </c>
      <c r="D312" t="s">
        <v>1627</v>
      </c>
      <c r="E312" t="s">
        <v>1628</v>
      </c>
      <c r="F312" t="s">
        <v>3986</v>
      </c>
      <c r="G312" t="s">
        <v>3000</v>
      </c>
      <c r="H312" s="1">
        <v>40356.706319444442</v>
      </c>
      <c r="I312" t="s">
        <v>3672</v>
      </c>
      <c r="J312">
        <v>1160000</v>
      </c>
      <c r="K312">
        <v>15</v>
      </c>
      <c r="L312">
        <f>Tabla1_2[[#This Row],[SALARIO]]/30*Tabla1_2[[#This Row],[Dias Liquidados]]</f>
        <v>580000</v>
      </c>
      <c r="M312">
        <f>Tabla1_2[[#This Row],[SALARIO]]/100*14/2</f>
        <v>81200</v>
      </c>
      <c r="N312">
        <v>1</v>
      </c>
      <c r="O312">
        <f>Tabla1_2[[#This Row],[Salario t]]*Tabla1_2[[#This Row],['# de Salarios Minimos]]</f>
        <v>580000</v>
      </c>
      <c r="P312">
        <f>Tabla1_2[[#This Row],[Salario t]]*12</f>
        <v>6960000</v>
      </c>
      <c r="Q312">
        <v>2</v>
      </c>
      <c r="R312">
        <v>2</v>
      </c>
      <c r="S312">
        <v>50000</v>
      </c>
      <c r="T312">
        <v>250000</v>
      </c>
      <c r="U312">
        <v>5000</v>
      </c>
      <c r="V312">
        <f>Tabla1_2[[#This Row],[SALARIO]]/100*8.4</f>
        <v>97440</v>
      </c>
      <c r="W312">
        <f>Tabla1_2[[#This Row],[Seguridad social]]/2</f>
        <v>48720</v>
      </c>
      <c r="X312">
        <f>Tabla1_2[[#This Row],[Seguridad social]]-Tabla1_2[[#This Row],[salud 4%]]</f>
        <v>48720</v>
      </c>
      <c r="Y312">
        <f>Tabla1_2[[#This Row],[Base Minima]]/30*4</f>
        <v>77333.333333333328</v>
      </c>
      <c r="Z312">
        <f>Tabla1_2[[#This Row],[Fondo de Empleados]]+Tabla1_2[[#This Row],[Seguridad social]]</f>
        <v>174773.33333333331</v>
      </c>
      <c r="AA312">
        <f>Tabla1_2[[#This Row],[SALARIO]]/100*1.4</f>
        <v>16239.999999999998</v>
      </c>
      <c r="AB312">
        <f>Tabla1_2[[#This Row],[Base Minima]]/15*1.5</f>
        <v>58000</v>
      </c>
      <c r="AC312">
        <v>0</v>
      </c>
      <c r="AD312">
        <v>0</v>
      </c>
      <c r="AE312">
        <f>Tabla1_2[[#This Row],[Salario t]]/100*2</f>
        <v>11600</v>
      </c>
      <c r="AF312">
        <f>Tabla1_2[[#This Row],[Censantias]]/100*5</f>
        <v>580</v>
      </c>
      <c r="AG312">
        <f>Tabla1_2[[#This Row],[SALARIO]]/30*2</f>
        <v>77333.333333333328</v>
      </c>
      <c r="AH312">
        <v>0</v>
      </c>
      <c r="AI312">
        <f>Tabla1_2[[#This Row],[Prima]]+Tabla1_2[[#This Row],[Censantias]]+Tabla1_2[[#This Row],[Base Minima]]+Tabla1_2[[#This Row],[Subsidio de Transporte]]</f>
        <v>750133.33333333337</v>
      </c>
      <c r="AJ312">
        <f>Tabla1_2[[#This Row],[Pago Neto]]*24</f>
        <v>18003200</v>
      </c>
      <c r="AK312">
        <v>0</v>
      </c>
      <c r="AL312">
        <v>20000</v>
      </c>
      <c r="AM312">
        <v>15</v>
      </c>
    </row>
    <row r="313" spans="1:39" x14ac:dyDescent="0.35">
      <c r="A313" t="s">
        <v>4987</v>
      </c>
      <c r="B313" t="s">
        <v>319</v>
      </c>
      <c r="C313" s="1">
        <v>28130</v>
      </c>
      <c r="D313" t="s">
        <v>1629</v>
      </c>
      <c r="E313" t="s">
        <v>1630</v>
      </c>
      <c r="F313" t="s">
        <v>3987</v>
      </c>
      <c r="G313" t="s">
        <v>3001</v>
      </c>
      <c r="H313" s="1">
        <v>40805.056932870371</v>
      </c>
      <c r="I313" t="s">
        <v>3672</v>
      </c>
      <c r="J313">
        <v>1160000</v>
      </c>
      <c r="K313">
        <v>15</v>
      </c>
      <c r="L313">
        <f>Tabla1_2[[#This Row],[SALARIO]]/30*Tabla1_2[[#This Row],[Dias Liquidados]]</f>
        <v>580000</v>
      </c>
      <c r="M313">
        <f>Tabla1_2[[#This Row],[SALARIO]]/100*14/2</f>
        <v>81200</v>
      </c>
      <c r="N313">
        <v>2</v>
      </c>
      <c r="O313">
        <f>Tabla1_2[[#This Row],[Salario t]]*Tabla1_2[[#This Row],['# de Salarios Minimos]]</f>
        <v>1160000</v>
      </c>
      <c r="P313">
        <f>Tabla1_2[[#This Row],[Salario t]]*12</f>
        <v>6960000</v>
      </c>
      <c r="Q313">
        <v>2</v>
      </c>
      <c r="R313">
        <v>2</v>
      </c>
      <c r="S313">
        <v>50000</v>
      </c>
      <c r="T313">
        <v>250000</v>
      </c>
      <c r="U313">
        <v>5000</v>
      </c>
      <c r="V313">
        <f>Tabla1_2[[#This Row],[SALARIO]]/100*8.4</f>
        <v>97440</v>
      </c>
      <c r="W313">
        <f>Tabla1_2[[#This Row],[Seguridad social]]/2</f>
        <v>48720</v>
      </c>
      <c r="X313">
        <f>Tabla1_2[[#This Row],[Seguridad social]]-Tabla1_2[[#This Row],[salud 4%]]</f>
        <v>48720</v>
      </c>
      <c r="Y313">
        <f>Tabla1_2[[#This Row],[Base Minima]]/30*4</f>
        <v>154666.66666666666</v>
      </c>
      <c r="Z313">
        <f>Tabla1_2[[#This Row],[Fondo de Empleados]]+Tabla1_2[[#This Row],[Seguridad social]]</f>
        <v>252106.66666666666</v>
      </c>
      <c r="AA313">
        <f>Tabla1_2[[#This Row],[SALARIO]]/100*1.4</f>
        <v>16239.999999999998</v>
      </c>
      <c r="AB313">
        <f>Tabla1_2[[#This Row],[Base Minima]]/15*1.5</f>
        <v>116000</v>
      </c>
      <c r="AC313">
        <v>0</v>
      </c>
      <c r="AD313">
        <v>0</v>
      </c>
      <c r="AE313">
        <f>Tabla1_2[[#This Row],[Salario t]]/100*2</f>
        <v>11600</v>
      </c>
      <c r="AF313">
        <f>Tabla1_2[[#This Row],[Censantias]]/100*5</f>
        <v>580</v>
      </c>
      <c r="AG313">
        <f>Tabla1_2[[#This Row],[SALARIO]]/30*2</f>
        <v>77333.333333333328</v>
      </c>
      <c r="AH313">
        <v>0</v>
      </c>
      <c r="AI313">
        <f>Tabla1_2[[#This Row],[Prima]]+Tabla1_2[[#This Row],[Censantias]]+Tabla1_2[[#This Row],[Base Minima]]+Tabla1_2[[#This Row],[Subsidio de Transporte]]</f>
        <v>1330133.3333333333</v>
      </c>
      <c r="AJ313">
        <f>Tabla1_2[[#This Row],[Pago Neto]]*24</f>
        <v>31923200</v>
      </c>
      <c r="AK313">
        <v>0</v>
      </c>
      <c r="AL313">
        <v>20000</v>
      </c>
      <c r="AM313">
        <v>15</v>
      </c>
    </row>
    <row r="314" spans="1:39" x14ac:dyDescent="0.35">
      <c r="A314" t="s">
        <v>4988</v>
      </c>
      <c r="B314" t="s">
        <v>320</v>
      </c>
      <c r="C314" s="1">
        <v>33175</v>
      </c>
      <c r="D314" t="s">
        <v>1631</v>
      </c>
      <c r="E314" t="s">
        <v>1632</v>
      </c>
      <c r="F314" t="s">
        <v>3988</v>
      </c>
      <c r="G314" t="s">
        <v>3002</v>
      </c>
      <c r="H314" s="1">
        <v>43696.653819444444</v>
      </c>
      <c r="I314" t="s">
        <v>3672</v>
      </c>
      <c r="J314">
        <v>1160000</v>
      </c>
      <c r="K314">
        <v>15</v>
      </c>
      <c r="L314">
        <f>Tabla1_2[[#This Row],[SALARIO]]/30*Tabla1_2[[#This Row],[Dias Liquidados]]</f>
        <v>580000</v>
      </c>
      <c r="M314">
        <f>Tabla1_2[[#This Row],[SALARIO]]/100*14/2</f>
        <v>81200</v>
      </c>
      <c r="N314">
        <v>2</v>
      </c>
      <c r="O314">
        <f>Tabla1_2[[#This Row],[Salario t]]*Tabla1_2[[#This Row],['# de Salarios Minimos]]</f>
        <v>1160000</v>
      </c>
      <c r="P314">
        <f>Tabla1_2[[#This Row],[Salario t]]*12</f>
        <v>6960000</v>
      </c>
      <c r="Q314">
        <v>2</v>
      </c>
      <c r="R314">
        <v>2</v>
      </c>
      <c r="S314">
        <v>50000</v>
      </c>
      <c r="T314">
        <v>250000</v>
      </c>
      <c r="U314">
        <v>5000</v>
      </c>
      <c r="V314">
        <f>Tabla1_2[[#This Row],[SALARIO]]/100*8.4</f>
        <v>97440</v>
      </c>
      <c r="W314">
        <f>Tabla1_2[[#This Row],[Seguridad social]]/2</f>
        <v>48720</v>
      </c>
      <c r="X314">
        <f>Tabla1_2[[#This Row],[Seguridad social]]-Tabla1_2[[#This Row],[salud 4%]]</f>
        <v>48720</v>
      </c>
      <c r="Y314">
        <f>Tabla1_2[[#This Row],[Base Minima]]/30*4</f>
        <v>154666.66666666666</v>
      </c>
      <c r="Z314">
        <f>Tabla1_2[[#This Row],[Fondo de Empleados]]+Tabla1_2[[#This Row],[Seguridad social]]</f>
        <v>252106.66666666666</v>
      </c>
      <c r="AA314">
        <f>Tabla1_2[[#This Row],[SALARIO]]/100*1.4</f>
        <v>16239.999999999998</v>
      </c>
      <c r="AB314">
        <f>Tabla1_2[[#This Row],[Base Minima]]/15*1.5</f>
        <v>116000</v>
      </c>
      <c r="AC314">
        <v>0</v>
      </c>
      <c r="AD314">
        <v>0</v>
      </c>
      <c r="AE314">
        <f>Tabla1_2[[#This Row],[Salario t]]/100*2</f>
        <v>11600</v>
      </c>
      <c r="AF314">
        <f>Tabla1_2[[#This Row],[Censantias]]/100*5</f>
        <v>580</v>
      </c>
      <c r="AG314">
        <f>Tabla1_2[[#This Row],[SALARIO]]/30*2</f>
        <v>77333.333333333328</v>
      </c>
      <c r="AH314">
        <v>0</v>
      </c>
      <c r="AI314">
        <f>Tabla1_2[[#This Row],[Prima]]+Tabla1_2[[#This Row],[Censantias]]+Tabla1_2[[#This Row],[Base Minima]]+Tabla1_2[[#This Row],[Subsidio de Transporte]]</f>
        <v>1330133.3333333333</v>
      </c>
      <c r="AJ314">
        <f>Tabla1_2[[#This Row],[Pago Neto]]*24</f>
        <v>31923200</v>
      </c>
      <c r="AK314">
        <v>0</v>
      </c>
      <c r="AL314">
        <v>20000</v>
      </c>
      <c r="AM314">
        <v>15</v>
      </c>
    </row>
    <row r="315" spans="1:39" x14ac:dyDescent="0.35">
      <c r="A315" t="s">
        <v>4989</v>
      </c>
      <c r="B315" t="s">
        <v>321</v>
      </c>
      <c r="C315" s="1">
        <v>31598</v>
      </c>
      <c r="D315" t="s">
        <v>1633</v>
      </c>
      <c r="E315" t="s">
        <v>1634</v>
      </c>
      <c r="F315" t="s">
        <v>3989</v>
      </c>
      <c r="G315" t="s">
        <v>3003</v>
      </c>
      <c r="H315" s="1">
        <v>39245.028564814813</v>
      </c>
      <c r="I315" t="s">
        <v>3672</v>
      </c>
      <c r="J315">
        <v>1160000</v>
      </c>
      <c r="K315">
        <v>15</v>
      </c>
      <c r="L315">
        <f>Tabla1_2[[#This Row],[SALARIO]]/30*Tabla1_2[[#This Row],[Dias Liquidados]]</f>
        <v>580000</v>
      </c>
      <c r="M315">
        <f>Tabla1_2[[#This Row],[SALARIO]]/100*14/2</f>
        <v>81200</v>
      </c>
      <c r="N315">
        <v>2</v>
      </c>
      <c r="O315">
        <f>Tabla1_2[[#This Row],[Salario t]]*Tabla1_2[[#This Row],['# de Salarios Minimos]]</f>
        <v>1160000</v>
      </c>
      <c r="P315">
        <f>Tabla1_2[[#This Row],[Salario t]]*12</f>
        <v>6960000</v>
      </c>
      <c r="Q315">
        <v>2</v>
      </c>
      <c r="R315">
        <v>2</v>
      </c>
      <c r="S315">
        <v>50000</v>
      </c>
      <c r="T315">
        <v>250000</v>
      </c>
      <c r="U315">
        <v>5000</v>
      </c>
      <c r="V315">
        <f>Tabla1_2[[#This Row],[SALARIO]]/100*8.4</f>
        <v>97440</v>
      </c>
      <c r="W315">
        <f>Tabla1_2[[#This Row],[Seguridad social]]/2</f>
        <v>48720</v>
      </c>
      <c r="X315">
        <f>Tabla1_2[[#This Row],[Seguridad social]]-Tabla1_2[[#This Row],[salud 4%]]</f>
        <v>48720</v>
      </c>
      <c r="Y315">
        <f>Tabla1_2[[#This Row],[Base Minima]]/30*4</f>
        <v>154666.66666666666</v>
      </c>
      <c r="Z315">
        <f>Tabla1_2[[#This Row],[Fondo de Empleados]]+Tabla1_2[[#This Row],[Seguridad social]]</f>
        <v>252106.66666666666</v>
      </c>
      <c r="AA315">
        <f>Tabla1_2[[#This Row],[SALARIO]]/100*1.4</f>
        <v>16239.999999999998</v>
      </c>
      <c r="AB315">
        <f>Tabla1_2[[#This Row],[Base Minima]]/15*1.5</f>
        <v>116000</v>
      </c>
      <c r="AC315">
        <v>0</v>
      </c>
      <c r="AD315">
        <v>0</v>
      </c>
      <c r="AE315">
        <f>Tabla1_2[[#This Row],[Salario t]]/100*2</f>
        <v>11600</v>
      </c>
      <c r="AF315">
        <f>Tabla1_2[[#This Row],[Censantias]]/100*5</f>
        <v>580</v>
      </c>
      <c r="AG315">
        <f>Tabla1_2[[#This Row],[SALARIO]]/30*2</f>
        <v>77333.333333333328</v>
      </c>
      <c r="AH315">
        <v>0</v>
      </c>
      <c r="AI315">
        <f>Tabla1_2[[#This Row],[Prima]]+Tabla1_2[[#This Row],[Censantias]]+Tabla1_2[[#This Row],[Base Minima]]+Tabla1_2[[#This Row],[Subsidio de Transporte]]</f>
        <v>1330133.3333333333</v>
      </c>
      <c r="AJ315">
        <f>Tabla1_2[[#This Row],[Pago Neto]]*24</f>
        <v>31923200</v>
      </c>
      <c r="AK315">
        <v>0</v>
      </c>
      <c r="AL315">
        <v>20000</v>
      </c>
      <c r="AM315">
        <v>15</v>
      </c>
    </row>
    <row r="316" spans="1:39" x14ac:dyDescent="0.35">
      <c r="A316" t="s">
        <v>4990</v>
      </c>
      <c r="B316" t="s">
        <v>322</v>
      </c>
      <c r="C316" s="1">
        <v>27362</v>
      </c>
      <c r="D316" t="s">
        <v>1635</v>
      </c>
      <c r="E316" t="s">
        <v>1636</v>
      </c>
      <c r="F316" t="s">
        <v>3990</v>
      </c>
      <c r="G316" t="s">
        <v>3004</v>
      </c>
      <c r="H316" s="1">
        <v>38463.197638888887</v>
      </c>
      <c r="I316" t="s">
        <v>3673</v>
      </c>
      <c r="J316">
        <v>1160000</v>
      </c>
      <c r="K316">
        <v>15</v>
      </c>
      <c r="L316">
        <f>Tabla1_2[[#This Row],[SALARIO]]/30*Tabla1_2[[#This Row],[Dias Liquidados]]</f>
        <v>580000</v>
      </c>
      <c r="M316">
        <f>Tabla1_2[[#This Row],[SALARIO]]/100*14/2</f>
        <v>81200</v>
      </c>
      <c r="N316">
        <v>4</v>
      </c>
      <c r="O316">
        <f>Tabla1_2[[#This Row],[Salario t]]*Tabla1_2[[#This Row],['# de Salarios Minimos]]</f>
        <v>2320000</v>
      </c>
      <c r="P316">
        <f>Tabla1_2[[#This Row],[Salario t]]*12</f>
        <v>6960000</v>
      </c>
      <c r="Q316">
        <v>2</v>
      </c>
      <c r="R316">
        <v>2</v>
      </c>
      <c r="S316">
        <v>50000</v>
      </c>
      <c r="T316">
        <v>250000</v>
      </c>
      <c r="U316">
        <v>5000</v>
      </c>
      <c r="V316">
        <f>Tabla1_2[[#This Row],[SALARIO]]/100*8.4</f>
        <v>97440</v>
      </c>
      <c r="W316">
        <f>Tabla1_2[[#This Row],[Seguridad social]]/2</f>
        <v>48720</v>
      </c>
      <c r="X316">
        <f>Tabla1_2[[#This Row],[Seguridad social]]-Tabla1_2[[#This Row],[salud 4%]]</f>
        <v>48720</v>
      </c>
      <c r="Y316">
        <f>Tabla1_2[[#This Row],[Base Minima]]/30*4</f>
        <v>309333.33333333331</v>
      </c>
      <c r="Z316">
        <f>Tabla1_2[[#This Row],[Fondo de Empleados]]+Tabla1_2[[#This Row],[Seguridad social]]</f>
        <v>406773.33333333331</v>
      </c>
      <c r="AA316">
        <f>Tabla1_2[[#This Row],[SALARIO]]/100*1.4</f>
        <v>16239.999999999998</v>
      </c>
      <c r="AB316">
        <f>Tabla1_2[[#This Row],[Base Minima]]/15*1.5</f>
        <v>232000</v>
      </c>
      <c r="AC316">
        <v>0</v>
      </c>
      <c r="AD316">
        <v>0</v>
      </c>
      <c r="AE316">
        <f>Tabla1_2[[#This Row],[Salario t]]/100*2</f>
        <v>11600</v>
      </c>
      <c r="AF316">
        <f>Tabla1_2[[#This Row],[Censantias]]/100*5</f>
        <v>580</v>
      </c>
      <c r="AG316">
        <f>Tabla1_2[[#This Row],[SALARIO]]/30*2</f>
        <v>77333.333333333328</v>
      </c>
      <c r="AH316">
        <v>0</v>
      </c>
      <c r="AI316">
        <f>Tabla1_2[[#This Row],[Prima]]+Tabla1_2[[#This Row],[Censantias]]+Tabla1_2[[#This Row],[Base Minima]]+Tabla1_2[[#This Row],[Subsidio de Transporte]]</f>
        <v>2490133.3333333335</v>
      </c>
      <c r="AJ316">
        <f>Tabla1_2[[#This Row],[Pago Neto]]*24</f>
        <v>59763200</v>
      </c>
      <c r="AK316">
        <v>0</v>
      </c>
      <c r="AL316">
        <v>20000</v>
      </c>
      <c r="AM316">
        <v>15</v>
      </c>
    </row>
    <row r="317" spans="1:39" x14ac:dyDescent="0.35">
      <c r="A317" t="s">
        <v>4991</v>
      </c>
      <c r="B317" t="s">
        <v>323</v>
      </c>
      <c r="C317" s="1">
        <v>32655</v>
      </c>
      <c r="D317" t="s">
        <v>1637</v>
      </c>
      <c r="E317" t="s">
        <v>1638</v>
      </c>
      <c r="F317" t="s">
        <v>3991</v>
      </c>
      <c r="G317" t="s">
        <v>3005</v>
      </c>
      <c r="H317" s="1">
        <v>41802.567615740743</v>
      </c>
      <c r="I317" t="s">
        <v>3675</v>
      </c>
      <c r="J317">
        <v>1160000</v>
      </c>
      <c r="K317">
        <v>15</v>
      </c>
      <c r="L317">
        <f>Tabla1_2[[#This Row],[SALARIO]]/30*Tabla1_2[[#This Row],[Dias Liquidados]]</f>
        <v>580000</v>
      </c>
      <c r="M317">
        <f>Tabla1_2[[#This Row],[SALARIO]]/100*14/2</f>
        <v>81200</v>
      </c>
      <c r="N317">
        <v>4</v>
      </c>
      <c r="O317">
        <f>Tabla1_2[[#This Row],[Salario t]]*Tabla1_2[[#This Row],['# de Salarios Minimos]]</f>
        <v>2320000</v>
      </c>
      <c r="P317">
        <f>Tabla1_2[[#This Row],[Salario t]]*12</f>
        <v>6960000</v>
      </c>
      <c r="Q317">
        <v>2</v>
      </c>
      <c r="R317">
        <v>2</v>
      </c>
      <c r="S317">
        <v>50000</v>
      </c>
      <c r="T317">
        <v>250000</v>
      </c>
      <c r="U317">
        <v>5000</v>
      </c>
      <c r="V317">
        <f>Tabla1_2[[#This Row],[SALARIO]]/100*8.4</f>
        <v>97440</v>
      </c>
      <c r="W317">
        <f>Tabla1_2[[#This Row],[Seguridad social]]/2</f>
        <v>48720</v>
      </c>
      <c r="X317">
        <f>Tabla1_2[[#This Row],[Seguridad social]]-Tabla1_2[[#This Row],[salud 4%]]</f>
        <v>48720</v>
      </c>
      <c r="Y317">
        <f>Tabla1_2[[#This Row],[Base Minima]]/30*4</f>
        <v>309333.33333333331</v>
      </c>
      <c r="Z317">
        <f>Tabla1_2[[#This Row],[Fondo de Empleados]]+Tabla1_2[[#This Row],[Seguridad social]]</f>
        <v>406773.33333333331</v>
      </c>
      <c r="AA317">
        <f>Tabla1_2[[#This Row],[SALARIO]]/100*1.4</f>
        <v>16239.999999999998</v>
      </c>
      <c r="AB317">
        <f>Tabla1_2[[#This Row],[Base Minima]]/15*1.5</f>
        <v>232000</v>
      </c>
      <c r="AC317">
        <v>0</v>
      </c>
      <c r="AD317">
        <v>0</v>
      </c>
      <c r="AE317">
        <f>Tabla1_2[[#This Row],[Salario t]]/100*2</f>
        <v>11600</v>
      </c>
      <c r="AF317">
        <f>Tabla1_2[[#This Row],[Censantias]]/100*5</f>
        <v>580</v>
      </c>
      <c r="AG317">
        <f>Tabla1_2[[#This Row],[SALARIO]]/30*2</f>
        <v>77333.333333333328</v>
      </c>
      <c r="AH317">
        <v>0</v>
      </c>
      <c r="AI317">
        <f>Tabla1_2[[#This Row],[Prima]]+Tabla1_2[[#This Row],[Censantias]]+Tabla1_2[[#This Row],[Base Minima]]+Tabla1_2[[#This Row],[Subsidio de Transporte]]</f>
        <v>2490133.3333333335</v>
      </c>
      <c r="AJ317">
        <f>Tabla1_2[[#This Row],[Pago Neto]]*24</f>
        <v>59763200</v>
      </c>
      <c r="AK317">
        <v>0</v>
      </c>
      <c r="AL317">
        <v>20000</v>
      </c>
      <c r="AM317">
        <v>15</v>
      </c>
    </row>
    <row r="318" spans="1:39" x14ac:dyDescent="0.35">
      <c r="A318" t="s">
        <v>4992</v>
      </c>
      <c r="B318" t="s">
        <v>324</v>
      </c>
      <c r="C318" s="1">
        <v>36357</v>
      </c>
      <c r="D318" t="s">
        <v>1639</v>
      </c>
      <c r="E318" t="s">
        <v>1640</v>
      </c>
      <c r="F318" t="s">
        <v>3992</v>
      </c>
      <c r="G318" t="s">
        <v>3006</v>
      </c>
      <c r="H318" s="1">
        <v>42936.039826388886</v>
      </c>
      <c r="I318" t="s">
        <v>3675</v>
      </c>
      <c r="J318">
        <v>1160000</v>
      </c>
      <c r="K318">
        <v>15</v>
      </c>
      <c r="L318">
        <f>Tabla1_2[[#This Row],[SALARIO]]/30*Tabla1_2[[#This Row],[Dias Liquidados]]</f>
        <v>580000</v>
      </c>
      <c r="M318">
        <f>Tabla1_2[[#This Row],[SALARIO]]/100*14/2</f>
        <v>81200</v>
      </c>
      <c r="N318">
        <v>4</v>
      </c>
      <c r="O318">
        <f>Tabla1_2[[#This Row],[Salario t]]*Tabla1_2[[#This Row],['# de Salarios Minimos]]</f>
        <v>2320000</v>
      </c>
      <c r="P318">
        <f>Tabla1_2[[#This Row],[Salario t]]*12</f>
        <v>6960000</v>
      </c>
      <c r="Q318">
        <v>2</v>
      </c>
      <c r="R318">
        <v>2</v>
      </c>
      <c r="S318">
        <v>50000</v>
      </c>
      <c r="T318">
        <v>250000</v>
      </c>
      <c r="U318">
        <v>5000</v>
      </c>
      <c r="V318">
        <f>Tabla1_2[[#This Row],[SALARIO]]/100*8.4</f>
        <v>97440</v>
      </c>
      <c r="W318">
        <f>Tabla1_2[[#This Row],[Seguridad social]]/2</f>
        <v>48720</v>
      </c>
      <c r="X318">
        <f>Tabla1_2[[#This Row],[Seguridad social]]-Tabla1_2[[#This Row],[salud 4%]]</f>
        <v>48720</v>
      </c>
      <c r="Y318">
        <f>Tabla1_2[[#This Row],[Base Minima]]/30*4</f>
        <v>309333.33333333331</v>
      </c>
      <c r="Z318">
        <f>Tabla1_2[[#This Row],[Fondo de Empleados]]+Tabla1_2[[#This Row],[Seguridad social]]</f>
        <v>406773.33333333331</v>
      </c>
      <c r="AA318">
        <f>Tabla1_2[[#This Row],[SALARIO]]/100*1.4</f>
        <v>16239.999999999998</v>
      </c>
      <c r="AB318">
        <f>Tabla1_2[[#This Row],[Base Minima]]/15*1.5</f>
        <v>232000</v>
      </c>
      <c r="AC318">
        <v>0</v>
      </c>
      <c r="AD318">
        <v>0</v>
      </c>
      <c r="AE318">
        <f>Tabla1_2[[#This Row],[Salario t]]/100*2</f>
        <v>11600</v>
      </c>
      <c r="AF318">
        <f>Tabla1_2[[#This Row],[Censantias]]/100*5</f>
        <v>580</v>
      </c>
      <c r="AG318">
        <f>Tabla1_2[[#This Row],[SALARIO]]/30*2</f>
        <v>77333.333333333328</v>
      </c>
      <c r="AH318">
        <v>0</v>
      </c>
      <c r="AI318">
        <f>Tabla1_2[[#This Row],[Prima]]+Tabla1_2[[#This Row],[Censantias]]+Tabla1_2[[#This Row],[Base Minima]]+Tabla1_2[[#This Row],[Subsidio de Transporte]]</f>
        <v>2490133.3333333335</v>
      </c>
      <c r="AJ318">
        <f>Tabla1_2[[#This Row],[Pago Neto]]*24</f>
        <v>59763200</v>
      </c>
      <c r="AK318">
        <v>0</v>
      </c>
      <c r="AL318">
        <v>20000</v>
      </c>
      <c r="AM318">
        <v>15</v>
      </c>
    </row>
    <row r="319" spans="1:39" x14ac:dyDescent="0.35">
      <c r="A319" t="s">
        <v>4993</v>
      </c>
      <c r="B319" t="s">
        <v>325</v>
      </c>
      <c r="C319" s="1">
        <v>31582</v>
      </c>
      <c r="D319" t="s">
        <v>1641</v>
      </c>
      <c r="E319" t="s">
        <v>1642</v>
      </c>
      <c r="F319" t="s">
        <v>3993</v>
      </c>
      <c r="G319" t="s">
        <v>3007</v>
      </c>
      <c r="H319" s="1">
        <v>41730.881099537037</v>
      </c>
      <c r="I319" t="s">
        <v>3673</v>
      </c>
      <c r="J319">
        <v>1160000</v>
      </c>
      <c r="K319">
        <v>15</v>
      </c>
      <c r="L319">
        <f>Tabla1_2[[#This Row],[SALARIO]]/30*Tabla1_2[[#This Row],[Dias Liquidados]]</f>
        <v>580000</v>
      </c>
      <c r="M319">
        <f>Tabla1_2[[#This Row],[SALARIO]]/100*14/2</f>
        <v>81200</v>
      </c>
      <c r="N319">
        <v>5</v>
      </c>
      <c r="O319">
        <f>Tabla1_2[[#This Row],[Salario t]]*Tabla1_2[[#This Row],['# de Salarios Minimos]]</f>
        <v>2900000</v>
      </c>
      <c r="P319">
        <f>Tabla1_2[[#This Row],[Salario t]]*12</f>
        <v>6960000</v>
      </c>
      <c r="Q319">
        <v>2</v>
      </c>
      <c r="R319">
        <v>2</v>
      </c>
      <c r="S319">
        <v>50000</v>
      </c>
      <c r="T319">
        <v>250000</v>
      </c>
      <c r="U319">
        <v>5000</v>
      </c>
      <c r="V319">
        <f>Tabla1_2[[#This Row],[SALARIO]]/100*8.4</f>
        <v>97440</v>
      </c>
      <c r="W319">
        <f>Tabla1_2[[#This Row],[Seguridad social]]/2</f>
        <v>48720</v>
      </c>
      <c r="X319">
        <f>Tabla1_2[[#This Row],[Seguridad social]]-Tabla1_2[[#This Row],[salud 4%]]</f>
        <v>48720</v>
      </c>
      <c r="Y319">
        <f>Tabla1_2[[#This Row],[Base Minima]]/30*4</f>
        <v>386666.66666666669</v>
      </c>
      <c r="Z319">
        <f>Tabla1_2[[#This Row],[Fondo de Empleados]]+Tabla1_2[[#This Row],[Seguridad social]]</f>
        <v>484106.66666666669</v>
      </c>
      <c r="AA319">
        <f>Tabla1_2[[#This Row],[SALARIO]]/100*1.4</f>
        <v>16239.999999999998</v>
      </c>
      <c r="AB319">
        <f>Tabla1_2[[#This Row],[Base Minima]]/15*1.5</f>
        <v>290000</v>
      </c>
      <c r="AC319">
        <v>0</v>
      </c>
      <c r="AD319">
        <v>0</v>
      </c>
      <c r="AE319">
        <f>Tabla1_2[[#This Row],[Salario t]]/100*2</f>
        <v>11600</v>
      </c>
      <c r="AF319">
        <f>Tabla1_2[[#This Row],[Censantias]]/100*5</f>
        <v>580</v>
      </c>
      <c r="AG319">
        <f>Tabla1_2[[#This Row],[SALARIO]]/30*2</f>
        <v>77333.333333333328</v>
      </c>
      <c r="AH319">
        <v>0</v>
      </c>
      <c r="AI319">
        <f>Tabla1_2[[#This Row],[Prima]]+Tabla1_2[[#This Row],[Censantias]]+Tabla1_2[[#This Row],[Base Minima]]+Tabla1_2[[#This Row],[Subsidio de Transporte]]</f>
        <v>3070133.3333333335</v>
      </c>
      <c r="AJ319">
        <f>Tabla1_2[[#This Row],[Pago Neto]]*24</f>
        <v>73683200</v>
      </c>
      <c r="AK319">
        <v>0</v>
      </c>
      <c r="AL319">
        <v>20000</v>
      </c>
      <c r="AM319">
        <v>15</v>
      </c>
    </row>
    <row r="320" spans="1:39" x14ac:dyDescent="0.35">
      <c r="A320" t="s">
        <v>4994</v>
      </c>
      <c r="B320" t="s">
        <v>326</v>
      </c>
      <c r="C320" s="1">
        <v>26761</v>
      </c>
      <c r="D320" t="s">
        <v>1643</v>
      </c>
      <c r="E320" t="s">
        <v>1644</v>
      </c>
      <c r="F320" t="s">
        <v>3994</v>
      </c>
      <c r="G320" t="s">
        <v>3008</v>
      </c>
      <c r="H320" s="1">
        <v>39980.554618055554</v>
      </c>
      <c r="I320" t="s">
        <v>3671</v>
      </c>
      <c r="J320">
        <v>1160000</v>
      </c>
      <c r="K320">
        <v>15</v>
      </c>
      <c r="L320">
        <f>Tabla1_2[[#This Row],[SALARIO]]/30*Tabla1_2[[#This Row],[Dias Liquidados]]</f>
        <v>580000</v>
      </c>
      <c r="M320">
        <f>Tabla1_2[[#This Row],[SALARIO]]/100*14/2</f>
        <v>81200</v>
      </c>
      <c r="N320">
        <v>5</v>
      </c>
      <c r="O320">
        <f>Tabla1_2[[#This Row],[Salario t]]*Tabla1_2[[#This Row],['# de Salarios Minimos]]</f>
        <v>2900000</v>
      </c>
      <c r="P320">
        <f>Tabla1_2[[#This Row],[Salario t]]*12</f>
        <v>6960000</v>
      </c>
      <c r="Q320">
        <v>2</v>
      </c>
      <c r="R320">
        <v>2</v>
      </c>
      <c r="S320">
        <v>50000</v>
      </c>
      <c r="T320">
        <v>250000</v>
      </c>
      <c r="U320">
        <v>5000</v>
      </c>
      <c r="V320">
        <f>Tabla1_2[[#This Row],[SALARIO]]/100*8.4</f>
        <v>97440</v>
      </c>
      <c r="W320">
        <f>Tabla1_2[[#This Row],[Seguridad social]]/2</f>
        <v>48720</v>
      </c>
      <c r="X320">
        <f>Tabla1_2[[#This Row],[Seguridad social]]-Tabla1_2[[#This Row],[salud 4%]]</f>
        <v>48720</v>
      </c>
      <c r="Y320">
        <f>Tabla1_2[[#This Row],[Base Minima]]/30*4</f>
        <v>386666.66666666669</v>
      </c>
      <c r="Z320">
        <f>Tabla1_2[[#This Row],[Fondo de Empleados]]+Tabla1_2[[#This Row],[Seguridad social]]</f>
        <v>484106.66666666669</v>
      </c>
      <c r="AA320">
        <f>Tabla1_2[[#This Row],[SALARIO]]/100*1.4</f>
        <v>16239.999999999998</v>
      </c>
      <c r="AB320">
        <f>Tabla1_2[[#This Row],[Base Minima]]/15*1.5</f>
        <v>290000</v>
      </c>
      <c r="AC320">
        <v>0</v>
      </c>
      <c r="AD320">
        <v>0</v>
      </c>
      <c r="AE320">
        <f>Tabla1_2[[#This Row],[Salario t]]/100*2</f>
        <v>11600</v>
      </c>
      <c r="AF320">
        <f>Tabla1_2[[#This Row],[Censantias]]/100*5</f>
        <v>580</v>
      </c>
      <c r="AG320">
        <f>Tabla1_2[[#This Row],[SALARIO]]/30*2</f>
        <v>77333.333333333328</v>
      </c>
      <c r="AH320">
        <v>0</v>
      </c>
      <c r="AI320">
        <f>Tabla1_2[[#This Row],[Prima]]+Tabla1_2[[#This Row],[Censantias]]+Tabla1_2[[#This Row],[Base Minima]]+Tabla1_2[[#This Row],[Subsidio de Transporte]]</f>
        <v>3070133.3333333335</v>
      </c>
      <c r="AJ320">
        <f>Tabla1_2[[#This Row],[Pago Neto]]*24</f>
        <v>73683200</v>
      </c>
      <c r="AK320">
        <v>0</v>
      </c>
      <c r="AL320">
        <v>20000</v>
      </c>
      <c r="AM320">
        <v>15</v>
      </c>
    </row>
    <row r="321" spans="1:39" x14ac:dyDescent="0.35">
      <c r="A321" t="s">
        <v>4995</v>
      </c>
      <c r="B321" t="s">
        <v>327</v>
      </c>
      <c r="C321" s="1">
        <v>28175</v>
      </c>
      <c r="D321" t="s">
        <v>1645</v>
      </c>
      <c r="E321" t="s">
        <v>1646</v>
      </c>
      <c r="F321" t="s">
        <v>3995</v>
      </c>
      <c r="G321" t="s">
        <v>3009</v>
      </c>
      <c r="H321" s="1">
        <v>43451.264594907407</v>
      </c>
      <c r="I321" t="s">
        <v>3673</v>
      </c>
      <c r="J321">
        <v>1160000</v>
      </c>
      <c r="K321">
        <v>15</v>
      </c>
      <c r="L321">
        <f>Tabla1_2[[#This Row],[SALARIO]]/30*Tabla1_2[[#This Row],[Dias Liquidados]]</f>
        <v>580000</v>
      </c>
      <c r="M321">
        <f>Tabla1_2[[#This Row],[SALARIO]]/100*14/2</f>
        <v>81200</v>
      </c>
      <c r="N321">
        <v>6</v>
      </c>
      <c r="O321">
        <f>Tabla1_2[[#This Row],[Salario t]]*Tabla1_2[[#This Row],['# de Salarios Minimos]]</f>
        <v>3480000</v>
      </c>
      <c r="P321">
        <f>Tabla1_2[[#This Row],[Salario t]]*12</f>
        <v>6960000</v>
      </c>
      <c r="Q321">
        <v>2</v>
      </c>
      <c r="R321">
        <v>2</v>
      </c>
      <c r="S321">
        <v>50000</v>
      </c>
      <c r="T321">
        <v>250000</v>
      </c>
      <c r="U321">
        <v>5000</v>
      </c>
      <c r="V321">
        <f>Tabla1_2[[#This Row],[SALARIO]]/100*8.4</f>
        <v>97440</v>
      </c>
      <c r="W321">
        <f>Tabla1_2[[#This Row],[Seguridad social]]/2</f>
        <v>48720</v>
      </c>
      <c r="X321">
        <f>Tabla1_2[[#This Row],[Seguridad social]]-Tabla1_2[[#This Row],[salud 4%]]</f>
        <v>48720</v>
      </c>
      <c r="Y321">
        <f>Tabla1_2[[#This Row],[Base Minima]]/30*4</f>
        <v>464000</v>
      </c>
      <c r="Z321">
        <f>Tabla1_2[[#This Row],[Fondo de Empleados]]+Tabla1_2[[#This Row],[Seguridad social]]</f>
        <v>561440</v>
      </c>
      <c r="AA321">
        <f>Tabla1_2[[#This Row],[SALARIO]]/100*1.4</f>
        <v>16239.999999999998</v>
      </c>
      <c r="AB321">
        <f>Tabla1_2[[#This Row],[Base Minima]]/15*1.5</f>
        <v>348000</v>
      </c>
      <c r="AC321">
        <v>0</v>
      </c>
      <c r="AD321">
        <v>0</v>
      </c>
      <c r="AE321">
        <f>Tabla1_2[[#This Row],[Salario t]]/100*2</f>
        <v>11600</v>
      </c>
      <c r="AF321">
        <f>Tabla1_2[[#This Row],[Censantias]]/100*5</f>
        <v>580</v>
      </c>
      <c r="AG321">
        <f>Tabla1_2[[#This Row],[SALARIO]]/30*2</f>
        <v>77333.333333333328</v>
      </c>
      <c r="AH321">
        <v>0</v>
      </c>
      <c r="AI321">
        <f>Tabla1_2[[#This Row],[Prima]]+Tabla1_2[[#This Row],[Censantias]]+Tabla1_2[[#This Row],[Base Minima]]+Tabla1_2[[#This Row],[Subsidio de Transporte]]</f>
        <v>3650133.3333333335</v>
      </c>
      <c r="AJ321">
        <f>Tabla1_2[[#This Row],[Pago Neto]]*24</f>
        <v>87603200</v>
      </c>
      <c r="AK321">
        <v>0</v>
      </c>
      <c r="AL321">
        <v>20000</v>
      </c>
      <c r="AM321">
        <v>15</v>
      </c>
    </row>
    <row r="322" spans="1:39" x14ac:dyDescent="0.35">
      <c r="A322" t="s">
        <v>4996</v>
      </c>
      <c r="B322" t="s">
        <v>328</v>
      </c>
      <c r="C322" s="1">
        <v>27537</v>
      </c>
      <c r="D322" t="s">
        <v>1647</v>
      </c>
      <c r="E322" t="s">
        <v>1648</v>
      </c>
      <c r="F322" t="s">
        <v>3996</v>
      </c>
      <c r="G322" t="s">
        <v>3010</v>
      </c>
      <c r="H322" s="1">
        <v>39657.621053240742</v>
      </c>
      <c r="I322" t="s">
        <v>3673</v>
      </c>
      <c r="J322">
        <v>1160000</v>
      </c>
      <c r="K322">
        <v>15</v>
      </c>
      <c r="L322">
        <f>Tabla1_2[[#This Row],[SALARIO]]/30*Tabla1_2[[#This Row],[Dias Liquidados]]</f>
        <v>580000</v>
      </c>
      <c r="M322">
        <f>Tabla1_2[[#This Row],[SALARIO]]/100*14/2</f>
        <v>81200</v>
      </c>
      <c r="N322">
        <v>6</v>
      </c>
      <c r="O322">
        <f>Tabla1_2[[#This Row],[Salario t]]*Tabla1_2[[#This Row],['# de Salarios Minimos]]</f>
        <v>3480000</v>
      </c>
      <c r="P322">
        <f>Tabla1_2[[#This Row],[Salario t]]*12</f>
        <v>6960000</v>
      </c>
      <c r="Q322">
        <v>2</v>
      </c>
      <c r="R322">
        <v>2</v>
      </c>
      <c r="S322">
        <v>50000</v>
      </c>
      <c r="T322">
        <v>250000</v>
      </c>
      <c r="U322">
        <v>5000</v>
      </c>
      <c r="V322">
        <f>Tabla1_2[[#This Row],[SALARIO]]/100*8.4</f>
        <v>97440</v>
      </c>
      <c r="W322">
        <f>Tabla1_2[[#This Row],[Seguridad social]]/2</f>
        <v>48720</v>
      </c>
      <c r="X322">
        <f>Tabla1_2[[#This Row],[Seguridad social]]-Tabla1_2[[#This Row],[salud 4%]]</f>
        <v>48720</v>
      </c>
      <c r="Y322">
        <f>Tabla1_2[[#This Row],[Base Minima]]/30*4</f>
        <v>464000</v>
      </c>
      <c r="Z322">
        <f>Tabla1_2[[#This Row],[Fondo de Empleados]]+Tabla1_2[[#This Row],[Seguridad social]]</f>
        <v>561440</v>
      </c>
      <c r="AA322">
        <f>Tabla1_2[[#This Row],[SALARIO]]/100*1.4</f>
        <v>16239.999999999998</v>
      </c>
      <c r="AB322">
        <f>Tabla1_2[[#This Row],[Base Minima]]/15*1.5</f>
        <v>348000</v>
      </c>
      <c r="AC322">
        <v>0</v>
      </c>
      <c r="AD322">
        <v>0</v>
      </c>
      <c r="AE322">
        <f>Tabla1_2[[#This Row],[Salario t]]/100*2</f>
        <v>11600</v>
      </c>
      <c r="AF322">
        <f>Tabla1_2[[#This Row],[Censantias]]/100*5</f>
        <v>580</v>
      </c>
      <c r="AG322">
        <f>Tabla1_2[[#This Row],[SALARIO]]/30*2</f>
        <v>77333.333333333328</v>
      </c>
      <c r="AH322">
        <v>0</v>
      </c>
      <c r="AI322">
        <f>Tabla1_2[[#This Row],[Prima]]+Tabla1_2[[#This Row],[Censantias]]+Tabla1_2[[#This Row],[Base Minima]]+Tabla1_2[[#This Row],[Subsidio de Transporte]]</f>
        <v>3650133.3333333335</v>
      </c>
      <c r="AJ322">
        <f>Tabla1_2[[#This Row],[Pago Neto]]*24</f>
        <v>87603200</v>
      </c>
      <c r="AK322">
        <v>0</v>
      </c>
      <c r="AL322">
        <v>20000</v>
      </c>
      <c r="AM322">
        <v>15</v>
      </c>
    </row>
    <row r="323" spans="1:39" x14ac:dyDescent="0.35">
      <c r="A323" t="s">
        <v>4997</v>
      </c>
      <c r="B323" t="s">
        <v>329</v>
      </c>
      <c r="C323" s="1">
        <v>31152</v>
      </c>
      <c r="D323" t="s">
        <v>1649</v>
      </c>
      <c r="E323" t="s">
        <v>1650</v>
      </c>
      <c r="F323" t="s">
        <v>3997</v>
      </c>
      <c r="G323" t="s">
        <v>3011</v>
      </c>
      <c r="H323" s="1">
        <v>43159.121932870374</v>
      </c>
      <c r="I323" t="s">
        <v>3673</v>
      </c>
      <c r="J323">
        <v>1160000</v>
      </c>
      <c r="K323">
        <v>15</v>
      </c>
      <c r="L323">
        <f>Tabla1_2[[#This Row],[SALARIO]]/30*Tabla1_2[[#This Row],[Dias Liquidados]]</f>
        <v>580000</v>
      </c>
      <c r="M323">
        <f>Tabla1_2[[#This Row],[SALARIO]]/100*14/2</f>
        <v>81200</v>
      </c>
      <c r="N323">
        <v>1</v>
      </c>
      <c r="O323">
        <f>Tabla1_2[[#This Row],[Salario t]]*Tabla1_2[[#This Row],['# de Salarios Minimos]]</f>
        <v>580000</v>
      </c>
      <c r="P323">
        <f>Tabla1_2[[#This Row],[Salario t]]*12</f>
        <v>6960000</v>
      </c>
      <c r="Q323">
        <v>2</v>
      </c>
      <c r="R323">
        <v>2</v>
      </c>
      <c r="S323">
        <v>50000</v>
      </c>
      <c r="T323">
        <v>250000</v>
      </c>
      <c r="U323">
        <v>5000</v>
      </c>
      <c r="V323">
        <f>Tabla1_2[[#This Row],[SALARIO]]/100*8.4</f>
        <v>97440</v>
      </c>
      <c r="W323">
        <f>Tabla1_2[[#This Row],[Seguridad social]]/2</f>
        <v>48720</v>
      </c>
      <c r="X323">
        <f>Tabla1_2[[#This Row],[Seguridad social]]-Tabla1_2[[#This Row],[salud 4%]]</f>
        <v>48720</v>
      </c>
      <c r="Y323">
        <f>Tabla1_2[[#This Row],[Base Minima]]/30*4</f>
        <v>77333.333333333328</v>
      </c>
      <c r="Z323">
        <f>Tabla1_2[[#This Row],[Fondo de Empleados]]+Tabla1_2[[#This Row],[Seguridad social]]</f>
        <v>174773.33333333331</v>
      </c>
      <c r="AA323">
        <f>Tabla1_2[[#This Row],[SALARIO]]/100*1.4</f>
        <v>16239.999999999998</v>
      </c>
      <c r="AB323">
        <f>Tabla1_2[[#This Row],[Base Minima]]/15*1.5</f>
        <v>58000</v>
      </c>
      <c r="AC323">
        <v>0</v>
      </c>
      <c r="AD323">
        <v>0</v>
      </c>
      <c r="AE323">
        <f>Tabla1_2[[#This Row],[Salario t]]/100*2</f>
        <v>11600</v>
      </c>
      <c r="AF323">
        <f>Tabla1_2[[#This Row],[Censantias]]/100*5</f>
        <v>580</v>
      </c>
      <c r="AG323">
        <f>Tabla1_2[[#This Row],[SALARIO]]/30*2</f>
        <v>77333.333333333328</v>
      </c>
      <c r="AH323">
        <v>0</v>
      </c>
      <c r="AI323">
        <f>Tabla1_2[[#This Row],[Prima]]+Tabla1_2[[#This Row],[Censantias]]+Tabla1_2[[#This Row],[Base Minima]]+Tabla1_2[[#This Row],[Subsidio de Transporte]]</f>
        <v>750133.33333333337</v>
      </c>
      <c r="AJ323">
        <f>Tabla1_2[[#This Row],[Pago Neto]]*24</f>
        <v>18003200</v>
      </c>
      <c r="AK323">
        <v>0</v>
      </c>
      <c r="AL323">
        <v>20000</v>
      </c>
      <c r="AM323">
        <v>15</v>
      </c>
    </row>
    <row r="324" spans="1:39" x14ac:dyDescent="0.35">
      <c r="A324" t="s">
        <v>4998</v>
      </c>
      <c r="B324" t="s">
        <v>330</v>
      </c>
      <c r="C324" s="1">
        <v>30681</v>
      </c>
      <c r="D324" t="s">
        <v>1651</v>
      </c>
      <c r="E324" t="s">
        <v>1652</v>
      </c>
      <c r="F324" t="s">
        <v>3998</v>
      </c>
      <c r="G324" t="s">
        <v>3012</v>
      </c>
      <c r="H324" s="1">
        <v>42053.27134259259</v>
      </c>
      <c r="I324" t="s">
        <v>3673</v>
      </c>
      <c r="J324">
        <v>1160000</v>
      </c>
      <c r="K324">
        <v>15</v>
      </c>
      <c r="L324">
        <f>Tabla1_2[[#This Row],[SALARIO]]/30*Tabla1_2[[#This Row],[Dias Liquidados]]</f>
        <v>580000</v>
      </c>
      <c r="M324">
        <f>Tabla1_2[[#This Row],[SALARIO]]/100*14/2</f>
        <v>81200</v>
      </c>
      <c r="N324">
        <v>1</v>
      </c>
      <c r="O324">
        <f>Tabla1_2[[#This Row],[Salario t]]*Tabla1_2[[#This Row],['# de Salarios Minimos]]</f>
        <v>580000</v>
      </c>
      <c r="P324">
        <f>Tabla1_2[[#This Row],[Salario t]]*12</f>
        <v>6960000</v>
      </c>
      <c r="Q324">
        <v>2</v>
      </c>
      <c r="R324">
        <v>2</v>
      </c>
      <c r="S324">
        <v>50000</v>
      </c>
      <c r="T324">
        <v>250000</v>
      </c>
      <c r="U324">
        <v>5000</v>
      </c>
      <c r="V324">
        <f>Tabla1_2[[#This Row],[SALARIO]]/100*8.4</f>
        <v>97440</v>
      </c>
      <c r="W324">
        <f>Tabla1_2[[#This Row],[Seguridad social]]/2</f>
        <v>48720</v>
      </c>
      <c r="X324">
        <f>Tabla1_2[[#This Row],[Seguridad social]]-Tabla1_2[[#This Row],[salud 4%]]</f>
        <v>48720</v>
      </c>
      <c r="Y324">
        <f>Tabla1_2[[#This Row],[Base Minima]]/30*4</f>
        <v>77333.333333333328</v>
      </c>
      <c r="Z324">
        <f>Tabla1_2[[#This Row],[Fondo de Empleados]]+Tabla1_2[[#This Row],[Seguridad social]]</f>
        <v>174773.33333333331</v>
      </c>
      <c r="AA324">
        <f>Tabla1_2[[#This Row],[SALARIO]]/100*1.4</f>
        <v>16239.999999999998</v>
      </c>
      <c r="AB324">
        <f>Tabla1_2[[#This Row],[Base Minima]]/15*1.5</f>
        <v>58000</v>
      </c>
      <c r="AC324">
        <v>0</v>
      </c>
      <c r="AD324">
        <v>0</v>
      </c>
      <c r="AE324">
        <f>Tabla1_2[[#This Row],[Salario t]]/100*2</f>
        <v>11600</v>
      </c>
      <c r="AF324">
        <f>Tabla1_2[[#This Row],[Censantias]]/100*5</f>
        <v>580</v>
      </c>
      <c r="AG324">
        <f>Tabla1_2[[#This Row],[SALARIO]]/30*2</f>
        <v>77333.333333333328</v>
      </c>
      <c r="AH324">
        <v>0</v>
      </c>
      <c r="AI324">
        <f>Tabla1_2[[#This Row],[Prima]]+Tabla1_2[[#This Row],[Censantias]]+Tabla1_2[[#This Row],[Base Minima]]+Tabla1_2[[#This Row],[Subsidio de Transporte]]</f>
        <v>750133.33333333337</v>
      </c>
      <c r="AJ324">
        <f>Tabla1_2[[#This Row],[Pago Neto]]*24</f>
        <v>18003200</v>
      </c>
      <c r="AK324">
        <v>0</v>
      </c>
      <c r="AL324">
        <v>20000</v>
      </c>
      <c r="AM324">
        <v>15</v>
      </c>
    </row>
    <row r="325" spans="1:39" x14ac:dyDescent="0.35">
      <c r="A325" t="s">
        <v>4999</v>
      </c>
      <c r="B325" t="s">
        <v>331</v>
      </c>
      <c r="C325" s="1">
        <v>31120</v>
      </c>
      <c r="D325" t="s">
        <v>1653</v>
      </c>
      <c r="E325" t="s">
        <v>1654</v>
      </c>
      <c r="F325" t="s">
        <v>3999</v>
      </c>
      <c r="G325" t="s">
        <v>3013</v>
      </c>
      <c r="H325" s="1">
        <v>44271.468865740739</v>
      </c>
      <c r="I325" t="s">
        <v>3672</v>
      </c>
      <c r="J325">
        <v>1160000</v>
      </c>
      <c r="K325">
        <v>15</v>
      </c>
      <c r="L325">
        <f>Tabla1_2[[#This Row],[SALARIO]]/30*Tabla1_2[[#This Row],[Dias Liquidados]]</f>
        <v>580000</v>
      </c>
      <c r="M325">
        <f>Tabla1_2[[#This Row],[SALARIO]]/100*14/2</f>
        <v>81200</v>
      </c>
      <c r="N325">
        <v>1</v>
      </c>
      <c r="O325">
        <f>Tabla1_2[[#This Row],[Salario t]]*Tabla1_2[[#This Row],['# de Salarios Minimos]]</f>
        <v>580000</v>
      </c>
      <c r="P325">
        <f>Tabla1_2[[#This Row],[Salario t]]*12</f>
        <v>6960000</v>
      </c>
      <c r="Q325">
        <v>2</v>
      </c>
      <c r="R325">
        <v>2</v>
      </c>
      <c r="S325">
        <v>50000</v>
      </c>
      <c r="T325">
        <v>250000</v>
      </c>
      <c r="U325">
        <v>5000</v>
      </c>
      <c r="V325">
        <f>Tabla1_2[[#This Row],[SALARIO]]/100*8.4</f>
        <v>97440</v>
      </c>
      <c r="W325">
        <f>Tabla1_2[[#This Row],[Seguridad social]]/2</f>
        <v>48720</v>
      </c>
      <c r="X325">
        <f>Tabla1_2[[#This Row],[Seguridad social]]-Tabla1_2[[#This Row],[salud 4%]]</f>
        <v>48720</v>
      </c>
      <c r="Y325">
        <f>Tabla1_2[[#This Row],[Base Minima]]/30*4</f>
        <v>77333.333333333328</v>
      </c>
      <c r="Z325">
        <f>Tabla1_2[[#This Row],[Fondo de Empleados]]+Tabla1_2[[#This Row],[Seguridad social]]</f>
        <v>174773.33333333331</v>
      </c>
      <c r="AA325">
        <f>Tabla1_2[[#This Row],[SALARIO]]/100*1.4</f>
        <v>16239.999999999998</v>
      </c>
      <c r="AB325">
        <f>Tabla1_2[[#This Row],[Base Minima]]/15*1.5</f>
        <v>58000</v>
      </c>
      <c r="AC325">
        <v>0</v>
      </c>
      <c r="AD325">
        <v>0</v>
      </c>
      <c r="AE325">
        <f>Tabla1_2[[#This Row],[Salario t]]/100*2</f>
        <v>11600</v>
      </c>
      <c r="AF325">
        <f>Tabla1_2[[#This Row],[Censantias]]/100*5</f>
        <v>580</v>
      </c>
      <c r="AG325">
        <f>Tabla1_2[[#This Row],[SALARIO]]/30*2</f>
        <v>77333.333333333328</v>
      </c>
      <c r="AH325">
        <v>0</v>
      </c>
      <c r="AI325">
        <f>Tabla1_2[[#This Row],[Prima]]+Tabla1_2[[#This Row],[Censantias]]+Tabla1_2[[#This Row],[Base Minima]]+Tabla1_2[[#This Row],[Subsidio de Transporte]]</f>
        <v>750133.33333333337</v>
      </c>
      <c r="AJ325">
        <f>Tabla1_2[[#This Row],[Pago Neto]]*24</f>
        <v>18003200</v>
      </c>
      <c r="AK325">
        <v>0</v>
      </c>
      <c r="AL325">
        <v>20000</v>
      </c>
      <c r="AM325">
        <v>15</v>
      </c>
    </row>
    <row r="326" spans="1:39" x14ac:dyDescent="0.35">
      <c r="A326" t="s">
        <v>5000</v>
      </c>
      <c r="B326" t="s">
        <v>332</v>
      </c>
      <c r="C326" s="1">
        <v>28437</v>
      </c>
      <c r="D326" t="s">
        <v>1655</v>
      </c>
      <c r="E326" t="s">
        <v>1656</v>
      </c>
      <c r="F326" t="s">
        <v>4000</v>
      </c>
      <c r="G326" t="s">
        <v>3014</v>
      </c>
      <c r="H326" s="1">
        <v>44282.705451388887</v>
      </c>
      <c r="I326" t="s">
        <v>3675</v>
      </c>
      <c r="J326">
        <v>1160000</v>
      </c>
      <c r="K326">
        <v>15</v>
      </c>
      <c r="L326">
        <f>Tabla1_2[[#This Row],[SALARIO]]/30*Tabla1_2[[#This Row],[Dias Liquidados]]</f>
        <v>580000</v>
      </c>
      <c r="M326">
        <f>Tabla1_2[[#This Row],[SALARIO]]/100*14/2</f>
        <v>81200</v>
      </c>
      <c r="N326">
        <v>1</v>
      </c>
      <c r="O326">
        <f>Tabla1_2[[#This Row],[Salario t]]*Tabla1_2[[#This Row],['# de Salarios Minimos]]</f>
        <v>580000</v>
      </c>
      <c r="P326">
        <f>Tabla1_2[[#This Row],[Salario t]]*12</f>
        <v>6960000</v>
      </c>
      <c r="Q326">
        <v>2</v>
      </c>
      <c r="R326">
        <v>2</v>
      </c>
      <c r="S326">
        <v>50000</v>
      </c>
      <c r="T326">
        <v>250000</v>
      </c>
      <c r="U326">
        <v>5000</v>
      </c>
      <c r="V326">
        <f>Tabla1_2[[#This Row],[SALARIO]]/100*8.4</f>
        <v>97440</v>
      </c>
      <c r="W326">
        <f>Tabla1_2[[#This Row],[Seguridad social]]/2</f>
        <v>48720</v>
      </c>
      <c r="X326">
        <f>Tabla1_2[[#This Row],[Seguridad social]]-Tabla1_2[[#This Row],[salud 4%]]</f>
        <v>48720</v>
      </c>
      <c r="Y326">
        <f>Tabla1_2[[#This Row],[Base Minima]]/30*4</f>
        <v>77333.333333333328</v>
      </c>
      <c r="Z326">
        <f>Tabla1_2[[#This Row],[Fondo de Empleados]]+Tabla1_2[[#This Row],[Seguridad social]]</f>
        <v>174773.33333333331</v>
      </c>
      <c r="AA326">
        <f>Tabla1_2[[#This Row],[SALARIO]]/100*1.4</f>
        <v>16239.999999999998</v>
      </c>
      <c r="AB326">
        <f>Tabla1_2[[#This Row],[Base Minima]]/15*1.5</f>
        <v>58000</v>
      </c>
      <c r="AC326">
        <v>0</v>
      </c>
      <c r="AD326">
        <v>0</v>
      </c>
      <c r="AE326">
        <f>Tabla1_2[[#This Row],[Salario t]]/100*2</f>
        <v>11600</v>
      </c>
      <c r="AF326">
        <f>Tabla1_2[[#This Row],[Censantias]]/100*5</f>
        <v>580</v>
      </c>
      <c r="AG326">
        <f>Tabla1_2[[#This Row],[SALARIO]]/30*2</f>
        <v>77333.333333333328</v>
      </c>
      <c r="AH326">
        <v>0</v>
      </c>
      <c r="AI326">
        <f>Tabla1_2[[#This Row],[Prima]]+Tabla1_2[[#This Row],[Censantias]]+Tabla1_2[[#This Row],[Base Minima]]+Tabla1_2[[#This Row],[Subsidio de Transporte]]</f>
        <v>750133.33333333337</v>
      </c>
      <c r="AJ326">
        <f>Tabla1_2[[#This Row],[Pago Neto]]*24</f>
        <v>18003200</v>
      </c>
      <c r="AK326">
        <v>0</v>
      </c>
      <c r="AL326">
        <v>20000</v>
      </c>
      <c r="AM326">
        <v>15</v>
      </c>
    </row>
    <row r="327" spans="1:39" x14ac:dyDescent="0.35">
      <c r="A327" t="s">
        <v>5001</v>
      </c>
      <c r="B327" t="s">
        <v>333</v>
      </c>
      <c r="C327" s="1">
        <v>29111</v>
      </c>
      <c r="D327" t="s">
        <v>1657</v>
      </c>
      <c r="E327" t="s">
        <v>1658</v>
      </c>
      <c r="F327" t="s">
        <v>4001</v>
      </c>
      <c r="G327" t="s">
        <v>3015</v>
      </c>
      <c r="H327" s="1">
        <v>41388.445486111108</v>
      </c>
      <c r="I327" t="s">
        <v>3671</v>
      </c>
      <c r="J327">
        <v>1160000</v>
      </c>
      <c r="K327">
        <v>15</v>
      </c>
      <c r="L327">
        <f>Tabla1_2[[#This Row],[SALARIO]]/30*Tabla1_2[[#This Row],[Dias Liquidados]]</f>
        <v>580000</v>
      </c>
      <c r="M327">
        <f>Tabla1_2[[#This Row],[SALARIO]]/100*14/2</f>
        <v>81200</v>
      </c>
      <c r="N327">
        <v>1</v>
      </c>
      <c r="O327">
        <f>Tabla1_2[[#This Row],[Salario t]]*Tabla1_2[[#This Row],['# de Salarios Minimos]]</f>
        <v>580000</v>
      </c>
      <c r="P327">
        <f>Tabla1_2[[#This Row],[Salario t]]*12</f>
        <v>6960000</v>
      </c>
      <c r="Q327">
        <v>2</v>
      </c>
      <c r="R327">
        <v>2</v>
      </c>
      <c r="S327">
        <v>50000</v>
      </c>
      <c r="T327">
        <v>250000</v>
      </c>
      <c r="U327">
        <v>5000</v>
      </c>
      <c r="V327">
        <f>Tabla1_2[[#This Row],[SALARIO]]/100*8.4</f>
        <v>97440</v>
      </c>
      <c r="W327">
        <f>Tabla1_2[[#This Row],[Seguridad social]]/2</f>
        <v>48720</v>
      </c>
      <c r="X327">
        <f>Tabla1_2[[#This Row],[Seguridad social]]-Tabla1_2[[#This Row],[salud 4%]]</f>
        <v>48720</v>
      </c>
      <c r="Y327">
        <f>Tabla1_2[[#This Row],[Base Minima]]/30*4</f>
        <v>77333.333333333328</v>
      </c>
      <c r="Z327">
        <f>Tabla1_2[[#This Row],[Fondo de Empleados]]+Tabla1_2[[#This Row],[Seguridad social]]</f>
        <v>174773.33333333331</v>
      </c>
      <c r="AA327">
        <f>Tabla1_2[[#This Row],[SALARIO]]/100*1.4</f>
        <v>16239.999999999998</v>
      </c>
      <c r="AB327">
        <f>Tabla1_2[[#This Row],[Base Minima]]/15*1.5</f>
        <v>58000</v>
      </c>
      <c r="AC327">
        <v>0</v>
      </c>
      <c r="AD327">
        <v>0</v>
      </c>
      <c r="AE327">
        <f>Tabla1_2[[#This Row],[Salario t]]/100*2</f>
        <v>11600</v>
      </c>
      <c r="AF327">
        <f>Tabla1_2[[#This Row],[Censantias]]/100*5</f>
        <v>580</v>
      </c>
      <c r="AG327">
        <f>Tabla1_2[[#This Row],[SALARIO]]/30*2</f>
        <v>77333.333333333328</v>
      </c>
      <c r="AH327">
        <v>0</v>
      </c>
      <c r="AI327">
        <f>Tabla1_2[[#This Row],[Prima]]+Tabla1_2[[#This Row],[Censantias]]+Tabla1_2[[#This Row],[Base Minima]]+Tabla1_2[[#This Row],[Subsidio de Transporte]]</f>
        <v>750133.33333333337</v>
      </c>
      <c r="AJ327">
        <f>Tabla1_2[[#This Row],[Pago Neto]]*24</f>
        <v>18003200</v>
      </c>
      <c r="AK327">
        <v>0</v>
      </c>
      <c r="AL327">
        <v>20000</v>
      </c>
      <c r="AM327">
        <v>15</v>
      </c>
    </row>
    <row r="328" spans="1:39" x14ac:dyDescent="0.35">
      <c r="A328" t="s">
        <v>5002</v>
      </c>
      <c r="B328" t="s">
        <v>334</v>
      </c>
      <c r="C328" s="1">
        <v>32451</v>
      </c>
      <c r="D328" t="s">
        <v>1659</v>
      </c>
      <c r="E328" t="s">
        <v>1660</v>
      </c>
      <c r="F328" t="s">
        <v>4002</v>
      </c>
      <c r="G328" t="s">
        <v>3016</v>
      </c>
      <c r="H328" s="1">
        <v>38477.986006944448</v>
      </c>
      <c r="I328" t="s">
        <v>3674</v>
      </c>
      <c r="J328">
        <v>1160000</v>
      </c>
      <c r="K328">
        <v>15</v>
      </c>
      <c r="L328">
        <f>Tabla1_2[[#This Row],[SALARIO]]/30*Tabla1_2[[#This Row],[Dias Liquidados]]</f>
        <v>580000</v>
      </c>
      <c r="M328">
        <f>Tabla1_2[[#This Row],[SALARIO]]/100*14/2</f>
        <v>81200</v>
      </c>
      <c r="N328">
        <v>2</v>
      </c>
      <c r="O328">
        <f>Tabla1_2[[#This Row],[Salario t]]*Tabla1_2[[#This Row],['# de Salarios Minimos]]</f>
        <v>1160000</v>
      </c>
      <c r="P328">
        <f>Tabla1_2[[#This Row],[Salario t]]*12</f>
        <v>6960000</v>
      </c>
      <c r="Q328">
        <v>2</v>
      </c>
      <c r="R328">
        <v>2</v>
      </c>
      <c r="S328">
        <v>50000</v>
      </c>
      <c r="T328">
        <v>250000</v>
      </c>
      <c r="U328">
        <v>5000</v>
      </c>
      <c r="V328">
        <f>Tabla1_2[[#This Row],[SALARIO]]/100*8.4</f>
        <v>97440</v>
      </c>
      <c r="W328">
        <f>Tabla1_2[[#This Row],[Seguridad social]]/2</f>
        <v>48720</v>
      </c>
      <c r="X328">
        <f>Tabla1_2[[#This Row],[Seguridad social]]-Tabla1_2[[#This Row],[salud 4%]]</f>
        <v>48720</v>
      </c>
      <c r="Y328">
        <f>Tabla1_2[[#This Row],[Base Minima]]/30*4</f>
        <v>154666.66666666666</v>
      </c>
      <c r="Z328">
        <f>Tabla1_2[[#This Row],[Fondo de Empleados]]+Tabla1_2[[#This Row],[Seguridad social]]</f>
        <v>252106.66666666666</v>
      </c>
      <c r="AA328">
        <f>Tabla1_2[[#This Row],[SALARIO]]/100*1.4</f>
        <v>16239.999999999998</v>
      </c>
      <c r="AB328">
        <f>Tabla1_2[[#This Row],[Base Minima]]/15*1.5</f>
        <v>116000</v>
      </c>
      <c r="AC328">
        <v>0</v>
      </c>
      <c r="AD328">
        <v>0</v>
      </c>
      <c r="AE328">
        <f>Tabla1_2[[#This Row],[Salario t]]/100*2</f>
        <v>11600</v>
      </c>
      <c r="AF328">
        <f>Tabla1_2[[#This Row],[Censantias]]/100*5</f>
        <v>580</v>
      </c>
      <c r="AG328">
        <f>Tabla1_2[[#This Row],[SALARIO]]/30*2</f>
        <v>77333.333333333328</v>
      </c>
      <c r="AH328">
        <v>0</v>
      </c>
      <c r="AI328">
        <f>Tabla1_2[[#This Row],[Prima]]+Tabla1_2[[#This Row],[Censantias]]+Tabla1_2[[#This Row],[Base Minima]]+Tabla1_2[[#This Row],[Subsidio de Transporte]]</f>
        <v>1330133.3333333333</v>
      </c>
      <c r="AJ328">
        <f>Tabla1_2[[#This Row],[Pago Neto]]*24</f>
        <v>31923200</v>
      </c>
      <c r="AK328">
        <v>0</v>
      </c>
      <c r="AL328">
        <v>20000</v>
      </c>
      <c r="AM328">
        <v>15</v>
      </c>
    </row>
    <row r="329" spans="1:39" x14ac:dyDescent="0.35">
      <c r="A329" t="s">
        <v>5003</v>
      </c>
      <c r="B329" t="s">
        <v>335</v>
      </c>
      <c r="C329" s="1">
        <v>32132</v>
      </c>
      <c r="D329" t="s">
        <v>1661</v>
      </c>
      <c r="E329" t="s">
        <v>1662</v>
      </c>
      <c r="F329" t="s">
        <v>4003</v>
      </c>
      <c r="G329" t="s">
        <v>3017</v>
      </c>
      <c r="H329" s="1">
        <v>43550.374409722222</v>
      </c>
      <c r="I329" t="s">
        <v>3675</v>
      </c>
      <c r="J329">
        <v>1160000</v>
      </c>
      <c r="K329">
        <v>15</v>
      </c>
      <c r="L329">
        <f>Tabla1_2[[#This Row],[SALARIO]]/30*Tabla1_2[[#This Row],[Dias Liquidados]]</f>
        <v>580000</v>
      </c>
      <c r="M329">
        <f>Tabla1_2[[#This Row],[SALARIO]]/100*14/2</f>
        <v>81200</v>
      </c>
      <c r="N329">
        <v>2</v>
      </c>
      <c r="O329">
        <f>Tabla1_2[[#This Row],[Salario t]]*Tabla1_2[[#This Row],['# de Salarios Minimos]]</f>
        <v>1160000</v>
      </c>
      <c r="P329">
        <f>Tabla1_2[[#This Row],[Salario t]]*12</f>
        <v>6960000</v>
      </c>
      <c r="Q329">
        <v>2</v>
      </c>
      <c r="R329">
        <v>2</v>
      </c>
      <c r="S329">
        <v>50000</v>
      </c>
      <c r="T329">
        <v>250000</v>
      </c>
      <c r="U329">
        <v>5000</v>
      </c>
      <c r="V329">
        <f>Tabla1_2[[#This Row],[SALARIO]]/100*8.4</f>
        <v>97440</v>
      </c>
      <c r="W329">
        <f>Tabla1_2[[#This Row],[Seguridad social]]/2</f>
        <v>48720</v>
      </c>
      <c r="X329">
        <f>Tabla1_2[[#This Row],[Seguridad social]]-Tabla1_2[[#This Row],[salud 4%]]</f>
        <v>48720</v>
      </c>
      <c r="Y329">
        <f>Tabla1_2[[#This Row],[Base Minima]]/30*4</f>
        <v>154666.66666666666</v>
      </c>
      <c r="Z329">
        <f>Tabla1_2[[#This Row],[Fondo de Empleados]]+Tabla1_2[[#This Row],[Seguridad social]]</f>
        <v>252106.66666666666</v>
      </c>
      <c r="AA329">
        <f>Tabla1_2[[#This Row],[SALARIO]]/100*1.4</f>
        <v>16239.999999999998</v>
      </c>
      <c r="AB329">
        <f>Tabla1_2[[#This Row],[Base Minima]]/15*1.5</f>
        <v>116000</v>
      </c>
      <c r="AC329">
        <v>0</v>
      </c>
      <c r="AD329">
        <v>0</v>
      </c>
      <c r="AE329">
        <f>Tabla1_2[[#This Row],[Salario t]]/100*2</f>
        <v>11600</v>
      </c>
      <c r="AF329">
        <f>Tabla1_2[[#This Row],[Censantias]]/100*5</f>
        <v>580</v>
      </c>
      <c r="AG329">
        <f>Tabla1_2[[#This Row],[SALARIO]]/30*2</f>
        <v>77333.333333333328</v>
      </c>
      <c r="AH329">
        <v>0</v>
      </c>
      <c r="AI329">
        <f>Tabla1_2[[#This Row],[Prima]]+Tabla1_2[[#This Row],[Censantias]]+Tabla1_2[[#This Row],[Base Minima]]+Tabla1_2[[#This Row],[Subsidio de Transporte]]</f>
        <v>1330133.3333333333</v>
      </c>
      <c r="AJ329">
        <f>Tabla1_2[[#This Row],[Pago Neto]]*24</f>
        <v>31923200</v>
      </c>
      <c r="AK329">
        <v>0</v>
      </c>
      <c r="AL329">
        <v>20000</v>
      </c>
      <c r="AM329">
        <v>15</v>
      </c>
    </row>
    <row r="330" spans="1:39" x14ac:dyDescent="0.35">
      <c r="A330" t="s">
        <v>5004</v>
      </c>
      <c r="B330" t="s">
        <v>336</v>
      </c>
      <c r="C330" s="1">
        <v>36108</v>
      </c>
      <c r="D330" t="s">
        <v>1663</v>
      </c>
      <c r="E330" t="s">
        <v>1664</v>
      </c>
      <c r="F330" t="s">
        <v>4004</v>
      </c>
      <c r="G330" t="s">
        <v>3018</v>
      </c>
      <c r="H330" s="1">
        <v>40318.584016203706</v>
      </c>
      <c r="I330" t="s">
        <v>3675</v>
      </c>
      <c r="J330">
        <v>1160000</v>
      </c>
      <c r="K330">
        <v>15</v>
      </c>
      <c r="L330">
        <f>Tabla1_2[[#This Row],[SALARIO]]/30*Tabla1_2[[#This Row],[Dias Liquidados]]</f>
        <v>580000</v>
      </c>
      <c r="M330">
        <f>Tabla1_2[[#This Row],[SALARIO]]/100*14/2</f>
        <v>81200</v>
      </c>
      <c r="N330">
        <v>2</v>
      </c>
      <c r="O330">
        <f>Tabla1_2[[#This Row],[Salario t]]*Tabla1_2[[#This Row],['# de Salarios Minimos]]</f>
        <v>1160000</v>
      </c>
      <c r="P330">
        <f>Tabla1_2[[#This Row],[Salario t]]*12</f>
        <v>6960000</v>
      </c>
      <c r="Q330">
        <v>2</v>
      </c>
      <c r="R330">
        <v>2</v>
      </c>
      <c r="S330">
        <v>50000</v>
      </c>
      <c r="T330">
        <v>250000</v>
      </c>
      <c r="U330">
        <v>5000</v>
      </c>
      <c r="V330">
        <f>Tabla1_2[[#This Row],[SALARIO]]/100*8.4</f>
        <v>97440</v>
      </c>
      <c r="W330">
        <f>Tabla1_2[[#This Row],[Seguridad social]]/2</f>
        <v>48720</v>
      </c>
      <c r="X330">
        <f>Tabla1_2[[#This Row],[Seguridad social]]-Tabla1_2[[#This Row],[salud 4%]]</f>
        <v>48720</v>
      </c>
      <c r="Y330">
        <f>Tabla1_2[[#This Row],[Base Minima]]/30*4</f>
        <v>154666.66666666666</v>
      </c>
      <c r="Z330">
        <f>Tabla1_2[[#This Row],[Fondo de Empleados]]+Tabla1_2[[#This Row],[Seguridad social]]</f>
        <v>252106.66666666666</v>
      </c>
      <c r="AA330">
        <f>Tabla1_2[[#This Row],[SALARIO]]/100*1.4</f>
        <v>16239.999999999998</v>
      </c>
      <c r="AB330">
        <f>Tabla1_2[[#This Row],[Base Minima]]/15*1.5</f>
        <v>116000</v>
      </c>
      <c r="AC330">
        <v>0</v>
      </c>
      <c r="AD330">
        <v>0</v>
      </c>
      <c r="AE330">
        <f>Tabla1_2[[#This Row],[Salario t]]/100*2</f>
        <v>11600</v>
      </c>
      <c r="AF330">
        <f>Tabla1_2[[#This Row],[Censantias]]/100*5</f>
        <v>580</v>
      </c>
      <c r="AG330">
        <f>Tabla1_2[[#This Row],[SALARIO]]/30*2</f>
        <v>77333.333333333328</v>
      </c>
      <c r="AH330">
        <v>0</v>
      </c>
      <c r="AI330">
        <f>Tabla1_2[[#This Row],[Prima]]+Tabla1_2[[#This Row],[Censantias]]+Tabla1_2[[#This Row],[Base Minima]]+Tabla1_2[[#This Row],[Subsidio de Transporte]]</f>
        <v>1330133.3333333333</v>
      </c>
      <c r="AJ330">
        <f>Tabla1_2[[#This Row],[Pago Neto]]*24</f>
        <v>31923200</v>
      </c>
      <c r="AK330">
        <v>0</v>
      </c>
      <c r="AL330">
        <v>20000</v>
      </c>
      <c r="AM330">
        <v>15</v>
      </c>
    </row>
    <row r="331" spans="1:39" x14ac:dyDescent="0.35">
      <c r="A331" t="s">
        <v>5005</v>
      </c>
      <c r="B331" t="s">
        <v>337</v>
      </c>
      <c r="C331" s="1">
        <v>29498</v>
      </c>
      <c r="D331" t="s">
        <v>1665</v>
      </c>
      <c r="E331" t="s">
        <v>1666</v>
      </c>
      <c r="F331" t="s">
        <v>4005</v>
      </c>
      <c r="G331" t="s">
        <v>3019</v>
      </c>
      <c r="H331" s="1">
        <v>43718.914166666669</v>
      </c>
      <c r="I331" t="s">
        <v>3672</v>
      </c>
      <c r="J331">
        <v>1160000</v>
      </c>
      <c r="K331">
        <v>15</v>
      </c>
      <c r="L331">
        <f>Tabla1_2[[#This Row],[SALARIO]]/30*Tabla1_2[[#This Row],[Dias Liquidados]]</f>
        <v>580000</v>
      </c>
      <c r="M331">
        <f>Tabla1_2[[#This Row],[SALARIO]]/100*14/2</f>
        <v>81200</v>
      </c>
      <c r="N331">
        <v>4</v>
      </c>
      <c r="O331">
        <f>Tabla1_2[[#This Row],[Salario t]]*Tabla1_2[[#This Row],['# de Salarios Minimos]]</f>
        <v>2320000</v>
      </c>
      <c r="P331">
        <f>Tabla1_2[[#This Row],[Salario t]]*12</f>
        <v>6960000</v>
      </c>
      <c r="Q331">
        <v>2</v>
      </c>
      <c r="R331">
        <v>2</v>
      </c>
      <c r="S331">
        <v>50000</v>
      </c>
      <c r="T331">
        <v>250000</v>
      </c>
      <c r="U331">
        <v>5000</v>
      </c>
      <c r="V331">
        <f>Tabla1_2[[#This Row],[SALARIO]]/100*8.4</f>
        <v>97440</v>
      </c>
      <c r="W331">
        <f>Tabla1_2[[#This Row],[Seguridad social]]/2</f>
        <v>48720</v>
      </c>
      <c r="X331">
        <f>Tabla1_2[[#This Row],[Seguridad social]]-Tabla1_2[[#This Row],[salud 4%]]</f>
        <v>48720</v>
      </c>
      <c r="Y331">
        <f>Tabla1_2[[#This Row],[Base Minima]]/30*4</f>
        <v>309333.33333333331</v>
      </c>
      <c r="Z331">
        <f>Tabla1_2[[#This Row],[Fondo de Empleados]]+Tabla1_2[[#This Row],[Seguridad social]]</f>
        <v>406773.33333333331</v>
      </c>
      <c r="AA331">
        <f>Tabla1_2[[#This Row],[SALARIO]]/100*1.4</f>
        <v>16239.999999999998</v>
      </c>
      <c r="AB331">
        <f>Tabla1_2[[#This Row],[Base Minima]]/15*1.5</f>
        <v>232000</v>
      </c>
      <c r="AC331">
        <v>0</v>
      </c>
      <c r="AD331">
        <v>0</v>
      </c>
      <c r="AE331">
        <f>Tabla1_2[[#This Row],[Salario t]]/100*2</f>
        <v>11600</v>
      </c>
      <c r="AF331">
        <f>Tabla1_2[[#This Row],[Censantias]]/100*5</f>
        <v>580</v>
      </c>
      <c r="AG331">
        <f>Tabla1_2[[#This Row],[SALARIO]]/30*2</f>
        <v>77333.333333333328</v>
      </c>
      <c r="AH331">
        <v>0</v>
      </c>
      <c r="AI331">
        <f>Tabla1_2[[#This Row],[Prima]]+Tabla1_2[[#This Row],[Censantias]]+Tabla1_2[[#This Row],[Base Minima]]+Tabla1_2[[#This Row],[Subsidio de Transporte]]</f>
        <v>2490133.3333333335</v>
      </c>
      <c r="AJ331">
        <f>Tabla1_2[[#This Row],[Pago Neto]]*24</f>
        <v>59763200</v>
      </c>
      <c r="AK331">
        <v>0</v>
      </c>
      <c r="AL331">
        <v>20000</v>
      </c>
      <c r="AM331">
        <v>15</v>
      </c>
    </row>
    <row r="332" spans="1:39" x14ac:dyDescent="0.35">
      <c r="A332" t="s">
        <v>5006</v>
      </c>
      <c r="B332" t="s">
        <v>338</v>
      </c>
      <c r="C332" s="1">
        <v>32483</v>
      </c>
      <c r="D332" t="s">
        <v>1667</v>
      </c>
      <c r="E332" t="s">
        <v>1668</v>
      </c>
      <c r="F332" t="s">
        <v>4006</v>
      </c>
      <c r="G332" t="s">
        <v>3020</v>
      </c>
      <c r="H332" s="1">
        <v>42585.047337962962</v>
      </c>
      <c r="I332" t="s">
        <v>3675</v>
      </c>
      <c r="J332">
        <v>1160000</v>
      </c>
      <c r="K332">
        <v>15</v>
      </c>
      <c r="L332">
        <f>Tabla1_2[[#This Row],[SALARIO]]/30*Tabla1_2[[#This Row],[Dias Liquidados]]</f>
        <v>580000</v>
      </c>
      <c r="M332">
        <f>Tabla1_2[[#This Row],[SALARIO]]/100*14/2</f>
        <v>81200</v>
      </c>
      <c r="N332">
        <v>4</v>
      </c>
      <c r="O332">
        <f>Tabla1_2[[#This Row],[Salario t]]*Tabla1_2[[#This Row],['# de Salarios Minimos]]</f>
        <v>2320000</v>
      </c>
      <c r="P332">
        <f>Tabla1_2[[#This Row],[Salario t]]*12</f>
        <v>6960000</v>
      </c>
      <c r="Q332">
        <v>2</v>
      </c>
      <c r="R332">
        <v>2</v>
      </c>
      <c r="S332">
        <v>50000</v>
      </c>
      <c r="T332">
        <v>250000</v>
      </c>
      <c r="U332">
        <v>5000</v>
      </c>
      <c r="V332">
        <f>Tabla1_2[[#This Row],[SALARIO]]/100*8.4</f>
        <v>97440</v>
      </c>
      <c r="W332">
        <f>Tabla1_2[[#This Row],[Seguridad social]]/2</f>
        <v>48720</v>
      </c>
      <c r="X332">
        <f>Tabla1_2[[#This Row],[Seguridad social]]-Tabla1_2[[#This Row],[salud 4%]]</f>
        <v>48720</v>
      </c>
      <c r="Y332">
        <f>Tabla1_2[[#This Row],[Base Minima]]/30*4</f>
        <v>309333.33333333331</v>
      </c>
      <c r="Z332">
        <f>Tabla1_2[[#This Row],[Fondo de Empleados]]+Tabla1_2[[#This Row],[Seguridad social]]</f>
        <v>406773.33333333331</v>
      </c>
      <c r="AA332">
        <f>Tabla1_2[[#This Row],[SALARIO]]/100*1.4</f>
        <v>16239.999999999998</v>
      </c>
      <c r="AB332">
        <f>Tabla1_2[[#This Row],[Base Minima]]/15*1.5</f>
        <v>232000</v>
      </c>
      <c r="AC332">
        <v>0</v>
      </c>
      <c r="AD332">
        <v>0</v>
      </c>
      <c r="AE332">
        <f>Tabla1_2[[#This Row],[Salario t]]/100*2</f>
        <v>11600</v>
      </c>
      <c r="AF332">
        <f>Tabla1_2[[#This Row],[Censantias]]/100*5</f>
        <v>580</v>
      </c>
      <c r="AG332">
        <f>Tabla1_2[[#This Row],[SALARIO]]/30*2</f>
        <v>77333.333333333328</v>
      </c>
      <c r="AH332">
        <v>0</v>
      </c>
      <c r="AI332">
        <f>Tabla1_2[[#This Row],[Prima]]+Tabla1_2[[#This Row],[Censantias]]+Tabla1_2[[#This Row],[Base Minima]]+Tabla1_2[[#This Row],[Subsidio de Transporte]]</f>
        <v>2490133.3333333335</v>
      </c>
      <c r="AJ332">
        <f>Tabla1_2[[#This Row],[Pago Neto]]*24</f>
        <v>59763200</v>
      </c>
      <c r="AK332">
        <v>0</v>
      </c>
      <c r="AL332">
        <v>20000</v>
      </c>
      <c r="AM332">
        <v>15</v>
      </c>
    </row>
    <row r="333" spans="1:39" x14ac:dyDescent="0.35">
      <c r="A333" t="s">
        <v>5007</v>
      </c>
      <c r="B333" t="s">
        <v>339</v>
      </c>
      <c r="C333" s="1">
        <v>36142</v>
      </c>
      <c r="D333" t="s">
        <v>1669</v>
      </c>
      <c r="E333" t="s">
        <v>1670</v>
      </c>
      <c r="F333" t="s">
        <v>4007</v>
      </c>
      <c r="G333" t="s">
        <v>3021</v>
      </c>
      <c r="H333" s="1">
        <v>41792.794606481482</v>
      </c>
      <c r="I333" t="s">
        <v>3672</v>
      </c>
      <c r="J333">
        <v>1160000</v>
      </c>
      <c r="K333">
        <v>15</v>
      </c>
      <c r="L333">
        <f>Tabla1_2[[#This Row],[SALARIO]]/30*Tabla1_2[[#This Row],[Dias Liquidados]]</f>
        <v>580000</v>
      </c>
      <c r="M333">
        <f>Tabla1_2[[#This Row],[SALARIO]]/100*14/2</f>
        <v>81200</v>
      </c>
      <c r="N333">
        <v>4</v>
      </c>
      <c r="O333">
        <f>Tabla1_2[[#This Row],[Salario t]]*Tabla1_2[[#This Row],['# de Salarios Minimos]]</f>
        <v>2320000</v>
      </c>
      <c r="P333">
        <f>Tabla1_2[[#This Row],[Salario t]]*12</f>
        <v>6960000</v>
      </c>
      <c r="Q333">
        <v>2</v>
      </c>
      <c r="R333">
        <v>2</v>
      </c>
      <c r="S333">
        <v>50000</v>
      </c>
      <c r="T333">
        <v>250000</v>
      </c>
      <c r="U333">
        <v>5000</v>
      </c>
      <c r="V333">
        <f>Tabla1_2[[#This Row],[SALARIO]]/100*8.4</f>
        <v>97440</v>
      </c>
      <c r="W333">
        <f>Tabla1_2[[#This Row],[Seguridad social]]/2</f>
        <v>48720</v>
      </c>
      <c r="X333">
        <f>Tabla1_2[[#This Row],[Seguridad social]]-Tabla1_2[[#This Row],[salud 4%]]</f>
        <v>48720</v>
      </c>
      <c r="Y333">
        <f>Tabla1_2[[#This Row],[Base Minima]]/30*4</f>
        <v>309333.33333333331</v>
      </c>
      <c r="Z333">
        <f>Tabla1_2[[#This Row],[Fondo de Empleados]]+Tabla1_2[[#This Row],[Seguridad social]]</f>
        <v>406773.33333333331</v>
      </c>
      <c r="AA333">
        <f>Tabla1_2[[#This Row],[SALARIO]]/100*1.4</f>
        <v>16239.999999999998</v>
      </c>
      <c r="AB333">
        <f>Tabla1_2[[#This Row],[Base Minima]]/15*1.5</f>
        <v>232000</v>
      </c>
      <c r="AC333">
        <v>0</v>
      </c>
      <c r="AD333">
        <v>0</v>
      </c>
      <c r="AE333">
        <f>Tabla1_2[[#This Row],[Salario t]]/100*2</f>
        <v>11600</v>
      </c>
      <c r="AF333">
        <f>Tabla1_2[[#This Row],[Censantias]]/100*5</f>
        <v>580</v>
      </c>
      <c r="AG333">
        <f>Tabla1_2[[#This Row],[SALARIO]]/30*2</f>
        <v>77333.333333333328</v>
      </c>
      <c r="AH333">
        <v>0</v>
      </c>
      <c r="AI333">
        <f>Tabla1_2[[#This Row],[Prima]]+Tabla1_2[[#This Row],[Censantias]]+Tabla1_2[[#This Row],[Base Minima]]+Tabla1_2[[#This Row],[Subsidio de Transporte]]</f>
        <v>2490133.3333333335</v>
      </c>
      <c r="AJ333">
        <f>Tabla1_2[[#This Row],[Pago Neto]]*24</f>
        <v>59763200</v>
      </c>
      <c r="AK333">
        <v>0</v>
      </c>
      <c r="AL333">
        <v>20000</v>
      </c>
      <c r="AM333">
        <v>15</v>
      </c>
    </row>
    <row r="334" spans="1:39" x14ac:dyDescent="0.35">
      <c r="A334" t="s">
        <v>5008</v>
      </c>
      <c r="B334" t="s">
        <v>340</v>
      </c>
      <c r="C334" s="1">
        <v>30238</v>
      </c>
      <c r="D334" t="s">
        <v>1671</v>
      </c>
      <c r="E334" t="s">
        <v>1672</v>
      </c>
      <c r="F334" t="s">
        <v>4008</v>
      </c>
      <c r="G334" t="s">
        <v>3022</v>
      </c>
      <c r="H334" s="1">
        <v>43326.968159722222</v>
      </c>
      <c r="I334" t="s">
        <v>3671</v>
      </c>
      <c r="J334">
        <v>1160000</v>
      </c>
      <c r="K334">
        <v>15</v>
      </c>
      <c r="L334">
        <f>Tabla1_2[[#This Row],[SALARIO]]/30*Tabla1_2[[#This Row],[Dias Liquidados]]</f>
        <v>580000</v>
      </c>
      <c r="M334">
        <f>Tabla1_2[[#This Row],[SALARIO]]/100*14/2</f>
        <v>81200</v>
      </c>
      <c r="N334">
        <v>5</v>
      </c>
      <c r="O334">
        <f>Tabla1_2[[#This Row],[Salario t]]*Tabla1_2[[#This Row],['# de Salarios Minimos]]</f>
        <v>2900000</v>
      </c>
      <c r="P334">
        <f>Tabla1_2[[#This Row],[Salario t]]*12</f>
        <v>6960000</v>
      </c>
      <c r="Q334">
        <v>2</v>
      </c>
      <c r="R334">
        <v>2</v>
      </c>
      <c r="S334">
        <v>50000</v>
      </c>
      <c r="T334">
        <v>250000</v>
      </c>
      <c r="U334">
        <v>5000</v>
      </c>
      <c r="V334">
        <f>Tabla1_2[[#This Row],[SALARIO]]/100*8.4</f>
        <v>97440</v>
      </c>
      <c r="W334">
        <f>Tabla1_2[[#This Row],[Seguridad social]]/2</f>
        <v>48720</v>
      </c>
      <c r="X334">
        <f>Tabla1_2[[#This Row],[Seguridad social]]-Tabla1_2[[#This Row],[salud 4%]]</f>
        <v>48720</v>
      </c>
      <c r="Y334">
        <f>Tabla1_2[[#This Row],[Base Minima]]/30*4</f>
        <v>386666.66666666669</v>
      </c>
      <c r="Z334">
        <f>Tabla1_2[[#This Row],[Fondo de Empleados]]+Tabla1_2[[#This Row],[Seguridad social]]</f>
        <v>484106.66666666669</v>
      </c>
      <c r="AA334">
        <f>Tabla1_2[[#This Row],[SALARIO]]/100*1.4</f>
        <v>16239.999999999998</v>
      </c>
      <c r="AB334">
        <f>Tabla1_2[[#This Row],[Base Minima]]/15*1.5</f>
        <v>290000</v>
      </c>
      <c r="AC334">
        <v>0</v>
      </c>
      <c r="AD334">
        <v>0</v>
      </c>
      <c r="AE334">
        <f>Tabla1_2[[#This Row],[Salario t]]/100*2</f>
        <v>11600</v>
      </c>
      <c r="AF334">
        <f>Tabla1_2[[#This Row],[Censantias]]/100*5</f>
        <v>580</v>
      </c>
      <c r="AG334">
        <f>Tabla1_2[[#This Row],[SALARIO]]/30*2</f>
        <v>77333.333333333328</v>
      </c>
      <c r="AH334">
        <v>0</v>
      </c>
      <c r="AI334">
        <f>Tabla1_2[[#This Row],[Prima]]+Tabla1_2[[#This Row],[Censantias]]+Tabla1_2[[#This Row],[Base Minima]]+Tabla1_2[[#This Row],[Subsidio de Transporte]]</f>
        <v>3070133.3333333335</v>
      </c>
      <c r="AJ334">
        <f>Tabla1_2[[#This Row],[Pago Neto]]*24</f>
        <v>73683200</v>
      </c>
      <c r="AK334">
        <v>0</v>
      </c>
      <c r="AL334">
        <v>20000</v>
      </c>
      <c r="AM334">
        <v>15</v>
      </c>
    </row>
    <row r="335" spans="1:39" x14ac:dyDescent="0.35">
      <c r="A335" t="s">
        <v>5009</v>
      </c>
      <c r="B335" t="s">
        <v>341</v>
      </c>
      <c r="C335" s="1">
        <v>28616</v>
      </c>
      <c r="D335" t="s">
        <v>1673</v>
      </c>
      <c r="E335" t="s">
        <v>1674</v>
      </c>
      <c r="F335" t="s">
        <v>4009</v>
      </c>
      <c r="G335" t="s">
        <v>3023</v>
      </c>
      <c r="H335" s="1">
        <v>40011.492523148147</v>
      </c>
      <c r="I335" t="s">
        <v>3672</v>
      </c>
      <c r="J335">
        <v>1160000</v>
      </c>
      <c r="K335">
        <v>15</v>
      </c>
      <c r="L335">
        <f>Tabla1_2[[#This Row],[SALARIO]]/30*Tabla1_2[[#This Row],[Dias Liquidados]]</f>
        <v>580000</v>
      </c>
      <c r="M335">
        <f>Tabla1_2[[#This Row],[SALARIO]]/100*14/2</f>
        <v>81200</v>
      </c>
      <c r="N335">
        <v>5</v>
      </c>
      <c r="O335">
        <f>Tabla1_2[[#This Row],[Salario t]]*Tabla1_2[[#This Row],['# de Salarios Minimos]]</f>
        <v>2900000</v>
      </c>
      <c r="P335">
        <f>Tabla1_2[[#This Row],[Salario t]]*12</f>
        <v>6960000</v>
      </c>
      <c r="Q335">
        <v>2</v>
      </c>
      <c r="R335">
        <v>2</v>
      </c>
      <c r="S335">
        <v>50000</v>
      </c>
      <c r="T335">
        <v>250000</v>
      </c>
      <c r="U335">
        <v>5000</v>
      </c>
      <c r="V335">
        <f>Tabla1_2[[#This Row],[SALARIO]]/100*8.4</f>
        <v>97440</v>
      </c>
      <c r="W335">
        <f>Tabla1_2[[#This Row],[Seguridad social]]/2</f>
        <v>48720</v>
      </c>
      <c r="X335">
        <f>Tabla1_2[[#This Row],[Seguridad social]]-Tabla1_2[[#This Row],[salud 4%]]</f>
        <v>48720</v>
      </c>
      <c r="Y335">
        <f>Tabla1_2[[#This Row],[Base Minima]]/30*4</f>
        <v>386666.66666666669</v>
      </c>
      <c r="Z335">
        <f>Tabla1_2[[#This Row],[Fondo de Empleados]]+Tabla1_2[[#This Row],[Seguridad social]]</f>
        <v>484106.66666666669</v>
      </c>
      <c r="AA335">
        <f>Tabla1_2[[#This Row],[SALARIO]]/100*1.4</f>
        <v>16239.999999999998</v>
      </c>
      <c r="AB335">
        <f>Tabla1_2[[#This Row],[Base Minima]]/15*1.5</f>
        <v>290000</v>
      </c>
      <c r="AC335">
        <v>0</v>
      </c>
      <c r="AD335">
        <v>0</v>
      </c>
      <c r="AE335">
        <f>Tabla1_2[[#This Row],[Salario t]]/100*2</f>
        <v>11600</v>
      </c>
      <c r="AF335">
        <f>Tabla1_2[[#This Row],[Censantias]]/100*5</f>
        <v>580</v>
      </c>
      <c r="AG335">
        <f>Tabla1_2[[#This Row],[SALARIO]]/30*2</f>
        <v>77333.333333333328</v>
      </c>
      <c r="AH335">
        <v>0</v>
      </c>
      <c r="AI335">
        <f>Tabla1_2[[#This Row],[Prima]]+Tabla1_2[[#This Row],[Censantias]]+Tabla1_2[[#This Row],[Base Minima]]+Tabla1_2[[#This Row],[Subsidio de Transporte]]</f>
        <v>3070133.3333333335</v>
      </c>
      <c r="AJ335">
        <f>Tabla1_2[[#This Row],[Pago Neto]]*24</f>
        <v>73683200</v>
      </c>
      <c r="AK335">
        <v>0</v>
      </c>
      <c r="AL335">
        <v>20000</v>
      </c>
      <c r="AM335">
        <v>15</v>
      </c>
    </row>
    <row r="336" spans="1:39" x14ac:dyDescent="0.35">
      <c r="A336" t="s">
        <v>5010</v>
      </c>
      <c r="B336" t="s">
        <v>342</v>
      </c>
      <c r="C336" s="1">
        <v>25675</v>
      </c>
      <c r="D336" t="s">
        <v>1675</v>
      </c>
      <c r="E336" t="s">
        <v>1676</v>
      </c>
      <c r="F336" t="s">
        <v>4010</v>
      </c>
      <c r="G336" t="s">
        <v>3024</v>
      </c>
      <c r="H336" s="1">
        <v>40066.363703703704</v>
      </c>
      <c r="I336" t="s">
        <v>3674</v>
      </c>
      <c r="J336">
        <v>1160000</v>
      </c>
      <c r="K336">
        <v>15</v>
      </c>
      <c r="L336">
        <f>Tabla1_2[[#This Row],[SALARIO]]/30*Tabla1_2[[#This Row],[Dias Liquidados]]</f>
        <v>580000</v>
      </c>
      <c r="M336">
        <f>Tabla1_2[[#This Row],[SALARIO]]/100*14/2</f>
        <v>81200</v>
      </c>
      <c r="N336">
        <v>6</v>
      </c>
      <c r="O336">
        <f>Tabla1_2[[#This Row],[Salario t]]*Tabla1_2[[#This Row],['# de Salarios Minimos]]</f>
        <v>3480000</v>
      </c>
      <c r="P336">
        <f>Tabla1_2[[#This Row],[Salario t]]*12</f>
        <v>6960000</v>
      </c>
      <c r="Q336">
        <v>2</v>
      </c>
      <c r="R336">
        <v>2</v>
      </c>
      <c r="S336">
        <v>50000</v>
      </c>
      <c r="T336">
        <v>250000</v>
      </c>
      <c r="U336">
        <v>5000</v>
      </c>
      <c r="V336">
        <f>Tabla1_2[[#This Row],[SALARIO]]/100*8.4</f>
        <v>97440</v>
      </c>
      <c r="W336">
        <f>Tabla1_2[[#This Row],[Seguridad social]]/2</f>
        <v>48720</v>
      </c>
      <c r="X336">
        <f>Tabla1_2[[#This Row],[Seguridad social]]-Tabla1_2[[#This Row],[salud 4%]]</f>
        <v>48720</v>
      </c>
      <c r="Y336">
        <f>Tabla1_2[[#This Row],[Base Minima]]/30*4</f>
        <v>464000</v>
      </c>
      <c r="Z336">
        <f>Tabla1_2[[#This Row],[Fondo de Empleados]]+Tabla1_2[[#This Row],[Seguridad social]]</f>
        <v>561440</v>
      </c>
      <c r="AA336">
        <f>Tabla1_2[[#This Row],[SALARIO]]/100*1.4</f>
        <v>16239.999999999998</v>
      </c>
      <c r="AB336">
        <f>Tabla1_2[[#This Row],[Base Minima]]/15*1.5</f>
        <v>348000</v>
      </c>
      <c r="AC336">
        <v>0</v>
      </c>
      <c r="AD336">
        <v>0</v>
      </c>
      <c r="AE336">
        <f>Tabla1_2[[#This Row],[Salario t]]/100*2</f>
        <v>11600</v>
      </c>
      <c r="AF336">
        <f>Tabla1_2[[#This Row],[Censantias]]/100*5</f>
        <v>580</v>
      </c>
      <c r="AG336">
        <f>Tabla1_2[[#This Row],[SALARIO]]/30*2</f>
        <v>77333.333333333328</v>
      </c>
      <c r="AH336">
        <v>0</v>
      </c>
      <c r="AI336">
        <f>Tabla1_2[[#This Row],[Prima]]+Tabla1_2[[#This Row],[Censantias]]+Tabla1_2[[#This Row],[Base Minima]]+Tabla1_2[[#This Row],[Subsidio de Transporte]]</f>
        <v>3650133.3333333335</v>
      </c>
      <c r="AJ336">
        <f>Tabla1_2[[#This Row],[Pago Neto]]*24</f>
        <v>87603200</v>
      </c>
      <c r="AK336">
        <v>0</v>
      </c>
      <c r="AL336">
        <v>20000</v>
      </c>
      <c r="AM336">
        <v>15</v>
      </c>
    </row>
    <row r="337" spans="1:39" x14ac:dyDescent="0.35">
      <c r="A337" t="s">
        <v>5011</v>
      </c>
      <c r="B337" t="s">
        <v>343</v>
      </c>
      <c r="C337" s="1">
        <v>34604</v>
      </c>
      <c r="D337" t="s">
        <v>1677</v>
      </c>
      <c r="E337" t="s">
        <v>1678</v>
      </c>
      <c r="F337" t="s">
        <v>4011</v>
      </c>
      <c r="G337" t="s">
        <v>3025</v>
      </c>
      <c r="H337" s="1">
        <v>43614.98164351852</v>
      </c>
      <c r="I337" t="s">
        <v>3674</v>
      </c>
      <c r="J337">
        <v>1160000</v>
      </c>
      <c r="K337">
        <v>15</v>
      </c>
      <c r="L337">
        <f>Tabla1_2[[#This Row],[SALARIO]]/30*Tabla1_2[[#This Row],[Dias Liquidados]]</f>
        <v>580000</v>
      </c>
      <c r="M337">
        <f>Tabla1_2[[#This Row],[SALARIO]]/100*14/2</f>
        <v>81200</v>
      </c>
      <c r="N337">
        <v>6</v>
      </c>
      <c r="O337">
        <f>Tabla1_2[[#This Row],[Salario t]]*Tabla1_2[[#This Row],['# de Salarios Minimos]]</f>
        <v>3480000</v>
      </c>
      <c r="P337">
        <f>Tabla1_2[[#This Row],[Salario t]]*12</f>
        <v>6960000</v>
      </c>
      <c r="Q337">
        <v>2</v>
      </c>
      <c r="R337">
        <v>2</v>
      </c>
      <c r="S337">
        <v>50000</v>
      </c>
      <c r="T337">
        <v>250000</v>
      </c>
      <c r="U337">
        <v>5000</v>
      </c>
      <c r="V337">
        <f>Tabla1_2[[#This Row],[SALARIO]]/100*8.4</f>
        <v>97440</v>
      </c>
      <c r="W337">
        <f>Tabla1_2[[#This Row],[Seguridad social]]/2</f>
        <v>48720</v>
      </c>
      <c r="X337">
        <f>Tabla1_2[[#This Row],[Seguridad social]]-Tabla1_2[[#This Row],[salud 4%]]</f>
        <v>48720</v>
      </c>
      <c r="Y337">
        <f>Tabla1_2[[#This Row],[Base Minima]]/30*4</f>
        <v>464000</v>
      </c>
      <c r="Z337">
        <f>Tabla1_2[[#This Row],[Fondo de Empleados]]+Tabla1_2[[#This Row],[Seguridad social]]</f>
        <v>561440</v>
      </c>
      <c r="AA337">
        <f>Tabla1_2[[#This Row],[SALARIO]]/100*1.4</f>
        <v>16239.999999999998</v>
      </c>
      <c r="AB337">
        <f>Tabla1_2[[#This Row],[Base Minima]]/15*1.5</f>
        <v>348000</v>
      </c>
      <c r="AC337">
        <v>0</v>
      </c>
      <c r="AD337">
        <v>0</v>
      </c>
      <c r="AE337">
        <f>Tabla1_2[[#This Row],[Salario t]]/100*2</f>
        <v>11600</v>
      </c>
      <c r="AF337">
        <f>Tabla1_2[[#This Row],[Censantias]]/100*5</f>
        <v>580</v>
      </c>
      <c r="AG337">
        <f>Tabla1_2[[#This Row],[SALARIO]]/30*2</f>
        <v>77333.333333333328</v>
      </c>
      <c r="AH337">
        <v>0</v>
      </c>
      <c r="AI337">
        <f>Tabla1_2[[#This Row],[Prima]]+Tabla1_2[[#This Row],[Censantias]]+Tabla1_2[[#This Row],[Base Minima]]+Tabla1_2[[#This Row],[Subsidio de Transporte]]</f>
        <v>3650133.3333333335</v>
      </c>
      <c r="AJ337">
        <f>Tabla1_2[[#This Row],[Pago Neto]]*24</f>
        <v>87603200</v>
      </c>
      <c r="AK337">
        <v>0</v>
      </c>
      <c r="AL337">
        <v>20000</v>
      </c>
      <c r="AM337">
        <v>15</v>
      </c>
    </row>
    <row r="338" spans="1:39" x14ac:dyDescent="0.35">
      <c r="A338" t="s">
        <v>5012</v>
      </c>
      <c r="B338" t="s">
        <v>344</v>
      </c>
      <c r="C338" s="1">
        <v>28354</v>
      </c>
      <c r="D338" t="s">
        <v>1679</v>
      </c>
      <c r="E338" t="s">
        <v>1680</v>
      </c>
      <c r="F338" t="s">
        <v>4012</v>
      </c>
      <c r="G338" t="s">
        <v>3026</v>
      </c>
      <c r="H338" s="1">
        <v>40835.279652777775</v>
      </c>
      <c r="I338" t="s">
        <v>3673</v>
      </c>
      <c r="J338">
        <v>1160000</v>
      </c>
      <c r="K338">
        <v>15</v>
      </c>
      <c r="L338">
        <f>Tabla1_2[[#This Row],[SALARIO]]/30*Tabla1_2[[#This Row],[Dias Liquidados]]</f>
        <v>580000</v>
      </c>
      <c r="M338">
        <f>Tabla1_2[[#This Row],[SALARIO]]/100*14/2</f>
        <v>81200</v>
      </c>
      <c r="N338">
        <v>4</v>
      </c>
      <c r="O338">
        <f>Tabla1_2[[#This Row],[Salario t]]*Tabla1_2[[#This Row],['# de Salarios Minimos]]</f>
        <v>2320000</v>
      </c>
      <c r="P338">
        <f>Tabla1_2[[#This Row],[Salario t]]*12</f>
        <v>6960000</v>
      </c>
      <c r="Q338">
        <v>2</v>
      </c>
      <c r="R338">
        <v>2</v>
      </c>
      <c r="S338">
        <v>50000</v>
      </c>
      <c r="T338">
        <v>250000</v>
      </c>
      <c r="U338">
        <v>5000</v>
      </c>
      <c r="V338">
        <f>Tabla1_2[[#This Row],[SALARIO]]/100*8.4</f>
        <v>97440</v>
      </c>
      <c r="W338">
        <f>Tabla1_2[[#This Row],[Seguridad social]]/2</f>
        <v>48720</v>
      </c>
      <c r="X338">
        <f>Tabla1_2[[#This Row],[Seguridad social]]-Tabla1_2[[#This Row],[salud 4%]]</f>
        <v>48720</v>
      </c>
      <c r="Y338">
        <f>Tabla1_2[[#This Row],[Base Minima]]/30*4</f>
        <v>309333.33333333331</v>
      </c>
      <c r="Z338">
        <f>Tabla1_2[[#This Row],[Fondo de Empleados]]+Tabla1_2[[#This Row],[Seguridad social]]</f>
        <v>406773.33333333331</v>
      </c>
      <c r="AA338">
        <f>Tabla1_2[[#This Row],[SALARIO]]/100*1.4</f>
        <v>16239.999999999998</v>
      </c>
      <c r="AB338">
        <f>Tabla1_2[[#This Row],[Base Minima]]/15*1.5</f>
        <v>232000</v>
      </c>
      <c r="AC338">
        <v>0</v>
      </c>
      <c r="AD338">
        <v>0</v>
      </c>
      <c r="AE338">
        <f>Tabla1_2[[#This Row],[Salario t]]/100*2</f>
        <v>11600</v>
      </c>
      <c r="AF338">
        <f>Tabla1_2[[#This Row],[Censantias]]/100*5</f>
        <v>580</v>
      </c>
      <c r="AG338">
        <f>Tabla1_2[[#This Row],[SALARIO]]/30*2</f>
        <v>77333.333333333328</v>
      </c>
      <c r="AH338">
        <v>0</v>
      </c>
      <c r="AI338">
        <f>Tabla1_2[[#This Row],[Prima]]+Tabla1_2[[#This Row],[Censantias]]+Tabla1_2[[#This Row],[Base Minima]]+Tabla1_2[[#This Row],[Subsidio de Transporte]]</f>
        <v>2490133.3333333335</v>
      </c>
      <c r="AJ338">
        <f>Tabla1_2[[#This Row],[Pago Neto]]*24</f>
        <v>59763200</v>
      </c>
      <c r="AK338">
        <v>0</v>
      </c>
      <c r="AL338">
        <v>20000</v>
      </c>
      <c r="AM338">
        <v>15</v>
      </c>
    </row>
    <row r="339" spans="1:39" x14ac:dyDescent="0.35">
      <c r="A339" t="s">
        <v>5013</v>
      </c>
      <c r="B339" t="s">
        <v>345</v>
      </c>
      <c r="C339" s="1">
        <v>25596</v>
      </c>
      <c r="D339" t="s">
        <v>1681</v>
      </c>
      <c r="E339" t="s">
        <v>1682</v>
      </c>
      <c r="F339" t="s">
        <v>4013</v>
      </c>
      <c r="G339" t="s">
        <v>3027</v>
      </c>
      <c r="H339" s="1">
        <v>42421.659166666665</v>
      </c>
      <c r="I339" t="s">
        <v>3675</v>
      </c>
      <c r="J339">
        <v>1160000</v>
      </c>
      <c r="K339">
        <v>15</v>
      </c>
      <c r="L339">
        <f>Tabla1_2[[#This Row],[SALARIO]]/30*Tabla1_2[[#This Row],[Dias Liquidados]]</f>
        <v>580000</v>
      </c>
      <c r="M339">
        <f>Tabla1_2[[#This Row],[SALARIO]]/100*14/2</f>
        <v>81200</v>
      </c>
      <c r="N339">
        <v>4</v>
      </c>
      <c r="O339">
        <f>Tabla1_2[[#This Row],[Salario t]]*Tabla1_2[[#This Row],['# de Salarios Minimos]]</f>
        <v>2320000</v>
      </c>
      <c r="P339">
        <f>Tabla1_2[[#This Row],[Salario t]]*12</f>
        <v>6960000</v>
      </c>
      <c r="Q339">
        <v>2</v>
      </c>
      <c r="R339">
        <v>2</v>
      </c>
      <c r="S339">
        <v>50000</v>
      </c>
      <c r="T339">
        <v>250000</v>
      </c>
      <c r="U339">
        <v>5000</v>
      </c>
      <c r="V339">
        <f>Tabla1_2[[#This Row],[SALARIO]]/100*8.4</f>
        <v>97440</v>
      </c>
      <c r="W339">
        <f>Tabla1_2[[#This Row],[Seguridad social]]/2</f>
        <v>48720</v>
      </c>
      <c r="X339">
        <f>Tabla1_2[[#This Row],[Seguridad social]]-Tabla1_2[[#This Row],[salud 4%]]</f>
        <v>48720</v>
      </c>
      <c r="Y339">
        <f>Tabla1_2[[#This Row],[Base Minima]]/30*4</f>
        <v>309333.33333333331</v>
      </c>
      <c r="Z339">
        <f>Tabla1_2[[#This Row],[Fondo de Empleados]]+Tabla1_2[[#This Row],[Seguridad social]]</f>
        <v>406773.33333333331</v>
      </c>
      <c r="AA339">
        <f>Tabla1_2[[#This Row],[SALARIO]]/100*1.4</f>
        <v>16239.999999999998</v>
      </c>
      <c r="AB339">
        <f>Tabla1_2[[#This Row],[Base Minima]]/15*1.5</f>
        <v>232000</v>
      </c>
      <c r="AC339">
        <v>0</v>
      </c>
      <c r="AD339">
        <v>0</v>
      </c>
      <c r="AE339">
        <f>Tabla1_2[[#This Row],[Salario t]]/100*2</f>
        <v>11600</v>
      </c>
      <c r="AF339">
        <f>Tabla1_2[[#This Row],[Censantias]]/100*5</f>
        <v>580</v>
      </c>
      <c r="AG339">
        <f>Tabla1_2[[#This Row],[SALARIO]]/30*2</f>
        <v>77333.333333333328</v>
      </c>
      <c r="AH339">
        <v>0</v>
      </c>
      <c r="AI339">
        <f>Tabla1_2[[#This Row],[Prima]]+Tabla1_2[[#This Row],[Censantias]]+Tabla1_2[[#This Row],[Base Minima]]+Tabla1_2[[#This Row],[Subsidio de Transporte]]</f>
        <v>2490133.3333333335</v>
      </c>
      <c r="AJ339">
        <f>Tabla1_2[[#This Row],[Pago Neto]]*24</f>
        <v>59763200</v>
      </c>
      <c r="AK339">
        <v>0</v>
      </c>
      <c r="AL339">
        <v>20000</v>
      </c>
      <c r="AM339">
        <v>15</v>
      </c>
    </row>
    <row r="340" spans="1:39" x14ac:dyDescent="0.35">
      <c r="A340" t="s">
        <v>5014</v>
      </c>
      <c r="B340" t="s">
        <v>346</v>
      </c>
      <c r="C340" s="1">
        <v>30670</v>
      </c>
      <c r="D340" t="s">
        <v>1683</v>
      </c>
      <c r="E340" t="s">
        <v>1684</v>
      </c>
      <c r="F340" t="s">
        <v>4014</v>
      </c>
      <c r="G340" t="s">
        <v>3028</v>
      </c>
      <c r="H340" s="1">
        <v>40882.152013888888</v>
      </c>
      <c r="I340" t="s">
        <v>3674</v>
      </c>
      <c r="J340">
        <v>1160000</v>
      </c>
      <c r="K340">
        <v>15</v>
      </c>
      <c r="L340">
        <f>Tabla1_2[[#This Row],[SALARIO]]/30*Tabla1_2[[#This Row],[Dias Liquidados]]</f>
        <v>580000</v>
      </c>
      <c r="M340">
        <f>Tabla1_2[[#This Row],[SALARIO]]/100*14/2</f>
        <v>81200</v>
      </c>
      <c r="N340">
        <v>5</v>
      </c>
      <c r="O340">
        <f>Tabla1_2[[#This Row],[Salario t]]*Tabla1_2[[#This Row],['# de Salarios Minimos]]</f>
        <v>2900000</v>
      </c>
      <c r="P340">
        <f>Tabla1_2[[#This Row],[Salario t]]*12</f>
        <v>6960000</v>
      </c>
      <c r="Q340">
        <v>2</v>
      </c>
      <c r="R340">
        <v>2</v>
      </c>
      <c r="S340">
        <v>50000</v>
      </c>
      <c r="T340">
        <v>250000</v>
      </c>
      <c r="U340">
        <v>5000</v>
      </c>
      <c r="V340">
        <f>Tabla1_2[[#This Row],[SALARIO]]/100*8.4</f>
        <v>97440</v>
      </c>
      <c r="W340">
        <f>Tabla1_2[[#This Row],[Seguridad social]]/2</f>
        <v>48720</v>
      </c>
      <c r="X340">
        <f>Tabla1_2[[#This Row],[Seguridad social]]-Tabla1_2[[#This Row],[salud 4%]]</f>
        <v>48720</v>
      </c>
      <c r="Y340">
        <f>Tabla1_2[[#This Row],[Base Minima]]/30*4</f>
        <v>386666.66666666669</v>
      </c>
      <c r="Z340">
        <f>Tabla1_2[[#This Row],[Fondo de Empleados]]+Tabla1_2[[#This Row],[Seguridad social]]</f>
        <v>484106.66666666669</v>
      </c>
      <c r="AA340">
        <f>Tabla1_2[[#This Row],[SALARIO]]/100*1.4</f>
        <v>16239.999999999998</v>
      </c>
      <c r="AB340">
        <f>Tabla1_2[[#This Row],[Base Minima]]/15*1.5</f>
        <v>290000</v>
      </c>
      <c r="AC340">
        <v>0</v>
      </c>
      <c r="AD340">
        <v>0</v>
      </c>
      <c r="AE340">
        <f>Tabla1_2[[#This Row],[Salario t]]/100*2</f>
        <v>11600</v>
      </c>
      <c r="AF340">
        <f>Tabla1_2[[#This Row],[Censantias]]/100*5</f>
        <v>580</v>
      </c>
      <c r="AG340">
        <f>Tabla1_2[[#This Row],[SALARIO]]/30*2</f>
        <v>77333.333333333328</v>
      </c>
      <c r="AH340">
        <v>0</v>
      </c>
      <c r="AI340">
        <f>Tabla1_2[[#This Row],[Prima]]+Tabla1_2[[#This Row],[Censantias]]+Tabla1_2[[#This Row],[Base Minima]]+Tabla1_2[[#This Row],[Subsidio de Transporte]]</f>
        <v>3070133.3333333335</v>
      </c>
      <c r="AJ340">
        <f>Tabla1_2[[#This Row],[Pago Neto]]*24</f>
        <v>73683200</v>
      </c>
      <c r="AK340">
        <v>0</v>
      </c>
      <c r="AL340">
        <v>20000</v>
      </c>
      <c r="AM340">
        <v>15</v>
      </c>
    </row>
    <row r="341" spans="1:39" x14ac:dyDescent="0.35">
      <c r="A341" t="s">
        <v>5015</v>
      </c>
      <c r="B341" t="s">
        <v>347</v>
      </c>
      <c r="C341" s="1">
        <v>26257</v>
      </c>
      <c r="D341" t="s">
        <v>1685</v>
      </c>
      <c r="E341" t="s">
        <v>1686</v>
      </c>
      <c r="F341" t="s">
        <v>4015</v>
      </c>
      <c r="G341" t="s">
        <v>3029</v>
      </c>
      <c r="H341" s="1">
        <v>41208.087465277778</v>
      </c>
      <c r="I341" t="s">
        <v>3674</v>
      </c>
      <c r="J341">
        <v>1160000</v>
      </c>
      <c r="K341">
        <v>15</v>
      </c>
      <c r="L341">
        <f>Tabla1_2[[#This Row],[SALARIO]]/30*Tabla1_2[[#This Row],[Dias Liquidados]]</f>
        <v>580000</v>
      </c>
      <c r="M341">
        <f>Tabla1_2[[#This Row],[SALARIO]]/100*14/2</f>
        <v>81200</v>
      </c>
      <c r="N341">
        <v>5</v>
      </c>
      <c r="O341">
        <f>Tabla1_2[[#This Row],[Salario t]]*Tabla1_2[[#This Row],['# de Salarios Minimos]]</f>
        <v>2900000</v>
      </c>
      <c r="P341">
        <f>Tabla1_2[[#This Row],[Salario t]]*12</f>
        <v>6960000</v>
      </c>
      <c r="Q341">
        <v>2</v>
      </c>
      <c r="R341">
        <v>2</v>
      </c>
      <c r="S341">
        <v>50000</v>
      </c>
      <c r="T341">
        <v>250000</v>
      </c>
      <c r="U341">
        <v>5000</v>
      </c>
      <c r="V341">
        <f>Tabla1_2[[#This Row],[SALARIO]]/100*8.4</f>
        <v>97440</v>
      </c>
      <c r="W341">
        <f>Tabla1_2[[#This Row],[Seguridad social]]/2</f>
        <v>48720</v>
      </c>
      <c r="X341">
        <f>Tabla1_2[[#This Row],[Seguridad social]]-Tabla1_2[[#This Row],[salud 4%]]</f>
        <v>48720</v>
      </c>
      <c r="Y341">
        <f>Tabla1_2[[#This Row],[Base Minima]]/30*4</f>
        <v>386666.66666666669</v>
      </c>
      <c r="Z341">
        <f>Tabla1_2[[#This Row],[Fondo de Empleados]]+Tabla1_2[[#This Row],[Seguridad social]]</f>
        <v>484106.66666666669</v>
      </c>
      <c r="AA341">
        <f>Tabla1_2[[#This Row],[SALARIO]]/100*1.4</f>
        <v>16239.999999999998</v>
      </c>
      <c r="AB341">
        <f>Tabla1_2[[#This Row],[Base Minima]]/15*1.5</f>
        <v>290000</v>
      </c>
      <c r="AC341">
        <v>0</v>
      </c>
      <c r="AD341">
        <v>0</v>
      </c>
      <c r="AE341">
        <f>Tabla1_2[[#This Row],[Salario t]]/100*2</f>
        <v>11600</v>
      </c>
      <c r="AF341">
        <f>Tabla1_2[[#This Row],[Censantias]]/100*5</f>
        <v>580</v>
      </c>
      <c r="AG341">
        <f>Tabla1_2[[#This Row],[SALARIO]]/30*2</f>
        <v>77333.333333333328</v>
      </c>
      <c r="AH341">
        <v>0</v>
      </c>
      <c r="AI341">
        <f>Tabla1_2[[#This Row],[Prima]]+Tabla1_2[[#This Row],[Censantias]]+Tabla1_2[[#This Row],[Base Minima]]+Tabla1_2[[#This Row],[Subsidio de Transporte]]</f>
        <v>3070133.3333333335</v>
      </c>
      <c r="AJ341">
        <f>Tabla1_2[[#This Row],[Pago Neto]]*24</f>
        <v>73683200</v>
      </c>
      <c r="AK341">
        <v>0</v>
      </c>
      <c r="AL341">
        <v>20000</v>
      </c>
      <c r="AM341">
        <v>15</v>
      </c>
    </row>
    <row r="342" spans="1:39" x14ac:dyDescent="0.35">
      <c r="A342" t="s">
        <v>5016</v>
      </c>
      <c r="B342" t="s">
        <v>348</v>
      </c>
      <c r="C342" s="1">
        <v>33092</v>
      </c>
      <c r="D342" t="s">
        <v>1687</v>
      </c>
      <c r="E342" t="s">
        <v>1688</v>
      </c>
      <c r="F342" t="s">
        <v>4016</v>
      </c>
      <c r="G342" t="s">
        <v>3030</v>
      </c>
      <c r="H342" s="1">
        <v>44074.103321759256</v>
      </c>
      <c r="I342" t="s">
        <v>3671</v>
      </c>
      <c r="J342">
        <v>1160000</v>
      </c>
      <c r="K342">
        <v>15</v>
      </c>
      <c r="L342">
        <f>Tabla1_2[[#This Row],[SALARIO]]/30*Tabla1_2[[#This Row],[Dias Liquidados]]</f>
        <v>580000</v>
      </c>
      <c r="M342">
        <f>Tabla1_2[[#This Row],[SALARIO]]/100*14/2</f>
        <v>81200</v>
      </c>
      <c r="N342">
        <v>6</v>
      </c>
      <c r="O342">
        <f>Tabla1_2[[#This Row],[Salario t]]*Tabla1_2[[#This Row],['# de Salarios Minimos]]</f>
        <v>3480000</v>
      </c>
      <c r="P342">
        <f>Tabla1_2[[#This Row],[Salario t]]*12</f>
        <v>6960000</v>
      </c>
      <c r="Q342">
        <v>2</v>
      </c>
      <c r="R342">
        <v>2</v>
      </c>
      <c r="S342">
        <v>50000</v>
      </c>
      <c r="T342">
        <v>250000</v>
      </c>
      <c r="U342">
        <v>5000</v>
      </c>
      <c r="V342">
        <f>Tabla1_2[[#This Row],[SALARIO]]/100*8.4</f>
        <v>97440</v>
      </c>
      <c r="W342">
        <f>Tabla1_2[[#This Row],[Seguridad social]]/2</f>
        <v>48720</v>
      </c>
      <c r="X342">
        <f>Tabla1_2[[#This Row],[Seguridad social]]-Tabla1_2[[#This Row],[salud 4%]]</f>
        <v>48720</v>
      </c>
      <c r="Y342">
        <f>Tabla1_2[[#This Row],[Base Minima]]/30*4</f>
        <v>464000</v>
      </c>
      <c r="Z342">
        <f>Tabla1_2[[#This Row],[Fondo de Empleados]]+Tabla1_2[[#This Row],[Seguridad social]]</f>
        <v>561440</v>
      </c>
      <c r="AA342">
        <f>Tabla1_2[[#This Row],[SALARIO]]/100*1.4</f>
        <v>16239.999999999998</v>
      </c>
      <c r="AB342">
        <f>Tabla1_2[[#This Row],[Base Minima]]/15*1.5</f>
        <v>348000</v>
      </c>
      <c r="AC342">
        <v>0</v>
      </c>
      <c r="AD342">
        <v>0</v>
      </c>
      <c r="AE342">
        <f>Tabla1_2[[#This Row],[Salario t]]/100*2</f>
        <v>11600</v>
      </c>
      <c r="AF342">
        <f>Tabla1_2[[#This Row],[Censantias]]/100*5</f>
        <v>580</v>
      </c>
      <c r="AG342">
        <f>Tabla1_2[[#This Row],[SALARIO]]/30*2</f>
        <v>77333.333333333328</v>
      </c>
      <c r="AH342">
        <v>0</v>
      </c>
      <c r="AI342">
        <f>Tabla1_2[[#This Row],[Prima]]+Tabla1_2[[#This Row],[Censantias]]+Tabla1_2[[#This Row],[Base Minima]]+Tabla1_2[[#This Row],[Subsidio de Transporte]]</f>
        <v>3650133.3333333335</v>
      </c>
      <c r="AJ342">
        <f>Tabla1_2[[#This Row],[Pago Neto]]*24</f>
        <v>87603200</v>
      </c>
      <c r="AK342">
        <v>0</v>
      </c>
      <c r="AL342">
        <v>20000</v>
      </c>
      <c r="AM342">
        <v>15</v>
      </c>
    </row>
    <row r="343" spans="1:39" x14ac:dyDescent="0.35">
      <c r="A343" t="s">
        <v>5017</v>
      </c>
      <c r="B343" t="s">
        <v>349</v>
      </c>
      <c r="C343" s="1">
        <v>25702</v>
      </c>
      <c r="D343" t="s">
        <v>1689</v>
      </c>
      <c r="E343" t="s">
        <v>1690</v>
      </c>
      <c r="F343" t="s">
        <v>4017</v>
      </c>
      <c r="G343" t="s">
        <v>3031</v>
      </c>
      <c r="H343" s="1">
        <v>41803.757210648146</v>
      </c>
      <c r="I343" t="s">
        <v>3674</v>
      </c>
      <c r="J343">
        <v>1160000</v>
      </c>
      <c r="K343">
        <v>15</v>
      </c>
      <c r="L343">
        <f>Tabla1_2[[#This Row],[SALARIO]]/30*Tabla1_2[[#This Row],[Dias Liquidados]]</f>
        <v>580000</v>
      </c>
      <c r="M343">
        <f>Tabla1_2[[#This Row],[SALARIO]]/100*14/2</f>
        <v>81200</v>
      </c>
      <c r="N343">
        <v>6</v>
      </c>
      <c r="O343">
        <f>Tabla1_2[[#This Row],[Salario t]]*Tabla1_2[[#This Row],['# de Salarios Minimos]]</f>
        <v>3480000</v>
      </c>
      <c r="P343">
        <f>Tabla1_2[[#This Row],[Salario t]]*12</f>
        <v>6960000</v>
      </c>
      <c r="Q343">
        <v>2</v>
      </c>
      <c r="R343">
        <v>2</v>
      </c>
      <c r="S343">
        <v>50000</v>
      </c>
      <c r="T343">
        <v>250000</v>
      </c>
      <c r="U343">
        <v>5000</v>
      </c>
      <c r="V343">
        <f>Tabla1_2[[#This Row],[SALARIO]]/100*8.4</f>
        <v>97440</v>
      </c>
      <c r="W343">
        <f>Tabla1_2[[#This Row],[Seguridad social]]/2</f>
        <v>48720</v>
      </c>
      <c r="X343">
        <f>Tabla1_2[[#This Row],[Seguridad social]]-Tabla1_2[[#This Row],[salud 4%]]</f>
        <v>48720</v>
      </c>
      <c r="Y343">
        <f>Tabla1_2[[#This Row],[Base Minima]]/30*4</f>
        <v>464000</v>
      </c>
      <c r="Z343">
        <f>Tabla1_2[[#This Row],[Fondo de Empleados]]+Tabla1_2[[#This Row],[Seguridad social]]</f>
        <v>561440</v>
      </c>
      <c r="AA343">
        <f>Tabla1_2[[#This Row],[SALARIO]]/100*1.4</f>
        <v>16239.999999999998</v>
      </c>
      <c r="AB343">
        <f>Tabla1_2[[#This Row],[Base Minima]]/15*1.5</f>
        <v>348000</v>
      </c>
      <c r="AC343">
        <v>0</v>
      </c>
      <c r="AD343">
        <v>0</v>
      </c>
      <c r="AE343">
        <f>Tabla1_2[[#This Row],[Salario t]]/100*2</f>
        <v>11600</v>
      </c>
      <c r="AF343">
        <f>Tabla1_2[[#This Row],[Censantias]]/100*5</f>
        <v>580</v>
      </c>
      <c r="AG343">
        <f>Tabla1_2[[#This Row],[SALARIO]]/30*2</f>
        <v>77333.333333333328</v>
      </c>
      <c r="AH343">
        <v>0</v>
      </c>
      <c r="AI343">
        <f>Tabla1_2[[#This Row],[Prima]]+Tabla1_2[[#This Row],[Censantias]]+Tabla1_2[[#This Row],[Base Minima]]+Tabla1_2[[#This Row],[Subsidio de Transporte]]</f>
        <v>3650133.3333333335</v>
      </c>
      <c r="AJ343">
        <f>Tabla1_2[[#This Row],[Pago Neto]]*24</f>
        <v>87603200</v>
      </c>
      <c r="AK343">
        <v>0</v>
      </c>
      <c r="AL343">
        <v>20000</v>
      </c>
      <c r="AM343">
        <v>15</v>
      </c>
    </row>
    <row r="344" spans="1:39" x14ac:dyDescent="0.35">
      <c r="A344" t="s">
        <v>5018</v>
      </c>
      <c r="B344" t="s">
        <v>350</v>
      </c>
      <c r="C344" s="1">
        <v>32427</v>
      </c>
      <c r="D344" t="s">
        <v>1691</v>
      </c>
      <c r="E344" t="s">
        <v>1692</v>
      </c>
      <c r="F344" t="s">
        <v>4018</v>
      </c>
      <c r="G344" t="s">
        <v>3032</v>
      </c>
      <c r="H344" s="1">
        <v>41301.653761574074</v>
      </c>
      <c r="I344" t="s">
        <v>3673</v>
      </c>
      <c r="J344">
        <v>1160000</v>
      </c>
      <c r="K344">
        <v>15</v>
      </c>
      <c r="L344">
        <f>Tabla1_2[[#This Row],[SALARIO]]/30*Tabla1_2[[#This Row],[Dias Liquidados]]</f>
        <v>580000</v>
      </c>
      <c r="M344">
        <f>Tabla1_2[[#This Row],[SALARIO]]/100*14/2</f>
        <v>81200</v>
      </c>
      <c r="N344">
        <v>1</v>
      </c>
      <c r="O344">
        <f>Tabla1_2[[#This Row],[Salario t]]*Tabla1_2[[#This Row],['# de Salarios Minimos]]</f>
        <v>580000</v>
      </c>
      <c r="P344">
        <f>Tabla1_2[[#This Row],[Salario t]]*12</f>
        <v>6960000</v>
      </c>
      <c r="Q344">
        <v>2</v>
      </c>
      <c r="R344">
        <v>2</v>
      </c>
      <c r="S344">
        <v>50000</v>
      </c>
      <c r="T344">
        <v>250000</v>
      </c>
      <c r="U344">
        <v>5000</v>
      </c>
      <c r="V344">
        <f>Tabla1_2[[#This Row],[SALARIO]]/100*8.4</f>
        <v>97440</v>
      </c>
      <c r="W344">
        <f>Tabla1_2[[#This Row],[Seguridad social]]/2</f>
        <v>48720</v>
      </c>
      <c r="X344">
        <f>Tabla1_2[[#This Row],[Seguridad social]]-Tabla1_2[[#This Row],[salud 4%]]</f>
        <v>48720</v>
      </c>
      <c r="Y344">
        <f>Tabla1_2[[#This Row],[Base Minima]]/30*4</f>
        <v>77333.333333333328</v>
      </c>
      <c r="Z344">
        <f>Tabla1_2[[#This Row],[Fondo de Empleados]]+Tabla1_2[[#This Row],[Seguridad social]]</f>
        <v>174773.33333333331</v>
      </c>
      <c r="AA344">
        <f>Tabla1_2[[#This Row],[SALARIO]]/100*1.4</f>
        <v>16239.999999999998</v>
      </c>
      <c r="AB344">
        <f>Tabla1_2[[#This Row],[Base Minima]]/15*1.5</f>
        <v>58000</v>
      </c>
      <c r="AC344">
        <v>0</v>
      </c>
      <c r="AD344">
        <v>0</v>
      </c>
      <c r="AE344">
        <f>Tabla1_2[[#This Row],[Salario t]]/100*2</f>
        <v>11600</v>
      </c>
      <c r="AF344">
        <f>Tabla1_2[[#This Row],[Censantias]]/100*5</f>
        <v>580</v>
      </c>
      <c r="AG344">
        <f>Tabla1_2[[#This Row],[SALARIO]]/30*2</f>
        <v>77333.333333333328</v>
      </c>
      <c r="AH344">
        <v>0</v>
      </c>
      <c r="AI344">
        <f>Tabla1_2[[#This Row],[Prima]]+Tabla1_2[[#This Row],[Censantias]]+Tabla1_2[[#This Row],[Base Minima]]+Tabla1_2[[#This Row],[Subsidio de Transporte]]</f>
        <v>750133.33333333337</v>
      </c>
      <c r="AJ344">
        <f>Tabla1_2[[#This Row],[Pago Neto]]*24</f>
        <v>18003200</v>
      </c>
      <c r="AK344">
        <v>0</v>
      </c>
      <c r="AL344">
        <v>20000</v>
      </c>
      <c r="AM344">
        <v>15</v>
      </c>
    </row>
    <row r="345" spans="1:39" x14ac:dyDescent="0.35">
      <c r="A345" t="s">
        <v>5019</v>
      </c>
      <c r="B345" t="s">
        <v>351</v>
      </c>
      <c r="C345" s="1">
        <v>35312</v>
      </c>
      <c r="D345" t="s">
        <v>1693</v>
      </c>
      <c r="E345" t="s">
        <v>1694</v>
      </c>
      <c r="F345" t="s">
        <v>4019</v>
      </c>
      <c r="G345" t="s">
        <v>3033</v>
      </c>
      <c r="H345" s="1">
        <v>40024.663113425922</v>
      </c>
      <c r="I345" t="s">
        <v>3672</v>
      </c>
      <c r="J345">
        <v>1160000</v>
      </c>
      <c r="K345">
        <v>15</v>
      </c>
      <c r="L345">
        <f>Tabla1_2[[#This Row],[SALARIO]]/30*Tabla1_2[[#This Row],[Dias Liquidados]]</f>
        <v>580000</v>
      </c>
      <c r="M345">
        <f>Tabla1_2[[#This Row],[SALARIO]]/100*14/2</f>
        <v>81200</v>
      </c>
      <c r="N345">
        <v>1</v>
      </c>
      <c r="O345">
        <f>Tabla1_2[[#This Row],[Salario t]]*Tabla1_2[[#This Row],['# de Salarios Minimos]]</f>
        <v>580000</v>
      </c>
      <c r="P345">
        <f>Tabla1_2[[#This Row],[Salario t]]*12</f>
        <v>6960000</v>
      </c>
      <c r="Q345">
        <v>2</v>
      </c>
      <c r="R345">
        <v>2</v>
      </c>
      <c r="S345">
        <v>50000</v>
      </c>
      <c r="T345">
        <v>250000</v>
      </c>
      <c r="U345">
        <v>5000</v>
      </c>
      <c r="V345">
        <f>Tabla1_2[[#This Row],[SALARIO]]/100*8.4</f>
        <v>97440</v>
      </c>
      <c r="W345">
        <f>Tabla1_2[[#This Row],[Seguridad social]]/2</f>
        <v>48720</v>
      </c>
      <c r="X345">
        <f>Tabla1_2[[#This Row],[Seguridad social]]-Tabla1_2[[#This Row],[salud 4%]]</f>
        <v>48720</v>
      </c>
      <c r="Y345">
        <f>Tabla1_2[[#This Row],[Base Minima]]/30*4</f>
        <v>77333.333333333328</v>
      </c>
      <c r="Z345">
        <f>Tabla1_2[[#This Row],[Fondo de Empleados]]+Tabla1_2[[#This Row],[Seguridad social]]</f>
        <v>174773.33333333331</v>
      </c>
      <c r="AA345">
        <f>Tabla1_2[[#This Row],[SALARIO]]/100*1.4</f>
        <v>16239.999999999998</v>
      </c>
      <c r="AB345">
        <f>Tabla1_2[[#This Row],[Base Minima]]/15*1.5</f>
        <v>58000</v>
      </c>
      <c r="AC345">
        <v>0</v>
      </c>
      <c r="AD345">
        <v>0</v>
      </c>
      <c r="AE345">
        <f>Tabla1_2[[#This Row],[Salario t]]/100*2</f>
        <v>11600</v>
      </c>
      <c r="AF345">
        <f>Tabla1_2[[#This Row],[Censantias]]/100*5</f>
        <v>580</v>
      </c>
      <c r="AG345">
        <f>Tabla1_2[[#This Row],[SALARIO]]/30*2</f>
        <v>77333.333333333328</v>
      </c>
      <c r="AH345">
        <v>0</v>
      </c>
      <c r="AI345">
        <f>Tabla1_2[[#This Row],[Prima]]+Tabla1_2[[#This Row],[Censantias]]+Tabla1_2[[#This Row],[Base Minima]]+Tabla1_2[[#This Row],[Subsidio de Transporte]]</f>
        <v>750133.33333333337</v>
      </c>
      <c r="AJ345">
        <f>Tabla1_2[[#This Row],[Pago Neto]]*24</f>
        <v>18003200</v>
      </c>
      <c r="AK345">
        <v>0</v>
      </c>
      <c r="AL345">
        <v>20000</v>
      </c>
      <c r="AM345">
        <v>15</v>
      </c>
    </row>
    <row r="346" spans="1:39" x14ac:dyDescent="0.35">
      <c r="A346" t="s">
        <v>5020</v>
      </c>
      <c r="B346" t="s">
        <v>352</v>
      </c>
      <c r="C346" s="1">
        <v>34563</v>
      </c>
      <c r="D346" t="s">
        <v>1695</v>
      </c>
      <c r="E346" t="s">
        <v>1696</v>
      </c>
      <c r="F346" t="s">
        <v>4020</v>
      </c>
      <c r="G346" t="s">
        <v>3034</v>
      </c>
      <c r="H346" s="1">
        <v>41991.866886574076</v>
      </c>
      <c r="I346" t="s">
        <v>3673</v>
      </c>
      <c r="J346">
        <v>1160000</v>
      </c>
      <c r="K346">
        <v>15</v>
      </c>
      <c r="L346">
        <f>Tabla1_2[[#This Row],[SALARIO]]/30*Tabla1_2[[#This Row],[Dias Liquidados]]</f>
        <v>580000</v>
      </c>
      <c r="M346">
        <f>Tabla1_2[[#This Row],[SALARIO]]/100*14/2</f>
        <v>81200</v>
      </c>
      <c r="N346">
        <v>1</v>
      </c>
      <c r="O346">
        <f>Tabla1_2[[#This Row],[Salario t]]*Tabla1_2[[#This Row],['# de Salarios Minimos]]</f>
        <v>580000</v>
      </c>
      <c r="P346">
        <f>Tabla1_2[[#This Row],[Salario t]]*12</f>
        <v>6960000</v>
      </c>
      <c r="Q346">
        <v>2</v>
      </c>
      <c r="R346">
        <v>2</v>
      </c>
      <c r="S346">
        <v>50000</v>
      </c>
      <c r="T346">
        <v>250000</v>
      </c>
      <c r="U346">
        <v>5000</v>
      </c>
      <c r="V346">
        <f>Tabla1_2[[#This Row],[SALARIO]]/100*8.4</f>
        <v>97440</v>
      </c>
      <c r="W346">
        <f>Tabla1_2[[#This Row],[Seguridad social]]/2</f>
        <v>48720</v>
      </c>
      <c r="X346">
        <f>Tabla1_2[[#This Row],[Seguridad social]]-Tabla1_2[[#This Row],[salud 4%]]</f>
        <v>48720</v>
      </c>
      <c r="Y346">
        <f>Tabla1_2[[#This Row],[Base Minima]]/30*4</f>
        <v>77333.333333333328</v>
      </c>
      <c r="Z346">
        <f>Tabla1_2[[#This Row],[Fondo de Empleados]]+Tabla1_2[[#This Row],[Seguridad social]]</f>
        <v>174773.33333333331</v>
      </c>
      <c r="AA346">
        <f>Tabla1_2[[#This Row],[SALARIO]]/100*1.4</f>
        <v>16239.999999999998</v>
      </c>
      <c r="AB346">
        <f>Tabla1_2[[#This Row],[Base Minima]]/15*1.5</f>
        <v>58000</v>
      </c>
      <c r="AC346">
        <v>0</v>
      </c>
      <c r="AD346">
        <v>0</v>
      </c>
      <c r="AE346">
        <f>Tabla1_2[[#This Row],[Salario t]]/100*2</f>
        <v>11600</v>
      </c>
      <c r="AF346">
        <f>Tabla1_2[[#This Row],[Censantias]]/100*5</f>
        <v>580</v>
      </c>
      <c r="AG346">
        <f>Tabla1_2[[#This Row],[SALARIO]]/30*2</f>
        <v>77333.333333333328</v>
      </c>
      <c r="AH346">
        <v>0</v>
      </c>
      <c r="AI346">
        <f>Tabla1_2[[#This Row],[Prima]]+Tabla1_2[[#This Row],[Censantias]]+Tabla1_2[[#This Row],[Base Minima]]+Tabla1_2[[#This Row],[Subsidio de Transporte]]</f>
        <v>750133.33333333337</v>
      </c>
      <c r="AJ346">
        <f>Tabla1_2[[#This Row],[Pago Neto]]*24</f>
        <v>18003200</v>
      </c>
      <c r="AK346">
        <v>0</v>
      </c>
      <c r="AL346">
        <v>20000</v>
      </c>
      <c r="AM346">
        <v>15</v>
      </c>
    </row>
    <row r="347" spans="1:39" x14ac:dyDescent="0.35">
      <c r="A347" t="s">
        <v>5021</v>
      </c>
      <c r="B347" t="s">
        <v>353</v>
      </c>
      <c r="C347" s="1">
        <v>28735</v>
      </c>
      <c r="D347" t="s">
        <v>1697</v>
      </c>
      <c r="E347" t="s">
        <v>1698</v>
      </c>
      <c r="F347" t="s">
        <v>4021</v>
      </c>
      <c r="G347" t="s">
        <v>3035</v>
      </c>
      <c r="H347" s="1">
        <v>39105.531157407408</v>
      </c>
      <c r="I347" t="s">
        <v>3671</v>
      </c>
      <c r="J347">
        <v>1160000</v>
      </c>
      <c r="K347">
        <v>15</v>
      </c>
      <c r="L347">
        <f>Tabla1_2[[#This Row],[SALARIO]]/30*Tabla1_2[[#This Row],[Dias Liquidados]]</f>
        <v>580000</v>
      </c>
      <c r="M347">
        <f>Tabla1_2[[#This Row],[SALARIO]]/100*14/2</f>
        <v>81200</v>
      </c>
      <c r="N347">
        <v>1</v>
      </c>
      <c r="O347">
        <f>Tabla1_2[[#This Row],[Salario t]]*Tabla1_2[[#This Row],['# de Salarios Minimos]]</f>
        <v>580000</v>
      </c>
      <c r="P347">
        <f>Tabla1_2[[#This Row],[Salario t]]*12</f>
        <v>6960000</v>
      </c>
      <c r="Q347">
        <v>2</v>
      </c>
      <c r="R347">
        <v>2</v>
      </c>
      <c r="S347">
        <v>50000</v>
      </c>
      <c r="T347">
        <v>250000</v>
      </c>
      <c r="U347">
        <v>5000</v>
      </c>
      <c r="V347">
        <f>Tabla1_2[[#This Row],[SALARIO]]/100*8.4</f>
        <v>97440</v>
      </c>
      <c r="W347">
        <f>Tabla1_2[[#This Row],[Seguridad social]]/2</f>
        <v>48720</v>
      </c>
      <c r="X347">
        <f>Tabla1_2[[#This Row],[Seguridad social]]-Tabla1_2[[#This Row],[salud 4%]]</f>
        <v>48720</v>
      </c>
      <c r="Y347">
        <f>Tabla1_2[[#This Row],[Base Minima]]/30*4</f>
        <v>77333.333333333328</v>
      </c>
      <c r="Z347">
        <f>Tabla1_2[[#This Row],[Fondo de Empleados]]+Tabla1_2[[#This Row],[Seguridad social]]</f>
        <v>174773.33333333331</v>
      </c>
      <c r="AA347">
        <f>Tabla1_2[[#This Row],[SALARIO]]/100*1.4</f>
        <v>16239.999999999998</v>
      </c>
      <c r="AB347">
        <f>Tabla1_2[[#This Row],[Base Minima]]/15*1.5</f>
        <v>58000</v>
      </c>
      <c r="AC347">
        <v>0</v>
      </c>
      <c r="AD347">
        <v>0</v>
      </c>
      <c r="AE347">
        <f>Tabla1_2[[#This Row],[Salario t]]/100*2</f>
        <v>11600</v>
      </c>
      <c r="AF347">
        <f>Tabla1_2[[#This Row],[Censantias]]/100*5</f>
        <v>580</v>
      </c>
      <c r="AG347">
        <f>Tabla1_2[[#This Row],[SALARIO]]/30*2</f>
        <v>77333.333333333328</v>
      </c>
      <c r="AH347">
        <v>0</v>
      </c>
      <c r="AI347">
        <f>Tabla1_2[[#This Row],[Prima]]+Tabla1_2[[#This Row],[Censantias]]+Tabla1_2[[#This Row],[Base Minima]]+Tabla1_2[[#This Row],[Subsidio de Transporte]]</f>
        <v>750133.33333333337</v>
      </c>
      <c r="AJ347">
        <f>Tabla1_2[[#This Row],[Pago Neto]]*24</f>
        <v>18003200</v>
      </c>
      <c r="AK347">
        <v>0</v>
      </c>
      <c r="AL347">
        <v>20000</v>
      </c>
      <c r="AM347">
        <v>15</v>
      </c>
    </row>
    <row r="348" spans="1:39" x14ac:dyDescent="0.35">
      <c r="A348" t="s">
        <v>5022</v>
      </c>
      <c r="B348" t="s">
        <v>354</v>
      </c>
      <c r="C348" s="1">
        <v>33241</v>
      </c>
      <c r="D348" t="s">
        <v>1699</v>
      </c>
      <c r="E348" t="s">
        <v>1700</v>
      </c>
      <c r="F348" t="s">
        <v>4022</v>
      </c>
      <c r="G348" t="s">
        <v>3036</v>
      </c>
      <c r="H348" s="1">
        <v>41975.049131944441</v>
      </c>
      <c r="I348" t="s">
        <v>3674</v>
      </c>
      <c r="J348">
        <v>1160000</v>
      </c>
      <c r="K348">
        <v>15</v>
      </c>
      <c r="L348">
        <f>Tabla1_2[[#This Row],[SALARIO]]/30*Tabla1_2[[#This Row],[Dias Liquidados]]</f>
        <v>580000</v>
      </c>
      <c r="M348">
        <f>Tabla1_2[[#This Row],[SALARIO]]/100*14/2</f>
        <v>81200</v>
      </c>
      <c r="N348">
        <v>1</v>
      </c>
      <c r="O348">
        <f>Tabla1_2[[#This Row],[Salario t]]*Tabla1_2[[#This Row],['# de Salarios Minimos]]</f>
        <v>580000</v>
      </c>
      <c r="P348">
        <f>Tabla1_2[[#This Row],[Salario t]]*12</f>
        <v>6960000</v>
      </c>
      <c r="Q348">
        <v>2</v>
      </c>
      <c r="R348">
        <v>2</v>
      </c>
      <c r="S348">
        <v>50000</v>
      </c>
      <c r="T348">
        <v>250000</v>
      </c>
      <c r="U348">
        <v>5000</v>
      </c>
      <c r="V348">
        <f>Tabla1_2[[#This Row],[SALARIO]]/100*8.4</f>
        <v>97440</v>
      </c>
      <c r="W348">
        <f>Tabla1_2[[#This Row],[Seguridad social]]/2</f>
        <v>48720</v>
      </c>
      <c r="X348">
        <f>Tabla1_2[[#This Row],[Seguridad social]]-Tabla1_2[[#This Row],[salud 4%]]</f>
        <v>48720</v>
      </c>
      <c r="Y348">
        <f>Tabla1_2[[#This Row],[Base Minima]]/30*4</f>
        <v>77333.333333333328</v>
      </c>
      <c r="Z348">
        <f>Tabla1_2[[#This Row],[Fondo de Empleados]]+Tabla1_2[[#This Row],[Seguridad social]]</f>
        <v>174773.33333333331</v>
      </c>
      <c r="AA348">
        <f>Tabla1_2[[#This Row],[SALARIO]]/100*1.4</f>
        <v>16239.999999999998</v>
      </c>
      <c r="AB348">
        <f>Tabla1_2[[#This Row],[Base Minima]]/15*1.5</f>
        <v>58000</v>
      </c>
      <c r="AC348">
        <v>0</v>
      </c>
      <c r="AD348">
        <v>0</v>
      </c>
      <c r="AE348">
        <f>Tabla1_2[[#This Row],[Salario t]]/100*2</f>
        <v>11600</v>
      </c>
      <c r="AF348">
        <f>Tabla1_2[[#This Row],[Censantias]]/100*5</f>
        <v>580</v>
      </c>
      <c r="AG348">
        <f>Tabla1_2[[#This Row],[SALARIO]]/30*2</f>
        <v>77333.333333333328</v>
      </c>
      <c r="AH348">
        <v>0</v>
      </c>
      <c r="AI348">
        <f>Tabla1_2[[#This Row],[Prima]]+Tabla1_2[[#This Row],[Censantias]]+Tabla1_2[[#This Row],[Base Minima]]+Tabla1_2[[#This Row],[Subsidio de Transporte]]</f>
        <v>750133.33333333337</v>
      </c>
      <c r="AJ348">
        <f>Tabla1_2[[#This Row],[Pago Neto]]*24</f>
        <v>18003200</v>
      </c>
      <c r="AK348">
        <v>0</v>
      </c>
      <c r="AL348">
        <v>20000</v>
      </c>
      <c r="AM348">
        <v>15</v>
      </c>
    </row>
    <row r="349" spans="1:39" x14ac:dyDescent="0.35">
      <c r="A349" t="s">
        <v>5023</v>
      </c>
      <c r="B349" t="s">
        <v>355</v>
      </c>
      <c r="C349" s="1">
        <v>31801</v>
      </c>
      <c r="D349" t="s">
        <v>1701</v>
      </c>
      <c r="E349" t="s">
        <v>1702</v>
      </c>
      <c r="F349" t="s">
        <v>4023</v>
      </c>
      <c r="G349" t="s">
        <v>3037</v>
      </c>
      <c r="H349" s="1">
        <v>42753.787187499998</v>
      </c>
      <c r="I349" t="s">
        <v>3675</v>
      </c>
      <c r="J349">
        <v>1160000</v>
      </c>
      <c r="K349">
        <v>15</v>
      </c>
      <c r="L349">
        <f>Tabla1_2[[#This Row],[SALARIO]]/30*Tabla1_2[[#This Row],[Dias Liquidados]]</f>
        <v>580000</v>
      </c>
      <c r="M349">
        <f>Tabla1_2[[#This Row],[SALARIO]]/100*14/2</f>
        <v>81200</v>
      </c>
      <c r="N349">
        <v>2</v>
      </c>
      <c r="O349">
        <f>Tabla1_2[[#This Row],[Salario t]]*Tabla1_2[[#This Row],['# de Salarios Minimos]]</f>
        <v>1160000</v>
      </c>
      <c r="P349">
        <f>Tabla1_2[[#This Row],[Salario t]]*12</f>
        <v>6960000</v>
      </c>
      <c r="Q349">
        <v>2</v>
      </c>
      <c r="R349">
        <v>2</v>
      </c>
      <c r="S349">
        <v>50000</v>
      </c>
      <c r="T349">
        <v>250000</v>
      </c>
      <c r="U349">
        <v>5000</v>
      </c>
      <c r="V349">
        <f>Tabla1_2[[#This Row],[SALARIO]]/100*8.4</f>
        <v>97440</v>
      </c>
      <c r="W349">
        <f>Tabla1_2[[#This Row],[Seguridad social]]/2</f>
        <v>48720</v>
      </c>
      <c r="X349">
        <f>Tabla1_2[[#This Row],[Seguridad social]]-Tabla1_2[[#This Row],[salud 4%]]</f>
        <v>48720</v>
      </c>
      <c r="Y349">
        <f>Tabla1_2[[#This Row],[Base Minima]]/30*4</f>
        <v>154666.66666666666</v>
      </c>
      <c r="Z349">
        <f>Tabla1_2[[#This Row],[Fondo de Empleados]]+Tabla1_2[[#This Row],[Seguridad social]]</f>
        <v>252106.66666666666</v>
      </c>
      <c r="AA349">
        <f>Tabla1_2[[#This Row],[SALARIO]]/100*1.4</f>
        <v>16239.999999999998</v>
      </c>
      <c r="AB349">
        <f>Tabla1_2[[#This Row],[Base Minima]]/15*1.5</f>
        <v>116000</v>
      </c>
      <c r="AC349">
        <v>0</v>
      </c>
      <c r="AD349">
        <v>0</v>
      </c>
      <c r="AE349">
        <f>Tabla1_2[[#This Row],[Salario t]]/100*2</f>
        <v>11600</v>
      </c>
      <c r="AF349">
        <f>Tabla1_2[[#This Row],[Censantias]]/100*5</f>
        <v>580</v>
      </c>
      <c r="AG349">
        <f>Tabla1_2[[#This Row],[SALARIO]]/30*2</f>
        <v>77333.333333333328</v>
      </c>
      <c r="AH349">
        <v>0</v>
      </c>
      <c r="AI349">
        <f>Tabla1_2[[#This Row],[Prima]]+Tabla1_2[[#This Row],[Censantias]]+Tabla1_2[[#This Row],[Base Minima]]+Tabla1_2[[#This Row],[Subsidio de Transporte]]</f>
        <v>1330133.3333333333</v>
      </c>
      <c r="AJ349">
        <f>Tabla1_2[[#This Row],[Pago Neto]]*24</f>
        <v>31923200</v>
      </c>
      <c r="AK349">
        <v>0</v>
      </c>
      <c r="AL349">
        <v>20000</v>
      </c>
      <c r="AM349">
        <v>15</v>
      </c>
    </row>
    <row r="350" spans="1:39" x14ac:dyDescent="0.35">
      <c r="A350" t="s">
        <v>5024</v>
      </c>
      <c r="B350" t="s">
        <v>356</v>
      </c>
      <c r="C350" s="1">
        <v>27619</v>
      </c>
      <c r="D350" t="s">
        <v>1703</v>
      </c>
      <c r="E350" t="s">
        <v>1704</v>
      </c>
      <c r="F350" t="s">
        <v>4024</v>
      </c>
      <c r="G350" t="s">
        <v>3038</v>
      </c>
      <c r="H350" s="1">
        <v>41237.635428240741</v>
      </c>
      <c r="I350" t="s">
        <v>3674</v>
      </c>
      <c r="J350">
        <v>1160000</v>
      </c>
      <c r="K350">
        <v>15</v>
      </c>
      <c r="L350">
        <f>Tabla1_2[[#This Row],[SALARIO]]/30*Tabla1_2[[#This Row],[Dias Liquidados]]</f>
        <v>580000</v>
      </c>
      <c r="M350">
        <f>Tabla1_2[[#This Row],[SALARIO]]/100*14/2</f>
        <v>81200</v>
      </c>
      <c r="N350">
        <v>2</v>
      </c>
      <c r="O350">
        <f>Tabla1_2[[#This Row],[Salario t]]*Tabla1_2[[#This Row],['# de Salarios Minimos]]</f>
        <v>1160000</v>
      </c>
      <c r="P350">
        <f>Tabla1_2[[#This Row],[Salario t]]*12</f>
        <v>6960000</v>
      </c>
      <c r="Q350">
        <v>2</v>
      </c>
      <c r="R350">
        <v>2</v>
      </c>
      <c r="S350">
        <v>50000</v>
      </c>
      <c r="T350">
        <v>250000</v>
      </c>
      <c r="U350">
        <v>5000</v>
      </c>
      <c r="V350">
        <f>Tabla1_2[[#This Row],[SALARIO]]/100*8.4</f>
        <v>97440</v>
      </c>
      <c r="W350">
        <f>Tabla1_2[[#This Row],[Seguridad social]]/2</f>
        <v>48720</v>
      </c>
      <c r="X350">
        <f>Tabla1_2[[#This Row],[Seguridad social]]-Tabla1_2[[#This Row],[salud 4%]]</f>
        <v>48720</v>
      </c>
      <c r="Y350">
        <f>Tabla1_2[[#This Row],[Base Minima]]/30*4</f>
        <v>154666.66666666666</v>
      </c>
      <c r="Z350">
        <f>Tabla1_2[[#This Row],[Fondo de Empleados]]+Tabla1_2[[#This Row],[Seguridad social]]</f>
        <v>252106.66666666666</v>
      </c>
      <c r="AA350">
        <f>Tabla1_2[[#This Row],[SALARIO]]/100*1.4</f>
        <v>16239.999999999998</v>
      </c>
      <c r="AB350">
        <f>Tabla1_2[[#This Row],[Base Minima]]/15*1.5</f>
        <v>116000</v>
      </c>
      <c r="AC350">
        <v>0</v>
      </c>
      <c r="AD350">
        <v>0</v>
      </c>
      <c r="AE350">
        <f>Tabla1_2[[#This Row],[Salario t]]/100*2</f>
        <v>11600</v>
      </c>
      <c r="AF350">
        <f>Tabla1_2[[#This Row],[Censantias]]/100*5</f>
        <v>580</v>
      </c>
      <c r="AG350">
        <f>Tabla1_2[[#This Row],[SALARIO]]/30*2</f>
        <v>77333.333333333328</v>
      </c>
      <c r="AH350">
        <v>0</v>
      </c>
      <c r="AI350">
        <f>Tabla1_2[[#This Row],[Prima]]+Tabla1_2[[#This Row],[Censantias]]+Tabla1_2[[#This Row],[Base Minima]]+Tabla1_2[[#This Row],[Subsidio de Transporte]]</f>
        <v>1330133.3333333333</v>
      </c>
      <c r="AJ350">
        <f>Tabla1_2[[#This Row],[Pago Neto]]*24</f>
        <v>31923200</v>
      </c>
      <c r="AK350">
        <v>0</v>
      </c>
      <c r="AL350">
        <v>20000</v>
      </c>
      <c r="AM350">
        <v>15</v>
      </c>
    </row>
    <row r="351" spans="1:39" x14ac:dyDescent="0.35">
      <c r="A351" t="s">
        <v>5025</v>
      </c>
      <c r="B351" t="s">
        <v>357</v>
      </c>
      <c r="C351" s="1">
        <v>29992</v>
      </c>
      <c r="D351" t="s">
        <v>1705</v>
      </c>
      <c r="E351" t="s">
        <v>1706</v>
      </c>
      <c r="F351" t="s">
        <v>4025</v>
      </c>
      <c r="G351" t="s">
        <v>3039</v>
      </c>
      <c r="H351" s="1">
        <v>38605.258888888886</v>
      </c>
      <c r="I351" t="s">
        <v>3671</v>
      </c>
      <c r="J351">
        <v>1160000</v>
      </c>
      <c r="K351">
        <v>15</v>
      </c>
      <c r="L351">
        <f>Tabla1_2[[#This Row],[SALARIO]]/30*Tabla1_2[[#This Row],[Dias Liquidados]]</f>
        <v>580000</v>
      </c>
      <c r="M351">
        <f>Tabla1_2[[#This Row],[SALARIO]]/100*14/2</f>
        <v>81200</v>
      </c>
      <c r="N351">
        <v>2</v>
      </c>
      <c r="O351">
        <f>Tabla1_2[[#This Row],[Salario t]]*Tabla1_2[[#This Row],['# de Salarios Minimos]]</f>
        <v>1160000</v>
      </c>
      <c r="P351">
        <f>Tabla1_2[[#This Row],[Salario t]]*12</f>
        <v>6960000</v>
      </c>
      <c r="Q351">
        <v>2</v>
      </c>
      <c r="R351">
        <v>2</v>
      </c>
      <c r="S351">
        <v>50000</v>
      </c>
      <c r="T351">
        <v>250000</v>
      </c>
      <c r="U351">
        <v>5000</v>
      </c>
      <c r="V351">
        <f>Tabla1_2[[#This Row],[SALARIO]]/100*8.4</f>
        <v>97440</v>
      </c>
      <c r="W351">
        <f>Tabla1_2[[#This Row],[Seguridad social]]/2</f>
        <v>48720</v>
      </c>
      <c r="X351">
        <f>Tabla1_2[[#This Row],[Seguridad social]]-Tabla1_2[[#This Row],[salud 4%]]</f>
        <v>48720</v>
      </c>
      <c r="Y351">
        <f>Tabla1_2[[#This Row],[Base Minima]]/30*4</f>
        <v>154666.66666666666</v>
      </c>
      <c r="Z351">
        <f>Tabla1_2[[#This Row],[Fondo de Empleados]]+Tabla1_2[[#This Row],[Seguridad social]]</f>
        <v>252106.66666666666</v>
      </c>
      <c r="AA351">
        <f>Tabla1_2[[#This Row],[SALARIO]]/100*1.4</f>
        <v>16239.999999999998</v>
      </c>
      <c r="AB351">
        <f>Tabla1_2[[#This Row],[Base Minima]]/15*1.5</f>
        <v>116000</v>
      </c>
      <c r="AC351">
        <v>0</v>
      </c>
      <c r="AD351">
        <v>0</v>
      </c>
      <c r="AE351">
        <f>Tabla1_2[[#This Row],[Salario t]]/100*2</f>
        <v>11600</v>
      </c>
      <c r="AF351">
        <f>Tabla1_2[[#This Row],[Censantias]]/100*5</f>
        <v>580</v>
      </c>
      <c r="AG351">
        <f>Tabla1_2[[#This Row],[SALARIO]]/30*2</f>
        <v>77333.333333333328</v>
      </c>
      <c r="AH351">
        <v>0</v>
      </c>
      <c r="AI351">
        <f>Tabla1_2[[#This Row],[Prima]]+Tabla1_2[[#This Row],[Censantias]]+Tabla1_2[[#This Row],[Base Minima]]+Tabla1_2[[#This Row],[Subsidio de Transporte]]</f>
        <v>1330133.3333333333</v>
      </c>
      <c r="AJ351">
        <f>Tabla1_2[[#This Row],[Pago Neto]]*24</f>
        <v>31923200</v>
      </c>
      <c r="AK351">
        <v>0</v>
      </c>
      <c r="AL351">
        <v>20000</v>
      </c>
      <c r="AM351">
        <v>15</v>
      </c>
    </row>
    <row r="352" spans="1:39" x14ac:dyDescent="0.35">
      <c r="A352" t="s">
        <v>5026</v>
      </c>
      <c r="B352" t="s">
        <v>358</v>
      </c>
      <c r="C352" s="1">
        <v>32695</v>
      </c>
      <c r="D352" t="s">
        <v>1707</v>
      </c>
      <c r="E352" t="s">
        <v>1708</v>
      </c>
      <c r="F352" t="s">
        <v>4026</v>
      </c>
      <c r="G352" t="s">
        <v>3040</v>
      </c>
      <c r="H352" s="1">
        <v>38613.137199074074</v>
      </c>
      <c r="I352" t="s">
        <v>3675</v>
      </c>
      <c r="J352">
        <v>1160000</v>
      </c>
      <c r="K352">
        <v>15</v>
      </c>
      <c r="L352">
        <f>Tabla1_2[[#This Row],[SALARIO]]/30*Tabla1_2[[#This Row],[Dias Liquidados]]</f>
        <v>580000</v>
      </c>
      <c r="M352">
        <f>Tabla1_2[[#This Row],[SALARIO]]/100*14/2</f>
        <v>81200</v>
      </c>
      <c r="N352">
        <v>4</v>
      </c>
      <c r="O352">
        <f>Tabla1_2[[#This Row],[Salario t]]*Tabla1_2[[#This Row],['# de Salarios Minimos]]</f>
        <v>2320000</v>
      </c>
      <c r="P352">
        <f>Tabla1_2[[#This Row],[Salario t]]*12</f>
        <v>6960000</v>
      </c>
      <c r="Q352">
        <v>2</v>
      </c>
      <c r="R352">
        <v>2</v>
      </c>
      <c r="S352">
        <v>50000</v>
      </c>
      <c r="T352">
        <v>250000</v>
      </c>
      <c r="U352">
        <v>5000</v>
      </c>
      <c r="V352">
        <f>Tabla1_2[[#This Row],[SALARIO]]/100*8.4</f>
        <v>97440</v>
      </c>
      <c r="W352">
        <f>Tabla1_2[[#This Row],[Seguridad social]]/2</f>
        <v>48720</v>
      </c>
      <c r="X352">
        <f>Tabla1_2[[#This Row],[Seguridad social]]-Tabla1_2[[#This Row],[salud 4%]]</f>
        <v>48720</v>
      </c>
      <c r="Y352">
        <f>Tabla1_2[[#This Row],[Base Minima]]/30*4</f>
        <v>309333.33333333331</v>
      </c>
      <c r="Z352">
        <f>Tabla1_2[[#This Row],[Fondo de Empleados]]+Tabla1_2[[#This Row],[Seguridad social]]</f>
        <v>406773.33333333331</v>
      </c>
      <c r="AA352">
        <f>Tabla1_2[[#This Row],[SALARIO]]/100*1.4</f>
        <v>16239.999999999998</v>
      </c>
      <c r="AB352">
        <f>Tabla1_2[[#This Row],[Base Minima]]/15*1.5</f>
        <v>232000</v>
      </c>
      <c r="AC352">
        <v>0</v>
      </c>
      <c r="AD352">
        <v>0</v>
      </c>
      <c r="AE352">
        <f>Tabla1_2[[#This Row],[Salario t]]/100*2</f>
        <v>11600</v>
      </c>
      <c r="AF352">
        <f>Tabla1_2[[#This Row],[Censantias]]/100*5</f>
        <v>580</v>
      </c>
      <c r="AG352">
        <f>Tabla1_2[[#This Row],[SALARIO]]/30*2</f>
        <v>77333.333333333328</v>
      </c>
      <c r="AH352">
        <v>0</v>
      </c>
      <c r="AI352">
        <f>Tabla1_2[[#This Row],[Prima]]+Tabla1_2[[#This Row],[Censantias]]+Tabla1_2[[#This Row],[Base Minima]]+Tabla1_2[[#This Row],[Subsidio de Transporte]]</f>
        <v>2490133.3333333335</v>
      </c>
      <c r="AJ352">
        <f>Tabla1_2[[#This Row],[Pago Neto]]*24</f>
        <v>59763200</v>
      </c>
      <c r="AK352">
        <v>0</v>
      </c>
      <c r="AL352">
        <v>20000</v>
      </c>
      <c r="AM352">
        <v>15</v>
      </c>
    </row>
    <row r="353" spans="1:39" x14ac:dyDescent="0.35">
      <c r="A353" t="s">
        <v>5027</v>
      </c>
      <c r="B353" t="s">
        <v>359</v>
      </c>
      <c r="C353" s="1">
        <v>28237</v>
      </c>
      <c r="D353" t="s">
        <v>1709</v>
      </c>
      <c r="E353" t="s">
        <v>1710</v>
      </c>
      <c r="F353" t="s">
        <v>4027</v>
      </c>
      <c r="G353" t="s">
        <v>3041</v>
      </c>
      <c r="H353" s="1">
        <v>40867.765462962961</v>
      </c>
      <c r="I353" t="s">
        <v>3672</v>
      </c>
      <c r="J353">
        <v>1160000</v>
      </c>
      <c r="K353">
        <v>15</v>
      </c>
      <c r="L353">
        <f>Tabla1_2[[#This Row],[SALARIO]]/30*Tabla1_2[[#This Row],[Dias Liquidados]]</f>
        <v>580000</v>
      </c>
      <c r="M353">
        <f>Tabla1_2[[#This Row],[SALARIO]]/100*14/2</f>
        <v>81200</v>
      </c>
      <c r="N353">
        <v>4</v>
      </c>
      <c r="O353">
        <f>Tabla1_2[[#This Row],[Salario t]]*Tabla1_2[[#This Row],['# de Salarios Minimos]]</f>
        <v>2320000</v>
      </c>
      <c r="P353">
        <f>Tabla1_2[[#This Row],[Salario t]]*12</f>
        <v>6960000</v>
      </c>
      <c r="Q353">
        <v>2</v>
      </c>
      <c r="R353">
        <v>2</v>
      </c>
      <c r="S353">
        <v>50000</v>
      </c>
      <c r="T353">
        <v>250000</v>
      </c>
      <c r="U353">
        <v>5000</v>
      </c>
      <c r="V353">
        <f>Tabla1_2[[#This Row],[SALARIO]]/100*8.4</f>
        <v>97440</v>
      </c>
      <c r="W353">
        <f>Tabla1_2[[#This Row],[Seguridad social]]/2</f>
        <v>48720</v>
      </c>
      <c r="X353">
        <f>Tabla1_2[[#This Row],[Seguridad social]]-Tabla1_2[[#This Row],[salud 4%]]</f>
        <v>48720</v>
      </c>
      <c r="Y353">
        <f>Tabla1_2[[#This Row],[Base Minima]]/30*4</f>
        <v>309333.33333333331</v>
      </c>
      <c r="Z353">
        <f>Tabla1_2[[#This Row],[Fondo de Empleados]]+Tabla1_2[[#This Row],[Seguridad social]]</f>
        <v>406773.33333333331</v>
      </c>
      <c r="AA353">
        <f>Tabla1_2[[#This Row],[SALARIO]]/100*1.4</f>
        <v>16239.999999999998</v>
      </c>
      <c r="AB353">
        <f>Tabla1_2[[#This Row],[Base Minima]]/15*1.5</f>
        <v>232000</v>
      </c>
      <c r="AC353">
        <v>0</v>
      </c>
      <c r="AD353">
        <v>0</v>
      </c>
      <c r="AE353">
        <f>Tabla1_2[[#This Row],[Salario t]]/100*2</f>
        <v>11600</v>
      </c>
      <c r="AF353">
        <f>Tabla1_2[[#This Row],[Censantias]]/100*5</f>
        <v>580</v>
      </c>
      <c r="AG353">
        <f>Tabla1_2[[#This Row],[SALARIO]]/30*2</f>
        <v>77333.333333333328</v>
      </c>
      <c r="AH353">
        <v>0</v>
      </c>
      <c r="AI353">
        <f>Tabla1_2[[#This Row],[Prima]]+Tabla1_2[[#This Row],[Censantias]]+Tabla1_2[[#This Row],[Base Minima]]+Tabla1_2[[#This Row],[Subsidio de Transporte]]</f>
        <v>2490133.3333333335</v>
      </c>
      <c r="AJ353">
        <f>Tabla1_2[[#This Row],[Pago Neto]]*24</f>
        <v>59763200</v>
      </c>
      <c r="AK353">
        <v>0</v>
      </c>
      <c r="AL353">
        <v>20000</v>
      </c>
      <c r="AM353">
        <v>15</v>
      </c>
    </row>
    <row r="354" spans="1:39" x14ac:dyDescent="0.35">
      <c r="A354" t="s">
        <v>5028</v>
      </c>
      <c r="B354" t="s">
        <v>360</v>
      </c>
      <c r="C354" s="1">
        <v>30148</v>
      </c>
      <c r="D354" t="s">
        <v>1711</v>
      </c>
      <c r="E354" t="s">
        <v>1712</v>
      </c>
      <c r="F354" t="s">
        <v>4028</v>
      </c>
      <c r="G354" t="s">
        <v>3042</v>
      </c>
      <c r="H354" s="1">
        <v>42202.526562500003</v>
      </c>
      <c r="I354" t="s">
        <v>3675</v>
      </c>
      <c r="J354">
        <v>1160000</v>
      </c>
      <c r="K354">
        <v>15</v>
      </c>
      <c r="L354">
        <f>Tabla1_2[[#This Row],[SALARIO]]/30*Tabla1_2[[#This Row],[Dias Liquidados]]</f>
        <v>580000</v>
      </c>
      <c r="M354">
        <f>Tabla1_2[[#This Row],[SALARIO]]/100*14/2</f>
        <v>81200</v>
      </c>
      <c r="N354">
        <v>4</v>
      </c>
      <c r="O354">
        <f>Tabla1_2[[#This Row],[Salario t]]*Tabla1_2[[#This Row],['# de Salarios Minimos]]</f>
        <v>2320000</v>
      </c>
      <c r="P354">
        <f>Tabla1_2[[#This Row],[Salario t]]*12</f>
        <v>6960000</v>
      </c>
      <c r="Q354">
        <v>2</v>
      </c>
      <c r="R354">
        <v>2</v>
      </c>
      <c r="S354">
        <v>50000</v>
      </c>
      <c r="T354">
        <v>250000</v>
      </c>
      <c r="U354">
        <v>5000</v>
      </c>
      <c r="V354">
        <f>Tabla1_2[[#This Row],[SALARIO]]/100*8.4</f>
        <v>97440</v>
      </c>
      <c r="W354">
        <f>Tabla1_2[[#This Row],[Seguridad social]]/2</f>
        <v>48720</v>
      </c>
      <c r="X354">
        <f>Tabla1_2[[#This Row],[Seguridad social]]-Tabla1_2[[#This Row],[salud 4%]]</f>
        <v>48720</v>
      </c>
      <c r="Y354">
        <f>Tabla1_2[[#This Row],[Base Minima]]/30*4</f>
        <v>309333.33333333331</v>
      </c>
      <c r="Z354">
        <f>Tabla1_2[[#This Row],[Fondo de Empleados]]+Tabla1_2[[#This Row],[Seguridad social]]</f>
        <v>406773.33333333331</v>
      </c>
      <c r="AA354">
        <f>Tabla1_2[[#This Row],[SALARIO]]/100*1.4</f>
        <v>16239.999999999998</v>
      </c>
      <c r="AB354">
        <f>Tabla1_2[[#This Row],[Base Minima]]/15*1.5</f>
        <v>232000</v>
      </c>
      <c r="AC354">
        <v>0</v>
      </c>
      <c r="AD354">
        <v>0</v>
      </c>
      <c r="AE354">
        <f>Tabla1_2[[#This Row],[Salario t]]/100*2</f>
        <v>11600</v>
      </c>
      <c r="AF354">
        <f>Tabla1_2[[#This Row],[Censantias]]/100*5</f>
        <v>580</v>
      </c>
      <c r="AG354">
        <f>Tabla1_2[[#This Row],[SALARIO]]/30*2</f>
        <v>77333.333333333328</v>
      </c>
      <c r="AH354">
        <v>0</v>
      </c>
      <c r="AI354">
        <f>Tabla1_2[[#This Row],[Prima]]+Tabla1_2[[#This Row],[Censantias]]+Tabla1_2[[#This Row],[Base Minima]]+Tabla1_2[[#This Row],[Subsidio de Transporte]]</f>
        <v>2490133.3333333335</v>
      </c>
      <c r="AJ354">
        <f>Tabla1_2[[#This Row],[Pago Neto]]*24</f>
        <v>59763200</v>
      </c>
      <c r="AK354">
        <v>0</v>
      </c>
      <c r="AL354">
        <v>20000</v>
      </c>
      <c r="AM354">
        <v>15</v>
      </c>
    </row>
    <row r="355" spans="1:39" x14ac:dyDescent="0.35">
      <c r="A355" t="s">
        <v>5029</v>
      </c>
      <c r="B355" t="s">
        <v>361</v>
      </c>
      <c r="C355" s="1">
        <v>26103</v>
      </c>
      <c r="D355" t="s">
        <v>1713</v>
      </c>
      <c r="E355" t="s">
        <v>1714</v>
      </c>
      <c r="F355" t="s">
        <v>4029</v>
      </c>
      <c r="G355" t="s">
        <v>3043</v>
      </c>
      <c r="H355" s="1">
        <v>43032.485185185185</v>
      </c>
      <c r="I355" t="s">
        <v>3671</v>
      </c>
      <c r="J355">
        <v>1160000</v>
      </c>
      <c r="K355">
        <v>15</v>
      </c>
      <c r="L355">
        <f>Tabla1_2[[#This Row],[SALARIO]]/30*Tabla1_2[[#This Row],[Dias Liquidados]]</f>
        <v>580000</v>
      </c>
      <c r="M355">
        <f>Tabla1_2[[#This Row],[SALARIO]]/100*14/2</f>
        <v>81200</v>
      </c>
      <c r="N355">
        <v>5</v>
      </c>
      <c r="O355">
        <f>Tabla1_2[[#This Row],[Salario t]]*Tabla1_2[[#This Row],['# de Salarios Minimos]]</f>
        <v>2900000</v>
      </c>
      <c r="P355">
        <f>Tabla1_2[[#This Row],[Salario t]]*12</f>
        <v>6960000</v>
      </c>
      <c r="Q355">
        <v>2</v>
      </c>
      <c r="R355">
        <v>2</v>
      </c>
      <c r="S355">
        <v>50000</v>
      </c>
      <c r="T355">
        <v>250000</v>
      </c>
      <c r="U355">
        <v>5000</v>
      </c>
      <c r="V355">
        <f>Tabla1_2[[#This Row],[SALARIO]]/100*8.4</f>
        <v>97440</v>
      </c>
      <c r="W355">
        <f>Tabla1_2[[#This Row],[Seguridad social]]/2</f>
        <v>48720</v>
      </c>
      <c r="X355">
        <f>Tabla1_2[[#This Row],[Seguridad social]]-Tabla1_2[[#This Row],[salud 4%]]</f>
        <v>48720</v>
      </c>
      <c r="Y355">
        <f>Tabla1_2[[#This Row],[Base Minima]]/30*4</f>
        <v>386666.66666666669</v>
      </c>
      <c r="Z355">
        <f>Tabla1_2[[#This Row],[Fondo de Empleados]]+Tabla1_2[[#This Row],[Seguridad social]]</f>
        <v>484106.66666666669</v>
      </c>
      <c r="AA355">
        <f>Tabla1_2[[#This Row],[SALARIO]]/100*1.4</f>
        <v>16239.999999999998</v>
      </c>
      <c r="AB355">
        <f>Tabla1_2[[#This Row],[Base Minima]]/15*1.5</f>
        <v>290000</v>
      </c>
      <c r="AC355">
        <v>0</v>
      </c>
      <c r="AD355">
        <v>0</v>
      </c>
      <c r="AE355">
        <f>Tabla1_2[[#This Row],[Salario t]]/100*2</f>
        <v>11600</v>
      </c>
      <c r="AF355">
        <f>Tabla1_2[[#This Row],[Censantias]]/100*5</f>
        <v>580</v>
      </c>
      <c r="AG355">
        <f>Tabla1_2[[#This Row],[SALARIO]]/30*2</f>
        <v>77333.333333333328</v>
      </c>
      <c r="AH355">
        <v>0</v>
      </c>
      <c r="AI355">
        <f>Tabla1_2[[#This Row],[Prima]]+Tabla1_2[[#This Row],[Censantias]]+Tabla1_2[[#This Row],[Base Minima]]+Tabla1_2[[#This Row],[Subsidio de Transporte]]</f>
        <v>3070133.3333333335</v>
      </c>
      <c r="AJ355">
        <f>Tabla1_2[[#This Row],[Pago Neto]]*24</f>
        <v>73683200</v>
      </c>
      <c r="AK355">
        <v>0</v>
      </c>
      <c r="AL355">
        <v>20000</v>
      </c>
      <c r="AM355">
        <v>15</v>
      </c>
    </row>
    <row r="356" spans="1:39" x14ac:dyDescent="0.35">
      <c r="A356" t="s">
        <v>5030</v>
      </c>
      <c r="B356" t="s">
        <v>362</v>
      </c>
      <c r="C356" s="1">
        <v>28928</v>
      </c>
      <c r="D356" t="s">
        <v>1715</v>
      </c>
      <c r="E356" t="s">
        <v>1716</v>
      </c>
      <c r="F356" t="s">
        <v>4030</v>
      </c>
      <c r="G356" t="s">
        <v>3044</v>
      </c>
      <c r="H356" s="1">
        <v>41961.869675925926</v>
      </c>
      <c r="I356" t="s">
        <v>3673</v>
      </c>
      <c r="J356">
        <v>1160000</v>
      </c>
      <c r="K356">
        <v>15</v>
      </c>
      <c r="L356">
        <f>Tabla1_2[[#This Row],[SALARIO]]/30*Tabla1_2[[#This Row],[Dias Liquidados]]</f>
        <v>580000</v>
      </c>
      <c r="M356">
        <f>Tabla1_2[[#This Row],[SALARIO]]/100*14/2</f>
        <v>81200</v>
      </c>
      <c r="N356">
        <v>5</v>
      </c>
      <c r="O356">
        <f>Tabla1_2[[#This Row],[Salario t]]*Tabla1_2[[#This Row],['# de Salarios Minimos]]</f>
        <v>2900000</v>
      </c>
      <c r="P356">
        <f>Tabla1_2[[#This Row],[Salario t]]*12</f>
        <v>6960000</v>
      </c>
      <c r="Q356">
        <v>2</v>
      </c>
      <c r="R356">
        <v>2</v>
      </c>
      <c r="S356">
        <v>50000</v>
      </c>
      <c r="T356">
        <v>250000</v>
      </c>
      <c r="U356">
        <v>5000</v>
      </c>
      <c r="V356">
        <f>Tabla1_2[[#This Row],[SALARIO]]/100*8.4</f>
        <v>97440</v>
      </c>
      <c r="W356">
        <f>Tabla1_2[[#This Row],[Seguridad social]]/2</f>
        <v>48720</v>
      </c>
      <c r="X356">
        <f>Tabla1_2[[#This Row],[Seguridad social]]-Tabla1_2[[#This Row],[salud 4%]]</f>
        <v>48720</v>
      </c>
      <c r="Y356">
        <f>Tabla1_2[[#This Row],[Base Minima]]/30*4</f>
        <v>386666.66666666669</v>
      </c>
      <c r="Z356">
        <f>Tabla1_2[[#This Row],[Fondo de Empleados]]+Tabla1_2[[#This Row],[Seguridad social]]</f>
        <v>484106.66666666669</v>
      </c>
      <c r="AA356">
        <f>Tabla1_2[[#This Row],[SALARIO]]/100*1.4</f>
        <v>16239.999999999998</v>
      </c>
      <c r="AB356">
        <f>Tabla1_2[[#This Row],[Base Minima]]/15*1.5</f>
        <v>290000</v>
      </c>
      <c r="AC356">
        <v>0</v>
      </c>
      <c r="AD356">
        <v>0</v>
      </c>
      <c r="AE356">
        <f>Tabla1_2[[#This Row],[Salario t]]/100*2</f>
        <v>11600</v>
      </c>
      <c r="AF356">
        <f>Tabla1_2[[#This Row],[Censantias]]/100*5</f>
        <v>580</v>
      </c>
      <c r="AG356">
        <f>Tabla1_2[[#This Row],[SALARIO]]/30*2</f>
        <v>77333.333333333328</v>
      </c>
      <c r="AH356">
        <v>0</v>
      </c>
      <c r="AI356">
        <f>Tabla1_2[[#This Row],[Prima]]+Tabla1_2[[#This Row],[Censantias]]+Tabla1_2[[#This Row],[Base Minima]]+Tabla1_2[[#This Row],[Subsidio de Transporte]]</f>
        <v>3070133.3333333335</v>
      </c>
      <c r="AJ356">
        <f>Tabla1_2[[#This Row],[Pago Neto]]*24</f>
        <v>73683200</v>
      </c>
      <c r="AK356">
        <v>0</v>
      </c>
      <c r="AL356">
        <v>20000</v>
      </c>
      <c r="AM356">
        <v>15</v>
      </c>
    </row>
    <row r="357" spans="1:39" x14ac:dyDescent="0.35">
      <c r="A357" t="s">
        <v>5031</v>
      </c>
      <c r="B357" t="s">
        <v>363</v>
      </c>
      <c r="C357" s="1">
        <v>33620</v>
      </c>
      <c r="D357" t="s">
        <v>1717</v>
      </c>
      <c r="E357" t="s">
        <v>1718</v>
      </c>
      <c r="F357" t="s">
        <v>4031</v>
      </c>
      <c r="G357" t="s">
        <v>3045</v>
      </c>
      <c r="H357" s="1">
        <v>41377.94122685185</v>
      </c>
      <c r="I357" t="s">
        <v>3671</v>
      </c>
      <c r="J357">
        <v>1160000</v>
      </c>
      <c r="K357">
        <v>15</v>
      </c>
      <c r="L357">
        <f>Tabla1_2[[#This Row],[SALARIO]]/30*Tabla1_2[[#This Row],[Dias Liquidados]]</f>
        <v>580000</v>
      </c>
      <c r="M357">
        <f>Tabla1_2[[#This Row],[SALARIO]]/100*14/2</f>
        <v>81200</v>
      </c>
      <c r="N357">
        <v>6</v>
      </c>
      <c r="O357">
        <f>Tabla1_2[[#This Row],[Salario t]]*Tabla1_2[[#This Row],['# de Salarios Minimos]]</f>
        <v>3480000</v>
      </c>
      <c r="P357">
        <f>Tabla1_2[[#This Row],[Salario t]]*12</f>
        <v>6960000</v>
      </c>
      <c r="Q357">
        <v>2</v>
      </c>
      <c r="R357">
        <v>2</v>
      </c>
      <c r="S357">
        <v>50000</v>
      </c>
      <c r="T357">
        <v>250000</v>
      </c>
      <c r="U357">
        <v>5000</v>
      </c>
      <c r="V357">
        <f>Tabla1_2[[#This Row],[SALARIO]]/100*8.4</f>
        <v>97440</v>
      </c>
      <c r="W357">
        <f>Tabla1_2[[#This Row],[Seguridad social]]/2</f>
        <v>48720</v>
      </c>
      <c r="X357">
        <f>Tabla1_2[[#This Row],[Seguridad social]]-Tabla1_2[[#This Row],[salud 4%]]</f>
        <v>48720</v>
      </c>
      <c r="Y357">
        <f>Tabla1_2[[#This Row],[Base Minima]]/30*4</f>
        <v>464000</v>
      </c>
      <c r="Z357">
        <f>Tabla1_2[[#This Row],[Fondo de Empleados]]+Tabla1_2[[#This Row],[Seguridad social]]</f>
        <v>561440</v>
      </c>
      <c r="AA357">
        <f>Tabla1_2[[#This Row],[SALARIO]]/100*1.4</f>
        <v>16239.999999999998</v>
      </c>
      <c r="AB357">
        <f>Tabla1_2[[#This Row],[Base Minima]]/15*1.5</f>
        <v>348000</v>
      </c>
      <c r="AC357">
        <v>0</v>
      </c>
      <c r="AD357">
        <v>0</v>
      </c>
      <c r="AE357">
        <f>Tabla1_2[[#This Row],[Salario t]]/100*2</f>
        <v>11600</v>
      </c>
      <c r="AF357">
        <f>Tabla1_2[[#This Row],[Censantias]]/100*5</f>
        <v>580</v>
      </c>
      <c r="AG357">
        <f>Tabla1_2[[#This Row],[SALARIO]]/30*2</f>
        <v>77333.333333333328</v>
      </c>
      <c r="AH357">
        <v>0</v>
      </c>
      <c r="AI357">
        <f>Tabla1_2[[#This Row],[Prima]]+Tabla1_2[[#This Row],[Censantias]]+Tabla1_2[[#This Row],[Base Minima]]+Tabla1_2[[#This Row],[Subsidio de Transporte]]</f>
        <v>3650133.3333333335</v>
      </c>
      <c r="AJ357">
        <f>Tabla1_2[[#This Row],[Pago Neto]]*24</f>
        <v>87603200</v>
      </c>
      <c r="AK357">
        <v>0</v>
      </c>
      <c r="AL357">
        <v>20000</v>
      </c>
      <c r="AM357">
        <v>15</v>
      </c>
    </row>
    <row r="358" spans="1:39" x14ac:dyDescent="0.35">
      <c r="A358" t="s">
        <v>5032</v>
      </c>
      <c r="B358" t="s">
        <v>364</v>
      </c>
      <c r="C358" s="1">
        <v>30964</v>
      </c>
      <c r="D358" t="s">
        <v>1719</v>
      </c>
      <c r="E358" t="s">
        <v>1720</v>
      </c>
      <c r="F358" t="s">
        <v>4032</v>
      </c>
      <c r="G358" t="s">
        <v>3046</v>
      </c>
      <c r="H358" s="1">
        <v>40558.029872685183</v>
      </c>
      <c r="I358" t="s">
        <v>3672</v>
      </c>
      <c r="J358">
        <v>1160000</v>
      </c>
      <c r="K358">
        <v>15</v>
      </c>
      <c r="L358">
        <f>Tabla1_2[[#This Row],[SALARIO]]/30*Tabla1_2[[#This Row],[Dias Liquidados]]</f>
        <v>580000</v>
      </c>
      <c r="M358">
        <f>Tabla1_2[[#This Row],[SALARIO]]/100*14/2</f>
        <v>81200</v>
      </c>
      <c r="N358">
        <v>6</v>
      </c>
      <c r="O358">
        <f>Tabla1_2[[#This Row],[Salario t]]*Tabla1_2[[#This Row],['# de Salarios Minimos]]</f>
        <v>3480000</v>
      </c>
      <c r="P358">
        <f>Tabla1_2[[#This Row],[Salario t]]*12</f>
        <v>6960000</v>
      </c>
      <c r="Q358">
        <v>2</v>
      </c>
      <c r="R358">
        <v>2</v>
      </c>
      <c r="S358">
        <v>50000</v>
      </c>
      <c r="T358">
        <v>250000</v>
      </c>
      <c r="U358">
        <v>5000</v>
      </c>
      <c r="V358">
        <f>Tabla1_2[[#This Row],[SALARIO]]/100*8.4</f>
        <v>97440</v>
      </c>
      <c r="W358">
        <f>Tabla1_2[[#This Row],[Seguridad social]]/2</f>
        <v>48720</v>
      </c>
      <c r="X358">
        <f>Tabla1_2[[#This Row],[Seguridad social]]-Tabla1_2[[#This Row],[salud 4%]]</f>
        <v>48720</v>
      </c>
      <c r="Y358">
        <f>Tabla1_2[[#This Row],[Base Minima]]/30*4</f>
        <v>464000</v>
      </c>
      <c r="Z358">
        <f>Tabla1_2[[#This Row],[Fondo de Empleados]]+Tabla1_2[[#This Row],[Seguridad social]]</f>
        <v>561440</v>
      </c>
      <c r="AA358">
        <f>Tabla1_2[[#This Row],[SALARIO]]/100*1.4</f>
        <v>16239.999999999998</v>
      </c>
      <c r="AB358">
        <f>Tabla1_2[[#This Row],[Base Minima]]/15*1.5</f>
        <v>348000</v>
      </c>
      <c r="AC358">
        <v>0</v>
      </c>
      <c r="AD358">
        <v>0</v>
      </c>
      <c r="AE358">
        <f>Tabla1_2[[#This Row],[Salario t]]/100*2</f>
        <v>11600</v>
      </c>
      <c r="AF358">
        <f>Tabla1_2[[#This Row],[Censantias]]/100*5</f>
        <v>580</v>
      </c>
      <c r="AG358">
        <f>Tabla1_2[[#This Row],[SALARIO]]/30*2</f>
        <v>77333.333333333328</v>
      </c>
      <c r="AH358">
        <v>0</v>
      </c>
      <c r="AI358">
        <f>Tabla1_2[[#This Row],[Prima]]+Tabla1_2[[#This Row],[Censantias]]+Tabla1_2[[#This Row],[Base Minima]]+Tabla1_2[[#This Row],[Subsidio de Transporte]]</f>
        <v>3650133.3333333335</v>
      </c>
      <c r="AJ358">
        <f>Tabla1_2[[#This Row],[Pago Neto]]*24</f>
        <v>87603200</v>
      </c>
      <c r="AK358">
        <v>0</v>
      </c>
      <c r="AL358">
        <v>20000</v>
      </c>
      <c r="AM358">
        <v>15</v>
      </c>
    </row>
    <row r="359" spans="1:39" x14ac:dyDescent="0.35">
      <c r="A359" t="s">
        <v>5033</v>
      </c>
      <c r="B359" t="s">
        <v>365</v>
      </c>
      <c r="C359" s="1">
        <v>26676</v>
      </c>
      <c r="D359" t="s">
        <v>1721</v>
      </c>
      <c r="E359" t="s">
        <v>1722</v>
      </c>
      <c r="F359" t="s">
        <v>4033</v>
      </c>
      <c r="G359" t="s">
        <v>3047</v>
      </c>
      <c r="H359" s="1">
        <v>38731.011747685188</v>
      </c>
      <c r="I359" t="s">
        <v>3673</v>
      </c>
      <c r="J359">
        <v>1160000</v>
      </c>
      <c r="K359">
        <v>15</v>
      </c>
      <c r="L359">
        <f>Tabla1_2[[#This Row],[SALARIO]]/30*Tabla1_2[[#This Row],[Dias Liquidados]]</f>
        <v>580000</v>
      </c>
      <c r="M359">
        <f>Tabla1_2[[#This Row],[SALARIO]]/100*14/2</f>
        <v>81200</v>
      </c>
      <c r="N359">
        <v>1</v>
      </c>
      <c r="O359">
        <f>Tabla1_2[[#This Row],[Salario t]]*Tabla1_2[[#This Row],['# de Salarios Minimos]]</f>
        <v>580000</v>
      </c>
      <c r="P359">
        <f>Tabla1_2[[#This Row],[Salario t]]*12</f>
        <v>6960000</v>
      </c>
      <c r="Q359">
        <v>2</v>
      </c>
      <c r="R359">
        <v>2</v>
      </c>
      <c r="S359">
        <v>50000</v>
      </c>
      <c r="T359">
        <v>250000</v>
      </c>
      <c r="U359">
        <v>5000</v>
      </c>
      <c r="V359">
        <f>Tabla1_2[[#This Row],[SALARIO]]/100*8.4</f>
        <v>97440</v>
      </c>
      <c r="W359">
        <f>Tabla1_2[[#This Row],[Seguridad social]]/2</f>
        <v>48720</v>
      </c>
      <c r="X359">
        <f>Tabla1_2[[#This Row],[Seguridad social]]-Tabla1_2[[#This Row],[salud 4%]]</f>
        <v>48720</v>
      </c>
      <c r="Y359">
        <f>Tabla1_2[[#This Row],[Base Minima]]/30*4</f>
        <v>77333.333333333328</v>
      </c>
      <c r="Z359">
        <f>Tabla1_2[[#This Row],[Fondo de Empleados]]+Tabla1_2[[#This Row],[Seguridad social]]</f>
        <v>174773.33333333331</v>
      </c>
      <c r="AA359">
        <f>Tabla1_2[[#This Row],[SALARIO]]/100*1.4</f>
        <v>16239.999999999998</v>
      </c>
      <c r="AB359">
        <f>Tabla1_2[[#This Row],[Base Minima]]/15*1.5</f>
        <v>58000</v>
      </c>
      <c r="AC359">
        <v>0</v>
      </c>
      <c r="AD359">
        <v>0</v>
      </c>
      <c r="AE359">
        <f>Tabla1_2[[#This Row],[Salario t]]/100*2</f>
        <v>11600</v>
      </c>
      <c r="AF359">
        <f>Tabla1_2[[#This Row],[Censantias]]/100*5</f>
        <v>580</v>
      </c>
      <c r="AG359">
        <f>Tabla1_2[[#This Row],[SALARIO]]/30*2</f>
        <v>77333.333333333328</v>
      </c>
      <c r="AH359">
        <v>0</v>
      </c>
      <c r="AI359">
        <f>Tabla1_2[[#This Row],[Prima]]+Tabla1_2[[#This Row],[Censantias]]+Tabla1_2[[#This Row],[Base Minima]]+Tabla1_2[[#This Row],[Subsidio de Transporte]]</f>
        <v>750133.33333333337</v>
      </c>
      <c r="AJ359">
        <f>Tabla1_2[[#This Row],[Pago Neto]]*24</f>
        <v>18003200</v>
      </c>
      <c r="AK359">
        <v>0</v>
      </c>
      <c r="AL359">
        <v>20000</v>
      </c>
      <c r="AM359">
        <v>15</v>
      </c>
    </row>
    <row r="360" spans="1:39" x14ac:dyDescent="0.35">
      <c r="A360" t="s">
        <v>5034</v>
      </c>
      <c r="B360" t="s">
        <v>366</v>
      </c>
      <c r="C360" s="1">
        <v>33324</v>
      </c>
      <c r="D360" t="s">
        <v>1723</v>
      </c>
      <c r="E360" t="s">
        <v>1724</v>
      </c>
      <c r="F360" t="s">
        <v>4034</v>
      </c>
      <c r="G360" t="s">
        <v>3048</v>
      </c>
      <c r="H360" s="1">
        <v>41943.101666666669</v>
      </c>
      <c r="I360" t="s">
        <v>3671</v>
      </c>
      <c r="J360">
        <v>1160000</v>
      </c>
      <c r="K360">
        <v>15</v>
      </c>
      <c r="L360">
        <f>Tabla1_2[[#This Row],[SALARIO]]/30*Tabla1_2[[#This Row],[Dias Liquidados]]</f>
        <v>580000</v>
      </c>
      <c r="M360">
        <f>Tabla1_2[[#This Row],[SALARIO]]/100*14/2</f>
        <v>81200</v>
      </c>
      <c r="N360">
        <v>1</v>
      </c>
      <c r="O360">
        <f>Tabla1_2[[#This Row],[Salario t]]*Tabla1_2[[#This Row],['# de Salarios Minimos]]</f>
        <v>580000</v>
      </c>
      <c r="P360">
        <f>Tabla1_2[[#This Row],[Salario t]]*12</f>
        <v>6960000</v>
      </c>
      <c r="Q360">
        <v>2</v>
      </c>
      <c r="R360">
        <v>2</v>
      </c>
      <c r="S360">
        <v>50000</v>
      </c>
      <c r="T360">
        <v>250000</v>
      </c>
      <c r="U360">
        <v>5000</v>
      </c>
      <c r="V360">
        <f>Tabla1_2[[#This Row],[SALARIO]]/100*8.4</f>
        <v>97440</v>
      </c>
      <c r="W360">
        <f>Tabla1_2[[#This Row],[Seguridad social]]/2</f>
        <v>48720</v>
      </c>
      <c r="X360">
        <f>Tabla1_2[[#This Row],[Seguridad social]]-Tabla1_2[[#This Row],[salud 4%]]</f>
        <v>48720</v>
      </c>
      <c r="Y360">
        <f>Tabla1_2[[#This Row],[Base Minima]]/30*4</f>
        <v>77333.333333333328</v>
      </c>
      <c r="Z360">
        <f>Tabla1_2[[#This Row],[Fondo de Empleados]]+Tabla1_2[[#This Row],[Seguridad social]]</f>
        <v>174773.33333333331</v>
      </c>
      <c r="AA360">
        <f>Tabla1_2[[#This Row],[SALARIO]]/100*1.4</f>
        <v>16239.999999999998</v>
      </c>
      <c r="AB360">
        <f>Tabla1_2[[#This Row],[Base Minima]]/15*1.5</f>
        <v>58000</v>
      </c>
      <c r="AC360">
        <v>0</v>
      </c>
      <c r="AD360">
        <v>0</v>
      </c>
      <c r="AE360">
        <f>Tabla1_2[[#This Row],[Salario t]]/100*2</f>
        <v>11600</v>
      </c>
      <c r="AF360">
        <f>Tabla1_2[[#This Row],[Censantias]]/100*5</f>
        <v>580</v>
      </c>
      <c r="AG360">
        <f>Tabla1_2[[#This Row],[SALARIO]]/30*2</f>
        <v>77333.333333333328</v>
      </c>
      <c r="AH360">
        <v>0</v>
      </c>
      <c r="AI360">
        <f>Tabla1_2[[#This Row],[Prima]]+Tabla1_2[[#This Row],[Censantias]]+Tabla1_2[[#This Row],[Base Minima]]+Tabla1_2[[#This Row],[Subsidio de Transporte]]</f>
        <v>750133.33333333337</v>
      </c>
      <c r="AJ360">
        <f>Tabla1_2[[#This Row],[Pago Neto]]*24</f>
        <v>18003200</v>
      </c>
      <c r="AK360">
        <v>0</v>
      </c>
      <c r="AL360">
        <v>20000</v>
      </c>
      <c r="AM360">
        <v>15</v>
      </c>
    </row>
    <row r="361" spans="1:39" x14ac:dyDescent="0.35">
      <c r="A361" t="s">
        <v>5035</v>
      </c>
      <c r="B361" t="s">
        <v>367</v>
      </c>
      <c r="C361" s="1">
        <v>34225</v>
      </c>
      <c r="D361" t="s">
        <v>1725</v>
      </c>
      <c r="E361" t="s">
        <v>1726</v>
      </c>
      <c r="F361" t="s">
        <v>4035</v>
      </c>
      <c r="G361" t="s">
        <v>3049</v>
      </c>
      <c r="H361" s="1">
        <v>40604.475810185184</v>
      </c>
      <c r="I361" t="s">
        <v>3674</v>
      </c>
      <c r="J361">
        <v>1160000</v>
      </c>
      <c r="K361">
        <v>15</v>
      </c>
      <c r="L361">
        <f>Tabla1_2[[#This Row],[SALARIO]]/30*Tabla1_2[[#This Row],[Dias Liquidados]]</f>
        <v>580000</v>
      </c>
      <c r="M361">
        <f>Tabla1_2[[#This Row],[SALARIO]]/100*14/2</f>
        <v>81200</v>
      </c>
      <c r="N361">
        <v>1</v>
      </c>
      <c r="O361">
        <f>Tabla1_2[[#This Row],[Salario t]]*Tabla1_2[[#This Row],['# de Salarios Minimos]]</f>
        <v>580000</v>
      </c>
      <c r="P361">
        <f>Tabla1_2[[#This Row],[Salario t]]*12</f>
        <v>6960000</v>
      </c>
      <c r="Q361">
        <v>2</v>
      </c>
      <c r="R361">
        <v>2</v>
      </c>
      <c r="S361">
        <v>50000</v>
      </c>
      <c r="T361">
        <v>250000</v>
      </c>
      <c r="U361">
        <v>5000</v>
      </c>
      <c r="V361">
        <f>Tabla1_2[[#This Row],[SALARIO]]/100*8.4</f>
        <v>97440</v>
      </c>
      <c r="W361">
        <f>Tabla1_2[[#This Row],[Seguridad social]]/2</f>
        <v>48720</v>
      </c>
      <c r="X361">
        <f>Tabla1_2[[#This Row],[Seguridad social]]-Tabla1_2[[#This Row],[salud 4%]]</f>
        <v>48720</v>
      </c>
      <c r="Y361">
        <f>Tabla1_2[[#This Row],[Base Minima]]/30*4</f>
        <v>77333.333333333328</v>
      </c>
      <c r="Z361">
        <f>Tabla1_2[[#This Row],[Fondo de Empleados]]+Tabla1_2[[#This Row],[Seguridad social]]</f>
        <v>174773.33333333331</v>
      </c>
      <c r="AA361">
        <f>Tabla1_2[[#This Row],[SALARIO]]/100*1.4</f>
        <v>16239.999999999998</v>
      </c>
      <c r="AB361">
        <f>Tabla1_2[[#This Row],[Base Minima]]/15*1.5</f>
        <v>58000</v>
      </c>
      <c r="AC361">
        <v>0</v>
      </c>
      <c r="AD361">
        <v>0</v>
      </c>
      <c r="AE361">
        <f>Tabla1_2[[#This Row],[Salario t]]/100*2</f>
        <v>11600</v>
      </c>
      <c r="AF361">
        <f>Tabla1_2[[#This Row],[Censantias]]/100*5</f>
        <v>580</v>
      </c>
      <c r="AG361">
        <f>Tabla1_2[[#This Row],[SALARIO]]/30*2</f>
        <v>77333.333333333328</v>
      </c>
      <c r="AH361">
        <v>0</v>
      </c>
      <c r="AI361">
        <f>Tabla1_2[[#This Row],[Prima]]+Tabla1_2[[#This Row],[Censantias]]+Tabla1_2[[#This Row],[Base Minima]]+Tabla1_2[[#This Row],[Subsidio de Transporte]]</f>
        <v>750133.33333333337</v>
      </c>
      <c r="AJ361">
        <f>Tabla1_2[[#This Row],[Pago Neto]]*24</f>
        <v>18003200</v>
      </c>
      <c r="AK361">
        <v>0</v>
      </c>
      <c r="AL361">
        <v>20000</v>
      </c>
      <c r="AM361">
        <v>15</v>
      </c>
    </row>
    <row r="362" spans="1:39" x14ac:dyDescent="0.35">
      <c r="A362" t="s">
        <v>5036</v>
      </c>
      <c r="B362" t="s">
        <v>368</v>
      </c>
      <c r="C362" s="1">
        <v>34920</v>
      </c>
      <c r="D362" t="s">
        <v>1727</v>
      </c>
      <c r="E362" t="s">
        <v>1728</v>
      </c>
      <c r="F362" t="s">
        <v>4036</v>
      </c>
      <c r="G362" t="s">
        <v>3050</v>
      </c>
      <c r="H362" s="1">
        <v>43487.443865740737</v>
      </c>
      <c r="I362" t="s">
        <v>3671</v>
      </c>
      <c r="J362">
        <v>1160000</v>
      </c>
      <c r="K362">
        <v>15</v>
      </c>
      <c r="L362">
        <f>Tabla1_2[[#This Row],[SALARIO]]/30*Tabla1_2[[#This Row],[Dias Liquidados]]</f>
        <v>580000</v>
      </c>
      <c r="M362">
        <f>Tabla1_2[[#This Row],[SALARIO]]/100*14/2</f>
        <v>81200</v>
      </c>
      <c r="N362">
        <v>1</v>
      </c>
      <c r="O362">
        <f>Tabla1_2[[#This Row],[Salario t]]*Tabla1_2[[#This Row],['# de Salarios Minimos]]</f>
        <v>580000</v>
      </c>
      <c r="P362">
        <f>Tabla1_2[[#This Row],[Salario t]]*12</f>
        <v>6960000</v>
      </c>
      <c r="Q362">
        <v>2</v>
      </c>
      <c r="R362">
        <v>2</v>
      </c>
      <c r="S362">
        <v>50000</v>
      </c>
      <c r="T362">
        <v>250000</v>
      </c>
      <c r="U362">
        <v>5000</v>
      </c>
      <c r="V362">
        <f>Tabla1_2[[#This Row],[SALARIO]]/100*8.4</f>
        <v>97440</v>
      </c>
      <c r="W362">
        <f>Tabla1_2[[#This Row],[Seguridad social]]/2</f>
        <v>48720</v>
      </c>
      <c r="X362">
        <f>Tabla1_2[[#This Row],[Seguridad social]]-Tabla1_2[[#This Row],[salud 4%]]</f>
        <v>48720</v>
      </c>
      <c r="Y362">
        <f>Tabla1_2[[#This Row],[Base Minima]]/30*4</f>
        <v>77333.333333333328</v>
      </c>
      <c r="Z362">
        <f>Tabla1_2[[#This Row],[Fondo de Empleados]]+Tabla1_2[[#This Row],[Seguridad social]]</f>
        <v>174773.33333333331</v>
      </c>
      <c r="AA362">
        <f>Tabla1_2[[#This Row],[SALARIO]]/100*1.4</f>
        <v>16239.999999999998</v>
      </c>
      <c r="AB362">
        <f>Tabla1_2[[#This Row],[Base Minima]]/15*1.5</f>
        <v>58000</v>
      </c>
      <c r="AC362">
        <v>0</v>
      </c>
      <c r="AD362">
        <v>0</v>
      </c>
      <c r="AE362">
        <f>Tabla1_2[[#This Row],[Salario t]]/100*2</f>
        <v>11600</v>
      </c>
      <c r="AF362">
        <f>Tabla1_2[[#This Row],[Censantias]]/100*5</f>
        <v>580</v>
      </c>
      <c r="AG362">
        <f>Tabla1_2[[#This Row],[SALARIO]]/30*2</f>
        <v>77333.333333333328</v>
      </c>
      <c r="AH362">
        <v>0</v>
      </c>
      <c r="AI362">
        <f>Tabla1_2[[#This Row],[Prima]]+Tabla1_2[[#This Row],[Censantias]]+Tabla1_2[[#This Row],[Base Minima]]+Tabla1_2[[#This Row],[Subsidio de Transporte]]</f>
        <v>750133.33333333337</v>
      </c>
      <c r="AJ362">
        <f>Tabla1_2[[#This Row],[Pago Neto]]*24</f>
        <v>18003200</v>
      </c>
      <c r="AK362">
        <v>0</v>
      </c>
      <c r="AL362">
        <v>20000</v>
      </c>
      <c r="AM362">
        <v>15</v>
      </c>
    </row>
    <row r="363" spans="1:39" x14ac:dyDescent="0.35">
      <c r="A363" t="s">
        <v>5037</v>
      </c>
      <c r="B363" t="s">
        <v>369</v>
      </c>
      <c r="C363" s="1">
        <v>34272</v>
      </c>
      <c r="D363" t="s">
        <v>1729</v>
      </c>
      <c r="E363" t="s">
        <v>1730</v>
      </c>
      <c r="F363" t="s">
        <v>4037</v>
      </c>
      <c r="G363" t="s">
        <v>3051</v>
      </c>
      <c r="H363" s="1">
        <v>44257.787569444445</v>
      </c>
      <c r="I363" t="s">
        <v>3673</v>
      </c>
      <c r="J363">
        <v>1160000</v>
      </c>
      <c r="K363">
        <v>15</v>
      </c>
      <c r="L363">
        <f>Tabla1_2[[#This Row],[SALARIO]]/30*Tabla1_2[[#This Row],[Dias Liquidados]]</f>
        <v>580000</v>
      </c>
      <c r="M363">
        <f>Tabla1_2[[#This Row],[SALARIO]]/100*14/2</f>
        <v>81200</v>
      </c>
      <c r="N363">
        <v>1</v>
      </c>
      <c r="O363">
        <f>Tabla1_2[[#This Row],[Salario t]]*Tabla1_2[[#This Row],['# de Salarios Minimos]]</f>
        <v>580000</v>
      </c>
      <c r="P363">
        <f>Tabla1_2[[#This Row],[Salario t]]*12</f>
        <v>6960000</v>
      </c>
      <c r="Q363">
        <v>2</v>
      </c>
      <c r="R363">
        <v>2</v>
      </c>
      <c r="S363">
        <v>50000</v>
      </c>
      <c r="T363">
        <v>250000</v>
      </c>
      <c r="U363">
        <v>5000</v>
      </c>
      <c r="V363">
        <f>Tabla1_2[[#This Row],[SALARIO]]/100*8.4</f>
        <v>97440</v>
      </c>
      <c r="W363">
        <f>Tabla1_2[[#This Row],[Seguridad social]]/2</f>
        <v>48720</v>
      </c>
      <c r="X363">
        <f>Tabla1_2[[#This Row],[Seguridad social]]-Tabla1_2[[#This Row],[salud 4%]]</f>
        <v>48720</v>
      </c>
      <c r="Y363">
        <f>Tabla1_2[[#This Row],[Base Minima]]/30*4</f>
        <v>77333.333333333328</v>
      </c>
      <c r="Z363">
        <f>Tabla1_2[[#This Row],[Fondo de Empleados]]+Tabla1_2[[#This Row],[Seguridad social]]</f>
        <v>174773.33333333331</v>
      </c>
      <c r="AA363">
        <f>Tabla1_2[[#This Row],[SALARIO]]/100*1.4</f>
        <v>16239.999999999998</v>
      </c>
      <c r="AB363">
        <f>Tabla1_2[[#This Row],[Base Minima]]/15*1.5</f>
        <v>58000</v>
      </c>
      <c r="AC363">
        <v>0</v>
      </c>
      <c r="AD363">
        <v>0</v>
      </c>
      <c r="AE363">
        <f>Tabla1_2[[#This Row],[Salario t]]/100*2</f>
        <v>11600</v>
      </c>
      <c r="AF363">
        <f>Tabla1_2[[#This Row],[Censantias]]/100*5</f>
        <v>580</v>
      </c>
      <c r="AG363">
        <f>Tabla1_2[[#This Row],[SALARIO]]/30*2</f>
        <v>77333.333333333328</v>
      </c>
      <c r="AH363">
        <v>0</v>
      </c>
      <c r="AI363">
        <f>Tabla1_2[[#This Row],[Prima]]+Tabla1_2[[#This Row],[Censantias]]+Tabla1_2[[#This Row],[Base Minima]]+Tabla1_2[[#This Row],[Subsidio de Transporte]]</f>
        <v>750133.33333333337</v>
      </c>
      <c r="AJ363">
        <f>Tabla1_2[[#This Row],[Pago Neto]]*24</f>
        <v>18003200</v>
      </c>
      <c r="AK363">
        <v>0</v>
      </c>
      <c r="AL363">
        <v>20000</v>
      </c>
      <c r="AM363">
        <v>15</v>
      </c>
    </row>
    <row r="364" spans="1:39" x14ac:dyDescent="0.35">
      <c r="A364" t="s">
        <v>5038</v>
      </c>
      <c r="B364" t="s">
        <v>370</v>
      </c>
      <c r="C364" s="1">
        <v>34052</v>
      </c>
      <c r="D364" t="s">
        <v>1731</v>
      </c>
      <c r="E364" t="s">
        <v>1732</v>
      </c>
      <c r="F364" t="s">
        <v>4038</v>
      </c>
      <c r="G364" t="s">
        <v>3052</v>
      </c>
      <c r="H364" s="1">
        <v>43772.512962962966</v>
      </c>
      <c r="I364" t="s">
        <v>3673</v>
      </c>
      <c r="J364">
        <v>1160000</v>
      </c>
      <c r="K364">
        <v>15</v>
      </c>
      <c r="L364">
        <f>Tabla1_2[[#This Row],[SALARIO]]/30*Tabla1_2[[#This Row],[Dias Liquidados]]</f>
        <v>580000</v>
      </c>
      <c r="M364">
        <f>Tabla1_2[[#This Row],[SALARIO]]/100*14/2</f>
        <v>81200</v>
      </c>
      <c r="N364">
        <v>2</v>
      </c>
      <c r="O364">
        <f>Tabla1_2[[#This Row],[Salario t]]*Tabla1_2[[#This Row],['# de Salarios Minimos]]</f>
        <v>1160000</v>
      </c>
      <c r="P364">
        <f>Tabla1_2[[#This Row],[Salario t]]*12</f>
        <v>6960000</v>
      </c>
      <c r="Q364">
        <v>2</v>
      </c>
      <c r="R364">
        <v>2</v>
      </c>
      <c r="S364">
        <v>50000</v>
      </c>
      <c r="T364">
        <v>250000</v>
      </c>
      <c r="U364">
        <v>5000</v>
      </c>
      <c r="V364">
        <f>Tabla1_2[[#This Row],[SALARIO]]/100*8.4</f>
        <v>97440</v>
      </c>
      <c r="W364">
        <f>Tabla1_2[[#This Row],[Seguridad social]]/2</f>
        <v>48720</v>
      </c>
      <c r="X364">
        <f>Tabla1_2[[#This Row],[Seguridad social]]-Tabla1_2[[#This Row],[salud 4%]]</f>
        <v>48720</v>
      </c>
      <c r="Y364">
        <f>Tabla1_2[[#This Row],[Base Minima]]/30*4</f>
        <v>154666.66666666666</v>
      </c>
      <c r="Z364">
        <f>Tabla1_2[[#This Row],[Fondo de Empleados]]+Tabla1_2[[#This Row],[Seguridad social]]</f>
        <v>252106.66666666666</v>
      </c>
      <c r="AA364">
        <f>Tabla1_2[[#This Row],[SALARIO]]/100*1.4</f>
        <v>16239.999999999998</v>
      </c>
      <c r="AB364">
        <f>Tabla1_2[[#This Row],[Base Minima]]/15*1.5</f>
        <v>116000</v>
      </c>
      <c r="AC364">
        <v>0</v>
      </c>
      <c r="AD364">
        <v>0</v>
      </c>
      <c r="AE364">
        <f>Tabla1_2[[#This Row],[Salario t]]/100*2</f>
        <v>11600</v>
      </c>
      <c r="AF364">
        <f>Tabla1_2[[#This Row],[Censantias]]/100*5</f>
        <v>580</v>
      </c>
      <c r="AG364">
        <f>Tabla1_2[[#This Row],[SALARIO]]/30*2</f>
        <v>77333.333333333328</v>
      </c>
      <c r="AH364">
        <v>0</v>
      </c>
      <c r="AI364">
        <f>Tabla1_2[[#This Row],[Prima]]+Tabla1_2[[#This Row],[Censantias]]+Tabla1_2[[#This Row],[Base Minima]]+Tabla1_2[[#This Row],[Subsidio de Transporte]]</f>
        <v>1330133.3333333333</v>
      </c>
      <c r="AJ364">
        <f>Tabla1_2[[#This Row],[Pago Neto]]*24</f>
        <v>31923200</v>
      </c>
      <c r="AK364">
        <v>0</v>
      </c>
      <c r="AL364">
        <v>20000</v>
      </c>
      <c r="AM364">
        <v>15</v>
      </c>
    </row>
    <row r="365" spans="1:39" x14ac:dyDescent="0.35">
      <c r="A365" t="s">
        <v>5039</v>
      </c>
      <c r="B365" t="s">
        <v>371</v>
      </c>
      <c r="C365" s="1">
        <v>30826</v>
      </c>
      <c r="D365" t="s">
        <v>1733</v>
      </c>
      <c r="E365" t="s">
        <v>1734</v>
      </c>
      <c r="F365" t="s">
        <v>4039</v>
      </c>
      <c r="G365" t="s">
        <v>3053</v>
      </c>
      <c r="H365" s="1">
        <v>39670.150810185187</v>
      </c>
      <c r="I365" t="s">
        <v>3671</v>
      </c>
      <c r="J365">
        <v>1160000</v>
      </c>
      <c r="K365">
        <v>15</v>
      </c>
      <c r="L365">
        <f>Tabla1_2[[#This Row],[SALARIO]]/30*Tabla1_2[[#This Row],[Dias Liquidados]]</f>
        <v>580000</v>
      </c>
      <c r="M365">
        <f>Tabla1_2[[#This Row],[SALARIO]]/100*14/2</f>
        <v>81200</v>
      </c>
      <c r="N365">
        <v>2</v>
      </c>
      <c r="O365">
        <f>Tabla1_2[[#This Row],[Salario t]]*Tabla1_2[[#This Row],['# de Salarios Minimos]]</f>
        <v>1160000</v>
      </c>
      <c r="P365">
        <f>Tabla1_2[[#This Row],[Salario t]]*12</f>
        <v>6960000</v>
      </c>
      <c r="Q365">
        <v>2</v>
      </c>
      <c r="R365">
        <v>2</v>
      </c>
      <c r="S365">
        <v>50000</v>
      </c>
      <c r="T365">
        <v>250000</v>
      </c>
      <c r="U365">
        <v>5000</v>
      </c>
      <c r="V365">
        <f>Tabla1_2[[#This Row],[SALARIO]]/100*8.4</f>
        <v>97440</v>
      </c>
      <c r="W365">
        <f>Tabla1_2[[#This Row],[Seguridad social]]/2</f>
        <v>48720</v>
      </c>
      <c r="X365">
        <f>Tabla1_2[[#This Row],[Seguridad social]]-Tabla1_2[[#This Row],[salud 4%]]</f>
        <v>48720</v>
      </c>
      <c r="Y365">
        <f>Tabla1_2[[#This Row],[Base Minima]]/30*4</f>
        <v>154666.66666666666</v>
      </c>
      <c r="Z365">
        <f>Tabla1_2[[#This Row],[Fondo de Empleados]]+Tabla1_2[[#This Row],[Seguridad social]]</f>
        <v>252106.66666666666</v>
      </c>
      <c r="AA365">
        <f>Tabla1_2[[#This Row],[SALARIO]]/100*1.4</f>
        <v>16239.999999999998</v>
      </c>
      <c r="AB365">
        <f>Tabla1_2[[#This Row],[Base Minima]]/15*1.5</f>
        <v>116000</v>
      </c>
      <c r="AC365">
        <v>0</v>
      </c>
      <c r="AD365">
        <v>0</v>
      </c>
      <c r="AE365">
        <f>Tabla1_2[[#This Row],[Salario t]]/100*2</f>
        <v>11600</v>
      </c>
      <c r="AF365">
        <f>Tabla1_2[[#This Row],[Censantias]]/100*5</f>
        <v>580</v>
      </c>
      <c r="AG365">
        <f>Tabla1_2[[#This Row],[SALARIO]]/30*2</f>
        <v>77333.333333333328</v>
      </c>
      <c r="AH365">
        <v>0</v>
      </c>
      <c r="AI365">
        <f>Tabla1_2[[#This Row],[Prima]]+Tabla1_2[[#This Row],[Censantias]]+Tabla1_2[[#This Row],[Base Minima]]+Tabla1_2[[#This Row],[Subsidio de Transporte]]</f>
        <v>1330133.3333333333</v>
      </c>
      <c r="AJ365">
        <f>Tabla1_2[[#This Row],[Pago Neto]]*24</f>
        <v>31923200</v>
      </c>
      <c r="AK365">
        <v>0</v>
      </c>
      <c r="AL365">
        <v>20000</v>
      </c>
      <c r="AM365">
        <v>15</v>
      </c>
    </row>
    <row r="366" spans="1:39" x14ac:dyDescent="0.35">
      <c r="A366" t="s">
        <v>5040</v>
      </c>
      <c r="B366" t="s">
        <v>372</v>
      </c>
      <c r="C366" s="1">
        <v>34359</v>
      </c>
      <c r="D366" t="s">
        <v>1735</v>
      </c>
      <c r="E366" t="s">
        <v>1736</v>
      </c>
      <c r="F366" t="s">
        <v>4040</v>
      </c>
      <c r="G366" t="s">
        <v>3054</v>
      </c>
      <c r="H366" s="1">
        <v>40275.789259259262</v>
      </c>
      <c r="I366" t="s">
        <v>3674</v>
      </c>
      <c r="J366">
        <v>1160000</v>
      </c>
      <c r="K366">
        <v>15</v>
      </c>
      <c r="L366">
        <f>Tabla1_2[[#This Row],[SALARIO]]/30*Tabla1_2[[#This Row],[Dias Liquidados]]</f>
        <v>580000</v>
      </c>
      <c r="M366">
        <f>Tabla1_2[[#This Row],[SALARIO]]/100*14/2</f>
        <v>81200</v>
      </c>
      <c r="N366">
        <v>2</v>
      </c>
      <c r="O366">
        <f>Tabla1_2[[#This Row],[Salario t]]*Tabla1_2[[#This Row],['# de Salarios Minimos]]</f>
        <v>1160000</v>
      </c>
      <c r="P366">
        <f>Tabla1_2[[#This Row],[Salario t]]*12</f>
        <v>6960000</v>
      </c>
      <c r="Q366">
        <v>2</v>
      </c>
      <c r="R366">
        <v>2</v>
      </c>
      <c r="S366">
        <v>50000</v>
      </c>
      <c r="T366">
        <v>250000</v>
      </c>
      <c r="U366">
        <v>5000</v>
      </c>
      <c r="V366">
        <f>Tabla1_2[[#This Row],[SALARIO]]/100*8.4</f>
        <v>97440</v>
      </c>
      <c r="W366">
        <f>Tabla1_2[[#This Row],[Seguridad social]]/2</f>
        <v>48720</v>
      </c>
      <c r="X366">
        <f>Tabla1_2[[#This Row],[Seguridad social]]-Tabla1_2[[#This Row],[salud 4%]]</f>
        <v>48720</v>
      </c>
      <c r="Y366">
        <f>Tabla1_2[[#This Row],[Base Minima]]/30*4</f>
        <v>154666.66666666666</v>
      </c>
      <c r="Z366">
        <f>Tabla1_2[[#This Row],[Fondo de Empleados]]+Tabla1_2[[#This Row],[Seguridad social]]</f>
        <v>252106.66666666666</v>
      </c>
      <c r="AA366">
        <f>Tabla1_2[[#This Row],[SALARIO]]/100*1.4</f>
        <v>16239.999999999998</v>
      </c>
      <c r="AB366">
        <f>Tabla1_2[[#This Row],[Base Minima]]/15*1.5</f>
        <v>116000</v>
      </c>
      <c r="AC366">
        <v>0</v>
      </c>
      <c r="AD366">
        <v>0</v>
      </c>
      <c r="AE366">
        <f>Tabla1_2[[#This Row],[Salario t]]/100*2</f>
        <v>11600</v>
      </c>
      <c r="AF366">
        <f>Tabla1_2[[#This Row],[Censantias]]/100*5</f>
        <v>580</v>
      </c>
      <c r="AG366">
        <f>Tabla1_2[[#This Row],[SALARIO]]/30*2</f>
        <v>77333.333333333328</v>
      </c>
      <c r="AH366">
        <v>0</v>
      </c>
      <c r="AI366">
        <f>Tabla1_2[[#This Row],[Prima]]+Tabla1_2[[#This Row],[Censantias]]+Tabla1_2[[#This Row],[Base Minima]]+Tabla1_2[[#This Row],[Subsidio de Transporte]]</f>
        <v>1330133.3333333333</v>
      </c>
      <c r="AJ366">
        <f>Tabla1_2[[#This Row],[Pago Neto]]*24</f>
        <v>31923200</v>
      </c>
      <c r="AK366">
        <v>0</v>
      </c>
      <c r="AL366">
        <v>20000</v>
      </c>
      <c r="AM366">
        <v>15</v>
      </c>
    </row>
    <row r="367" spans="1:39" x14ac:dyDescent="0.35">
      <c r="A367" t="s">
        <v>5041</v>
      </c>
      <c r="B367" t="s">
        <v>373</v>
      </c>
      <c r="C367" s="1">
        <v>30219</v>
      </c>
      <c r="D367" t="s">
        <v>1737</v>
      </c>
      <c r="E367" t="s">
        <v>1738</v>
      </c>
      <c r="F367" t="s">
        <v>4041</v>
      </c>
      <c r="G367" t="s">
        <v>3055</v>
      </c>
      <c r="H367" s="1">
        <v>44224.85597222222</v>
      </c>
      <c r="I367" t="s">
        <v>3672</v>
      </c>
      <c r="J367">
        <v>1160000</v>
      </c>
      <c r="K367">
        <v>15</v>
      </c>
      <c r="L367">
        <f>Tabla1_2[[#This Row],[SALARIO]]/30*Tabla1_2[[#This Row],[Dias Liquidados]]</f>
        <v>580000</v>
      </c>
      <c r="M367">
        <f>Tabla1_2[[#This Row],[SALARIO]]/100*14/2</f>
        <v>81200</v>
      </c>
      <c r="N367">
        <v>4</v>
      </c>
      <c r="O367">
        <f>Tabla1_2[[#This Row],[Salario t]]*Tabla1_2[[#This Row],['# de Salarios Minimos]]</f>
        <v>2320000</v>
      </c>
      <c r="P367">
        <f>Tabla1_2[[#This Row],[Salario t]]*12</f>
        <v>6960000</v>
      </c>
      <c r="Q367">
        <v>2</v>
      </c>
      <c r="R367">
        <v>2</v>
      </c>
      <c r="S367">
        <v>50000</v>
      </c>
      <c r="T367">
        <v>250000</v>
      </c>
      <c r="U367">
        <v>5000</v>
      </c>
      <c r="V367">
        <f>Tabla1_2[[#This Row],[SALARIO]]/100*8.4</f>
        <v>97440</v>
      </c>
      <c r="W367">
        <f>Tabla1_2[[#This Row],[Seguridad social]]/2</f>
        <v>48720</v>
      </c>
      <c r="X367">
        <f>Tabla1_2[[#This Row],[Seguridad social]]-Tabla1_2[[#This Row],[salud 4%]]</f>
        <v>48720</v>
      </c>
      <c r="Y367">
        <f>Tabla1_2[[#This Row],[Base Minima]]/30*4</f>
        <v>309333.33333333331</v>
      </c>
      <c r="Z367">
        <f>Tabla1_2[[#This Row],[Fondo de Empleados]]+Tabla1_2[[#This Row],[Seguridad social]]</f>
        <v>406773.33333333331</v>
      </c>
      <c r="AA367">
        <f>Tabla1_2[[#This Row],[SALARIO]]/100*1.4</f>
        <v>16239.999999999998</v>
      </c>
      <c r="AB367">
        <f>Tabla1_2[[#This Row],[Base Minima]]/15*1.5</f>
        <v>232000</v>
      </c>
      <c r="AC367">
        <v>0</v>
      </c>
      <c r="AD367">
        <v>0</v>
      </c>
      <c r="AE367">
        <f>Tabla1_2[[#This Row],[Salario t]]/100*2</f>
        <v>11600</v>
      </c>
      <c r="AF367">
        <f>Tabla1_2[[#This Row],[Censantias]]/100*5</f>
        <v>580</v>
      </c>
      <c r="AG367">
        <f>Tabla1_2[[#This Row],[SALARIO]]/30*2</f>
        <v>77333.333333333328</v>
      </c>
      <c r="AH367">
        <v>0</v>
      </c>
      <c r="AI367">
        <f>Tabla1_2[[#This Row],[Prima]]+Tabla1_2[[#This Row],[Censantias]]+Tabla1_2[[#This Row],[Base Minima]]+Tabla1_2[[#This Row],[Subsidio de Transporte]]</f>
        <v>2490133.3333333335</v>
      </c>
      <c r="AJ367">
        <f>Tabla1_2[[#This Row],[Pago Neto]]*24</f>
        <v>59763200</v>
      </c>
      <c r="AK367">
        <v>0</v>
      </c>
      <c r="AL367">
        <v>20000</v>
      </c>
      <c r="AM367">
        <v>15</v>
      </c>
    </row>
    <row r="368" spans="1:39" x14ac:dyDescent="0.35">
      <c r="A368" t="s">
        <v>5042</v>
      </c>
      <c r="B368" t="s">
        <v>374</v>
      </c>
      <c r="C368" s="1">
        <v>31804</v>
      </c>
      <c r="D368" t="s">
        <v>1739</v>
      </c>
      <c r="E368" t="s">
        <v>1740</v>
      </c>
      <c r="F368" t="s">
        <v>4042</v>
      </c>
      <c r="G368" t="s">
        <v>3056</v>
      </c>
      <c r="H368" s="1">
        <v>38975.557615740741</v>
      </c>
      <c r="I368" t="s">
        <v>3672</v>
      </c>
      <c r="J368">
        <v>1160000</v>
      </c>
      <c r="K368">
        <v>15</v>
      </c>
      <c r="L368">
        <f>Tabla1_2[[#This Row],[SALARIO]]/30*Tabla1_2[[#This Row],[Dias Liquidados]]</f>
        <v>580000</v>
      </c>
      <c r="M368">
        <f>Tabla1_2[[#This Row],[SALARIO]]/100*14/2</f>
        <v>81200</v>
      </c>
      <c r="N368">
        <v>4</v>
      </c>
      <c r="O368">
        <f>Tabla1_2[[#This Row],[Salario t]]*Tabla1_2[[#This Row],['# de Salarios Minimos]]</f>
        <v>2320000</v>
      </c>
      <c r="P368">
        <f>Tabla1_2[[#This Row],[Salario t]]*12</f>
        <v>6960000</v>
      </c>
      <c r="Q368">
        <v>2</v>
      </c>
      <c r="R368">
        <v>2</v>
      </c>
      <c r="S368">
        <v>50000</v>
      </c>
      <c r="T368">
        <v>250000</v>
      </c>
      <c r="U368">
        <v>5000</v>
      </c>
      <c r="V368">
        <f>Tabla1_2[[#This Row],[SALARIO]]/100*8.4</f>
        <v>97440</v>
      </c>
      <c r="W368">
        <f>Tabla1_2[[#This Row],[Seguridad social]]/2</f>
        <v>48720</v>
      </c>
      <c r="X368">
        <f>Tabla1_2[[#This Row],[Seguridad social]]-Tabla1_2[[#This Row],[salud 4%]]</f>
        <v>48720</v>
      </c>
      <c r="Y368">
        <f>Tabla1_2[[#This Row],[Base Minima]]/30*4</f>
        <v>309333.33333333331</v>
      </c>
      <c r="Z368">
        <f>Tabla1_2[[#This Row],[Fondo de Empleados]]+Tabla1_2[[#This Row],[Seguridad social]]</f>
        <v>406773.33333333331</v>
      </c>
      <c r="AA368">
        <f>Tabla1_2[[#This Row],[SALARIO]]/100*1.4</f>
        <v>16239.999999999998</v>
      </c>
      <c r="AB368">
        <f>Tabla1_2[[#This Row],[Base Minima]]/15*1.5</f>
        <v>232000</v>
      </c>
      <c r="AC368">
        <v>0</v>
      </c>
      <c r="AD368">
        <v>0</v>
      </c>
      <c r="AE368">
        <f>Tabla1_2[[#This Row],[Salario t]]/100*2</f>
        <v>11600</v>
      </c>
      <c r="AF368">
        <f>Tabla1_2[[#This Row],[Censantias]]/100*5</f>
        <v>580</v>
      </c>
      <c r="AG368">
        <f>Tabla1_2[[#This Row],[SALARIO]]/30*2</f>
        <v>77333.333333333328</v>
      </c>
      <c r="AH368">
        <v>0</v>
      </c>
      <c r="AI368">
        <f>Tabla1_2[[#This Row],[Prima]]+Tabla1_2[[#This Row],[Censantias]]+Tabla1_2[[#This Row],[Base Minima]]+Tabla1_2[[#This Row],[Subsidio de Transporte]]</f>
        <v>2490133.3333333335</v>
      </c>
      <c r="AJ368">
        <f>Tabla1_2[[#This Row],[Pago Neto]]*24</f>
        <v>59763200</v>
      </c>
      <c r="AK368">
        <v>0</v>
      </c>
      <c r="AL368">
        <v>20000</v>
      </c>
      <c r="AM368">
        <v>15</v>
      </c>
    </row>
    <row r="369" spans="1:39" x14ac:dyDescent="0.35">
      <c r="A369" t="s">
        <v>5043</v>
      </c>
      <c r="B369" t="s">
        <v>375</v>
      </c>
      <c r="C369" s="1">
        <v>29407</v>
      </c>
      <c r="D369" t="s">
        <v>1741</v>
      </c>
      <c r="E369" t="s">
        <v>1742</v>
      </c>
      <c r="F369" t="s">
        <v>4043</v>
      </c>
      <c r="G369" t="s">
        <v>3057</v>
      </c>
      <c r="H369" s="1">
        <v>40428.678981481484</v>
      </c>
      <c r="I369" t="s">
        <v>3671</v>
      </c>
      <c r="J369">
        <v>1160000</v>
      </c>
      <c r="K369">
        <v>15</v>
      </c>
      <c r="L369">
        <f>Tabla1_2[[#This Row],[SALARIO]]/30*Tabla1_2[[#This Row],[Dias Liquidados]]</f>
        <v>580000</v>
      </c>
      <c r="M369">
        <f>Tabla1_2[[#This Row],[SALARIO]]/100*14/2</f>
        <v>81200</v>
      </c>
      <c r="N369">
        <v>4</v>
      </c>
      <c r="O369">
        <f>Tabla1_2[[#This Row],[Salario t]]*Tabla1_2[[#This Row],['# de Salarios Minimos]]</f>
        <v>2320000</v>
      </c>
      <c r="P369">
        <f>Tabla1_2[[#This Row],[Salario t]]*12</f>
        <v>6960000</v>
      </c>
      <c r="Q369">
        <v>2</v>
      </c>
      <c r="R369">
        <v>2</v>
      </c>
      <c r="S369">
        <v>50000</v>
      </c>
      <c r="T369">
        <v>250000</v>
      </c>
      <c r="U369">
        <v>5000</v>
      </c>
      <c r="V369">
        <f>Tabla1_2[[#This Row],[SALARIO]]/100*8.4</f>
        <v>97440</v>
      </c>
      <c r="W369">
        <f>Tabla1_2[[#This Row],[Seguridad social]]/2</f>
        <v>48720</v>
      </c>
      <c r="X369">
        <f>Tabla1_2[[#This Row],[Seguridad social]]-Tabla1_2[[#This Row],[salud 4%]]</f>
        <v>48720</v>
      </c>
      <c r="Y369">
        <f>Tabla1_2[[#This Row],[Base Minima]]/30*4</f>
        <v>309333.33333333331</v>
      </c>
      <c r="Z369">
        <f>Tabla1_2[[#This Row],[Fondo de Empleados]]+Tabla1_2[[#This Row],[Seguridad social]]</f>
        <v>406773.33333333331</v>
      </c>
      <c r="AA369">
        <f>Tabla1_2[[#This Row],[SALARIO]]/100*1.4</f>
        <v>16239.999999999998</v>
      </c>
      <c r="AB369">
        <f>Tabla1_2[[#This Row],[Base Minima]]/15*1.5</f>
        <v>232000</v>
      </c>
      <c r="AC369">
        <v>0</v>
      </c>
      <c r="AD369">
        <v>0</v>
      </c>
      <c r="AE369">
        <f>Tabla1_2[[#This Row],[Salario t]]/100*2</f>
        <v>11600</v>
      </c>
      <c r="AF369">
        <f>Tabla1_2[[#This Row],[Censantias]]/100*5</f>
        <v>580</v>
      </c>
      <c r="AG369">
        <f>Tabla1_2[[#This Row],[SALARIO]]/30*2</f>
        <v>77333.333333333328</v>
      </c>
      <c r="AH369">
        <v>0</v>
      </c>
      <c r="AI369">
        <f>Tabla1_2[[#This Row],[Prima]]+Tabla1_2[[#This Row],[Censantias]]+Tabla1_2[[#This Row],[Base Minima]]+Tabla1_2[[#This Row],[Subsidio de Transporte]]</f>
        <v>2490133.3333333335</v>
      </c>
      <c r="AJ369">
        <f>Tabla1_2[[#This Row],[Pago Neto]]*24</f>
        <v>59763200</v>
      </c>
      <c r="AK369">
        <v>0</v>
      </c>
      <c r="AL369">
        <v>20000</v>
      </c>
      <c r="AM369">
        <v>15</v>
      </c>
    </row>
    <row r="370" spans="1:39" x14ac:dyDescent="0.35">
      <c r="A370" t="s">
        <v>5044</v>
      </c>
      <c r="B370" t="s">
        <v>376</v>
      </c>
      <c r="C370" s="1">
        <v>31524</v>
      </c>
      <c r="D370" t="s">
        <v>1743</v>
      </c>
      <c r="E370" t="s">
        <v>1744</v>
      </c>
      <c r="F370" t="s">
        <v>4044</v>
      </c>
      <c r="G370" t="s">
        <v>3058</v>
      </c>
      <c r="H370" s="1">
        <v>42996.823703703703</v>
      </c>
      <c r="I370" t="s">
        <v>3674</v>
      </c>
      <c r="J370">
        <v>1160000</v>
      </c>
      <c r="K370">
        <v>15</v>
      </c>
      <c r="L370">
        <f>Tabla1_2[[#This Row],[SALARIO]]/30*Tabla1_2[[#This Row],[Dias Liquidados]]</f>
        <v>580000</v>
      </c>
      <c r="M370">
        <f>Tabla1_2[[#This Row],[SALARIO]]/100*14/2</f>
        <v>81200</v>
      </c>
      <c r="N370">
        <v>5</v>
      </c>
      <c r="O370">
        <f>Tabla1_2[[#This Row],[Salario t]]*Tabla1_2[[#This Row],['# de Salarios Minimos]]</f>
        <v>2900000</v>
      </c>
      <c r="P370">
        <f>Tabla1_2[[#This Row],[Salario t]]*12</f>
        <v>6960000</v>
      </c>
      <c r="Q370">
        <v>2</v>
      </c>
      <c r="R370">
        <v>2</v>
      </c>
      <c r="S370">
        <v>50000</v>
      </c>
      <c r="T370">
        <v>250000</v>
      </c>
      <c r="U370">
        <v>5000</v>
      </c>
      <c r="V370">
        <f>Tabla1_2[[#This Row],[SALARIO]]/100*8.4</f>
        <v>97440</v>
      </c>
      <c r="W370">
        <f>Tabla1_2[[#This Row],[Seguridad social]]/2</f>
        <v>48720</v>
      </c>
      <c r="X370">
        <f>Tabla1_2[[#This Row],[Seguridad social]]-Tabla1_2[[#This Row],[salud 4%]]</f>
        <v>48720</v>
      </c>
      <c r="Y370">
        <f>Tabla1_2[[#This Row],[Base Minima]]/30*4</f>
        <v>386666.66666666669</v>
      </c>
      <c r="Z370">
        <f>Tabla1_2[[#This Row],[Fondo de Empleados]]+Tabla1_2[[#This Row],[Seguridad social]]</f>
        <v>484106.66666666669</v>
      </c>
      <c r="AA370">
        <f>Tabla1_2[[#This Row],[SALARIO]]/100*1.4</f>
        <v>16239.999999999998</v>
      </c>
      <c r="AB370">
        <f>Tabla1_2[[#This Row],[Base Minima]]/15*1.5</f>
        <v>290000</v>
      </c>
      <c r="AC370">
        <v>0</v>
      </c>
      <c r="AD370">
        <v>0</v>
      </c>
      <c r="AE370">
        <f>Tabla1_2[[#This Row],[Salario t]]/100*2</f>
        <v>11600</v>
      </c>
      <c r="AF370">
        <f>Tabla1_2[[#This Row],[Censantias]]/100*5</f>
        <v>580</v>
      </c>
      <c r="AG370">
        <f>Tabla1_2[[#This Row],[SALARIO]]/30*2</f>
        <v>77333.333333333328</v>
      </c>
      <c r="AH370">
        <v>0</v>
      </c>
      <c r="AI370">
        <f>Tabla1_2[[#This Row],[Prima]]+Tabla1_2[[#This Row],[Censantias]]+Tabla1_2[[#This Row],[Base Minima]]+Tabla1_2[[#This Row],[Subsidio de Transporte]]</f>
        <v>3070133.3333333335</v>
      </c>
      <c r="AJ370">
        <f>Tabla1_2[[#This Row],[Pago Neto]]*24</f>
        <v>73683200</v>
      </c>
      <c r="AK370">
        <v>0</v>
      </c>
      <c r="AL370">
        <v>20000</v>
      </c>
      <c r="AM370">
        <v>15</v>
      </c>
    </row>
    <row r="371" spans="1:39" x14ac:dyDescent="0.35">
      <c r="A371" t="s">
        <v>5045</v>
      </c>
      <c r="B371" t="s">
        <v>377</v>
      </c>
      <c r="C371" s="1">
        <v>33981</v>
      </c>
      <c r="D371" t="s">
        <v>1745</v>
      </c>
      <c r="E371" t="s">
        <v>1746</v>
      </c>
      <c r="F371" t="s">
        <v>4045</v>
      </c>
      <c r="G371" t="s">
        <v>3059</v>
      </c>
      <c r="H371" s="1">
        <v>41701.884074074071</v>
      </c>
      <c r="I371" t="s">
        <v>3675</v>
      </c>
      <c r="J371">
        <v>1160000</v>
      </c>
      <c r="K371">
        <v>15</v>
      </c>
      <c r="L371">
        <f>Tabla1_2[[#This Row],[SALARIO]]/30*Tabla1_2[[#This Row],[Dias Liquidados]]</f>
        <v>580000</v>
      </c>
      <c r="M371">
        <f>Tabla1_2[[#This Row],[SALARIO]]/100*14/2</f>
        <v>81200</v>
      </c>
      <c r="N371">
        <v>5</v>
      </c>
      <c r="O371">
        <f>Tabla1_2[[#This Row],[Salario t]]*Tabla1_2[[#This Row],['# de Salarios Minimos]]</f>
        <v>2900000</v>
      </c>
      <c r="P371">
        <f>Tabla1_2[[#This Row],[Salario t]]*12</f>
        <v>6960000</v>
      </c>
      <c r="Q371">
        <v>2</v>
      </c>
      <c r="R371">
        <v>2</v>
      </c>
      <c r="S371">
        <v>50000</v>
      </c>
      <c r="T371">
        <v>250000</v>
      </c>
      <c r="U371">
        <v>5000</v>
      </c>
      <c r="V371">
        <f>Tabla1_2[[#This Row],[SALARIO]]/100*8.4</f>
        <v>97440</v>
      </c>
      <c r="W371">
        <f>Tabla1_2[[#This Row],[Seguridad social]]/2</f>
        <v>48720</v>
      </c>
      <c r="X371">
        <f>Tabla1_2[[#This Row],[Seguridad social]]-Tabla1_2[[#This Row],[salud 4%]]</f>
        <v>48720</v>
      </c>
      <c r="Y371">
        <f>Tabla1_2[[#This Row],[Base Minima]]/30*4</f>
        <v>386666.66666666669</v>
      </c>
      <c r="Z371">
        <f>Tabla1_2[[#This Row],[Fondo de Empleados]]+Tabla1_2[[#This Row],[Seguridad social]]</f>
        <v>484106.66666666669</v>
      </c>
      <c r="AA371">
        <f>Tabla1_2[[#This Row],[SALARIO]]/100*1.4</f>
        <v>16239.999999999998</v>
      </c>
      <c r="AB371">
        <f>Tabla1_2[[#This Row],[Base Minima]]/15*1.5</f>
        <v>290000</v>
      </c>
      <c r="AC371">
        <v>0</v>
      </c>
      <c r="AD371">
        <v>0</v>
      </c>
      <c r="AE371">
        <f>Tabla1_2[[#This Row],[Salario t]]/100*2</f>
        <v>11600</v>
      </c>
      <c r="AF371">
        <f>Tabla1_2[[#This Row],[Censantias]]/100*5</f>
        <v>580</v>
      </c>
      <c r="AG371">
        <f>Tabla1_2[[#This Row],[SALARIO]]/30*2</f>
        <v>77333.333333333328</v>
      </c>
      <c r="AH371">
        <v>0</v>
      </c>
      <c r="AI371">
        <f>Tabla1_2[[#This Row],[Prima]]+Tabla1_2[[#This Row],[Censantias]]+Tabla1_2[[#This Row],[Base Minima]]+Tabla1_2[[#This Row],[Subsidio de Transporte]]</f>
        <v>3070133.3333333335</v>
      </c>
      <c r="AJ371">
        <f>Tabla1_2[[#This Row],[Pago Neto]]*24</f>
        <v>73683200</v>
      </c>
      <c r="AK371">
        <v>0</v>
      </c>
      <c r="AL371">
        <v>20000</v>
      </c>
      <c r="AM371">
        <v>15</v>
      </c>
    </row>
    <row r="372" spans="1:39" x14ac:dyDescent="0.35">
      <c r="A372" t="s">
        <v>5046</v>
      </c>
      <c r="B372" t="s">
        <v>378</v>
      </c>
      <c r="C372" s="1">
        <v>27876</v>
      </c>
      <c r="D372" t="s">
        <v>1747</v>
      </c>
      <c r="E372" t="s">
        <v>1748</v>
      </c>
      <c r="F372" t="s">
        <v>4046</v>
      </c>
      <c r="G372" t="s">
        <v>3060</v>
      </c>
      <c r="H372" s="1">
        <v>42553.572118055556</v>
      </c>
      <c r="I372" t="s">
        <v>3671</v>
      </c>
      <c r="J372">
        <v>1160000</v>
      </c>
      <c r="K372">
        <v>15</v>
      </c>
      <c r="L372">
        <f>Tabla1_2[[#This Row],[SALARIO]]/30*Tabla1_2[[#This Row],[Dias Liquidados]]</f>
        <v>580000</v>
      </c>
      <c r="M372">
        <f>Tabla1_2[[#This Row],[SALARIO]]/100*14/2</f>
        <v>81200</v>
      </c>
      <c r="N372">
        <v>6</v>
      </c>
      <c r="O372">
        <f>Tabla1_2[[#This Row],[Salario t]]*Tabla1_2[[#This Row],['# de Salarios Minimos]]</f>
        <v>3480000</v>
      </c>
      <c r="P372">
        <f>Tabla1_2[[#This Row],[Salario t]]*12</f>
        <v>6960000</v>
      </c>
      <c r="Q372">
        <v>2</v>
      </c>
      <c r="R372">
        <v>2</v>
      </c>
      <c r="S372">
        <v>50000</v>
      </c>
      <c r="T372">
        <v>250000</v>
      </c>
      <c r="U372">
        <v>5000</v>
      </c>
      <c r="V372">
        <f>Tabla1_2[[#This Row],[SALARIO]]/100*8.4</f>
        <v>97440</v>
      </c>
      <c r="W372">
        <f>Tabla1_2[[#This Row],[Seguridad social]]/2</f>
        <v>48720</v>
      </c>
      <c r="X372">
        <f>Tabla1_2[[#This Row],[Seguridad social]]-Tabla1_2[[#This Row],[salud 4%]]</f>
        <v>48720</v>
      </c>
      <c r="Y372">
        <f>Tabla1_2[[#This Row],[Base Minima]]/30*4</f>
        <v>464000</v>
      </c>
      <c r="Z372">
        <f>Tabla1_2[[#This Row],[Fondo de Empleados]]+Tabla1_2[[#This Row],[Seguridad social]]</f>
        <v>561440</v>
      </c>
      <c r="AA372">
        <f>Tabla1_2[[#This Row],[SALARIO]]/100*1.4</f>
        <v>16239.999999999998</v>
      </c>
      <c r="AB372">
        <f>Tabla1_2[[#This Row],[Base Minima]]/15*1.5</f>
        <v>348000</v>
      </c>
      <c r="AC372">
        <v>0</v>
      </c>
      <c r="AD372">
        <v>0</v>
      </c>
      <c r="AE372">
        <f>Tabla1_2[[#This Row],[Salario t]]/100*2</f>
        <v>11600</v>
      </c>
      <c r="AF372">
        <f>Tabla1_2[[#This Row],[Censantias]]/100*5</f>
        <v>580</v>
      </c>
      <c r="AG372">
        <f>Tabla1_2[[#This Row],[SALARIO]]/30*2</f>
        <v>77333.333333333328</v>
      </c>
      <c r="AH372">
        <v>0</v>
      </c>
      <c r="AI372">
        <f>Tabla1_2[[#This Row],[Prima]]+Tabla1_2[[#This Row],[Censantias]]+Tabla1_2[[#This Row],[Base Minima]]+Tabla1_2[[#This Row],[Subsidio de Transporte]]</f>
        <v>3650133.3333333335</v>
      </c>
      <c r="AJ372">
        <f>Tabla1_2[[#This Row],[Pago Neto]]*24</f>
        <v>87603200</v>
      </c>
      <c r="AK372">
        <v>0</v>
      </c>
      <c r="AL372">
        <v>20000</v>
      </c>
      <c r="AM372">
        <v>15</v>
      </c>
    </row>
    <row r="373" spans="1:39" x14ac:dyDescent="0.35">
      <c r="A373" t="s">
        <v>5047</v>
      </c>
      <c r="B373" t="s">
        <v>379</v>
      </c>
      <c r="C373" s="1">
        <v>32862</v>
      </c>
      <c r="D373" t="s">
        <v>1749</v>
      </c>
      <c r="E373" t="s">
        <v>1750</v>
      </c>
      <c r="F373" t="s">
        <v>4047</v>
      </c>
      <c r="G373" t="s">
        <v>3061</v>
      </c>
      <c r="H373" s="1">
        <v>41805.475636574076</v>
      </c>
      <c r="I373" t="s">
        <v>3674</v>
      </c>
      <c r="J373">
        <v>1160000</v>
      </c>
      <c r="K373">
        <v>15</v>
      </c>
      <c r="L373">
        <f>Tabla1_2[[#This Row],[SALARIO]]/30*Tabla1_2[[#This Row],[Dias Liquidados]]</f>
        <v>580000</v>
      </c>
      <c r="M373">
        <f>Tabla1_2[[#This Row],[SALARIO]]/100*14/2</f>
        <v>81200</v>
      </c>
      <c r="N373">
        <v>6</v>
      </c>
      <c r="O373">
        <f>Tabla1_2[[#This Row],[Salario t]]*Tabla1_2[[#This Row],['# de Salarios Minimos]]</f>
        <v>3480000</v>
      </c>
      <c r="P373">
        <f>Tabla1_2[[#This Row],[Salario t]]*12</f>
        <v>6960000</v>
      </c>
      <c r="Q373">
        <v>2</v>
      </c>
      <c r="R373">
        <v>2</v>
      </c>
      <c r="S373">
        <v>50000</v>
      </c>
      <c r="T373">
        <v>250000</v>
      </c>
      <c r="U373">
        <v>5000</v>
      </c>
      <c r="V373">
        <f>Tabla1_2[[#This Row],[SALARIO]]/100*8.4</f>
        <v>97440</v>
      </c>
      <c r="W373">
        <f>Tabla1_2[[#This Row],[Seguridad social]]/2</f>
        <v>48720</v>
      </c>
      <c r="X373">
        <f>Tabla1_2[[#This Row],[Seguridad social]]-Tabla1_2[[#This Row],[salud 4%]]</f>
        <v>48720</v>
      </c>
      <c r="Y373">
        <f>Tabla1_2[[#This Row],[Base Minima]]/30*4</f>
        <v>464000</v>
      </c>
      <c r="Z373">
        <f>Tabla1_2[[#This Row],[Fondo de Empleados]]+Tabla1_2[[#This Row],[Seguridad social]]</f>
        <v>561440</v>
      </c>
      <c r="AA373">
        <f>Tabla1_2[[#This Row],[SALARIO]]/100*1.4</f>
        <v>16239.999999999998</v>
      </c>
      <c r="AB373">
        <f>Tabla1_2[[#This Row],[Base Minima]]/15*1.5</f>
        <v>348000</v>
      </c>
      <c r="AC373">
        <v>0</v>
      </c>
      <c r="AD373">
        <v>0</v>
      </c>
      <c r="AE373">
        <f>Tabla1_2[[#This Row],[Salario t]]/100*2</f>
        <v>11600</v>
      </c>
      <c r="AF373">
        <f>Tabla1_2[[#This Row],[Censantias]]/100*5</f>
        <v>580</v>
      </c>
      <c r="AG373">
        <f>Tabla1_2[[#This Row],[SALARIO]]/30*2</f>
        <v>77333.333333333328</v>
      </c>
      <c r="AH373">
        <v>0</v>
      </c>
      <c r="AI373">
        <f>Tabla1_2[[#This Row],[Prima]]+Tabla1_2[[#This Row],[Censantias]]+Tabla1_2[[#This Row],[Base Minima]]+Tabla1_2[[#This Row],[Subsidio de Transporte]]</f>
        <v>3650133.3333333335</v>
      </c>
      <c r="AJ373">
        <f>Tabla1_2[[#This Row],[Pago Neto]]*24</f>
        <v>87603200</v>
      </c>
      <c r="AK373">
        <v>0</v>
      </c>
      <c r="AL373">
        <v>20000</v>
      </c>
      <c r="AM373">
        <v>15</v>
      </c>
    </row>
    <row r="374" spans="1:39" x14ac:dyDescent="0.35">
      <c r="A374" t="s">
        <v>5048</v>
      </c>
      <c r="B374" t="s">
        <v>380</v>
      </c>
      <c r="C374" s="1">
        <v>31235</v>
      </c>
      <c r="D374" t="s">
        <v>1751</v>
      </c>
      <c r="E374" t="s">
        <v>1752</v>
      </c>
      <c r="F374" t="s">
        <v>4048</v>
      </c>
      <c r="G374" t="s">
        <v>3062</v>
      </c>
      <c r="H374" s="1">
        <v>41483.868437500001</v>
      </c>
      <c r="I374" t="s">
        <v>3673</v>
      </c>
      <c r="J374">
        <v>1160000</v>
      </c>
      <c r="K374">
        <v>15</v>
      </c>
      <c r="L374">
        <f>Tabla1_2[[#This Row],[SALARIO]]/30*Tabla1_2[[#This Row],[Dias Liquidados]]</f>
        <v>580000</v>
      </c>
      <c r="M374">
        <f>Tabla1_2[[#This Row],[SALARIO]]/100*14/2</f>
        <v>81200</v>
      </c>
      <c r="N374">
        <v>4</v>
      </c>
      <c r="O374">
        <f>Tabla1_2[[#This Row],[Salario t]]*Tabla1_2[[#This Row],['# de Salarios Minimos]]</f>
        <v>2320000</v>
      </c>
      <c r="P374">
        <f>Tabla1_2[[#This Row],[Salario t]]*12</f>
        <v>6960000</v>
      </c>
      <c r="Q374">
        <v>2</v>
      </c>
      <c r="R374">
        <v>2</v>
      </c>
      <c r="S374">
        <v>50000</v>
      </c>
      <c r="T374">
        <v>250000</v>
      </c>
      <c r="U374">
        <v>5000</v>
      </c>
      <c r="V374">
        <f>Tabla1_2[[#This Row],[SALARIO]]/100*8.4</f>
        <v>97440</v>
      </c>
      <c r="W374">
        <f>Tabla1_2[[#This Row],[Seguridad social]]/2</f>
        <v>48720</v>
      </c>
      <c r="X374">
        <f>Tabla1_2[[#This Row],[Seguridad social]]-Tabla1_2[[#This Row],[salud 4%]]</f>
        <v>48720</v>
      </c>
      <c r="Y374">
        <f>Tabla1_2[[#This Row],[Base Minima]]/30*4</f>
        <v>309333.33333333331</v>
      </c>
      <c r="Z374">
        <f>Tabla1_2[[#This Row],[Fondo de Empleados]]+Tabla1_2[[#This Row],[Seguridad social]]</f>
        <v>406773.33333333331</v>
      </c>
      <c r="AA374">
        <f>Tabla1_2[[#This Row],[SALARIO]]/100*1.4</f>
        <v>16239.999999999998</v>
      </c>
      <c r="AB374">
        <f>Tabla1_2[[#This Row],[Base Minima]]/15*1.5</f>
        <v>232000</v>
      </c>
      <c r="AC374">
        <v>0</v>
      </c>
      <c r="AD374">
        <v>0</v>
      </c>
      <c r="AE374">
        <f>Tabla1_2[[#This Row],[Salario t]]/100*2</f>
        <v>11600</v>
      </c>
      <c r="AF374">
        <f>Tabla1_2[[#This Row],[Censantias]]/100*5</f>
        <v>580</v>
      </c>
      <c r="AG374">
        <f>Tabla1_2[[#This Row],[SALARIO]]/30*2</f>
        <v>77333.333333333328</v>
      </c>
      <c r="AH374">
        <v>0</v>
      </c>
      <c r="AI374">
        <f>Tabla1_2[[#This Row],[Prima]]+Tabla1_2[[#This Row],[Censantias]]+Tabla1_2[[#This Row],[Base Minima]]+Tabla1_2[[#This Row],[Subsidio de Transporte]]</f>
        <v>2490133.3333333335</v>
      </c>
      <c r="AJ374">
        <f>Tabla1_2[[#This Row],[Pago Neto]]*24</f>
        <v>59763200</v>
      </c>
      <c r="AK374">
        <v>0</v>
      </c>
      <c r="AL374">
        <v>20000</v>
      </c>
      <c r="AM374">
        <v>15</v>
      </c>
    </row>
    <row r="375" spans="1:39" x14ac:dyDescent="0.35">
      <c r="A375" t="s">
        <v>5049</v>
      </c>
      <c r="B375" t="s">
        <v>381</v>
      </c>
      <c r="C375" s="1">
        <v>28296</v>
      </c>
      <c r="D375" t="s">
        <v>1753</v>
      </c>
      <c r="E375" t="s">
        <v>1754</v>
      </c>
      <c r="F375" t="s">
        <v>4049</v>
      </c>
      <c r="G375" t="s">
        <v>3063</v>
      </c>
      <c r="H375" s="1">
        <v>44024.496678240743</v>
      </c>
      <c r="I375" t="s">
        <v>3674</v>
      </c>
      <c r="J375">
        <v>1160000</v>
      </c>
      <c r="K375">
        <v>15</v>
      </c>
      <c r="L375">
        <f>Tabla1_2[[#This Row],[SALARIO]]/30*Tabla1_2[[#This Row],[Dias Liquidados]]</f>
        <v>580000</v>
      </c>
      <c r="M375">
        <f>Tabla1_2[[#This Row],[SALARIO]]/100*14/2</f>
        <v>81200</v>
      </c>
      <c r="N375">
        <v>4</v>
      </c>
      <c r="O375">
        <f>Tabla1_2[[#This Row],[Salario t]]*Tabla1_2[[#This Row],['# de Salarios Minimos]]</f>
        <v>2320000</v>
      </c>
      <c r="P375">
        <f>Tabla1_2[[#This Row],[Salario t]]*12</f>
        <v>6960000</v>
      </c>
      <c r="Q375">
        <v>2</v>
      </c>
      <c r="R375">
        <v>2</v>
      </c>
      <c r="S375">
        <v>50000</v>
      </c>
      <c r="T375">
        <v>250000</v>
      </c>
      <c r="U375">
        <v>5000</v>
      </c>
      <c r="V375">
        <f>Tabla1_2[[#This Row],[SALARIO]]/100*8.4</f>
        <v>97440</v>
      </c>
      <c r="W375">
        <f>Tabla1_2[[#This Row],[Seguridad social]]/2</f>
        <v>48720</v>
      </c>
      <c r="X375">
        <f>Tabla1_2[[#This Row],[Seguridad social]]-Tabla1_2[[#This Row],[salud 4%]]</f>
        <v>48720</v>
      </c>
      <c r="Y375">
        <f>Tabla1_2[[#This Row],[Base Minima]]/30*4</f>
        <v>309333.33333333331</v>
      </c>
      <c r="Z375">
        <f>Tabla1_2[[#This Row],[Fondo de Empleados]]+Tabla1_2[[#This Row],[Seguridad social]]</f>
        <v>406773.33333333331</v>
      </c>
      <c r="AA375">
        <f>Tabla1_2[[#This Row],[SALARIO]]/100*1.4</f>
        <v>16239.999999999998</v>
      </c>
      <c r="AB375">
        <f>Tabla1_2[[#This Row],[Base Minima]]/15*1.5</f>
        <v>232000</v>
      </c>
      <c r="AC375">
        <v>0</v>
      </c>
      <c r="AD375">
        <v>0</v>
      </c>
      <c r="AE375">
        <f>Tabla1_2[[#This Row],[Salario t]]/100*2</f>
        <v>11600</v>
      </c>
      <c r="AF375">
        <f>Tabla1_2[[#This Row],[Censantias]]/100*5</f>
        <v>580</v>
      </c>
      <c r="AG375">
        <f>Tabla1_2[[#This Row],[SALARIO]]/30*2</f>
        <v>77333.333333333328</v>
      </c>
      <c r="AH375">
        <v>0</v>
      </c>
      <c r="AI375">
        <f>Tabla1_2[[#This Row],[Prima]]+Tabla1_2[[#This Row],[Censantias]]+Tabla1_2[[#This Row],[Base Minima]]+Tabla1_2[[#This Row],[Subsidio de Transporte]]</f>
        <v>2490133.3333333335</v>
      </c>
      <c r="AJ375">
        <f>Tabla1_2[[#This Row],[Pago Neto]]*24</f>
        <v>59763200</v>
      </c>
      <c r="AK375">
        <v>0</v>
      </c>
      <c r="AL375">
        <v>20000</v>
      </c>
      <c r="AM375">
        <v>15</v>
      </c>
    </row>
    <row r="376" spans="1:39" x14ac:dyDescent="0.35">
      <c r="A376" t="s">
        <v>5050</v>
      </c>
      <c r="B376" t="s">
        <v>382</v>
      </c>
      <c r="C376" s="1">
        <v>34758</v>
      </c>
      <c r="D376" t="s">
        <v>1755</v>
      </c>
      <c r="E376" t="s">
        <v>1756</v>
      </c>
      <c r="F376" t="s">
        <v>4050</v>
      </c>
      <c r="G376" t="s">
        <v>3064</v>
      </c>
      <c r="H376" s="1">
        <v>39376.229270833333</v>
      </c>
      <c r="I376" t="s">
        <v>3673</v>
      </c>
      <c r="J376">
        <v>1160000</v>
      </c>
      <c r="K376">
        <v>15</v>
      </c>
      <c r="L376">
        <f>Tabla1_2[[#This Row],[SALARIO]]/30*Tabla1_2[[#This Row],[Dias Liquidados]]</f>
        <v>580000</v>
      </c>
      <c r="M376">
        <f>Tabla1_2[[#This Row],[SALARIO]]/100*14/2</f>
        <v>81200</v>
      </c>
      <c r="N376">
        <v>5</v>
      </c>
      <c r="O376">
        <f>Tabla1_2[[#This Row],[Salario t]]*Tabla1_2[[#This Row],['# de Salarios Minimos]]</f>
        <v>2900000</v>
      </c>
      <c r="P376">
        <f>Tabla1_2[[#This Row],[Salario t]]*12</f>
        <v>6960000</v>
      </c>
      <c r="Q376">
        <v>2</v>
      </c>
      <c r="R376">
        <v>2</v>
      </c>
      <c r="S376">
        <v>50000</v>
      </c>
      <c r="T376">
        <v>250000</v>
      </c>
      <c r="U376">
        <v>5000</v>
      </c>
      <c r="V376">
        <f>Tabla1_2[[#This Row],[SALARIO]]/100*8.4</f>
        <v>97440</v>
      </c>
      <c r="W376">
        <f>Tabla1_2[[#This Row],[Seguridad social]]/2</f>
        <v>48720</v>
      </c>
      <c r="X376">
        <f>Tabla1_2[[#This Row],[Seguridad social]]-Tabla1_2[[#This Row],[salud 4%]]</f>
        <v>48720</v>
      </c>
      <c r="Y376">
        <f>Tabla1_2[[#This Row],[Base Minima]]/30*4</f>
        <v>386666.66666666669</v>
      </c>
      <c r="Z376">
        <f>Tabla1_2[[#This Row],[Fondo de Empleados]]+Tabla1_2[[#This Row],[Seguridad social]]</f>
        <v>484106.66666666669</v>
      </c>
      <c r="AA376">
        <f>Tabla1_2[[#This Row],[SALARIO]]/100*1.4</f>
        <v>16239.999999999998</v>
      </c>
      <c r="AB376">
        <f>Tabla1_2[[#This Row],[Base Minima]]/15*1.5</f>
        <v>290000</v>
      </c>
      <c r="AC376">
        <v>0</v>
      </c>
      <c r="AD376">
        <v>0</v>
      </c>
      <c r="AE376">
        <f>Tabla1_2[[#This Row],[Salario t]]/100*2</f>
        <v>11600</v>
      </c>
      <c r="AF376">
        <f>Tabla1_2[[#This Row],[Censantias]]/100*5</f>
        <v>580</v>
      </c>
      <c r="AG376">
        <f>Tabla1_2[[#This Row],[SALARIO]]/30*2</f>
        <v>77333.333333333328</v>
      </c>
      <c r="AH376">
        <v>0</v>
      </c>
      <c r="AI376">
        <f>Tabla1_2[[#This Row],[Prima]]+Tabla1_2[[#This Row],[Censantias]]+Tabla1_2[[#This Row],[Base Minima]]+Tabla1_2[[#This Row],[Subsidio de Transporte]]</f>
        <v>3070133.3333333335</v>
      </c>
      <c r="AJ376">
        <f>Tabla1_2[[#This Row],[Pago Neto]]*24</f>
        <v>73683200</v>
      </c>
      <c r="AK376">
        <v>0</v>
      </c>
      <c r="AL376">
        <v>20000</v>
      </c>
      <c r="AM376">
        <v>15</v>
      </c>
    </row>
    <row r="377" spans="1:39" x14ac:dyDescent="0.35">
      <c r="A377" t="s">
        <v>5051</v>
      </c>
      <c r="B377" t="s">
        <v>383</v>
      </c>
      <c r="C377" s="1">
        <v>31422</v>
      </c>
      <c r="D377" t="s">
        <v>1757</v>
      </c>
      <c r="E377" t="s">
        <v>1758</v>
      </c>
      <c r="F377" t="s">
        <v>4051</v>
      </c>
      <c r="G377" t="s">
        <v>3065</v>
      </c>
      <c r="H377" s="1">
        <v>42481.875219907408</v>
      </c>
      <c r="I377" t="s">
        <v>3671</v>
      </c>
      <c r="J377">
        <v>1160000</v>
      </c>
      <c r="K377">
        <v>15</v>
      </c>
      <c r="L377">
        <f>Tabla1_2[[#This Row],[SALARIO]]/30*Tabla1_2[[#This Row],[Dias Liquidados]]</f>
        <v>580000</v>
      </c>
      <c r="M377">
        <f>Tabla1_2[[#This Row],[SALARIO]]/100*14/2</f>
        <v>81200</v>
      </c>
      <c r="N377">
        <v>5</v>
      </c>
      <c r="O377">
        <f>Tabla1_2[[#This Row],[Salario t]]*Tabla1_2[[#This Row],['# de Salarios Minimos]]</f>
        <v>2900000</v>
      </c>
      <c r="P377">
        <f>Tabla1_2[[#This Row],[Salario t]]*12</f>
        <v>6960000</v>
      </c>
      <c r="Q377">
        <v>2</v>
      </c>
      <c r="R377">
        <v>2</v>
      </c>
      <c r="S377">
        <v>50000</v>
      </c>
      <c r="T377">
        <v>250000</v>
      </c>
      <c r="U377">
        <v>5000</v>
      </c>
      <c r="V377">
        <f>Tabla1_2[[#This Row],[SALARIO]]/100*8.4</f>
        <v>97440</v>
      </c>
      <c r="W377">
        <f>Tabla1_2[[#This Row],[Seguridad social]]/2</f>
        <v>48720</v>
      </c>
      <c r="X377">
        <f>Tabla1_2[[#This Row],[Seguridad social]]-Tabla1_2[[#This Row],[salud 4%]]</f>
        <v>48720</v>
      </c>
      <c r="Y377">
        <f>Tabla1_2[[#This Row],[Base Minima]]/30*4</f>
        <v>386666.66666666669</v>
      </c>
      <c r="Z377">
        <f>Tabla1_2[[#This Row],[Fondo de Empleados]]+Tabla1_2[[#This Row],[Seguridad social]]</f>
        <v>484106.66666666669</v>
      </c>
      <c r="AA377">
        <f>Tabla1_2[[#This Row],[SALARIO]]/100*1.4</f>
        <v>16239.999999999998</v>
      </c>
      <c r="AB377">
        <f>Tabla1_2[[#This Row],[Base Minima]]/15*1.5</f>
        <v>290000</v>
      </c>
      <c r="AC377">
        <v>0</v>
      </c>
      <c r="AD377">
        <v>0</v>
      </c>
      <c r="AE377">
        <f>Tabla1_2[[#This Row],[Salario t]]/100*2</f>
        <v>11600</v>
      </c>
      <c r="AF377">
        <f>Tabla1_2[[#This Row],[Censantias]]/100*5</f>
        <v>580</v>
      </c>
      <c r="AG377">
        <f>Tabla1_2[[#This Row],[SALARIO]]/30*2</f>
        <v>77333.333333333328</v>
      </c>
      <c r="AH377">
        <v>0</v>
      </c>
      <c r="AI377">
        <f>Tabla1_2[[#This Row],[Prima]]+Tabla1_2[[#This Row],[Censantias]]+Tabla1_2[[#This Row],[Base Minima]]+Tabla1_2[[#This Row],[Subsidio de Transporte]]</f>
        <v>3070133.3333333335</v>
      </c>
      <c r="AJ377">
        <f>Tabla1_2[[#This Row],[Pago Neto]]*24</f>
        <v>73683200</v>
      </c>
      <c r="AK377">
        <v>0</v>
      </c>
      <c r="AL377">
        <v>20000</v>
      </c>
      <c r="AM377">
        <v>15</v>
      </c>
    </row>
    <row r="378" spans="1:39" x14ac:dyDescent="0.35">
      <c r="A378" t="s">
        <v>5052</v>
      </c>
      <c r="B378" t="s">
        <v>384</v>
      </c>
      <c r="C378" s="1">
        <v>33256</v>
      </c>
      <c r="D378" t="s">
        <v>1759</v>
      </c>
      <c r="E378" t="s">
        <v>1760</v>
      </c>
      <c r="F378" t="s">
        <v>4052</v>
      </c>
      <c r="G378" t="s">
        <v>3066</v>
      </c>
      <c r="H378" s="1">
        <v>38859.24759259259</v>
      </c>
      <c r="I378" t="s">
        <v>3674</v>
      </c>
      <c r="J378">
        <v>1160000</v>
      </c>
      <c r="K378">
        <v>15</v>
      </c>
      <c r="L378">
        <f>Tabla1_2[[#This Row],[SALARIO]]/30*Tabla1_2[[#This Row],[Dias Liquidados]]</f>
        <v>580000</v>
      </c>
      <c r="M378">
        <f>Tabla1_2[[#This Row],[SALARIO]]/100*14/2</f>
        <v>81200</v>
      </c>
      <c r="N378">
        <v>6</v>
      </c>
      <c r="O378">
        <f>Tabla1_2[[#This Row],[Salario t]]*Tabla1_2[[#This Row],['# de Salarios Minimos]]</f>
        <v>3480000</v>
      </c>
      <c r="P378">
        <f>Tabla1_2[[#This Row],[Salario t]]*12</f>
        <v>6960000</v>
      </c>
      <c r="Q378">
        <v>2</v>
      </c>
      <c r="R378">
        <v>2</v>
      </c>
      <c r="S378">
        <v>50000</v>
      </c>
      <c r="T378">
        <v>250000</v>
      </c>
      <c r="U378">
        <v>5000</v>
      </c>
      <c r="V378">
        <f>Tabla1_2[[#This Row],[SALARIO]]/100*8.4</f>
        <v>97440</v>
      </c>
      <c r="W378">
        <f>Tabla1_2[[#This Row],[Seguridad social]]/2</f>
        <v>48720</v>
      </c>
      <c r="X378">
        <f>Tabla1_2[[#This Row],[Seguridad social]]-Tabla1_2[[#This Row],[salud 4%]]</f>
        <v>48720</v>
      </c>
      <c r="Y378">
        <f>Tabla1_2[[#This Row],[Base Minima]]/30*4</f>
        <v>464000</v>
      </c>
      <c r="Z378">
        <f>Tabla1_2[[#This Row],[Fondo de Empleados]]+Tabla1_2[[#This Row],[Seguridad social]]</f>
        <v>561440</v>
      </c>
      <c r="AA378">
        <f>Tabla1_2[[#This Row],[SALARIO]]/100*1.4</f>
        <v>16239.999999999998</v>
      </c>
      <c r="AB378">
        <f>Tabla1_2[[#This Row],[Base Minima]]/15*1.5</f>
        <v>348000</v>
      </c>
      <c r="AC378">
        <v>0</v>
      </c>
      <c r="AD378">
        <v>0</v>
      </c>
      <c r="AE378">
        <f>Tabla1_2[[#This Row],[Salario t]]/100*2</f>
        <v>11600</v>
      </c>
      <c r="AF378">
        <f>Tabla1_2[[#This Row],[Censantias]]/100*5</f>
        <v>580</v>
      </c>
      <c r="AG378">
        <f>Tabla1_2[[#This Row],[SALARIO]]/30*2</f>
        <v>77333.333333333328</v>
      </c>
      <c r="AH378">
        <v>0</v>
      </c>
      <c r="AI378">
        <f>Tabla1_2[[#This Row],[Prima]]+Tabla1_2[[#This Row],[Censantias]]+Tabla1_2[[#This Row],[Base Minima]]+Tabla1_2[[#This Row],[Subsidio de Transporte]]</f>
        <v>3650133.3333333335</v>
      </c>
      <c r="AJ378">
        <f>Tabla1_2[[#This Row],[Pago Neto]]*24</f>
        <v>87603200</v>
      </c>
      <c r="AK378">
        <v>0</v>
      </c>
      <c r="AL378">
        <v>20000</v>
      </c>
      <c r="AM378">
        <v>15</v>
      </c>
    </row>
    <row r="379" spans="1:39" x14ac:dyDescent="0.35">
      <c r="A379" t="s">
        <v>5053</v>
      </c>
      <c r="B379" t="s">
        <v>385</v>
      </c>
      <c r="C379" s="1">
        <v>29404</v>
      </c>
      <c r="D379" t="s">
        <v>1761</v>
      </c>
      <c r="E379" t="s">
        <v>1762</v>
      </c>
      <c r="F379" t="s">
        <v>4053</v>
      </c>
      <c r="G379" t="s">
        <v>3067</v>
      </c>
      <c r="H379" s="1">
        <v>40375.483344907407</v>
      </c>
      <c r="I379" t="s">
        <v>3675</v>
      </c>
      <c r="J379">
        <v>1160000</v>
      </c>
      <c r="K379">
        <v>15</v>
      </c>
      <c r="L379">
        <f>Tabla1_2[[#This Row],[SALARIO]]/30*Tabla1_2[[#This Row],[Dias Liquidados]]</f>
        <v>580000</v>
      </c>
      <c r="M379">
        <f>Tabla1_2[[#This Row],[SALARIO]]/100*14/2</f>
        <v>81200</v>
      </c>
      <c r="N379">
        <v>6</v>
      </c>
      <c r="O379">
        <f>Tabla1_2[[#This Row],[Salario t]]*Tabla1_2[[#This Row],['# de Salarios Minimos]]</f>
        <v>3480000</v>
      </c>
      <c r="P379">
        <f>Tabla1_2[[#This Row],[Salario t]]*12</f>
        <v>6960000</v>
      </c>
      <c r="Q379">
        <v>2</v>
      </c>
      <c r="R379">
        <v>2</v>
      </c>
      <c r="S379">
        <v>50000</v>
      </c>
      <c r="T379">
        <v>250000</v>
      </c>
      <c r="U379">
        <v>5000</v>
      </c>
      <c r="V379">
        <f>Tabla1_2[[#This Row],[SALARIO]]/100*8.4</f>
        <v>97440</v>
      </c>
      <c r="W379">
        <f>Tabla1_2[[#This Row],[Seguridad social]]/2</f>
        <v>48720</v>
      </c>
      <c r="X379">
        <f>Tabla1_2[[#This Row],[Seguridad social]]-Tabla1_2[[#This Row],[salud 4%]]</f>
        <v>48720</v>
      </c>
      <c r="Y379">
        <f>Tabla1_2[[#This Row],[Base Minima]]/30*4</f>
        <v>464000</v>
      </c>
      <c r="Z379">
        <f>Tabla1_2[[#This Row],[Fondo de Empleados]]+Tabla1_2[[#This Row],[Seguridad social]]</f>
        <v>561440</v>
      </c>
      <c r="AA379">
        <f>Tabla1_2[[#This Row],[SALARIO]]/100*1.4</f>
        <v>16239.999999999998</v>
      </c>
      <c r="AB379">
        <f>Tabla1_2[[#This Row],[Base Minima]]/15*1.5</f>
        <v>348000</v>
      </c>
      <c r="AC379">
        <v>0</v>
      </c>
      <c r="AD379">
        <v>0</v>
      </c>
      <c r="AE379">
        <f>Tabla1_2[[#This Row],[Salario t]]/100*2</f>
        <v>11600</v>
      </c>
      <c r="AF379">
        <f>Tabla1_2[[#This Row],[Censantias]]/100*5</f>
        <v>580</v>
      </c>
      <c r="AG379">
        <f>Tabla1_2[[#This Row],[SALARIO]]/30*2</f>
        <v>77333.333333333328</v>
      </c>
      <c r="AH379">
        <v>0</v>
      </c>
      <c r="AI379">
        <f>Tabla1_2[[#This Row],[Prima]]+Tabla1_2[[#This Row],[Censantias]]+Tabla1_2[[#This Row],[Base Minima]]+Tabla1_2[[#This Row],[Subsidio de Transporte]]</f>
        <v>3650133.3333333335</v>
      </c>
      <c r="AJ379">
        <f>Tabla1_2[[#This Row],[Pago Neto]]*24</f>
        <v>87603200</v>
      </c>
      <c r="AK379">
        <v>0</v>
      </c>
      <c r="AL379">
        <v>20000</v>
      </c>
      <c r="AM379">
        <v>15</v>
      </c>
    </row>
    <row r="380" spans="1:39" x14ac:dyDescent="0.35">
      <c r="A380" t="s">
        <v>5054</v>
      </c>
      <c r="B380" t="s">
        <v>386</v>
      </c>
      <c r="C380" s="1">
        <v>36524</v>
      </c>
      <c r="D380" t="s">
        <v>1763</v>
      </c>
      <c r="E380" t="s">
        <v>1764</v>
      </c>
      <c r="F380" t="s">
        <v>4054</v>
      </c>
      <c r="G380" t="s">
        <v>3068</v>
      </c>
      <c r="H380" s="1">
        <v>39329.851770833331</v>
      </c>
      <c r="I380" t="s">
        <v>3672</v>
      </c>
      <c r="J380">
        <v>1160000</v>
      </c>
      <c r="K380">
        <v>15</v>
      </c>
      <c r="L380">
        <f>Tabla1_2[[#This Row],[SALARIO]]/30*Tabla1_2[[#This Row],[Dias Liquidados]]</f>
        <v>580000</v>
      </c>
      <c r="M380">
        <f>Tabla1_2[[#This Row],[SALARIO]]/100*14/2</f>
        <v>81200</v>
      </c>
      <c r="N380">
        <v>1</v>
      </c>
      <c r="O380">
        <f>Tabla1_2[[#This Row],[Salario t]]*Tabla1_2[[#This Row],['# de Salarios Minimos]]</f>
        <v>580000</v>
      </c>
      <c r="P380">
        <f>Tabla1_2[[#This Row],[Salario t]]*12</f>
        <v>6960000</v>
      </c>
      <c r="Q380">
        <v>2</v>
      </c>
      <c r="R380">
        <v>2</v>
      </c>
      <c r="S380">
        <v>50000</v>
      </c>
      <c r="T380">
        <v>250000</v>
      </c>
      <c r="U380">
        <v>5000</v>
      </c>
      <c r="V380">
        <f>Tabla1_2[[#This Row],[SALARIO]]/100*8.4</f>
        <v>97440</v>
      </c>
      <c r="W380">
        <f>Tabla1_2[[#This Row],[Seguridad social]]/2</f>
        <v>48720</v>
      </c>
      <c r="X380">
        <f>Tabla1_2[[#This Row],[Seguridad social]]-Tabla1_2[[#This Row],[salud 4%]]</f>
        <v>48720</v>
      </c>
      <c r="Y380">
        <f>Tabla1_2[[#This Row],[Base Minima]]/30*4</f>
        <v>77333.333333333328</v>
      </c>
      <c r="Z380">
        <f>Tabla1_2[[#This Row],[Fondo de Empleados]]+Tabla1_2[[#This Row],[Seguridad social]]</f>
        <v>174773.33333333331</v>
      </c>
      <c r="AA380">
        <f>Tabla1_2[[#This Row],[SALARIO]]/100*1.4</f>
        <v>16239.999999999998</v>
      </c>
      <c r="AB380">
        <f>Tabla1_2[[#This Row],[Base Minima]]/15*1.5</f>
        <v>58000</v>
      </c>
      <c r="AC380">
        <v>0</v>
      </c>
      <c r="AD380">
        <v>0</v>
      </c>
      <c r="AE380">
        <f>Tabla1_2[[#This Row],[Salario t]]/100*2</f>
        <v>11600</v>
      </c>
      <c r="AF380">
        <f>Tabla1_2[[#This Row],[Censantias]]/100*5</f>
        <v>580</v>
      </c>
      <c r="AG380">
        <f>Tabla1_2[[#This Row],[SALARIO]]/30*2</f>
        <v>77333.333333333328</v>
      </c>
      <c r="AH380">
        <v>0</v>
      </c>
      <c r="AI380">
        <f>Tabla1_2[[#This Row],[Prima]]+Tabla1_2[[#This Row],[Censantias]]+Tabla1_2[[#This Row],[Base Minima]]+Tabla1_2[[#This Row],[Subsidio de Transporte]]</f>
        <v>750133.33333333337</v>
      </c>
      <c r="AJ380">
        <f>Tabla1_2[[#This Row],[Pago Neto]]*24</f>
        <v>18003200</v>
      </c>
      <c r="AK380">
        <v>0</v>
      </c>
      <c r="AL380">
        <v>20000</v>
      </c>
      <c r="AM380">
        <v>15</v>
      </c>
    </row>
    <row r="381" spans="1:39" x14ac:dyDescent="0.35">
      <c r="A381" t="s">
        <v>5055</v>
      </c>
      <c r="B381" t="s">
        <v>387</v>
      </c>
      <c r="C381" s="1">
        <v>30440</v>
      </c>
      <c r="D381" t="s">
        <v>1765</v>
      </c>
      <c r="E381" t="s">
        <v>1766</v>
      </c>
      <c r="F381" t="s">
        <v>4055</v>
      </c>
      <c r="G381" t="s">
        <v>3069</v>
      </c>
      <c r="H381" s="1">
        <v>38426.605868055558</v>
      </c>
      <c r="I381" t="s">
        <v>3672</v>
      </c>
      <c r="J381">
        <v>1160000</v>
      </c>
      <c r="K381">
        <v>15</v>
      </c>
      <c r="L381">
        <f>Tabla1_2[[#This Row],[SALARIO]]/30*Tabla1_2[[#This Row],[Dias Liquidados]]</f>
        <v>580000</v>
      </c>
      <c r="M381">
        <f>Tabla1_2[[#This Row],[SALARIO]]/100*14/2</f>
        <v>81200</v>
      </c>
      <c r="N381">
        <v>1</v>
      </c>
      <c r="O381">
        <f>Tabla1_2[[#This Row],[Salario t]]*Tabla1_2[[#This Row],['# de Salarios Minimos]]</f>
        <v>580000</v>
      </c>
      <c r="P381">
        <f>Tabla1_2[[#This Row],[Salario t]]*12</f>
        <v>6960000</v>
      </c>
      <c r="Q381">
        <v>2</v>
      </c>
      <c r="R381">
        <v>2</v>
      </c>
      <c r="S381">
        <v>50000</v>
      </c>
      <c r="T381">
        <v>250000</v>
      </c>
      <c r="U381">
        <v>5000</v>
      </c>
      <c r="V381">
        <f>Tabla1_2[[#This Row],[SALARIO]]/100*8.4</f>
        <v>97440</v>
      </c>
      <c r="W381">
        <f>Tabla1_2[[#This Row],[Seguridad social]]/2</f>
        <v>48720</v>
      </c>
      <c r="X381">
        <f>Tabla1_2[[#This Row],[Seguridad social]]-Tabla1_2[[#This Row],[salud 4%]]</f>
        <v>48720</v>
      </c>
      <c r="Y381">
        <f>Tabla1_2[[#This Row],[Base Minima]]/30*4</f>
        <v>77333.333333333328</v>
      </c>
      <c r="Z381">
        <f>Tabla1_2[[#This Row],[Fondo de Empleados]]+Tabla1_2[[#This Row],[Seguridad social]]</f>
        <v>174773.33333333331</v>
      </c>
      <c r="AA381">
        <f>Tabla1_2[[#This Row],[SALARIO]]/100*1.4</f>
        <v>16239.999999999998</v>
      </c>
      <c r="AB381">
        <f>Tabla1_2[[#This Row],[Base Minima]]/15*1.5</f>
        <v>58000</v>
      </c>
      <c r="AC381">
        <v>0</v>
      </c>
      <c r="AD381">
        <v>0</v>
      </c>
      <c r="AE381">
        <f>Tabla1_2[[#This Row],[Salario t]]/100*2</f>
        <v>11600</v>
      </c>
      <c r="AF381">
        <f>Tabla1_2[[#This Row],[Censantias]]/100*5</f>
        <v>580</v>
      </c>
      <c r="AG381">
        <f>Tabla1_2[[#This Row],[SALARIO]]/30*2</f>
        <v>77333.333333333328</v>
      </c>
      <c r="AH381">
        <v>0</v>
      </c>
      <c r="AI381">
        <f>Tabla1_2[[#This Row],[Prima]]+Tabla1_2[[#This Row],[Censantias]]+Tabla1_2[[#This Row],[Base Minima]]+Tabla1_2[[#This Row],[Subsidio de Transporte]]</f>
        <v>750133.33333333337</v>
      </c>
      <c r="AJ381">
        <f>Tabla1_2[[#This Row],[Pago Neto]]*24</f>
        <v>18003200</v>
      </c>
      <c r="AK381">
        <v>0</v>
      </c>
      <c r="AL381">
        <v>20000</v>
      </c>
      <c r="AM381">
        <v>15</v>
      </c>
    </row>
    <row r="382" spans="1:39" x14ac:dyDescent="0.35">
      <c r="A382" t="s">
        <v>5056</v>
      </c>
      <c r="B382" t="s">
        <v>388</v>
      </c>
      <c r="C382" s="1">
        <v>35063</v>
      </c>
      <c r="D382" t="s">
        <v>1767</v>
      </c>
      <c r="E382" t="s">
        <v>1768</v>
      </c>
      <c r="F382" t="s">
        <v>4056</v>
      </c>
      <c r="G382" t="s">
        <v>3070</v>
      </c>
      <c r="H382" s="1">
        <v>39420.622199074074</v>
      </c>
      <c r="I382" t="s">
        <v>3675</v>
      </c>
      <c r="J382">
        <v>1160000</v>
      </c>
      <c r="K382">
        <v>15</v>
      </c>
      <c r="L382">
        <f>Tabla1_2[[#This Row],[SALARIO]]/30*Tabla1_2[[#This Row],[Dias Liquidados]]</f>
        <v>580000</v>
      </c>
      <c r="M382">
        <f>Tabla1_2[[#This Row],[SALARIO]]/100*14/2</f>
        <v>81200</v>
      </c>
      <c r="N382">
        <v>1</v>
      </c>
      <c r="O382">
        <f>Tabla1_2[[#This Row],[Salario t]]*Tabla1_2[[#This Row],['# de Salarios Minimos]]</f>
        <v>580000</v>
      </c>
      <c r="P382">
        <f>Tabla1_2[[#This Row],[Salario t]]*12</f>
        <v>6960000</v>
      </c>
      <c r="Q382">
        <v>2</v>
      </c>
      <c r="R382">
        <v>2</v>
      </c>
      <c r="S382">
        <v>50000</v>
      </c>
      <c r="T382">
        <v>250000</v>
      </c>
      <c r="U382">
        <v>5000</v>
      </c>
      <c r="V382">
        <f>Tabla1_2[[#This Row],[SALARIO]]/100*8.4</f>
        <v>97440</v>
      </c>
      <c r="W382">
        <f>Tabla1_2[[#This Row],[Seguridad social]]/2</f>
        <v>48720</v>
      </c>
      <c r="X382">
        <f>Tabla1_2[[#This Row],[Seguridad social]]-Tabla1_2[[#This Row],[salud 4%]]</f>
        <v>48720</v>
      </c>
      <c r="Y382">
        <f>Tabla1_2[[#This Row],[Base Minima]]/30*4</f>
        <v>77333.333333333328</v>
      </c>
      <c r="Z382">
        <f>Tabla1_2[[#This Row],[Fondo de Empleados]]+Tabla1_2[[#This Row],[Seguridad social]]</f>
        <v>174773.33333333331</v>
      </c>
      <c r="AA382">
        <f>Tabla1_2[[#This Row],[SALARIO]]/100*1.4</f>
        <v>16239.999999999998</v>
      </c>
      <c r="AB382">
        <f>Tabla1_2[[#This Row],[Base Minima]]/15*1.5</f>
        <v>58000</v>
      </c>
      <c r="AC382">
        <v>0</v>
      </c>
      <c r="AD382">
        <v>0</v>
      </c>
      <c r="AE382">
        <f>Tabla1_2[[#This Row],[Salario t]]/100*2</f>
        <v>11600</v>
      </c>
      <c r="AF382">
        <f>Tabla1_2[[#This Row],[Censantias]]/100*5</f>
        <v>580</v>
      </c>
      <c r="AG382">
        <f>Tabla1_2[[#This Row],[SALARIO]]/30*2</f>
        <v>77333.333333333328</v>
      </c>
      <c r="AH382">
        <v>0</v>
      </c>
      <c r="AI382">
        <f>Tabla1_2[[#This Row],[Prima]]+Tabla1_2[[#This Row],[Censantias]]+Tabla1_2[[#This Row],[Base Minima]]+Tabla1_2[[#This Row],[Subsidio de Transporte]]</f>
        <v>750133.33333333337</v>
      </c>
      <c r="AJ382">
        <f>Tabla1_2[[#This Row],[Pago Neto]]*24</f>
        <v>18003200</v>
      </c>
      <c r="AK382">
        <v>0</v>
      </c>
      <c r="AL382">
        <v>20000</v>
      </c>
      <c r="AM382">
        <v>15</v>
      </c>
    </row>
    <row r="383" spans="1:39" x14ac:dyDescent="0.35">
      <c r="A383" t="s">
        <v>5057</v>
      </c>
      <c r="B383" t="s">
        <v>389</v>
      </c>
      <c r="C383" s="1">
        <v>33724</v>
      </c>
      <c r="D383" t="s">
        <v>1769</v>
      </c>
      <c r="E383" t="s">
        <v>1770</v>
      </c>
      <c r="F383" t="s">
        <v>4057</v>
      </c>
      <c r="G383" t="s">
        <v>3071</v>
      </c>
      <c r="H383" s="1">
        <v>40466.861678240741</v>
      </c>
      <c r="I383" t="s">
        <v>3674</v>
      </c>
      <c r="J383">
        <v>1160000</v>
      </c>
      <c r="K383">
        <v>15</v>
      </c>
      <c r="L383">
        <f>Tabla1_2[[#This Row],[SALARIO]]/30*Tabla1_2[[#This Row],[Dias Liquidados]]</f>
        <v>580000</v>
      </c>
      <c r="M383">
        <f>Tabla1_2[[#This Row],[SALARIO]]/100*14/2</f>
        <v>81200</v>
      </c>
      <c r="N383">
        <v>1</v>
      </c>
      <c r="O383">
        <f>Tabla1_2[[#This Row],[Salario t]]*Tabla1_2[[#This Row],['# de Salarios Minimos]]</f>
        <v>580000</v>
      </c>
      <c r="P383">
        <f>Tabla1_2[[#This Row],[Salario t]]*12</f>
        <v>6960000</v>
      </c>
      <c r="Q383">
        <v>2</v>
      </c>
      <c r="R383">
        <v>2</v>
      </c>
      <c r="S383">
        <v>50000</v>
      </c>
      <c r="T383">
        <v>250000</v>
      </c>
      <c r="U383">
        <v>5000</v>
      </c>
      <c r="V383">
        <f>Tabla1_2[[#This Row],[SALARIO]]/100*8.4</f>
        <v>97440</v>
      </c>
      <c r="W383">
        <f>Tabla1_2[[#This Row],[Seguridad social]]/2</f>
        <v>48720</v>
      </c>
      <c r="X383">
        <f>Tabla1_2[[#This Row],[Seguridad social]]-Tabla1_2[[#This Row],[salud 4%]]</f>
        <v>48720</v>
      </c>
      <c r="Y383">
        <f>Tabla1_2[[#This Row],[Base Minima]]/30*4</f>
        <v>77333.333333333328</v>
      </c>
      <c r="Z383">
        <f>Tabla1_2[[#This Row],[Fondo de Empleados]]+Tabla1_2[[#This Row],[Seguridad social]]</f>
        <v>174773.33333333331</v>
      </c>
      <c r="AA383">
        <f>Tabla1_2[[#This Row],[SALARIO]]/100*1.4</f>
        <v>16239.999999999998</v>
      </c>
      <c r="AB383">
        <f>Tabla1_2[[#This Row],[Base Minima]]/15*1.5</f>
        <v>58000</v>
      </c>
      <c r="AC383">
        <v>0</v>
      </c>
      <c r="AD383">
        <v>0</v>
      </c>
      <c r="AE383">
        <f>Tabla1_2[[#This Row],[Salario t]]/100*2</f>
        <v>11600</v>
      </c>
      <c r="AF383">
        <f>Tabla1_2[[#This Row],[Censantias]]/100*5</f>
        <v>580</v>
      </c>
      <c r="AG383">
        <f>Tabla1_2[[#This Row],[SALARIO]]/30*2</f>
        <v>77333.333333333328</v>
      </c>
      <c r="AH383">
        <v>0</v>
      </c>
      <c r="AI383">
        <f>Tabla1_2[[#This Row],[Prima]]+Tabla1_2[[#This Row],[Censantias]]+Tabla1_2[[#This Row],[Base Minima]]+Tabla1_2[[#This Row],[Subsidio de Transporte]]</f>
        <v>750133.33333333337</v>
      </c>
      <c r="AJ383">
        <f>Tabla1_2[[#This Row],[Pago Neto]]*24</f>
        <v>18003200</v>
      </c>
      <c r="AK383">
        <v>0</v>
      </c>
      <c r="AL383">
        <v>20000</v>
      </c>
      <c r="AM383">
        <v>15</v>
      </c>
    </row>
    <row r="384" spans="1:39" x14ac:dyDescent="0.35">
      <c r="A384" t="s">
        <v>5058</v>
      </c>
      <c r="B384" t="s">
        <v>390</v>
      </c>
      <c r="C384" s="1">
        <v>35042</v>
      </c>
      <c r="D384" t="s">
        <v>1771</v>
      </c>
      <c r="E384" t="s">
        <v>1772</v>
      </c>
      <c r="F384" t="s">
        <v>4058</v>
      </c>
      <c r="G384" t="s">
        <v>3072</v>
      </c>
      <c r="H384" s="1">
        <v>41915.601111111115</v>
      </c>
      <c r="I384" t="s">
        <v>3674</v>
      </c>
      <c r="J384">
        <v>1160000</v>
      </c>
      <c r="K384">
        <v>15</v>
      </c>
      <c r="L384">
        <f>Tabla1_2[[#This Row],[SALARIO]]/30*Tabla1_2[[#This Row],[Dias Liquidados]]</f>
        <v>580000</v>
      </c>
      <c r="M384">
        <f>Tabla1_2[[#This Row],[SALARIO]]/100*14/2</f>
        <v>81200</v>
      </c>
      <c r="N384">
        <v>1</v>
      </c>
      <c r="O384">
        <f>Tabla1_2[[#This Row],[Salario t]]*Tabla1_2[[#This Row],['# de Salarios Minimos]]</f>
        <v>580000</v>
      </c>
      <c r="P384">
        <f>Tabla1_2[[#This Row],[Salario t]]*12</f>
        <v>6960000</v>
      </c>
      <c r="Q384">
        <v>2</v>
      </c>
      <c r="R384">
        <v>2</v>
      </c>
      <c r="S384">
        <v>50000</v>
      </c>
      <c r="T384">
        <v>250000</v>
      </c>
      <c r="U384">
        <v>5000</v>
      </c>
      <c r="V384">
        <f>Tabla1_2[[#This Row],[SALARIO]]/100*8.4</f>
        <v>97440</v>
      </c>
      <c r="W384">
        <f>Tabla1_2[[#This Row],[Seguridad social]]/2</f>
        <v>48720</v>
      </c>
      <c r="X384">
        <f>Tabla1_2[[#This Row],[Seguridad social]]-Tabla1_2[[#This Row],[salud 4%]]</f>
        <v>48720</v>
      </c>
      <c r="Y384">
        <f>Tabla1_2[[#This Row],[Base Minima]]/30*4</f>
        <v>77333.333333333328</v>
      </c>
      <c r="Z384">
        <f>Tabla1_2[[#This Row],[Fondo de Empleados]]+Tabla1_2[[#This Row],[Seguridad social]]</f>
        <v>174773.33333333331</v>
      </c>
      <c r="AA384">
        <f>Tabla1_2[[#This Row],[SALARIO]]/100*1.4</f>
        <v>16239.999999999998</v>
      </c>
      <c r="AB384">
        <f>Tabla1_2[[#This Row],[Base Minima]]/15*1.5</f>
        <v>58000</v>
      </c>
      <c r="AC384">
        <v>0</v>
      </c>
      <c r="AD384">
        <v>0</v>
      </c>
      <c r="AE384">
        <f>Tabla1_2[[#This Row],[Salario t]]/100*2</f>
        <v>11600</v>
      </c>
      <c r="AF384">
        <f>Tabla1_2[[#This Row],[Censantias]]/100*5</f>
        <v>580</v>
      </c>
      <c r="AG384">
        <f>Tabla1_2[[#This Row],[SALARIO]]/30*2</f>
        <v>77333.333333333328</v>
      </c>
      <c r="AH384">
        <v>0</v>
      </c>
      <c r="AI384">
        <f>Tabla1_2[[#This Row],[Prima]]+Tabla1_2[[#This Row],[Censantias]]+Tabla1_2[[#This Row],[Base Minima]]+Tabla1_2[[#This Row],[Subsidio de Transporte]]</f>
        <v>750133.33333333337</v>
      </c>
      <c r="AJ384">
        <f>Tabla1_2[[#This Row],[Pago Neto]]*24</f>
        <v>18003200</v>
      </c>
      <c r="AK384">
        <v>0</v>
      </c>
      <c r="AL384">
        <v>20000</v>
      </c>
      <c r="AM384">
        <v>15</v>
      </c>
    </row>
    <row r="385" spans="1:39" x14ac:dyDescent="0.35">
      <c r="A385" t="s">
        <v>5059</v>
      </c>
      <c r="B385" t="s">
        <v>391</v>
      </c>
      <c r="C385" s="1">
        <v>34077</v>
      </c>
      <c r="D385" t="s">
        <v>1773</v>
      </c>
      <c r="E385" t="s">
        <v>1774</v>
      </c>
      <c r="F385" t="s">
        <v>4059</v>
      </c>
      <c r="G385" t="s">
        <v>3073</v>
      </c>
      <c r="H385" s="1">
        <v>41268.416319444441</v>
      </c>
      <c r="I385" t="s">
        <v>3675</v>
      </c>
      <c r="J385">
        <v>1160000</v>
      </c>
      <c r="K385">
        <v>15</v>
      </c>
      <c r="L385">
        <f>Tabla1_2[[#This Row],[SALARIO]]/30*Tabla1_2[[#This Row],[Dias Liquidados]]</f>
        <v>580000</v>
      </c>
      <c r="M385">
        <f>Tabla1_2[[#This Row],[SALARIO]]/100*14/2</f>
        <v>81200</v>
      </c>
      <c r="N385">
        <v>2</v>
      </c>
      <c r="O385">
        <f>Tabla1_2[[#This Row],[Salario t]]*Tabla1_2[[#This Row],['# de Salarios Minimos]]</f>
        <v>1160000</v>
      </c>
      <c r="P385">
        <f>Tabla1_2[[#This Row],[Salario t]]*12</f>
        <v>6960000</v>
      </c>
      <c r="Q385">
        <v>2</v>
      </c>
      <c r="R385">
        <v>2</v>
      </c>
      <c r="S385">
        <v>50000</v>
      </c>
      <c r="T385">
        <v>250000</v>
      </c>
      <c r="U385">
        <v>5000</v>
      </c>
      <c r="V385">
        <f>Tabla1_2[[#This Row],[SALARIO]]/100*8.4</f>
        <v>97440</v>
      </c>
      <c r="W385">
        <f>Tabla1_2[[#This Row],[Seguridad social]]/2</f>
        <v>48720</v>
      </c>
      <c r="X385">
        <f>Tabla1_2[[#This Row],[Seguridad social]]-Tabla1_2[[#This Row],[salud 4%]]</f>
        <v>48720</v>
      </c>
      <c r="Y385">
        <f>Tabla1_2[[#This Row],[Base Minima]]/30*4</f>
        <v>154666.66666666666</v>
      </c>
      <c r="Z385">
        <f>Tabla1_2[[#This Row],[Fondo de Empleados]]+Tabla1_2[[#This Row],[Seguridad social]]</f>
        <v>252106.66666666666</v>
      </c>
      <c r="AA385">
        <f>Tabla1_2[[#This Row],[SALARIO]]/100*1.4</f>
        <v>16239.999999999998</v>
      </c>
      <c r="AB385">
        <f>Tabla1_2[[#This Row],[Base Minima]]/15*1.5</f>
        <v>116000</v>
      </c>
      <c r="AC385">
        <v>0</v>
      </c>
      <c r="AD385">
        <v>0</v>
      </c>
      <c r="AE385">
        <f>Tabla1_2[[#This Row],[Salario t]]/100*2</f>
        <v>11600</v>
      </c>
      <c r="AF385">
        <f>Tabla1_2[[#This Row],[Censantias]]/100*5</f>
        <v>580</v>
      </c>
      <c r="AG385">
        <f>Tabla1_2[[#This Row],[SALARIO]]/30*2</f>
        <v>77333.333333333328</v>
      </c>
      <c r="AH385">
        <v>0</v>
      </c>
      <c r="AI385">
        <f>Tabla1_2[[#This Row],[Prima]]+Tabla1_2[[#This Row],[Censantias]]+Tabla1_2[[#This Row],[Base Minima]]+Tabla1_2[[#This Row],[Subsidio de Transporte]]</f>
        <v>1330133.3333333333</v>
      </c>
      <c r="AJ385">
        <f>Tabla1_2[[#This Row],[Pago Neto]]*24</f>
        <v>31923200</v>
      </c>
      <c r="AK385">
        <v>0</v>
      </c>
      <c r="AL385">
        <v>20000</v>
      </c>
      <c r="AM385">
        <v>15</v>
      </c>
    </row>
    <row r="386" spans="1:39" x14ac:dyDescent="0.35">
      <c r="A386" t="s">
        <v>5060</v>
      </c>
      <c r="B386" t="s">
        <v>392</v>
      </c>
      <c r="C386" s="1">
        <v>27437</v>
      </c>
      <c r="D386" t="s">
        <v>1775</v>
      </c>
      <c r="E386" t="s">
        <v>1776</v>
      </c>
      <c r="F386" t="s">
        <v>4060</v>
      </c>
      <c r="G386" t="s">
        <v>3074</v>
      </c>
      <c r="H386" s="1">
        <v>39666.270844907405</v>
      </c>
      <c r="I386" t="s">
        <v>3672</v>
      </c>
      <c r="J386">
        <v>1160000</v>
      </c>
      <c r="K386">
        <v>15</v>
      </c>
      <c r="L386">
        <f>Tabla1_2[[#This Row],[SALARIO]]/30*Tabla1_2[[#This Row],[Dias Liquidados]]</f>
        <v>580000</v>
      </c>
      <c r="M386">
        <f>Tabla1_2[[#This Row],[SALARIO]]/100*14/2</f>
        <v>81200</v>
      </c>
      <c r="N386">
        <v>2</v>
      </c>
      <c r="O386">
        <f>Tabla1_2[[#This Row],[Salario t]]*Tabla1_2[[#This Row],['# de Salarios Minimos]]</f>
        <v>1160000</v>
      </c>
      <c r="P386">
        <f>Tabla1_2[[#This Row],[Salario t]]*12</f>
        <v>6960000</v>
      </c>
      <c r="Q386">
        <v>2</v>
      </c>
      <c r="R386">
        <v>2</v>
      </c>
      <c r="S386">
        <v>50000</v>
      </c>
      <c r="T386">
        <v>250000</v>
      </c>
      <c r="U386">
        <v>5000</v>
      </c>
      <c r="V386">
        <f>Tabla1_2[[#This Row],[SALARIO]]/100*8.4</f>
        <v>97440</v>
      </c>
      <c r="W386">
        <f>Tabla1_2[[#This Row],[Seguridad social]]/2</f>
        <v>48720</v>
      </c>
      <c r="X386">
        <f>Tabla1_2[[#This Row],[Seguridad social]]-Tabla1_2[[#This Row],[salud 4%]]</f>
        <v>48720</v>
      </c>
      <c r="Y386">
        <f>Tabla1_2[[#This Row],[Base Minima]]/30*4</f>
        <v>154666.66666666666</v>
      </c>
      <c r="Z386">
        <f>Tabla1_2[[#This Row],[Fondo de Empleados]]+Tabla1_2[[#This Row],[Seguridad social]]</f>
        <v>252106.66666666666</v>
      </c>
      <c r="AA386">
        <f>Tabla1_2[[#This Row],[SALARIO]]/100*1.4</f>
        <v>16239.999999999998</v>
      </c>
      <c r="AB386">
        <f>Tabla1_2[[#This Row],[Base Minima]]/15*1.5</f>
        <v>116000</v>
      </c>
      <c r="AC386">
        <v>0</v>
      </c>
      <c r="AD386">
        <v>0</v>
      </c>
      <c r="AE386">
        <f>Tabla1_2[[#This Row],[Salario t]]/100*2</f>
        <v>11600</v>
      </c>
      <c r="AF386">
        <f>Tabla1_2[[#This Row],[Censantias]]/100*5</f>
        <v>580</v>
      </c>
      <c r="AG386">
        <f>Tabla1_2[[#This Row],[SALARIO]]/30*2</f>
        <v>77333.333333333328</v>
      </c>
      <c r="AH386">
        <v>0</v>
      </c>
      <c r="AI386">
        <f>Tabla1_2[[#This Row],[Prima]]+Tabla1_2[[#This Row],[Censantias]]+Tabla1_2[[#This Row],[Base Minima]]+Tabla1_2[[#This Row],[Subsidio de Transporte]]</f>
        <v>1330133.3333333333</v>
      </c>
      <c r="AJ386">
        <f>Tabla1_2[[#This Row],[Pago Neto]]*24</f>
        <v>31923200</v>
      </c>
      <c r="AK386">
        <v>0</v>
      </c>
      <c r="AL386">
        <v>20000</v>
      </c>
      <c r="AM386">
        <v>15</v>
      </c>
    </row>
    <row r="387" spans="1:39" x14ac:dyDescent="0.35">
      <c r="A387" t="s">
        <v>5061</v>
      </c>
      <c r="B387" t="s">
        <v>393</v>
      </c>
      <c r="C387" s="1">
        <v>34796</v>
      </c>
      <c r="D387" t="s">
        <v>1777</v>
      </c>
      <c r="E387" t="s">
        <v>1778</v>
      </c>
      <c r="F387" t="s">
        <v>4061</v>
      </c>
      <c r="G387" t="s">
        <v>3075</v>
      </c>
      <c r="H387" s="1">
        <v>38476.912465277775</v>
      </c>
      <c r="I387" t="s">
        <v>3671</v>
      </c>
      <c r="J387">
        <v>1160000</v>
      </c>
      <c r="K387">
        <v>15</v>
      </c>
      <c r="L387">
        <f>Tabla1_2[[#This Row],[SALARIO]]/30*Tabla1_2[[#This Row],[Dias Liquidados]]</f>
        <v>580000</v>
      </c>
      <c r="M387">
        <f>Tabla1_2[[#This Row],[SALARIO]]/100*14/2</f>
        <v>81200</v>
      </c>
      <c r="N387">
        <v>2</v>
      </c>
      <c r="O387">
        <f>Tabla1_2[[#This Row],[Salario t]]*Tabla1_2[[#This Row],['# de Salarios Minimos]]</f>
        <v>1160000</v>
      </c>
      <c r="P387">
        <f>Tabla1_2[[#This Row],[Salario t]]*12</f>
        <v>6960000</v>
      </c>
      <c r="Q387">
        <v>2</v>
      </c>
      <c r="R387">
        <v>2</v>
      </c>
      <c r="S387">
        <v>50000</v>
      </c>
      <c r="T387">
        <v>250000</v>
      </c>
      <c r="U387">
        <v>5000</v>
      </c>
      <c r="V387">
        <f>Tabla1_2[[#This Row],[SALARIO]]/100*8.4</f>
        <v>97440</v>
      </c>
      <c r="W387">
        <f>Tabla1_2[[#This Row],[Seguridad social]]/2</f>
        <v>48720</v>
      </c>
      <c r="X387">
        <f>Tabla1_2[[#This Row],[Seguridad social]]-Tabla1_2[[#This Row],[salud 4%]]</f>
        <v>48720</v>
      </c>
      <c r="Y387">
        <f>Tabla1_2[[#This Row],[Base Minima]]/30*4</f>
        <v>154666.66666666666</v>
      </c>
      <c r="Z387">
        <f>Tabla1_2[[#This Row],[Fondo de Empleados]]+Tabla1_2[[#This Row],[Seguridad social]]</f>
        <v>252106.66666666666</v>
      </c>
      <c r="AA387">
        <f>Tabla1_2[[#This Row],[SALARIO]]/100*1.4</f>
        <v>16239.999999999998</v>
      </c>
      <c r="AB387">
        <f>Tabla1_2[[#This Row],[Base Minima]]/15*1.5</f>
        <v>116000</v>
      </c>
      <c r="AC387">
        <v>0</v>
      </c>
      <c r="AD387">
        <v>0</v>
      </c>
      <c r="AE387">
        <f>Tabla1_2[[#This Row],[Salario t]]/100*2</f>
        <v>11600</v>
      </c>
      <c r="AF387">
        <f>Tabla1_2[[#This Row],[Censantias]]/100*5</f>
        <v>580</v>
      </c>
      <c r="AG387">
        <f>Tabla1_2[[#This Row],[SALARIO]]/30*2</f>
        <v>77333.333333333328</v>
      </c>
      <c r="AH387">
        <v>0</v>
      </c>
      <c r="AI387">
        <f>Tabla1_2[[#This Row],[Prima]]+Tabla1_2[[#This Row],[Censantias]]+Tabla1_2[[#This Row],[Base Minima]]+Tabla1_2[[#This Row],[Subsidio de Transporte]]</f>
        <v>1330133.3333333333</v>
      </c>
      <c r="AJ387">
        <f>Tabla1_2[[#This Row],[Pago Neto]]*24</f>
        <v>31923200</v>
      </c>
      <c r="AK387">
        <v>0</v>
      </c>
      <c r="AL387">
        <v>20000</v>
      </c>
      <c r="AM387">
        <v>15</v>
      </c>
    </row>
    <row r="388" spans="1:39" x14ac:dyDescent="0.35">
      <c r="A388" t="s">
        <v>5062</v>
      </c>
      <c r="B388" t="s">
        <v>394</v>
      </c>
      <c r="C388" s="1">
        <v>32785</v>
      </c>
      <c r="D388" t="s">
        <v>1779</v>
      </c>
      <c r="E388" t="s">
        <v>1780</v>
      </c>
      <c r="F388" t="s">
        <v>4062</v>
      </c>
      <c r="G388" t="s">
        <v>3076</v>
      </c>
      <c r="H388" s="1">
        <v>41819.767708333333</v>
      </c>
      <c r="I388" t="s">
        <v>3674</v>
      </c>
      <c r="J388">
        <v>1160000</v>
      </c>
      <c r="K388">
        <v>15</v>
      </c>
      <c r="L388">
        <f>Tabla1_2[[#This Row],[SALARIO]]/30*Tabla1_2[[#This Row],[Dias Liquidados]]</f>
        <v>580000</v>
      </c>
      <c r="M388">
        <f>Tabla1_2[[#This Row],[SALARIO]]/100*14/2</f>
        <v>81200</v>
      </c>
      <c r="N388">
        <v>4</v>
      </c>
      <c r="O388">
        <f>Tabla1_2[[#This Row],[Salario t]]*Tabla1_2[[#This Row],['# de Salarios Minimos]]</f>
        <v>2320000</v>
      </c>
      <c r="P388">
        <f>Tabla1_2[[#This Row],[Salario t]]*12</f>
        <v>6960000</v>
      </c>
      <c r="Q388">
        <v>2</v>
      </c>
      <c r="R388">
        <v>2</v>
      </c>
      <c r="S388">
        <v>50000</v>
      </c>
      <c r="T388">
        <v>250000</v>
      </c>
      <c r="U388">
        <v>5000</v>
      </c>
      <c r="V388">
        <f>Tabla1_2[[#This Row],[SALARIO]]/100*8.4</f>
        <v>97440</v>
      </c>
      <c r="W388">
        <f>Tabla1_2[[#This Row],[Seguridad social]]/2</f>
        <v>48720</v>
      </c>
      <c r="X388">
        <f>Tabla1_2[[#This Row],[Seguridad social]]-Tabla1_2[[#This Row],[salud 4%]]</f>
        <v>48720</v>
      </c>
      <c r="Y388">
        <f>Tabla1_2[[#This Row],[Base Minima]]/30*4</f>
        <v>309333.33333333331</v>
      </c>
      <c r="Z388">
        <f>Tabla1_2[[#This Row],[Fondo de Empleados]]+Tabla1_2[[#This Row],[Seguridad social]]</f>
        <v>406773.33333333331</v>
      </c>
      <c r="AA388">
        <f>Tabla1_2[[#This Row],[SALARIO]]/100*1.4</f>
        <v>16239.999999999998</v>
      </c>
      <c r="AB388">
        <f>Tabla1_2[[#This Row],[Base Minima]]/15*1.5</f>
        <v>232000</v>
      </c>
      <c r="AC388">
        <v>0</v>
      </c>
      <c r="AD388">
        <v>0</v>
      </c>
      <c r="AE388">
        <f>Tabla1_2[[#This Row],[Salario t]]/100*2</f>
        <v>11600</v>
      </c>
      <c r="AF388">
        <f>Tabla1_2[[#This Row],[Censantias]]/100*5</f>
        <v>580</v>
      </c>
      <c r="AG388">
        <f>Tabla1_2[[#This Row],[SALARIO]]/30*2</f>
        <v>77333.333333333328</v>
      </c>
      <c r="AH388">
        <v>0</v>
      </c>
      <c r="AI388">
        <f>Tabla1_2[[#This Row],[Prima]]+Tabla1_2[[#This Row],[Censantias]]+Tabla1_2[[#This Row],[Base Minima]]+Tabla1_2[[#This Row],[Subsidio de Transporte]]</f>
        <v>2490133.3333333335</v>
      </c>
      <c r="AJ388">
        <f>Tabla1_2[[#This Row],[Pago Neto]]*24</f>
        <v>59763200</v>
      </c>
      <c r="AK388">
        <v>0</v>
      </c>
      <c r="AL388">
        <v>20000</v>
      </c>
      <c r="AM388">
        <v>15</v>
      </c>
    </row>
    <row r="389" spans="1:39" x14ac:dyDescent="0.35">
      <c r="A389" t="s">
        <v>5063</v>
      </c>
      <c r="B389" t="s">
        <v>395</v>
      </c>
      <c r="C389" s="1">
        <v>31070</v>
      </c>
      <c r="D389" t="s">
        <v>1781</v>
      </c>
      <c r="E389" t="s">
        <v>1782</v>
      </c>
      <c r="F389" t="s">
        <v>4063</v>
      </c>
      <c r="G389" t="s">
        <v>3077</v>
      </c>
      <c r="H389" s="1">
        <v>39508.617696759262</v>
      </c>
      <c r="I389" t="s">
        <v>3671</v>
      </c>
      <c r="J389">
        <v>1160000</v>
      </c>
      <c r="K389">
        <v>15</v>
      </c>
      <c r="L389">
        <f>Tabla1_2[[#This Row],[SALARIO]]/30*Tabla1_2[[#This Row],[Dias Liquidados]]</f>
        <v>580000</v>
      </c>
      <c r="M389">
        <f>Tabla1_2[[#This Row],[SALARIO]]/100*14/2</f>
        <v>81200</v>
      </c>
      <c r="N389">
        <v>4</v>
      </c>
      <c r="O389">
        <f>Tabla1_2[[#This Row],[Salario t]]*Tabla1_2[[#This Row],['# de Salarios Minimos]]</f>
        <v>2320000</v>
      </c>
      <c r="P389">
        <f>Tabla1_2[[#This Row],[Salario t]]*12</f>
        <v>6960000</v>
      </c>
      <c r="Q389">
        <v>2</v>
      </c>
      <c r="R389">
        <v>2</v>
      </c>
      <c r="S389">
        <v>50000</v>
      </c>
      <c r="T389">
        <v>250000</v>
      </c>
      <c r="U389">
        <v>5000</v>
      </c>
      <c r="V389">
        <f>Tabla1_2[[#This Row],[SALARIO]]/100*8.4</f>
        <v>97440</v>
      </c>
      <c r="W389">
        <f>Tabla1_2[[#This Row],[Seguridad social]]/2</f>
        <v>48720</v>
      </c>
      <c r="X389">
        <f>Tabla1_2[[#This Row],[Seguridad social]]-Tabla1_2[[#This Row],[salud 4%]]</f>
        <v>48720</v>
      </c>
      <c r="Y389">
        <f>Tabla1_2[[#This Row],[Base Minima]]/30*4</f>
        <v>309333.33333333331</v>
      </c>
      <c r="Z389">
        <f>Tabla1_2[[#This Row],[Fondo de Empleados]]+Tabla1_2[[#This Row],[Seguridad social]]</f>
        <v>406773.33333333331</v>
      </c>
      <c r="AA389">
        <f>Tabla1_2[[#This Row],[SALARIO]]/100*1.4</f>
        <v>16239.999999999998</v>
      </c>
      <c r="AB389">
        <f>Tabla1_2[[#This Row],[Base Minima]]/15*1.5</f>
        <v>232000</v>
      </c>
      <c r="AC389">
        <v>0</v>
      </c>
      <c r="AD389">
        <v>0</v>
      </c>
      <c r="AE389">
        <f>Tabla1_2[[#This Row],[Salario t]]/100*2</f>
        <v>11600</v>
      </c>
      <c r="AF389">
        <f>Tabla1_2[[#This Row],[Censantias]]/100*5</f>
        <v>580</v>
      </c>
      <c r="AG389">
        <f>Tabla1_2[[#This Row],[SALARIO]]/30*2</f>
        <v>77333.333333333328</v>
      </c>
      <c r="AH389">
        <v>0</v>
      </c>
      <c r="AI389">
        <f>Tabla1_2[[#This Row],[Prima]]+Tabla1_2[[#This Row],[Censantias]]+Tabla1_2[[#This Row],[Base Minima]]+Tabla1_2[[#This Row],[Subsidio de Transporte]]</f>
        <v>2490133.3333333335</v>
      </c>
      <c r="AJ389">
        <f>Tabla1_2[[#This Row],[Pago Neto]]*24</f>
        <v>59763200</v>
      </c>
      <c r="AK389">
        <v>0</v>
      </c>
      <c r="AL389">
        <v>20000</v>
      </c>
      <c r="AM389">
        <v>15</v>
      </c>
    </row>
    <row r="390" spans="1:39" x14ac:dyDescent="0.35">
      <c r="A390" t="s">
        <v>5064</v>
      </c>
      <c r="B390" t="s">
        <v>396</v>
      </c>
      <c r="C390" s="1">
        <v>34341</v>
      </c>
      <c r="D390" t="s">
        <v>1783</v>
      </c>
      <c r="E390" t="s">
        <v>1784</v>
      </c>
      <c r="F390" t="s">
        <v>4064</v>
      </c>
      <c r="G390" t="s">
        <v>3078</v>
      </c>
      <c r="H390" s="1">
        <v>39943.525439814817</v>
      </c>
      <c r="I390" t="s">
        <v>3671</v>
      </c>
      <c r="J390">
        <v>1160000</v>
      </c>
      <c r="K390">
        <v>15</v>
      </c>
      <c r="L390">
        <f>Tabla1_2[[#This Row],[SALARIO]]/30*Tabla1_2[[#This Row],[Dias Liquidados]]</f>
        <v>580000</v>
      </c>
      <c r="M390">
        <f>Tabla1_2[[#This Row],[SALARIO]]/100*14/2</f>
        <v>81200</v>
      </c>
      <c r="N390">
        <v>4</v>
      </c>
      <c r="O390">
        <f>Tabla1_2[[#This Row],[Salario t]]*Tabla1_2[[#This Row],['# de Salarios Minimos]]</f>
        <v>2320000</v>
      </c>
      <c r="P390">
        <f>Tabla1_2[[#This Row],[Salario t]]*12</f>
        <v>6960000</v>
      </c>
      <c r="Q390">
        <v>2</v>
      </c>
      <c r="R390">
        <v>2</v>
      </c>
      <c r="S390">
        <v>50000</v>
      </c>
      <c r="T390">
        <v>250000</v>
      </c>
      <c r="U390">
        <v>5000</v>
      </c>
      <c r="V390">
        <f>Tabla1_2[[#This Row],[SALARIO]]/100*8.4</f>
        <v>97440</v>
      </c>
      <c r="W390">
        <f>Tabla1_2[[#This Row],[Seguridad social]]/2</f>
        <v>48720</v>
      </c>
      <c r="X390">
        <f>Tabla1_2[[#This Row],[Seguridad social]]-Tabla1_2[[#This Row],[salud 4%]]</f>
        <v>48720</v>
      </c>
      <c r="Y390">
        <f>Tabla1_2[[#This Row],[Base Minima]]/30*4</f>
        <v>309333.33333333331</v>
      </c>
      <c r="Z390">
        <f>Tabla1_2[[#This Row],[Fondo de Empleados]]+Tabla1_2[[#This Row],[Seguridad social]]</f>
        <v>406773.33333333331</v>
      </c>
      <c r="AA390">
        <f>Tabla1_2[[#This Row],[SALARIO]]/100*1.4</f>
        <v>16239.999999999998</v>
      </c>
      <c r="AB390">
        <f>Tabla1_2[[#This Row],[Base Minima]]/15*1.5</f>
        <v>232000</v>
      </c>
      <c r="AC390">
        <v>0</v>
      </c>
      <c r="AD390">
        <v>0</v>
      </c>
      <c r="AE390">
        <f>Tabla1_2[[#This Row],[Salario t]]/100*2</f>
        <v>11600</v>
      </c>
      <c r="AF390">
        <f>Tabla1_2[[#This Row],[Censantias]]/100*5</f>
        <v>580</v>
      </c>
      <c r="AG390">
        <f>Tabla1_2[[#This Row],[SALARIO]]/30*2</f>
        <v>77333.333333333328</v>
      </c>
      <c r="AH390">
        <v>0</v>
      </c>
      <c r="AI390">
        <f>Tabla1_2[[#This Row],[Prima]]+Tabla1_2[[#This Row],[Censantias]]+Tabla1_2[[#This Row],[Base Minima]]+Tabla1_2[[#This Row],[Subsidio de Transporte]]</f>
        <v>2490133.3333333335</v>
      </c>
      <c r="AJ390">
        <f>Tabla1_2[[#This Row],[Pago Neto]]*24</f>
        <v>59763200</v>
      </c>
      <c r="AK390">
        <v>0</v>
      </c>
      <c r="AL390">
        <v>20000</v>
      </c>
      <c r="AM390">
        <v>15</v>
      </c>
    </row>
    <row r="391" spans="1:39" x14ac:dyDescent="0.35">
      <c r="A391" t="s">
        <v>5065</v>
      </c>
      <c r="B391" t="s">
        <v>397</v>
      </c>
      <c r="C391" s="1">
        <v>30288</v>
      </c>
      <c r="D391" t="s">
        <v>1785</v>
      </c>
      <c r="E391" t="s">
        <v>1786</v>
      </c>
      <c r="F391" t="s">
        <v>4065</v>
      </c>
      <c r="G391" t="s">
        <v>3079</v>
      </c>
      <c r="H391" s="1">
        <v>40430.643969907411</v>
      </c>
      <c r="I391" t="s">
        <v>3673</v>
      </c>
      <c r="J391">
        <v>1160000</v>
      </c>
      <c r="K391">
        <v>15</v>
      </c>
      <c r="L391">
        <f>Tabla1_2[[#This Row],[SALARIO]]/30*Tabla1_2[[#This Row],[Dias Liquidados]]</f>
        <v>580000</v>
      </c>
      <c r="M391">
        <f>Tabla1_2[[#This Row],[SALARIO]]/100*14/2</f>
        <v>81200</v>
      </c>
      <c r="N391">
        <v>5</v>
      </c>
      <c r="O391">
        <f>Tabla1_2[[#This Row],[Salario t]]*Tabla1_2[[#This Row],['# de Salarios Minimos]]</f>
        <v>2900000</v>
      </c>
      <c r="P391">
        <f>Tabla1_2[[#This Row],[Salario t]]*12</f>
        <v>6960000</v>
      </c>
      <c r="Q391">
        <v>2</v>
      </c>
      <c r="R391">
        <v>2</v>
      </c>
      <c r="S391">
        <v>50000</v>
      </c>
      <c r="T391">
        <v>250000</v>
      </c>
      <c r="U391">
        <v>5000</v>
      </c>
      <c r="V391">
        <f>Tabla1_2[[#This Row],[SALARIO]]/100*8.4</f>
        <v>97440</v>
      </c>
      <c r="W391">
        <f>Tabla1_2[[#This Row],[Seguridad social]]/2</f>
        <v>48720</v>
      </c>
      <c r="X391">
        <f>Tabla1_2[[#This Row],[Seguridad social]]-Tabla1_2[[#This Row],[salud 4%]]</f>
        <v>48720</v>
      </c>
      <c r="Y391">
        <f>Tabla1_2[[#This Row],[Base Minima]]/30*4</f>
        <v>386666.66666666669</v>
      </c>
      <c r="Z391">
        <f>Tabla1_2[[#This Row],[Fondo de Empleados]]+Tabla1_2[[#This Row],[Seguridad social]]</f>
        <v>484106.66666666669</v>
      </c>
      <c r="AA391">
        <f>Tabla1_2[[#This Row],[SALARIO]]/100*1.4</f>
        <v>16239.999999999998</v>
      </c>
      <c r="AB391">
        <f>Tabla1_2[[#This Row],[Base Minima]]/15*1.5</f>
        <v>290000</v>
      </c>
      <c r="AC391">
        <v>0</v>
      </c>
      <c r="AD391">
        <v>0</v>
      </c>
      <c r="AE391">
        <f>Tabla1_2[[#This Row],[Salario t]]/100*2</f>
        <v>11600</v>
      </c>
      <c r="AF391">
        <f>Tabla1_2[[#This Row],[Censantias]]/100*5</f>
        <v>580</v>
      </c>
      <c r="AG391">
        <f>Tabla1_2[[#This Row],[SALARIO]]/30*2</f>
        <v>77333.333333333328</v>
      </c>
      <c r="AH391">
        <v>0</v>
      </c>
      <c r="AI391">
        <f>Tabla1_2[[#This Row],[Prima]]+Tabla1_2[[#This Row],[Censantias]]+Tabla1_2[[#This Row],[Base Minima]]+Tabla1_2[[#This Row],[Subsidio de Transporte]]</f>
        <v>3070133.3333333335</v>
      </c>
      <c r="AJ391">
        <f>Tabla1_2[[#This Row],[Pago Neto]]*24</f>
        <v>73683200</v>
      </c>
      <c r="AK391">
        <v>0</v>
      </c>
      <c r="AL391">
        <v>20000</v>
      </c>
      <c r="AM391">
        <v>15</v>
      </c>
    </row>
    <row r="392" spans="1:39" x14ac:dyDescent="0.35">
      <c r="A392" t="s">
        <v>5066</v>
      </c>
      <c r="B392" t="s">
        <v>398</v>
      </c>
      <c r="C392" s="1">
        <v>34219</v>
      </c>
      <c r="D392" t="s">
        <v>1787</v>
      </c>
      <c r="E392" t="s">
        <v>1788</v>
      </c>
      <c r="F392" t="s">
        <v>4066</v>
      </c>
      <c r="G392" t="s">
        <v>3080</v>
      </c>
      <c r="H392" s="1">
        <v>39246.32172453704</v>
      </c>
      <c r="I392" t="s">
        <v>3674</v>
      </c>
      <c r="J392">
        <v>1160000</v>
      </c>
      <c r="K392">
        <v>15</v>
      </c>
      <c r="L392">
        <f>Tabla1_2[[#This Row],[SALARIO]]/30*Tabla1_2[[#This Row],[Dias Liquidados]]</f>
        <v>580000</v>
      </c>
      <c r="M392">
        <f>Tabla1_2[[#This Row],[SALARIO]]/100*14/2</f>
        <v>81200</v>
      </c>
      <c r="N392">
        <v>5</v>
      </c>
      <c r="O392">
        <f>Tabla1_2[[#This Row],[Salario t]]*Tabla1_2[[#This Row],['# de Salarios Minimos]]</f>
        <v>2900000</v>
      </c>
      <c r="P392">
        <f>Tabla1_2[[#This Row],[Salario t]]*12</f>
        <v>6960000</v>
      </c>
      <c r="Q392">
        <v>2</v>
      </c>
      <c r="R392">
        <v>2</v>
      </c>
      <c r="S392">
        <v>50000</v>
      </c>
      <c r="T392">
        <v>250000</v>
      </c>
      <c r="U392">
        <v>5000</v>
      </c>
      <c r="V392">
        <f>Tabla1_2[[#This Row],[SALARIO]]/100*8.4</f>
        <v>97440</v>
      </c>
      <c r="W392">
        <f>Tabla1_2[[#This Row],[Seguridad social]]/2</f>
        <v>48720</v>
      </c>
      <c r="X392">
        <f>Tabla1_2[[#This Row],[Seguridad social]]-Tabla1_2[[#This Row],[salud 4%]]</f>
        <v>48720</v>
      </c>
      <c r="Y392">
        <f>Tabla1_2[[#This Row],[Base Minima]]/30*4</f>
        <v>386666.66666666669</v>
      </c>
      <c r="Z392">
        <f>Tabla1_2[[#This Row],[Fondo de Empleados]]+Tabla1_2[[#This Row],[Seguridad social]]</f>
        <v>484106.66666666669</v>
      </c>
      <c r="AA392">
        <f>Tabla1_2[[#This Row],[SALARIO]]/100*1.4</f>
        <v>16239.999999999998</v>
      </c>
      <c r="AB392">
        <f>Tabla1_2[[#This Row],[Base Minima]]/15*1.5</f>
        <v>290000</v>
      </c>
      <c r="AC392">
        <v>0</v>
      </c>
      <c r="AD392">
        <v>0</v>
      </c>
      <c r="AE392">
        <f>Tabla1_2[[#This Row],[Salario t]]/100*2</f>
        <v>11600</v>
      </c>
      <c r="AF392">
        <f>Tabla1_2[[#This Row],[Censantias]]/100*5</f>
        <v>580</v>
      </c>
      <c r="AG392">
        <f>Tabla1_2[[#This Row],[SALARIO]]/30*2</f>
        <v>77333.333333333328</v>
      </c>
      <c r="AH392">
        <v>0</v>
      </c>
      <c r="AI392">
        <f>Tabla1_2[[#This Row],[Prima]]+Tabla1_2[[#This Row],[Censantias]]+Tabla1_2[[#This Row],[Base Minima]]+Tabla1_2[[#This Row],[Subsidio de Transporte]]</f>
        <v>3070133.3333333335</v>
      </c>
      <c r="AJ392">
        <f>Tabla1_2[[#This Row],[Pago Neto]]*24</f>
        <v>73683200</v>
      </c>
      <c r="AK392">
        <v>0</v>
      </c>
      <c r="AL392">
        <v>20000</v>
      </c>
      <c r="AM392">
        <v>15</v>
      </c>
    </row>
    <row r="393" spans="1:39" x14ac:dyDescent="0.35">
      <c r="A393" t="s">
        <v>5067</v>
      </c>
      <c r="B393" t="s">
        <v>399</v>
      </c>
      <c r="C393" s="1">
        <v>26827</v>
      </c>
      <c r="D393" t="s">
        <v>1789</v>
      </c>
      <c r="E393" t="s">
        <v>1790</v>
      </c>
      <c r="F393" t="s">
        <v>4067</v>
      </c>
      <c r="G393" t="s">
        <v>3081</v>
      </c>
      <c r="H393" s="1">
        <v>39736.909270833334</v>
      </c>
      <c r="I393" t="s">
        <v>3674</v>
      </c>
      <c r="J393">
        <v>1160000</v>
      </c>
      <c r="K393">
        <v>15</v>
      </c>
      <c r="L393">
        <f>Tabla1_2[[#This Row],[SALARIO]]/30*Tabla1_2[[#This Row],[Dias Liquidados]]</f>
        <v>580000</v>
      </c>
      <c r="M393">
        <f>Tabla1_2[[#This Row],[SALARIO]]/100*14/2</f>
        <v>81200</v>
      </c>
      <c r="N393">
        <v>6</v>
      </c>
      <c r="O393">
        <f>Tabla1_2[[#This Row],[Salario t]]*Tabla1_2[[#This Row],['# de Salarios Minimos]]</f>
        <v>3480000</v>
      </c>
      <c r="P393">
        <f>Tabla1_2[[#This Row],[Salario t]]*12</f>
        <v>6960000</v>
      </c>
      <c r="Q393">
        <v>2</v>
      </c>
      <c r="R393">
        <v>2</v>
      </c>
      <c r="S393">
        <v>50000</v>
      </c>
      <c r="T393">
        <v>250000</v>
      </c>
      <c r="U393">
        <v>5000</v>
      </c>
      <c r="V393">
        <f>Tabla1_2[[#This Row],[SALARIO]]/100*8.4</f>
        <v>97440</v>
      </c>
      <c r="W393">
        <f>Tabla1_2[[#This Row],[Seguridad social]]/2</f>
        <v>48720</v>
      </c>
      <c r="X393">
        <f>Tabla1_2[[#This Row],[Seguridad social]]-Tabla1_2[[#This Row],[salud 4%]]</f>
        <v>48720</v>
      </c>
      <c r="Y393">
        <f>Tabla1_2[[#This Row],[Base Minima]]/30*4</f>
        <v>464000</v>
      </c>
      <c r="Z393">
        <f>Tabla1_2[[#This Row],[Fondo de Empleados]]+Tabla1_2[[#This Row],[Seguridad social]]</f>
        <v>561440</v>
      </c>
      <c r="AA393">
        <f>Tabla1_2[[#This Row],[SALARIO]]/100*1.4</f>
        <v>16239.999999999998</v>
      </c>
      <c r="AB393">
        <f>Tabla1_2[[#This Row],[Base Minima]]/15*1.5</f>
        <v>348000</v>
      </c>
      <c r="AC393">
        <v>0</v>
      </c>
      <c r="AD393">
        <v>0</v>
      </c>
      <c r="AE393">
        <f>Tabla1_2[[#This Row],[Salario t]]/100*2</f>
        <v>11600</v>
      </c>
      <c r="AF393">
        <f>Tabla1_2[[#This Row],[Censantias]]/100*5</f>
        <v>580</v>
      </c>
      <c r="AG393">
        <f>Tabla1_2[[#This Row],[SALARIO]]/30*2</f>
        <v>77333.333333333328</v>
      </c>
      <c r="AH393">
        <v>0</v>
      </c>
      <c r="AI393">
        <f>Tabla1_2[[#This Row],[Prima]]+Tabla1_2[[#This Row],[Censantias]]+Tabla1_2[[#This Row],[Base Minima]]+Tabla1_2[[#This Row],[Subsidio de Transporte]]</f>
        <v>3650133.3333333335</v>
      </c>
      <c r="AJ393">
        <f>Tabla1_2[[#This Row],[Pago Neto]]*24</f>
        <v>87603200</v>
      </c>
      <c r="AK393">
        <v>0</v>
      </c>
      <c r="AL393">
        <v>20000</v>
      </c>
      <c r="AM393">
        <v>15</v>
      </c>
    </row>
    <row r="394" spans="1:39" x14ac:dyDescent="0.35">
      <c r="A394" t="s">
        <v>5068</v>
      </c>
      <c r="B394" t="s">
        <v>400</v>
      </c>
      <c r="C394" s="1">
        <v>30383</v>
      </c>
      <c r="D394" t="s">
        <v>1791</v>
      </c>
      <c r="E394" t="s">
        <v>1792</v>
      </c>
      <c r="F394" t="s">
        <v>4068</v>
      </c>
      <c r="G394" t="s">
        <v>3082</v>
      </c>
      <c r="H394" s="1">
        <v>40686.605555555558</v>
      </c>
      <c r="I394" t="s">
        <v>3675</v>
      </c>
      <c r="J394">
        <v>1160000</v>
      </c>
      <c r="K394">
        <v>15</v>
      </c>
      <c r="L394">
        <f>Tabla1_2[[#This Row],[SALARIO]]/30*Tabla1_2[[#This Row],[Dias Liquidados]]</f>
        <v>580000</v>
      </c>
      <c r="M394">
        <f>Tabla1_2[[#This Row],[SALARIO]]/100*14/2</f>
        <v>81200</v>
      </c>
      <c r="N394">
        <v>6</v>
      </c>
      <c r="O394">
        <f>Tabla1_2[[#This Row],[Salario t]]*Tabla1_2[[#This Row],['# de Salarios Minimos]]</f>
        <v>3480000</v>
      </c>
      <c r="P394">
        <f>Tabla1_2[[#This Row],[Salario t]]*12</f>
        <v>6960000</v>
      </c>
      <c r="Q394">
        <v>2</v>
      </c>
      <c r="R394">
        <v>2</v>
      </c>
      <c r="S394">
        <v>50000</v>
      </c>
      <c r="T394">
        <v>250000</v>
      </c>
      <c r="U394">
        <v>5000</v>
      </c>
      <c r="V394">
        <f>Tabla1_2[[#This Row],[SALARIO]]/100*8.4</f>
        <v>97440</v>
      </c>
      <c r="W394">
        <f>Tabla1_2[[#This Row],[Seguridad social]]/2</f>
        <v>48720</v>
      </c>
      <c r="X394">
        <f>Tabla1_2[[#This Row],[Seguridad social]]-Tabla1_2[[#This Row],[salud 4%]]</f>
        <v>48720</v>
      </c>
      <c r="Y394">
        <f>Tabla1_2[[#This Row],[Base Minima]]/30*4</f>
        <v>464000</v>
      </c>
      <c r="Z394">
        <f>Tabla1_2[[#This Row],[Fondo de Empleados]]+Tabla1_2[[#This Row],[Seguridad social]]</f>
        <v>561440</v>
      </c>
      <c r="AA394">
        <f>Tabla1_2[[#This Row],[SALARIO]]/100*1.4</f>
        <v>16239.999999999998</v>
      </c>
      <c r="AB394">
        <f>Tabla1_2[[#This Row],[Base Minima]]/15*1.5</f>
        <v>348000</v>
      </c>
      <c r="AC394">
        <v>0</v>
      </c>
      <c r="AD394">
        <v>0</v>
      </c>
      <c r="AE394">
        <f>Tabla1_2[[#This Row],[Salario t]]/100*2</f>
        <v>11600</v>
      </c>
      <c r="AF394">
        <f>Tabla1_2[[#This Row],[Censantias]]/100*5</f>
        <v>580</v>
      </c>
      <c r="AG394">
        <f>Tabla1_2[[#This Row],[SALARIO]]/30*2</f>
        <v>77333.333333333328</v>
      </c>
      <c r="AH394">
        <v>0</v>
      </c>
      <c r="AI394">
        <f>Tabla1_2[[#This Row],[Prima]]+Tabla1_2[[#This Row],[Censantias]]+Tabla1_2[[#This Row],[Base Minima]]+Tabla1_2[[#This Row],[Subsidio de Transporte]]</f>
        <v>3650133.3333333335</v>
      </c>
      <c r="AJ394">
        <f>Tabla1_2[[#This Row],[Pago Neto]]*24</f>
        <v>87603200</v>
      </c>
      <c r="AK394">
        <v>0</v>
      </c>
      <c r="AL394">
        <v>20000</v>
      </c>
      <c r="AM394">
        <v>15</v>
      </c>
    </row>
    <row r="395" spans="1:39" x14ac:dyDescent="0.35">
      <c r="A395" t="s">
        <v>5069</v>
      </c>
      <c r="B395" t="s">
        <v>401</v>
      </c>
      <c r="C395" s="1">
        <v>36345</v>
      </c>
      <c r="D395" t="s">
        <v>1793</v>
      </c>
      <c r="E395" t="s">
        <v>1794</v>
      </c>
      <c r="F395" t="s">
        <v>4069</v>
      </c>
      <c r="G395" t="s">
        <v>3083</v>
      </c>
      <c r="H395" s="1">
        <v>41284.366493055553</v>
      </c>
      <c r="I395" t="s">
        <v>3675</v>
      </c>
      <c r="J395">
        <v>1160000</v>
      </c>
      <c r="K395">
        <v>15</v>
      </c>
      <c r="L395">
        <f>Tabla1_2[[#This Row],[SALARIO]]/30*Tabla1_2[[#This Row],[Dias Liquidados]]</f>
        <v>580000</v>
      </c>
      <c r="M395">
        <f>Tabla1_2[[#This Row],[SALARIO]]/100*14/2</f>
        <v>81200</v>
      </c>
      <c r="N395">
        <v>1</v>
      </c>
      <c r="O395">
        <f>Tabla1_2[[#This Row],[Salario t]]*Tabla1_2[[#This Row],['# de Salarios Minimos]]</f>
        <v>580000</v>
      </c>
      <c r="P395">
        <f>Tabla1_2[[#This Row],[Salario t]]*12</f>
        <v>6960000</v>
      </c>
      <c r="Q395">
        <v>2</v>
      </c>
      <c r="R395">
        <v>2</v>
      </c>
      <c r="S395">
        <v>50000</v>
      </c>
      <c r="T395">
        <v>250000</v>
      </c>
      <c r="U395">
        <v>5000</v>
      </c>
      <c r="V395">
        <f>Tabla1_2[[#This Row],[SALARIO]]/100*8.4</f>
        <v>97440</v>
      </c>
      <c r="W395">
        <f>Tabla1_2[[#This Row],[Seguridad social]]/2</f>
        <v>48720</v>
      </c>
      <c r="X395">
        <f>Tabla1_2[[#This Row],[Seguridad social]]-Tabla1_2[[#This Row],[salud 4%]]</f>
        <v>48720</v>
      </c>
      <c r="Y395">
        <f>Tabla1_2[[#This Row],[Base Minima]]/30*4</f>
        <v>77333.333333333328</v>
      </c>
      <c r="Z395">
        <f>Tabla1_2[[#This Row],[Fondo de Empleados]]+Tabla1_2[[#This Row],[Seguridad social]]</f>
        <v>174773.33333333331</v>
      </c>
      <c r="AA395">
        <f>Tabla1_2[[#This Row],[SALARIO]]/100*1.4</f>
        <v>16239.999999999998</v>
      </c>
      <c r="AB395">
        <f>Tabla1_2[[#This Row],[Base Minima]]/15*1.5</f>
        <v>58000</v>
      </c>
      <c r="AC395">
        <v>0</v>
      </c>
      <c r="AD395">
        <v>0</v>
      </c>
      <c r="AE395">
        <f>Tabla1_2[[#This Row],[Salario t]]/100*2</f>
        <v>11600</v>
      </c>
      <c r="AF395">
        <f>Tabla1_2[[#This Row],[Censantias]]/100*5</f>
        <v>580</v>
      </c>
      <c r="AG395">
        <f>Tabla1_2[[#This Row],[SALARIO]]/30*2</f>
        <v>77333.333333333328</v>
      </c>
      <c r="AH395">
        <v>0</v>
      </c>
      <c r="AI395">
        <f>Tabla1_2[[#This Row],[Prima]]+Tabla1_2[[#This Row],[Censantias]]+Tabla1_2[[#This Row],[Base Minima]]+Tabla1_2[[#This Row],[Subsidio de Transporte]]</f>
        <v>750133.33333333337</v>
      </c>
      <c r="AJ395">
        <f>Tabla1_2[[#This Row],[Pago Neto]]*24</f>
        <v>18003200</v>
      </c>
      <c r="AK395">
        <v>0</v>
      </c>
      <c r="AL395">
        <v>20000</v>
      </c>
      <c r="AM395">
        <v>15</v>
      </c>
    </row>
    <row r="396" spans="1:39" x14ac:dyDescent="0.35">
      <c r="A396" t="s">
        <v>5070</v>
      </c>
      <c r="B396" t="s">
        <v>402</v>
      </c>
      <c r="C396" s="1">
        <v>28953</v>
      </c>
      <c r="D396" t="s">
        <v>1795</v>
      </c>
      <c r="E396" t="s">
        <v>1796</v>
      </c>
      <c r="F396" t="s">
        <v>4070</v>
      </c>
      <c r="G396" t="s">
        <v>3084</v>
      </c>
      <c r="H396" s="1">
        <v>44165.012245370373</v>
      </c>
      <c r="I396" t="s">
        <v>3671</v>
      </c>
      <c r="J396">
        <v>1160000</v>
      </c>
      <c r="K396">
        <v>15</v>
      </c>
      <c r="L396">
        <f>Tabla1_2[[#This Row],[SALARIO]]/30*Tabla1_2[[#This Row],[Dias Liquidados]]</f>
        <v>580000</v>
      </c>
      <c r="M396">
        <f>Tabla1_2[[#This Row],[SALARIO]]/100*14/2</f>
        <v>81200</v>
      </c>
      <c r="N396">
        <v>1</v>
      </c>
      <c r="O396">
        <f>Tabla1_2[[#This Row],[Salario t]]*Tabla1_2[[#This Row],['# de Salarios Minimos]]</f>
        <v>580000</v>
      </c>
      <c r="P396">
        <f>Tabla1_2[[#This Row],[Salario t]]*12</f>
        <v>6960000</v>
      </c>
      <c r="Q396">
        <v>2</v>
      </c>
      <c r="R396">
        <v>2</v>
      </c>
      <c r="S396">
        <v>50000</v>
      </c>
      <c r="T396">
        <v>250000</v>
      </c>
      <c r="U396">
        <v>5000</v>
      </c>
      <c r="V396">
        <f>Tabla1_2[[#This Row],[SALARIO]]/100*8.4</f>
        <v>97440</v>
      </c>
      <c r="W396">
        <f>Tabla1_2[[#This Row],[Seguridad social]]/2</f>
        <v>48720</v>
      </c>
      <c r="X396">
        <f>Tabla1_2[[#This Row],[Seguridad social]]-Tabla1_2[[#This Row],[salud 4%]]</f>
        <v>48720</v>
      </c>
      <c r="Y396">
        <f>Tabla1_2[[#This Row],[Base Minima]]/30*4</f>
        <v>77333.333333333328</v>
      </c>
      <c r="Z396">
        <f>Tabla1_2[[#This Row],[Fondo de Empleados]]+Tabla1_2[[#This Row],[Seguridad social]]</f>
        <v>174773.33333333331</v>
      </c>
      <c r="AA396">
        <f>Tabla1_2[[#This Row],[SALARIO]]/100*1.4</f>
        <v>16239.999999999998</v>
      </c>
      <c r="AB396">
        <f>Tabla1_2[[#This Row],[Base Minima]]/15*1.5</f>
        <v>58000</v>
      </c>
      <c r="AC396">
        <v>0</v>
      </c>
      <c r="AD396">
        <v>0</v>
      </c>
      <c r="AE396">
        <f>Tabla1_2[[#This Row],[Salario t]]/100*2</f>
        <v>11600</v>
      </c>
      <c r="AF396">
        <f>Tabla1_2[[#This Row],[Censantias]]/100*5</f>
        <v>580</v>
      </c>
      <c r="AG396">
        <f>Tabla1_2[[#This Row],[SALARIO]]/30*2</f>
        <v>77333.333333333328</v>
      </c>
      <c r="AH396">
        <v>0</v>
      </c>
      <c r="AI396">
        <f>Tabla1_2[[#This Row],[Prima]]+Tabla1_2[[#This Row],[Censantias]]+Tabla1_2[[#This Row],[Base Minima]]+Tabla1_2[[#This Row],[Subsidio de Transporte]]</f>
        <v>750133.33333333337</v>
      </c>
      <c r="AJ396">
        <f>Tabla1_2[[#This Row],[Pago Neto]]*24</f>
        <v>18003200</v>
      </c>
      <c r="AK396">
        <v>0</v>
      </c>
      <c r="AL396">
        <v>20000</v>
      </c>
      <c r="AM396">
        <v>15</v>
      </c>
    </row>
    <row r="397" spans="1:39" x14ac:dyDescent="0.35">
      <c r="A397" t="s">
        <v>5071</v>
      </c>
      <c r="B397" t="s">
        <v>403</v>
      </c>
      <c r="C397" s="1">
        <v>35809</v>
      </c>
      <c r="D397" t="s">
        <v>1797</v>
      </c>
      <c r="E397" t="s">
        <v>1798</v>
      </c>
      <c r="F397" t="s">
        <v>4071</v>
      </c>
      <c r="G397" t="s">
        <v>3085</v>
      </c>
      <c r="H397" s="1">
        <v>39474.19195601852</v>
      </c>
      <c r="I397" t="s">
        <v>3675</v>
      </c>
      <c r="J397">
        <v>1160000</v>
      </c>
      <c r="K397">
        <v>15</v>
      </c>
      <c r="L397">
        <f>Tabla1_2[[#This Row],[SALARIO]]/30*Tabla1_2[[#This Row],[Dias Liquidados]]</f>
        <v>580000</v>
      </c>
      <c r="M397">
        <f>Tabla1_2[[#This Row],[SALARIO]]/100*14/2</f>
        <v>81200</v>
      </c>
      <c r="N397">
        <v>1</v>
      </c>
      <c r="O397">
        <f>Tabla1_2[[#This Row],[Salario t]]*Tabla1_2[[#This Row],['# de Salarios Minimos]]</f>
        <v>580000</v>
      </c>
      <c r="P397">
        <f>Tabla1_2[[#This Row],[Salario t]]*12</f>
        <v>6960000</v>
      </c>
      <c r="Q397">
        <v>2</v>
      </c>
      <c r="R397">
        <v>2</v>
      </c>
      <c r="S397">
        <v>50000</v>
      </c>
      <c r="T397">
        <v>250000</v>
      </c>
      <c r="U397">
        <v>5000</v>
      </c>
      <c r="V397">
        <f>Tabla1_2[[#This Row],[SALARIO]]/100*8.4</f>
        <v>97440</v>
      </c>
      <c r="W397">
        <f>Tabla1_2[[#This Row],[Seguridad social]]/2</f>
        <v>48720</v>
      </c>
      <c r="X397">
        <f>Tabla1_2[[#This Row],[Seguridad social]]-Tabla1_2[[#This Row],[salud 4%]]</f>
        <v>48720</v>
      </c>
      <c r="Y397">
        <f>Tabla1_2[[#This Row],[Base Minima]]/30*4</f>
        <v>77333.333333333328</v>
      </c>
      <c r="Z397">
        <f>Tabla1_2[[#This Row],[Fondo de Empleados]]+Tabla1_2[[#This Row],[Seguridad social]]</f>
        <v>174773.33333333331</v>
      </c>
      <c r="AA397">
        <f>Tabla1_2[[#This Row],[SALARIO]]/100*1.4</f>
        <v>16239.999999999998</v>
      </c>
      <c r="AB397">
        <f>Tabla1_2[[#This Row],[Base Minima]]/15*1.5</f>
        <v>58000</v>
      </c>
      <c r="AC397">
        <v>0</v>
      </c>
      <c r="AD397">
        <v>0</v>
      </c>
      <c r="AE397">
        <f>Tabla1_2[[#This Row],[Salario t]]/100*2</f>
        <v>11600</v>
      </c>
      <c r="AF397">
        <f>Tabla1_2[[#This Row],[Censantias]]/100*5</f>
        <v>580</v>
      </c>
      <c r="AG397">
        <f>Tabla1_2[[#This Row],[SALARIO]]/30*2</f>
        <v>77333.333333333328</v>
      </c>
      <c r="AH397">
        <v>0</v>
      </c>
      <c r="AI397">
        <f>Tabla1_2[[#This Row],[Prima]]+Tabla1_2[[#This Row],[Censantias]]+Tabla1_2[[#This Row],[Base Minima]]+Tabla1_2[[#This Row],[Subsidio de Transporte]]</f>
        <v>750133.33333333337</v>
      </c>
      <c r="AJ397">
        <f>Tabla1_2[[#This Row],[Pago Neto]]*24</f>
        <v>18003200</v>
      </c>
      <c r="AK397">
        <v>0</v>
      </c>
      <c r="AL397">
        <v>20000</v>
      </c>
      <c r="AM397">
        <v>15</v>
      </c>
    </row>
    <row r="398" spans="1:39" x14ac:dyDescent="0.35">
      <c r="A398" t="s">
        <v>5072</v>
      </c>
      <c r="B398" t="s">
        <v>404</v>
      </c>
      <c r="C398" s="1">
        <v>26356</v>
      </c>
      <c r="D398" t="s">
        <v>1799</v>
      </c>
      <c r="E398" t="s">
        <v>1800</v>
      </c>
      <c r="F398" t="s">
        <v>4072</v>
      </c>
      <c r="G398" t="s">
        <v>3086</v>
      </c>
      <c r="H398" s="1">
        <v>39216.397812499999</v>
      </c>
      <c r="I398" t="s">
        <v>3674</v>
      </c>
      <c r="J398">
        <v>1160000</v>
      </c>
      <c r="K398">
        <v>15</v>
      </c>
      <c r="L398">
        <f>Tabla1_2[[#This Row],[SALARIO]]/30*Tabla1_2[[#This Row],[Dias Liquidados]]</f>
        <v>580000</v>
      </c>
      <c r="M398">
        <f>Tabla1_2[[#This Row],[SALARIO]]/100*14/2</f>
        <v>81200</v>
      </c>
      <c r="N398">
        <v>1</v>
      </c>
      <c r="O398">
        <f>Tabla1_2[[#This Row],[Salario t]]*Tabla1_2[[#This Row],['# de Salarios Minimos]]</f>
        <v>580000</v>
      </c>
      <c r="P398">
        <f>Tabla1_2[[#This Row],[Salario t]]*12</f>
        <v>6960000</v>
      </c>
      <c r="Q398">
        <v>2</v>
      </c>
      <c r="R398">
        <v>2</v>
      </c>
      <c r="S398">
        <v>50000</v>
      </c>
      <c r="T398">
        <v>250000</v>
      </c>
      <c r="U398">
        <v>5000</v>
      </c>
      <c r="V398">
        <f>Tabla1_2[[#This Row],[SALARIO]]/100*8.4</f>
        <v>97440</v>
      </c>
      <c r="W398">
        <f>Tabla1_2[[#This Row],[Seguridad social]]/2</f>
        <v>48720</v>
      </c>
      <c r="X398">
        <f>Tabla1_2[[#This Row],[Seguridad social]]-Tabla1_2[[#This Row],[salud 4%]]</f>
        <v>48720</v>
      </c>
      <c r="Y398">
        <f>Tabla1_2[[#This Row],[Base Minima]]/30*4</f>
        <v>77333.333333333328</v>
      </c>
      <c r="Z398">
        <f>Tabla1_2[[#This Row],[Fondo de Empleados]]+Tabla1_2[[#This Row],[Seguridad social]]</f>
        <v>174773.33333333331</v>
      </c>
      <c r="AA398">
        <f>Tabla1_2[[#This Row],[SALARIO]]/100*1.4</f>
        <v>16239.999999999998</v>
      </c>
      <c r="AB398">
        <f>Tabla1_2[[#This Row],[Base Minima]]/15*1.5</f>
        <v>58000</v>
      </c>
      <c r="AC398">
        <v>0</v>
      </c>
      <c r="AD398">
        <v>0</v>
      </c>
      <c r="AE398">
        <f>Tabla1_2[[#This Row],[Salario t]]/100*2</f>
        <v>11600</v>
      </c>
      <c r="AF398">
        <f>Tabla1_2[[#This Row],[Censantias]]/100*5</f>
        <v>580</v>
      </c>
      <c r="AG398">
        <f>Tabla1_2[[#This Row],[SALARIO]]/30*2</f>
        <v>77333.333333333328</v>
      </c>
      <c r="AH398">
        <v>0</v>
      </c>
      <c r="AI398">
        <f>Tabla1_2[[#This Row],[Prima]]+Tabla1_2[[#This Row],[Censantias]]+Tabla1_2[[#This Row],[Base Minima]]+Tabla1_2[[#This Row],[Subsidio de Transporte]]</f>
        <v>750133.33333333337</v>
      </c>
      <c r="AJ398">
        <f>Tabla1_2[[#This Row],[Pago Neto]]*24</f>
        <v>18003200</v>
      </c>
      <c r="AK398">
        <v>0</v>
      </c>
      <c r="AL398">
        <v>20000</v>
      </c>
      <c r="AM398">
        <v>15</v>
      </c>
    </row>
    <row r="399" spans="1:39" x14ac:dyDescent="0.35">
      <c r="A399" t="s">
        <v>5073</v>
      </c>
      <c r="B399" t="s">
        <v>405</v>
      </c>
      <c r="C399" s="1">
        <v>32494</v>
      </c>
      <c r="D399" t="s">
        <v>1801</v>
      </c>
      <c r="E399" t="s">
        <v>1802</v>
      </c>
      <c r="F399" t="s">
        <v>4073</v>
      </c>
      <c r="G399" t="s">
        <v>3087</v>
      </c>
      <c r="H399" s="1">
        <v>42037.305277777778</v>
      </c>
      <c r="I399" t="s">
        <v>3674</v>
      </c>
      <c r="J399">
        <v>1160000</v>
      </c>
      <c r="K399">
        <v>15</v>
      </c>
      <c r="L399">
        <f>Tabla1_2[[#This Row],[SALARIO]]/30*Tabla1_2[[#This Row],[Dias Liquidados]]</f>
        <v>580000</v>
      </c>
      <c r="M399">
        <f>Tabla1_2[[#This Row],[SALARIO]]/100*14/2</f>
        <v>81200</v>
      </c>
      <c r="N399">
        <v>1</v>
      </c>
      <c r="O399">
        <f>Tabla1_2[[#This Row],[Salario t]]*Tabla1_2[[#This Row],['# de Salarios Minimos]]</f>
        <v>580000</v>
      </c>
      <c r="P399">
        <f>Tabla1_2[[#This Row],[Salario t]]*12</f>
        <v>6960000</v>
      </c>
      <c r="Q399">
        <v>2</v>
      </c>
      <c r="R399">
        <v>2</v>
      </c>
      <c r="S399">
        <v>50000</v>
      </c>
      <c r="T399">
        <v>250000</v>
      </c>
      <c r="U399">
        <v>5000</v>
      </c>
      <c r="V399">
        <f>Tabla1_2[[#This Row],[SALARIO]]/100*8.4</f>
        <v>97440</v>
      </c>
      <c r="W399">
        <f>Tabla1_2[[#This Row],[Seguridad social]]/2</f>
        <v>48720</v>
      </c>
      <c r="X399">
        <f>Tabla1_2[[#This Row],[Seguridad social]]-Tabla1_2[[#This Row],[salud 4%]]</f>
        <v>48720</v>
      </c>
      <c r="Y399">
        <f>Tabla1_2[[#This Row],[Base Minima]]/30*4</f>
        <v>77333.333333333328</v>
      </c>
      <c r="Z399">
        <f>Tabla1_2[[#This Row],[Fondo de Empleados]]+Tabla1_2[[#This Row],[Seguridad social]]</f>
        <v>174773.33333333331</v>
      </c>
      <c r="AA399">
        <f>Tabla1_2[[#This Row],[SALARIO]]/100*1.4</f>
        <v>16239.999999999998</v>
      </c>
      <c r="AB399">
        <f>Tabla1_2[[#This Row],[Base Minima]]/15*1.5</f>
        <v>58000</v>
      </c>
      <c r="AC399">
        <v>0</v>
      </c>
      <c r="AD399">
        <v>0</v>
      </c>
      <c r="AE399">
        <f>Tabla1_2[[#This Row],[Salario t]]/100*2</f>
        <v>11600</v>
      </c>
      <c r="AF399">
        <f>Tabla1_2[[#This Row],[Censantias]]/100*5</f>
        <v>580</v>
      </c>
      <c r="AG399">
        <f>Tabla1_2[[#This Row],[SALARIO]]/30*2</f>
        <v>77333.333333333328</v>
      </c>
      <c r="AH399">
        <v>0</v>
      </c>
      <c r="AI399">
        <f>Tabla1_2[[#This Row],[Prima]]+Tabla1_2[[#This Row],[Censantias]]+Tabla1_2[[#This Row],[Base Minima]]+Tabla1_2[[#This Row],[Subsidio de Transporte]]</f>
        <v>750133.33333333337</v>
      </c>
      <c r="AJ399">
        <f>Tabla1_2[[#This Row],[Pago Neto]]*24</f>
        <v>18003200</v>
      </c>
      <c r="AK399">
        <v>0</v>
      </c>
      <c r="AL399">
        <v>20000</v>
      </c>
      <c r="AM399">
        <v>15</v>
      </c>
    </row>
    <row r="400" spans="1:39" x14ac:dyDescent="0.35">
      <c r="A400" t="s">
        <v>5074</v>
      </c>
      <c r="B400" t="s">
        <v>406</v>
      </c>
      <c r="C400" s="1">
        <v>33289</v>
      </c>
      <c r="D400" t="s">
        <v>1803</v>
      </c>
      <c r="E400" t="s">
        <v>1804</v>
      </c>
      <c r="F400" t="s">
        <v>4074</v>
      </c>
      <c r="G400" t="s">
        <v>3088</v>
      </c>
      <c r="H400" s="1">
        <v>43371.111319444448</v>
      </c>
      <c r="I400" t="s">
        <v>3674</v>
      </c>
      <c r="J400">
        <v>1160000</v>
      </c>
      <c r="K400">
        <v>15</v>
      </c>
      <c r="L400">
        <f>Tabla1_2[[#This Row],[SALARIO]]/30*Tabla1_2[[#This Row],[Dias Liquidados]]</f>
        <v>580000</v>
      </c>
      <c r="M400">
        <f>Tabla1_2[[#This Row],[SALARIO]]/100*14/2</f>
        <v>81200</v>
      </c>
      <c r="N400">
        <v>2</v>
      </c>
      <c r="O400">
        <f>Tabla1_2[[#This Row],[Salario t]]*Tabla1_2[[#This Row],['# de Salarios Minimos]]</f>
        <v>1160000</v>
      </c>
      <c r="P400">
        <f>Tabla1_2[[#This Row],[Salario t]]*12</f>
        <v>6960000</v>
      </c>
      <c r="Q400">
        <v>2</v>
      </c>
      <c r="R400">
        <v>2</v>
      </c>
      <c r="S400">
        <v>50000</v>
      </c>
      <c r="T400">
        <v>250000</v>
      </c>
      <c r="U400">
        <v>5000</v>
      </c>
      <c r="V400">
        <f>Tabla1_2[[#This Row],[SALARIO]]/100*8.4</f>
        <v>97440</v>
      </c>
      <c r="W400">
        <f>Tabla1_2[[#This Row],[Seguridad social]]/2</f>
        <v>48720</v>
      </c>
      <c r="X400">
        <f>Tabla1_2[[#This Row],[Seguridad social]]-Tabla1_2[[#This Row],[salud 4%]]</f>
        <v>48720</v>
      </c>
      <c r="Y400">
        <f>Tabla1_2[[#This Row],[Base Minima]]/30*4</f>
        <v>154666.66666666666</v>
      </c>
      <c r="Z400">
        <f>Tabla1_2[[#This Row],[Fondo de Empleados]]+Tabla1_2[[#This Row],[Seguridad social]]</f>
        <v>252106.66666666666</v>
      </c>
      <c r="AA400">
        <f>Tabla1_2[[#This Row],[SALARIO]]/100*1.4</f>
        <v>16239.999999999998</v>
      </c>
      <c r="AB400">
        <f>Tabla1_2[[#This Row],[Base Minima]]/15*1.5</f>
        <v>116000</v>
      </c>
      <c r="AC400">
        <v>0</v>
      </c>
      <c r="AD400">
        <v>0</v>
      </c>
      <c r="AE400">
        <f>Tabla1_2[[#This Row],[Salario t]]/100*2</f>
        <v>11600</v>
      </c>
      <c r="AF400">
        <f>Tabla1_2[[#This Row],[Censantias]]/100*5</f>
        <v>580</v>
      </c>
      <c r="AG400">
        <f>Tabla1_2[[#This Row],[SALARIO]]/30*2</f>
        <v>77333.333333333328</v>
      </c>
      <c r="AH400">
        <v>0</v>
      </c>
      <c r="AI400">
        <f>Tabla1_2[[#This Row],[Prima]]+Tabla1_2[[#This Row],[Censantias]]+Tabla1_2[[#This Row],[Base Minima]]+Tabla1_2[[#This Row],[Subsidio de Transporte]]</f>
        <v>1330133.3333333333</v>
      </c>
      <c r="AJ400">
        <f>Tabla1_2[[#This Row],[Pago Neto]]*24</f>
        <v>31923200</v>
      </c>
      <c r="AK400">
        <v>0</v>
      </c>
      <c r="AL400">
        <v>20000</v>
      </c>
      <c r="AM400">
        <v>15</v>
      </c>
    </row>
    <row r="401" spans="1:39" x14ac:dyDescent="0.35">
      <c r="A401" t="s">
        <v>5075</v>
      </c>
      <c r="B401" t="s">
        <v>407</v>
      </c>
      <c r="C401" s="1">
        <v>27742</v>
      </c>
      <c r="D401" t="s">
        <v>1805</v>
      </c>
      <c r="E401" t="s">
        <v>1806</v>
      </c>
      <c r="F401" t="s">
        <v>4075</v>
      </c>
      <c r="G401" t="s">
        <v>3089</v>
      </c>
      <c r="H401" s="1">
        <v>39250.861481481479</v>
      </c>
      <c r="I401" t="s">
        <v>3672</v>
      </c>
      <c r="J401">
        <v>1160000</v>
      </c>
      <c r="K401">
        <v>15</v>
      </c>
      <c r="L401">
        <f>Tabla1_2[[#This Row],[SALARIO]]/30*Tabla1_2[[#This Row],[Dias Liquidados]]</f>
        <v>580000</v>
      </c>
      <c r="M401">
        <f>Tabla1_2[[#This Row],[SALARIO]]/100*14/2</f>
        <v>81200</v>
      </c>
      <c r="N401">
        <v>2</v>
      </c>
      <c r="O401">
        <f>Tabla1_2[[#This Row],[Salario t]]*Tabla1_2[[#This Row],['# de Salarios Minimos]]</f>
        <v>1160000</v>
      </c>
      <c r="P401">
        <f>Tabla1_2[[#This Row],[Salario t]]*12</f>
        <v>6960000</v>
      </c>
      <c r="Q401">
        <v>2</v>
      </c>
      <c r="R401">
        <v>2</v>
      </c>
      <c r="S401">
        <v>50000</v>
      </c>
      <c r="T401">
        <v>250000</v>
      </c>
      <c r="U401">
        <v>5000</v>
      </c>
      <c r="V401">
        <f>Tabla1_2[[#This Row],[SALARIO]]/100*8.4</f>
        <v>97440</v>
      </c>
      <c r="W401">
        <f>Tabla1_2[[#This Row],[Seguridad social]]/2</f>
        <v>48720</v>
      </c>
      <c r="X401">
        <f>Tabla1_2[[#This Row],[Seguridad social]]-Tabla1_2[[#This Row],[salud 4%]]</f>
        <v>48720</v>
      </c>
      <c r="Y401">
        <f>Tabla1_2[[#This Row],[Base Minima]]/30*4</f>
        <v>154666.66666666666</v>
      </c>
      <c r="Z401">
        <f>Tabla1_2[[#This Row],[Fondo de Empleados]]+Tabla1_2[[#This Row],[Seguridad social]]</f>
        <v>252106.66666666666</v>
      </c>
      <c r="AA401">
        <f>Tabla1_2[[#This Row],[SALARIO]]/100*1.4</f>
        <v>16239.999999999998</v>
      </c>
      <c r="AB401">
        <f>Tabla1_2[[#This Row],[Base Minima]]/15*1.5</f>
        <v>116000</v>
      </c>
      <c r="AC401">
        <v>0</v>
      </c>
      <c r="AD401">
        <v>0</v>
      </c>
      <c r="AE401">
        <f>Tabla1_2[[#This Row],[Salario t]]/100*2</f>
        <v>11600</v>
      </c>
      <c r="AF401">
        <f>Tabla1_2[[#This Row],[Censantias]]/100*5</f>
        <v>580</v>
      </c>
      <c r="AG401">
        <f>Tabla1_2[[#This Row],[SALARIO]]/30*2</f>
        <v>77333.333333333328</v>
      </c>
      <c r="AH401">
        <v>0</v>
      </c>
      <c r="AI401">
        <f>Tabla1_2[[#This Row],[Prima]]+Tabla1_2[[#This Row],[Censantias]]+Tabla1_2[[#This Row],[Base Minima]]+Tabla1_2[[#This Row],[Subsidio de Transporte]]</f>
        <v>1330133.3333333333</v>
      </c>
      <c r="AJ401">
        <f>Tabla1_2[[#This Row],[Pago Neto]]*24</f>
        <v>31923200</v>
      </c>
      <c r="AK401">
        <v>0</v>
      </c>
      <c r="AL401">
        <v>20000</v>
      </c>
      <c r="AM401">
        <v>15</v>
      </c>
    </row>
    <row r="402" spans="1:39" x14ac:dyDescent="0.35">
      <c r="A402" t="s">
        <v>5076</v>
      </c>
      <c r="B402" t="s">
        <v>408</v>
      </c>
      <c r="C402" s="1">
        <v>35935</v>
      </c>
      <c r="D402" t="s">
        <v>1807</v>
      </c>
      <c r="E402" t="s">
        <v>1808</v>
      </c>
      <c r="F402" t="s">
        <v>4076</v>
      </c>
      <c r="G402" t="s">
        <v>3090</v>
      </c>
      <c r="H402" s="1">
        <v>41152.462604166663</v>
      </c>
      <c r="I402" t="s">
        <v>3674</v>
      </c>
      <c r="J402">
        <v>1160000</v>
      </c>
      <c r="K402">
        <v>15</v>
      </c>
      <c r="L402">
        <f>Tabla1_2[[#This Row],[SALARIO]]/30*Tabla1_2[[#This Row],[Dias Liquidados]]</f>
        <v>580000</v>
      </c>
      <c r="M402">
        <f>Tabla1_2[[#This Row],[SALARIO]]/100*14/2</f>
        <v>81200</v>
      </c>
      <c r="N402">
        <v>2</v>
      </c>
      <c r="O402">
        <f>Tabla1_2[[#This Row],[Salario t]]*Tabla1_2[[#This Row],['# de Salarios Minimos]]</f>
        <v>1160000</v>
      </c>
      <c r="P402">
        <f>Tabla1_2[[#This Row],[Salario t]]*12</f>
        <v>6960000</v>
      </c>
      <c r="Q402">
        <v>2</v>
      </c>
      <c r="R402">
        <v>2</v>
      </c>
      <c r="S402">
        <v>50000</v>
      </c>
      <c r="T402">
        <v>250000</v>
      </c>
      <c r="U402">
        <v>5000</v>
      </c>
      <c r="V402">
        <f>Tabla1_2[[#This Row],[SALARIO]]/100*8.4</f>
        <v>97440</v>
      </c>
      <c r="W402">
        <f>Tabla1_2[[#This Row],[Seguridad social]]/2</f>
        <v>48720</v>
      </c>
      <c r="X402">
        <f>Tabla1_2[[#This Row],[Seguridad social]]-Tabla1_2[[#This Row],[salud 4%]]</f>
        <v>48720</v>
      </c>
      <c r="Y402">
        <f>Tabla1_2[[#This Row],[Base Minima]]/30*4</f>
        <v>154666.66666666666</v>
      </c>
      <c r="Z402">
        <f>Tabla1_2[[#This Row],[Fondo de Empleados]]+Tabla1_2[[#This Row],[Seguridad social]]</f>
        <v>252106.66666666666</v>
      </c>
      <c r="AA402">
        <f>Tabla1_2[[#This Row],[SALARIO]]/100*1.4</f>
        <v>16239.999999999998</v>
      </c>
      <c r="AB402">
        <f>Tabla1_2[[#This Row],[Base Minima]]/15*1.5</f>
        <v>116000</v>
      </c>
      <c r="AC402">
        <v>0</v>
      </c>
      <c r="AD402">
        <v>0</v>
      </c>
      <c r="AE402">
        <f>Tabla1_2[[#This Row],[Salario t]]/100*2</f>
        <v>11600</v>
      </c>
      <c r="AF402">
        <f>Tabla1_2[[#This Row],[Censantias]]/100*5</f>
        <v>580</v>
      </c>
      <c r="AG402">
        <f>Tabla1_2[[#This Row],[SALARIO]]/30*2</f>
        <v>77333.333333333328</v>
      </c>
      <c r="AH402">
        <v>0</v>
      </c>
      <c r="AI402">
        <f>Tabla1_2[[#This Row],[Prima]]+Tabla1_2[[#This Row],[Censantias]]+Tabla1_2[[#This Row],[Base Minima]]+Tabla1_2[[#This Row],[Subsidio de Transporte]]</f>
        <v>1330133.3333333333</v>
      </c>
      <c r="AJ402">
        <f>Tabla1_2[[#This Row],[Pago Neto]]*24</f>
        <v>31923200</v>
      </c>
      <c r="AK402">
        <v>0</v>
      </c>
      <c r="AL402">
        <v>20000</v>
      </c>
      <c r="AM402">
        <v>15</v>
      </c>
    </row>
    <row r="403" spans="1:39" x14ac:dyDescent="0.35">
      <c r="A403" t="s">
        <v>5077</v>
      </c>
      <c r="B403" t="s">
        <v>409</v>
      </c>
      <c r="C403" s="1">
        <v>27057</v>
      </c>
      <c r="D403" t="s">
        <v>1809</v>
      </c>
      <c r="E403" t="s">
        <v>1810</v>
      </c>
      <c r="F403" t="s">
        <v>4077</v>
      </c>
      <c r="G403" t="s">
        <v>3091</v>
      </c>
      <c r="H403" s="1">
        <v>41532.947187500002</v>
      </c>
      <c r="I403" t="s">
        <v>3671</v>
      </c>
      <c r="J403">
        <v>1160000</v>
      </c>
      <c r="K403">
        <v>15</v>
      </c>
      <c r="L403">
        <f>Tabla1_2[[#This Row],[SALARIO]]/30*Tabla1_2[[#This Row],[Dias Liquidados]]</f>
        <v>580000</v>
      </c>
      <c r="M403">
        <f>Tabla1_2[[#This Row],[SALARIO]]/100*14/2</f>
        <v>81200</v>
      </c>
      <c r="N403">
        <v>4</v>
      </c>
      <c r="O403">
        <f>Tabla1_2[[#This Row],[Salario t]]*Tabla1_2[[#This Row],['# de Salarios Minimos]]</f>
        <v>2320000</v>
      </c>
      <c r="P403">
        <f>Tabla1_2[[#This Row],[Salario t]]*12</f>
        <v>6960000</v>
      </c>
      <c r="Q403">
        <v>2</v>
      </c>
      <c r="R403">
        <v>2</v>
      </c>
      <c r="S403">
        <v>50000</v>
      </c>
      <c r="T403">
        <v>250000</v>
      </c>
      <c r="U403">
        <v>5000</v>
      </c>
      <c r="V403">
        <f>Tabla1_2[[#This Row],[SALARIO]]/100*8.4</f>
        <v>97440</v>
      </c>
      <c r="W403">
        <f>Tabla1_2[[#This Row],[Seguridad social]]/2</f>
        <v>48720</v>
      </c>
      <c r="X403">
        <f>Tabla1_2[[#This Row],[Seguridad social]]-Tabla1_2[[#This Row],[salud 4%]]</f>
        <v>48720</v>
      </c>
      <c r="Y403">
        <f>Tabla1_2[[#This Row],[Base Minima]]/30*4</f>
        <v>309333.33333333331</v>
      </c>
      <c r="Z403">
        <f>Tabla1_2[[#This Row],[Fondo de Empleados]]+Tabla1_2[[#This Row],[Seguridad social]]</f>
        <v>406773.33333333331</v>
      </c>
      <c r="AA403">
        <f>Tabla1_2[[#This Row],[SALARIO]]/100*1.4</f>
        <v>16239.999999999998</v>
      </c>
      <c r="AB403">
        <f>Tabla1_2[[#This Row],[Base Minima]]/15*1.5</f>
        <v>232000</v>
      </c>
      <c r="AC403">
        <v>0</v>
      </c>
      <c r="AD403">
        <v>0</v>
      </c>
      <c r="AE403">
        <f>Tabla1_2[[#This Row],[Salario t]]/100*2</f>
        <v>11600</v>
      </c>
      <c r="AF403">
        <f>Tabla1_2[[#This Row],[Censantias]]/100*5</f>
        <v>580</v>
      </c>
      <c r="AG403">
        <f>Tabla1_2[[#This Row],[SALARIO]]/30*2</f>
        <v>77333.333333333328</v>
      </c>
      <c r="AH403">
        <v>0</v>
      </c>
      <c r="AI403">
        <f>Tabla1_2[[#This Row],[Prima]]+Tabla1_2[[#This Row],[Censantias]]+Tabla1_2[[#This Row],[Base Minima]]+Tabla1_2[[#This Row],[Subsidio de Transporte]]</f>
        <v>2490133.3333333335</v>
      </c>
      <c r="AJ403">
        <f>Tabla1_2[[#This Row],[Pago Neto]]*24</f>
        <v>59763200</v>
      </c>
      <c r="AK403">
        <v>0</v>
      </c>
      <c r="AL403">
        <v>20000</v>
      </c>
      <c r="AM403">
        <v>15</v>
      </c>
    </row>
    <row r="404" spans="1:39" x14ac:dyDescent="0.35">
      <c r="A404" t="s">
        <v>5078</v>
      </c>
      <c r="B404" t="s">
        <v>410</v>
      </c>
      <c r="C404" s="1">
        <v>33229</v>
      </c>
      <c r="D404" t="s">
        <v>1811</v>
      </c>
      <c r="E404" t="s">
        <v>1812</v>
      </c>
      <c r="F404" t="s">
        <v>4078</v>
      </c>
      <c r="G404" t="s">
        <v>3092</v>
      </c>
      <c r="H404" s="1">
        <v>43754.847939814812</v>
      </c>
      <c r="I404" t="s">
        <v>3673</v>
      </c>
      <c r="J404">
        <v>1160000</v>
      </c>
      <c r="K404">
        <v>15</v>
      </c>
      <c r="L404">
        <f>Tabla1_2[[#This Row],[SALARIO]]/30*Tabla1_2[[#This Row],[Dias Liquidados]]</f>
        <v>580000</v>
      </c>
      <c r="M404">
        <f>Tabla1_2[[#This Row],[SALARIO]]/100*14/2</f>
        <v>81200</v>
      </c>
      <c r="N404">
        <v>4</v>
      </c>
      <c r="O404">
        <f>Tabla1_2[[#This Row],[Salario t]]*Tabla1_2[[#This Row],['# de Salarios Minimos]]</f>
        <v>2320000</v>
      </c>
      <c r="P404">
        <f>Tabla1_2[[#This Row],[Salario t]]*12</f>
        <v>6960000</v>
      </c>
      <c r="Q404">
        <v>2</v>
      </c>
      <c r="R404">
        <v>2</v>
      </c>
      <c r="S404">
        <v>50000</v>
      </c>
      <c r="T404">
        <v>250000</v>
      </c>
      <c r="U404">
        <v>5000</v>
      </c>
      <c r="V404">
        <f>Tabla1_2[[#This Row],[SALARIO]]/100*8.4</f>
        <v>97440</v>
      </c>
      <c r="W404">
        <f>Tabla1_2[[#This Row],[Seguridad social]]/2</f>
        <v>48720</v>
      </c>
      <c r="X404">
        <f>Tabla1_2[[#This Row],[Seguridad social]]-Tabla1_2[[#This Row],[salud 4%]]</f>
        <v>48720</v>
      </c>
      <c r="Y404">
        <f>Tabla1_2[[#This Row],[Base Minima]]/30*4</f>
        <v>309333.33333333331</v>
      </c>
      <c r="Z404">
        <f>Tabla1_2[[#This Row],[Fondo de Empleados]]+Tabla1_2[[#This Row],[Seguridad social]]</f>
        <v>406773.33333333331</v>
      </c>
      <c r="AA404">
        <f>Tabla1_2[[#This Row],[SALARIO]]/100*1.4</f>
        <v>16239.999999999998</v>
      </c>
      <c r="AB404">
        <f>Tabla1_2[[#This Row],[Base Minima]]/15*1.5</f>
        <v>232000</v>
      </c>
      <c r="AC404">
        <v>0</v>
      </c>
      <c r="AD404">
        <v>0</v>
      </c>
      <c r="AE404">
        <f>Tabla1_2[[#This Row],[Salario t]]/100*2</f>
        <v>11600</v>
      </c>
      <c r="AF404">
        <f>Tabla1_2[[#This Row],[Censantias]]/100*5</f>
        <v>580</v>
      </c>
      <c r="AG404">
        <f>Tabla1_2[[#This Row],[SALARIO]]/30*2</f>
        <v>77333.333333333328</v>
      </c>
      <c r="AH404">
        <v>0</v>
      </c>
      <c r="AI404">
        <f>Tabla1_2[[#This Row],[Prima]]+Tabla1_2[[#This Row],[Censantias]]+Tabla1_2[[#This Row],[Base Minima]]+Tabla1_2[[#This Row],[Subsidio de Transporte]]</f>
        <v>2490133.3333333335</v>
      </c>
      <c r="AJ404">
        <f>Tabla1_2[[#This Row],[Pago Neto]]*24</f>
        <v>59763200</v>
      </c>
      <c r="AK404">
        <v>0</v>
      </c>
      <c r="AL404">
        <v>20000</v>
      </c>
      <c r="AM404">
        <v>15</v>
      </c>
    </row>
    <row r="405" spans="1:39" x14ac:dyDescent="0.35">
      <c r="A405" t="s">
        <v>5079</v>
      </c>
      <c r="B405" t="s">
        <v>411</v>
      </c>
      <c r="C405" s="1">
        <v>29277</v>
      </c>
      <c r="D405" t="s">
        <v>1813</v>
      </c>
      <c r="E405" t="s">
        <v>1814</v>
      </c>
      <c r="F405" t="s">
        <v>4079</v>
      </c>
      <c r="G405" t="s">
        <v>3093</v>
      </c>
      <c r="H405" s="1">
        <v>43783.617569444446</v>
      </c>
      <c r="I405" t="s">
        <v>3675</v>
      </c>
      <c r="J405">
        <v>1160000</v>
      </c>
      <c r="K405">
        <v>15</v>
      </c>
      <c r="L405">
        <f>Tabla1_2[[#This Row],[SALARIO]]/30*Tabla1_2[[#This Row],[Dias Liquidados]]</f>
        <v>580000</v>
      </c>
      <c r="M405">
        <f>Tabla1_2[[#This Row],[SALARIO]]/100*14/2</f>
        <v>81200</v>
      </c>
      <c r="N405">
        <v>4</v>
      </c>
      <c r="O405">
        <f>Tabla1_2[[#This Row],[Salario t]]*Tabla1_2[[#This Row],['# de Salarios Minimos]]</f>
        <v>2320000</v>
      </c>
      <c r="P405">
        <f>Tabla1_2[[#This Row],[Salario t]]*12</f>
        <v>6960000</v>
      </c>
      <c r="Q405">
        <v>2</v>
      </c>
      <c r="R405">
        <v>2</v>
      </c>
      <c r="S405">
        <v>50000</v>
      </c>
      <c r="T405">
        <v>250000</v>
      </c>
      <c r="U405">
        <v>5000</v>
      </c>
      <c r="V405">
        <f>Tabla1_2[[#This Row],[SALARIO]]/100*8.4</f>
        <v>97440</v>
      </c>
      <c r="W405">
        <f>Tabla1_2[[#This Row],[Seguridad social]]/2</f>
        <v>48720</v>
      </c>
      <c r="X405">
        <f>Tabla1_2[[#This Row],[Seguridad social]]-Tabla1_2[[#This Row],[salud 4%]]</f>
        <v>48720</v>
      </c>
      <c r="Y405">
        <f>Tabla1_2[[#This Row],[Base Minima]]/30*4</f>
        <v>309333.33333333331</v>
      </c>
      <c r="Z405">
        <f>Tabla1_2[[#This Row],[Fondo de Empleados]]+Tabla1_2[[#This Row],[Seguridad social]]</f>
        <v>406773.33333333331</v>
      </c>
      <c r="AA405">
        <f>Tabla1_2[[#This Row],[SALARIO]]/100*1.4</f>
        <v>16239.999999999998</v>
      </c>
      <c r="AB405">
        <f>Tabla1_2[[#This Row],[Base Minima]]/15*1.5</f>
        <v>232000</v>
      </c>
      <c r="AC405">
        <v>0</v>
      </c>
      <c r="AD405">
        <v>0</v>
      </c>
      <c r="AE405">
        <f>Tabla1_2[[#This Row],[Salario t]]/100*2</f>
        <v>11600</v>
      </c>
      <c r="AF405">
        <f>Tabla1_2[[#This Row],[Censantias]]/100*5</f>
        <v>580</v>
      </c>
      <c r="AG405">
        <f>Tabla1_2[[#This Row],[SALARIO]]/30*2</f>
        <v>77333.333333333328</v>
      </c>
      <c r="AH405">
        <v>0</v>
      </c>
      <c r="AI405">
        <f>Tabla1_2[[#This Row],[Prima]]+Tabla1_2[[#This Row],[Censantias]]+Tabla1_2[[#This Row],[Base Minima]]+Tabla1_2[[#This Row],[Subsidio de Transporte]]</f>
        <v>2490133.3333333335</v>
      </c>
      <c r="AJ405">
        <f>Tabla1_2[[#This Row],[Pago Neto]]*24</f>
        <v>59763200</v>
      </c>
      <c r="AK405">
        <v>0</v>
      </c>
      <c r="AL405">
        <v>20000</v>
      </c>
      <c r="AM405">
        <v>15</v>
      </c>
    </row>
    <row r="406" spans="1:39" x14ac:dyDescent="0.35">
      <c r="A406" t="s">
        <v>5080</v>
      </c>
      <c r="B406" t="s">
        <v>412</v>
      </c>
      <c r="C406" s="1">
        <v>30192</v>
      </c>
      <c r="D406" t="s">
        <v>1815</v>
      </c>
      <c r="E406" t="s">
        <v>1816</v>
      </c>
      <c r="F406" t="s">
        <v>4080</v>
      </c>
      <c r="G406" t="s">
        <v>3094</v>
      </c>
      <c r="H406" s="1">
        <v>42247.833796296298</v>
      </c>
      <c r="I406" t="s">
        <v>3673</v>
      </c>
      <c r="J406">
        <v>1160000</v>
      </c>
      <c r="K406">
        <v>15</v>
      </c>
      <c r="L406">
        <f>Tabla1_2[[#This Row],[SALARIO]]/30*Tabla1_2[[#This Row],[Dias Liquidados]]</f>
        <v>580000</v>
      </c>
      <c r="M406">
        <f>Tabla1_2[[#This Row],[SALARIO]]/100*14/2</f>
        <v>81200</v>
      </c>
      <c r="N406">
        <v>5</v>
      </c>
      <c r="O406">
        <f>Tabla1_2[[#This Row],[Salario t]]*Tabla1_2[[#This Row],['# de Salarios Minimos]]</f>
        <v>2900000</v>
      </c>
      <c r="P406">
        <f>Tabla1_2[[#This Row],[Salario t]]*12</f>
        <v>6960000</v>
      </c>
      <c r="Q406">
        <v>2</v>
      </c>
      <c r="R406">
        <v>2</v>
      </c>
      <c r="S406">
        <v>50000</v>
      </c>
      <c r="T406">
        <v>250000</v>
      </c>
      <c r="U406">
        <v>5000</v>
      </c>
      <c r="V406">
        <f>Tabla1_2[[#This Row],[SALARIO]]/100*8.4</f>
        <v>97440</v>
      </c>
      <c r="W406">
        <f>Tabla1_2[[#This Row],[Seguridad social]]/2</f>
        <v>48720</v>
      </c>
      <c r="X406">
        <f>Tabla1_2[[#This Row],[Seguridad social]]-Tabla1_2[[#This Row],[salud 4%]]</f>
        <v>48720</v>
      </c>
      <c r="Y406">
        <f>Tabla1_2[[#This Row],[Base Minima]]/30*4</f>
        <v>386666.66666666669</v>
      </c>
      <c r="Z406">
        <f>Tabla1_2[[#This Row],[Fondo de Empleados]]+Tabla1_2[[#This Row],[Seguridad social]]</f>
        <v>484106.66666666669</v>
      </c>
      <c r="AA406">
        <f>Tabla1_2[[#This Row],[SALARIO]]/100*1.4</f>
        <v>16239.999999999998</v>
      </c>
      <c r="AB406">
        <f>Tabla1_2[[#This Row],[Base Minima]]/15*1.5</f>
        <v>290000</v>
      </c>
      <c r="AC406">
        <v>0</v>
      </c>
      <c r="AD406">
        <v>0</v>
      </c>
      <c r="AE406">
        <f>Tabla1_2[[#This Row],[Salario t]]/100*2</f>
        <v>11600</v>
      </c>
      <c r="AF406">
        <f>Tabla1_2[[#This Row],[Censantias]]/100*5</f>
        <v>580</v>
      </c>
      <c r="AG406">
        <f>Tabla1_2[[#This Row],[SALARIO]]/30*2</f>
        <v>77333.333333333328</v>
      </c>
      <c r="AH406">
        <v>0</v>
      </c>
      <c r="AI406">
        <f>Tabla1_2[[#This Row],[Prima]]+Tabla1_2[[#This Row],[Censantias]]+Tabla1_2[[#This Row],[Base Minima]]+Tabla1_2[[#This Row],[Subsidio de Transporte]]</f>
        <v>3070133.3333333335</v>
      </c>
      <c r="AJ406">
        <f>Tabla1_2[[#This Row],[Pago Neto]]*24</f>
        <v>73683200</v>
      </c>
      <c r="AK406">
        <v>0</v>
      </c>
      <c r="AL406">
        <v>20000</v>
      </c>
      <c r="AM406">
        <v>15</v>
      </c>
    </row>
    <row r="407" spans="1:39" x14ac:dyDescent="0.35">
      <c r="A407" t="s">
        <v>5081</v>
      </c>
      <c r="B407" t="s">
        <v>413</v>
      </c>
      <c r="C407" s="1">
        <v>32224</v>
      </c>
      <c r="D407" t="s">
        <v>1817</v>
      </c>
      <c r="E407" t="s">
        <v>1818</v>
      </c>
      <c r="F407" t="s">
        <v>4081</v>
      </c>
      <c r="G407" t="s">
        <v>3095</v>
      </c>
      <c r="H407" s="1">
        <v>42513.389837962961</v>
      </c>
      <c r="I407" t="s">
        <v>3674</v>
      </c>
      <c r="J407">
        <v>1160000</v>
      </c>
      <c r="K407">
        <v>15</v>
      </c>
      <c r="L407">
        <f>Tabla1_2[[#This Row],[SALARIO]]/30*Tabla1_2[[#This Row],[Dias Liquidados]]</f>
        <v>580000</v>
      </c>
      <c r="M407">
        <f>Tabla1_2[[#This Row],[SALARIO]]/100*14/2</f>
        <v>81200</v>
      </c>
      <c r="N407">
        <v>5</v>
      </c>
      <c r="O407">
        <f>Tabla1_2[[#This Row],[Salario t]]*Tabla1_2[[#This Row],['# de Salarios Minimos]]</f>
        <v>2900000</v>
      </c>
      <c r="P407">
        <f>Tabla1_2[[#This Row],[Salario t]]*12</f>
        <v>6960000</v>
      </c>
      <c r="Q407">
        <v>2</v>
      </c>
      <c r="R407">
        <v>2</v>
      </c>
      <c r="S407">
        <v>50000</v>
      </c>
      <c r="T407">
        <v>250000</v>
      </c>
      <c r="U407">
        <v>5000</v>
      </c>
      <c r="V407">
        <f>Tabla1_2[[#This Row],[SALARIO]]/100*8.4</f>
        <v>97440</v>
      </c>
      <c r="W407">
        <f>Tabla1_2[[#This Row],[Seguridad social]]/2</f>
        <v>48720</v>
      </c>
      <c r="X407">
        <f>Tabla1_2[[#This Row],[Seguridad social]]-Tabla1_2[[#This Row],[salud 4%]]</f>
        <v>48720</v>
      </c>
      <c r="Y407">
        <f>Tabla1_2[[#This Row],[Base Minima]]/30*4</f>
        <v>386666.66666666669</v>
      </c>
      <c r="Z407">
        <f>Tabla1_2[[#This Row],[Fondo de Empleados]]+Tabla1_2[[#This Row],[Seguridad social]]</f>
        <v>484106.66666666669</v>
      </c>
      <c r="AA407">
        <f>Tabla1_2[[#This Row],[SALARIO]]/100*1.4</f>
        <v>16239.999999999998</v>
      </c>
      <c r="AB407">
        <f>Tabla1_2[[#This Row],[Base Minima]]/15*1.5</f>
        <v>290000</v>
      </c>
      <c r="AC407">
        <v>0</v>
      </c>
      <c r="AD407">
        <v>0</v>
      </c>
      <c r="AE407">
        <f>Tabla1_2[[#This Row],[Salario t]]/100*2</f>
        <v>11600</v>
      </c>
      <c r="AF407">
        <f>Tabla1_2[[#This Row],[Censantias]]/100*5</f>
        <v>580</v>
      </c>
      <c r="AG407">
        <f>Tabla1_2[[#This Row],[SALARIO]]/30*2</f>
        <v>77333.333333333328</v>
      </c>
      <c r="AH407">
        <v>0</v>
      </c>
      <c r="AI407">
        <f>Tabla1_2[[#This Row],[Prima]]+Tabla1_2[[#This Row],[Censantias]]+Tabla1_2[[#This Row],[Base Minima]]+Tabla1_2[[#This Row],[Subsidio de Transporte]]</f>
        <v>3070133.3333333335</v>
      </c>
      <c r="AJ407">
        <f>Tabla1_2[[#This Row],[Pago Neto]]*24</f>
        <v>73683200</v>
      </c>
      <c r="AK407">
        <v>0</v>
      </c>
      <c r="AL407">
        <v>20000</v>
      </c>
      <c r="AM407">
        <v>15</v>
      </c>
    </row>
    <row r="408" spans="1:39" x14ac:dyDescent="0.35">
      <c r="A408" t="s">
        <v>5082</v>
      </c>
      <c r="B408" t="s">
        <v>414</v>
      </c>
      <c r="C408" s="1">
        <v>27667</v>
      </c>
      <c r="D408" t="s">
        <v>1819</v>
      </c>
      <c r="E408" t="s">
        <v>1820</v>
      </c>
      <c r="F408" t="s">
        <v>4082</v>
      </c>
      <c r="G408" t="s">
        <v>3096</v>
      </c>
      <c r="H408" s="1">
        <v>40103.738969907405</v>
      </c>
      <c r="I408" t="s">
        <v>3675</v>
      </c>
      <c r="J408">
        <v>1160000</v>
      </c>
      <c r="K408">
        <v>15</v>
      </c>
      <c r="L408">
        <f>Tabla1_2[[#This Row],[SALARIO]]/30*Tabla1_2[[#This Row],[Dias Liquidados]]</f>
        <v>580000</v>
      </c>
      <c r="M408">
        <f>Tabla1_2[[#This Row],[SALARIO]]/100*14/2</f>
        <v>81200</v>
      </c>
      <c r="N408">
        <v>6</v>
      </c>
      <c r="O408">
        <f>Tabla1_2[[#This Row],[Salario t]]*Tabla1_2[[#This Row],['# de Salarios Minimos]]</f>
        <v>3480000</v>
      </c>
      <c r="P408">
        <f>Tabla1_2[[#This Row],[Salario t]]*12</f>
        <v>6960000</v>
      </c>
      <c r="Q408">
        <v>2</v>
      </c>
      <c r="R408">
        <v>2</v>
      </c>
      <c r="S408">
        <v>50000</v>
      </c>
      <c r="T408">
        <v>250000</v>
      </c>
      <c r="U408">
        <v>5000</v>
      </c>
      <c r="V408">
        <f>Tabla1_2[[#This Row],[SALARIO]]/100*8.4</f>
        <v>97440</v>
      </c>
      <c r="W408">
        <f>Tabla1_2[[#This Row],[Seguridad social]]/2</f>
        <v>48720</v>
      </c>
      <c r="X408">
        <f>Tabla1_2[[#This Row],[Seguridad social]]-Tabla1_2[[#This Row],[salud 4%]]</f>
        <v>48720</v>
      </c>
      <c r="Y408">
        <f>Tabla1_2[[#This Row],[Base Minima]]/30*4</f>
        <v>464000</v>
      </c>
      <c r="Z408">
        <f>Tabla1_2[[#This Row],[Fondo de Empleados]]+Tabla1_2[[#This Row],[Seguridad social]]</f>
        <v>561440</v>
      </c>
      <c r="AA408">
        <f>Tabla1_2[[#This Row],[SALARIO]]/100*1.4</f>
        <v>16239.999999999998</v>
      </c>
      <c r="AB408">
        <f>Tabla1_2[[#This Row],[Base Minima]]/15*1.5</f>
        <v>348000</v>
      </c>
      <c r="AC408">
        <v>0</v>
      </c>
      <c r="AD408">
        <v>0</v>
      </c>
      <c r="AE408">
        <f>Tabla1_2[[#This Row],[Salario t]]/100*2</f>
        <v>11600</v>
      </c>
      <c r="AF408">
        <f>Tabla1_2[[#This Row],[Censantias]]/100*5</f>
        <v>580</v>
      </c>
      <c r="AG408">
        <f>Tabla1_2[[#This Row],[SALARIO]]/30*2</f>
        <v>77333.333333333328</v>
      </c>
      <c r="AH408">
        <v>0</v>
      </c>
      <c r="AI408">
        <f>Tabla1_2[[#This Row],[Prima]]+Tabla1_2[[#This Row],[Censantias]]+Tabla1_2[[#This Row],[Base Minima]]+Tabla1_2[[#This Row],[Subsidio de Transporte]]</f>
        <v>3650133.3333333335</v>
      </c>
      <c r="AJ408">
        <f>Tabla1_2[[#This Row],[Pago Neto]]*24</f>
        <v>87603200</v>
      </c>
      <c r="AK408">
        <v>0</v>
      </c>
      <c r="AL408">
        <v>20000</v>
      </c>
      <c r="AM408">
        <v>15</v>
      </c>
    </row>
    <row r="409" spans="1:39" x14ac:dyDescent="0.35">
      <c r="A409" t="s">
        <v>5083</v>
      </c>
      <c r="B409" t="s">
        <v>415</v>
      </c>
      <c r="C409" s="1">
        <v>33779</v>
      </c>
      <c r="D409" t="s">
        <v>1080</v>
      </c>
      <c r="E409" t="s">
        <v>1821</v>
      </c>
      <c r="F409" t="s">
        <v>4083</v>
      </c>
      <c r="G409" t="s">
        <v>3097</v>
      </c>
      <c r="H409" s="1">
        <v>43331.780081018522</v>
      </c>
      <c r="I409" t="s">
        <v>3674</v>
      </c>
      <c r="J409">
        <v>1160000</v>
      </c>
      <c r="K409">
        <v>15</v>
      </c>
      <c r="L409">
        <f>Tabla1_2[[#This Row],[SALARIO]]/30*Tabla1_2[[#This Row],[Dias Liquidados]]</f>
        <v>580000</v>
      </c>
      <c r="M409">
        <f>Tabla1_2[[#This Row],[SALARIO]]/100*14/2</f>
        <v>81200</v>
      </c>
      <c r="N409">
        <v>6</v>
      </c>
      <c r="O409">
        <f>Tabla1_2[[#This Row],[Salario t]]*Tabla1_2[[#This Row],['# de Salarios Minimos]]</f>
        <v>3480000</v>
      </c>
      <c r="P409">
        <f>Tabla1_2[[#This Row],[Salario t]]*12</f>
        <v>6960000</v>
      </c>
      <c r="Q409">
        <v>2</v>
      </c>
      <c r="R409">
        <v>2</v>
      </c>
      <c r="S409">
        <v>50000</v>
      </c>
      <c r="T409">
        <v>250000</v>
      </c>
      <c r="U409">
        <v>5000</v>
      </c>
      <c r="V409">
        <f>Tabla1_2[[#This Row],[SALARIO]]/100*8.4</f>
        <v>97440</v>
      </c>
      <c r="W409">
        <f>Tabla1_2[[#This Row],[Seguridad social]]/2</f>
        <v>48720</v>
      </c>
      <c r="X409">
        <f>Tabla1_2[[#This Row],[Seguridad social]]-Tabla1_2[[#This Row],[salud 4%]]</f>
        <v>48720</v>
      </c>
      <c r="Y409">
        <f>Tabla1_2[[#This Row],[Base Minima]]/30*4</f>
        <v>464000</v>
      </c>
      <c r="Z409">
        <f>Tabla1_2[[#This Row],[Fondo de Empleados]]+Tabla1_2[[#This Row],[Seguridad social]]</f>
        <v>561440</v>
      </c>
      <c r="AA409">
        <f>Tabla1_2[[#This Row],[SALARIO]]/100*1.4</f>
        <v>16239.999999999998</v>
      </c>
      <c r="AB409">
        <f>Tabla1_2[[#This Row],[Base Minima]]/15*1.5</f>
        <v>348000</v>
      </c>
      <c r="AC409">
        <v>0</v>
      </c>
      <c r="AD409">
        <v>0</v>
      </c>
      <c r="AE409">
        <f>Tabla1_2[[#This Row],[Salario t]]/100*2</f>
        <v>11600</v>
      </c>
      <c r="AF409">
        <f>Tabla1_2[[#This Row],[Censantias]]/100*5</f>
        <v>580</v>
      </c>
      <c r="AG409">
        <f>Tabla1_2[[#This Row],[SALARIO]]/30*2</f>
        <v>77333.333333333328</v>
      </c>
      <c r="AH409">
        <v>0</v>
      </c>
      <c r="AI409">
        <f>Tabla1_2[[#This Row],[Prima]]+Tabla1_2[[#This Row],[Censantias]]+Tabla1_2[[#This Row],[Base Minima]]+Tabla1_2[[#This Row],[Subsidio de Transporte]]</f>
        <v>3650133.3333333335</v>
      </c>
      <c r="AJ409">
        <f>Tabla1_2[[#This Row],[Pago Neto]]*24</f>
        <v>87603200</v>
      </c>
      <c r="AK409">
        <v>0</v>
      </c>
      <c r="AL409">
        <v>20000</v>
      </c>
      <c r="AM409">
        <v>15</v>
      </c>
    </row>
    <row r="410" spans="1:39" x14ac:dyDescent="0.35">
      <c r="A410" t="s">
        <v>5084</v>
      </c>
      <c r="B410" t="s">
        <v>416</v>
      </c>
      <c r="C410" s="1">
        <v>26208</v>
      </c>
      <c r="D410" t="s">
        <v>1822</v>
      </c>
      <c r="E410" t="s">
        <v>1823</v>
      </c>
      <c r="F410" t="s">
        <v>4084</v>
      </c>
      <c r="G410" t="s">
        <v>3098</v>
      </c>
      <c r="H410" s="1">
        <v>38542.45716435185</v>
      </c>
      <c r="I410" t="s">
        <v>3675</v>
      </c>
      <c r="J410">
        <v>1160000</v>
      </c>
      <c r="K410">
        <v>15</v>
      </c>
      <c r="L410">
        <f>Tabla1_2[[#This Row],[SALARIO]]/30*Tabla1_2[[#This Row],[Dias Liquidados]]</f>
        <v>580000</v>
      </c>
      <c r="M410">
        <f>Tabla1_2[[#This Row],[SALARIO]]/100*14/2</f>
        <v>81200</v>
      </c>
      <c r="N410">
        <v>1</v>
      </c>
      <c r="O410">
        <f>Tabla1_2[[#This Row],[Salario t]]*Tabla1_2[[#This Row],['# de Salarios Minimos]]</f>
        <v>580000</v>
      </c>
      <c r="P410">
        <f>Tabla1_2[[#This Row],[Salario t]]*12</f>
        <v>6960000</v>
      </c>
      <c r="Q410">
        <v>2</v>
      </c>
      <c r="R410">
        <v>2</v>
      </c>
      <c r="S410">
        <v>50000</v>
      </c>
      <c r="T410">
        <v>250000</v>
      </c>
      <c r="U410">
        <v>5000</v>
      </c>
      <c r="V410">
        <f>Tabla1_2[[#This Row],[SALARIO]]/100*8.4</f>
        <v>97440</v>
      </c>
      <c r="W410">
        <f>Tabla1_2[[#This Row],[Seguridad social]]/2</f>
        <v>48720</v>
      </c>
      <c r="X410">
        <f>Tabla1_2[[#This Row],[Seguridad social]]-Tabla1_2[[#This Row],[salud 4%]]</f>
        <v>48720</v>
      </c>
      <c r="Y410">
        <f>Tabla1_2[[#This Row],[Base Minima]]/30*4</f>
        <v>77333.333333333328</v>
      </c>
      <c r="Z410">
        <f>Tabla1_2[[#This Row],[Fondo de Empleados]]+Tabla1_2[[#This Row],[Seguridad social]]</f>
        <v>174773.33333333331</v>
      </c>
      <c r="AA410">
        <f>Tabla1_2[[#This Row],[SALARIO]]/100*1.4</f>
        <v>16239.999999999998</v>
      </c>
      <c r="AB410">
        <f>Tabla1_2[[#This Row],[Base Minima]]/15*1.5</f>
        <v>58000</v>
      </c>
      <c r="AC410">
        <v>0</v>
      </c>
      <c r="AD410">
        <v>0</v>
      </c>
      <c r="AE410">
        <f>Tabla1_2[[#This Row],[Salario t]]/100*2</f>
        <v>11600</v>
      </c>
      <c r="AF410">
        <f>Tabla1_2[[#This Row],[Censantias]]/100*5</f>
        <v>580</v>
      </c>
      <c r="AG410">
        <f>Tabla1_2[[#This Row],[SALARIO]]/30*2</f>
        <v>77333.333333333328</v>
      </c>
      <c r="AH410">
        <v>0</v>
      </c>
      <c r="AI410">
        <f>Tabla1_2[[#This Row],[Prima]]+Tabla1_2[[#This Row],[Censantias]]+Tabla1_2[[#This Row],[Base Minima]]+Tabla1_2[[#This Row],[Subsidio de Transporte]]</f>
        <v>750133.33333333337</v>
      </c>
      <c r="AJ410">
        <f>Tabla1_2[[#This Row],[Pago Neto]]*24</f>
        <v>18003200</v>
      </c>
      <c r="AK410">
        <v>0</v>
      </c>
      <c r="AL410">
        <v>20000</v>
      </c>
      <c r="AM410">
        <v>15</v>
      </c>
    </row>
    <row r="411" spans="1:39" x14ac:dyDescent="0.35">
      <c r="A411" t="s">
        <v>5085</v>
      </c>
      <c r="B411" t="s">
        <v>417</v>
      </c>
      <c r="C411" s="1">
        <v>30429</v>
      </c>
      <c r="D411" t="s">
        <v>1824</v>
      </c>
      <c r="E411" t="s">
        <v>1825</v>
      </c>
      <c r="F411" t="s">
        <v>4085</v>
      </c>
      <c r="G411" t="s">
        <v>3099</v>
      </c>
      <c r="H411" s="1">
        <v>40984.58662037037</v>
      </c>
      <c r="I411" t="s">
        <v>3673</v>
      </c>
      <c r="J411">
        <v>1160000</v>
      </c>
      <c r="K411">
        <v>15</v>
      </c>
      <c r="L411">
        <f>Tabla1_2[[#This Row],[SALARIO]]/30*Tabla1_2[[#This Row],[Dias Liquidados]]</f>
        <v>580000</v>
      </c>
      <c r="M411">
        <f>Tabla1_2[[#This Row],[SALARIO]]/100*14/2</f>
        <v>81200</v>
      </c>
      <c r="N411">
        <v>1</v>
      </c>
      <c r="O411">
        <f>Tabla1_2[[#This Row],[Salario t]]*Tabla1_2[[#This Row],['# de Salarios Minimos]]</f>
        <v>580000</v>
      </c>
      <c r="P411">
        <f>Tabla1_2[[#This Row],[Salario t]]*12</f>
        <v>6960000</v>
      </c>
      <c r="Q411">
        <v>2</v>
      </c>
      <c r="R411">
        <v>2</v>
      </c>
      <c r="S411">
        <v>50000</v>
      </c>
      <c r="T411">
        <v>250000</v>
      </c>
      <c r="U411">
        <v>5000</v>
      </c>
      <c r="V411">
        <f>Tabla1_2[[#This Row],[SALARIO]]/100*8.4</f>
        <v>97440</v>
      </c>
      <c r="W411">
        <f>Tabla1_2[[#This Row],[Seguridad social]]/2</f>
        <v>48720</v>
      </c>
      <c r="X411">
        <f>Tabla1_2[[#This Row],[Seguridad social]]-Tabla1_2[[#This Row],[salud 4%]]</f>
        <v>48720</v>
      </c>
      <c r="Y411">
        <f>Tabla1_2[[#This Row],[Base Minima]]/30*4</f>
        <v>77333.333333333328</v>
      </c>
      <c r="Z411">
        <f>Tabla1_2[[#This Row],[Fondo de Empleados]]+Tabla1_2[[#This Row],[Seguridad social]]</f>
        <v>174773.33333333331</v>
      </c>
      <c r="AA411">
        <f>Tabla1_2[[#This Row],[SALARIO]]/100*1.4</f>
        <v>16239.999999999998</v>
      </c>
      <c r="AB411">
        <f>Tabla1_2[[#This Row],[Base Minima]]/15*1.5</f>
        <v>58000</v>
      </c>
      <c r="AC411">
        <v>0</v>
      </c>
      <c r="AD411">
        <v>0</v>
      </c>
      <c r="AE411">
        <f>Tabla1_2[[#This Row],[Salario t]]/100*2</f>
        <v>11600</v>
      </c>
      <c r="AF411">
        <f>Tabla1_2[[#This Row],[Censantias]]/100*5</f>
        <v>580</v>
      </c>
      <c r="AG411">
        <f>Tabla1_2[[#This Row],[SALARIO]]/30*2</f>
        <v>77333.333333333328</v>
      </c>
      <c r="AH411">
        <v>0</v>
      </c>
      <c r="AI411">
        <f>Tabla1_2[[#This Row],[Prima]]+Tabla1_2[[#This Row],[Censantias]]+Tabla1_2[[#This Row],[Base Minima]]+Tabla1_2[[#This Row],[Subsidio de Transporte]]</f>
        <v>750133.33333333337</v>
      </c>
      <c r="AJ411">
        <f>Tabla1_2[[#This Row],[Pago Neto]]*24</f>
        <v>18003200</v>
      </c>
      <c r="AK411">
        <v>0</v>
      </c>
      <c r="AL411">
        <v>20000</v>
      </c>
      <c r="AM411">
        <v>15</v>
      </c>
    </row>
    <row r="412" spans="1:39" x14ac:dyDescent="0.35">
      <c r="A412" t="s">
        <v>5086</v>
      </c>
      <c r="B412" t="s">
        <v>418</v>
      </c>
      <c r="C412" s="1">
        <v>30321</v>
      </c>
      <c r="D412" t="s">
        <v>1826</v>
      </c>
      <c r="E412" t="s">
        <v>1827</v>
      </c>
      <c r="F412" t="s">
        <v>4086</v>
      </c>
      <c r="G412" t="s">
        <v>3100</v>
      </c>
      <c r="H412" s="1">
        <v>38742.513159722221</v>
      </c>
      <c r="I412" t="s">
        <v>3673</v>
      </c>
      <c r="J412">
        <v>1160000</v>
      </c>
      <c r="K412">
        <v>15</v>
      </c>
      <c r="L412">
        <f>Tabla1_2[[#This Row],[SALARIO]]/30*Tabla1_2[[#This Row],[Dias Liquidados]]</f>
        <v>580000</v>
      </c>
      <c r="M412">
        <f>Tabla1_2[[#This Row],[SALARIO]]/100*14/2</f>
        <v>81200</v>
      </c>
      <c r="N412">
        <v>1</v>
      </c>
      <c r="O412">
        <f>Tabla1_2[[#This Row],[Salario t]]*Tabla1_2[[#This Row],['# de Salarios Minimos]]</f>
        <v>580000</v>
      </c>
      <c r="P412">
        <f>Tabla1_2[[#This Row],[Salario t]]*12</f>
        <v>6960000</v>
      </c>
      <c r="Q412">
        <v>2</v>
      </c>
      <c r="R412">
        <v>2</v>
      </c>
      <c r="S412">
        <v>50000</v>
      </c>
      <c r="T412">
        <v>250000</v>
      </c>
      <c r="U412">
        <v>5000</v>
      </c>
      <c r="V412">
        <f>Tabla1_2[[#This Row],[SALARIO]]/100*8.4</f>
        <v>97440</v>
      </c>
      <c r="W412">
        <f>Tabla1_2[[#This Row],[Seguridad social]]/2</f>
        <v>48720</v>
      </c>
      <c r="X412">
        <f>Tabla1_2[[#This Row],[Seguridad social]]-Tabla1_2[[#This Row],[salud 4%]]</f>
        <v>48720</v>
      </c>
      <c r="Y412">
        <f>Tabla1_2[[#This Row],[Base Minima]]/30*4</f>
        <v>77333.333333333328</v>
      </c>
      <c r="Z412">
        <f>Tabla1_2[[#This Row],[Fondo de Empleados]]+Tabla1_2[[#This Row],[Seguridad social]]</f>
        <v>174773.33333333331</v>
      </c>
      <c r="AA412">
        <f>Tabla1_2[[#This Row],[SALARIO]]/100*1.4</f>
        <v>16239.999999999998</v>
      </c>
      <c r="AB412">
        <f>Tabla1_2[[#This Row],[Base Minima]]/15*1.5</f>
        <v>58000</v>
      </c>
      <c r="AC412">
        <v>0</v>
      </c>
      <c r="AD412">
        <v>0</v>
      </c>
      <c r="AE412">
        <f>Tabla1_2[[#This Row],[Salario t]]/100*2</f>
        <v>11600</v>
      </c>
      <c r="AF412">
        <f>Tabla1_2[[#This Row],[Censantias]]/100*5</f>
        <v>580</v>
      </c>
      <c r="AG412">
        <f>Tabla1_2[[#This Row],[SALARIO]]/30*2</f>
        <v>77333.333333333328</v>
      </c>
      <c r="AH412">
        <v>0</v>
      </c>
      <c r="AI412">
        <f>Tabla1_2[[#This Row],[Prima]]+Tabla1_2[[#This Row],[Censantias]]+Tabla1_2[[#This Row],[Base Minima]]+Tabla1_2[[#This Row],[Subsidio de Transporte]]</f>
        <v>750133.33333333337</v>
      </c>
      <c r="AJ412">
        <f>Tabla1_2[[#This Row],[Pago Neto]]*24</f>
        <v>18003200</v>
      </c>
      <c r="AK412">
        <v>0</v>
      </c>
      <c r="AL412">
        <v>20000</v>
      </c>
      <c r="AM412">
        <v>15</v>
      </c>
    </row>
    <row r="413" spans="1:39" x14ac:dyDescent="0.35">
      <c r="A413" t="s">
        <v>5087</v>
      </c>
      <c r="B413" t="s">
        <v>419</v>
      </c>
      <c r="C413" s="1">
        <v>34908</v>
      </c>
      <c r="D413" t="s">
        <v>1828</v>
      </c>
      <c r="E413" t="s">
        <v>1829</v>
      </c>
      <c r="F413" t="s">
        <v>4087</v>
      </c>
      <c r="G413" t="s">
        <v>3101</v>
      </c>
      <c r="H413" s="1">
        <v>43106.416990740741</v>
      </c>
      <c r="I413" t="s">
        <v>3674</v>
      </c>
      <c r="J413">
        <v>1160000</v>
      </c>
      <c r="K413">
        <v>15</v>
      </c>
      <c r="L413">
        <f>Tabla1_2[[#This Row],[SALARIO]]/30*Tabla1_2[[#This Row],[Dias Liquidados]]</f>
        <v>580000</v>
      </c>
      <c r="M413">
        <f>Tabla1_2[[#This Row],[SALARIO]]/100*14/2</f>
        <v>81200</v>
      </c>
      <c r="N413">
        <v>1</v>
      </c>
      <c r="O413">
        <f>Tabla1_2[[#This Row],[Salario t]]*Tabla1_2[[#This Row],['# de Salarios Minimos]]</f>
        <v>580000</v>
      </c>
      <c r="P413">
        <f>Tabla1_2[[#This Row],[Salario t]]*12</f>
        <v>6960000</v>
      </c>
      <c r="Q413">
        <v>2</v>
      </c>
      <c r="R413">
        <v>2</v>
      </c>
      <c r="S413">
        <v>50000</v>
      </c>
      <c r="T413">
        <v>250000</v>
      </c>
      <c r="U413">
        <v>5000</v>
      </c>
      <c r="V413">
        <f>Tabla1_2[[#This Row],[SALARIO]]/100*8.4</f>
        <v>97440</v>
      </c>
      <c r="W413">
        <f>Tabla1_2[[#This Row],[Seguridad social]]/2</f>
        <v>48720</v>
      </c>
      <c r="X413">
        <f>Tabla1_2[[#This Row],[Seguridad social]]-Tabla1_2[[#This Row],[salud 4%]]</f>
        <v>48720</v>
      </c>
      <c r="Y413">
        <f>Tabla1_2[[#This Row],[Base Minima]]/30*4</f>
        <v>77333.333333333328</v>
      </c>
      <c r="Z413">
        <f>Tabla1_2[[#This Row],[Fondo de Empleados]]+Tabla1_2[[#This Row],[Seguridad social]]</f>
        <v>174773.33333333331</v>
      </c>
      <c r="AA413">
        <f>Tabla1_2[[#This Row],[SALARIO]]/100*1.4</f>
        <v>16239.999999999998</v>
      </c>
      <c r="AB413">
        <f>Tabla1_2[[#This Row],[Base Minima]]/15*1.5</f>
        <v>58000</v>
      </c>
      <c r="AC413">
        <v>0</v>
      </c>
      <c r="AD413">
        <v>0</v>
      </c>
      <c r="AE413">
        <f>Tabla1_2[[#This Row],[Salario t]]/100*2</f>
        <v>11600</v>
      </c>
      <c r="AF413">
        <f>Tabla1_2[[#This Row],[Censantias]]/100*5</f>
        <v>580</v>
      </c>
      <c r="AG413">
        <f>Tabla1_2[[#This Row],[SALARIO]]/30*2</f>
        <v>77333.333333333328</v>
      </c>
      <c r="AH413">
        <v>0</v>
      </c>
      <c r="AI413">
        <f>Tabla1_2[[#This Row],[Prima]]+Tabla1_2[[#This Row],[Censantias]]+Tabla1_2[[#This Row],[Base Minima]]+Tabla1_2[[#This Row],[Subsidio de Transporte]]</f>
        <v>750133.33333333337</v>
      </c>
      <c r="AJ413">
        <f>Tabla1_2[[#This Row],[Pago Neto]]*24</f>
        <v>18003200</v>
      </c>
      <c r="AK413">
        <v>0</v>
      </c>
      <c r="AL413">
        <v>20000</v>
      </c>
      <c r="AM413">
        <v>15</v>
      </c>
    </row>
    <row r="414" spans="1:39" x14ac:dyDescent="0.35">
      <c r="A414" t="s">
        <v>5088</v>
      </c>
      <c r="B414" t="s">
        <v>420</v>
      </c>
      <c r="C414" s="1">
        <v>26115</v>
      </c>
      <c r="D414" t="s">
        <v>1830</v>
      </c>
      <c r="E414" t="s">
        <v>1831</v>
      </c>
      <c r="F414" t="s">
        <v>4088</v>
      </c>
      <c r="G414" t="s">
        <v>3102</v>
      </c>
      <c r="H414" s="1">
        <v>44308.93472222222</v>
      </c>
      <c r="I414" t="s">
        <v>3675</v>
      </c>
      <c r="J414">
        <v>1160000</v>
      </c>
      <c r="K414">
        <v>15</v>
      </c>
      <c r="L414">
        <f>Tabla1_2[[#This Row],[SALARIO]]/30*Tabla1_2[[#This Row],[Dias Liquidados]]</f>
        <v>580000</v>
      </c>
      <c r="M414">
        <f>Tabla1_2[[#This Row],[SALARIO]]/100*14/2</f>
        <v>81200</v>
      </c>
      <c r="N414">
        <v>1</v>
      </c>
      <c r="O414">
        <f>Tabla1_2[[#This Row],[Salario t]]*Tabla1_2[[#This Row],['# de Salarios Minimos]]</f>
        <v>580000</v>
      </c>
      <c r="P414">
        <f>Tabla1_2[[#This Row],[Salario t]]*12</f>
        <v>6960000</v>
      </c>
      <c r="Q414">
        <v>2</v>
      </c>
      <c r="R414">
        <v>2</v>
      </c>
      <c r="S414">
        <v>50000</v>
      </c>
      <c r="T414">
        <v>250000</v>
      </c>
      <c r="U414">
        <v>5000</v>
      </c>
      <c r="V414">
        <f>Tabla1_2[[#This Row],[SALARIO]]/100*8.4</f>
        <v>97440</v>
      </c>
      <c r="W414">
        <f>Tabla1_2[[#This Row],[Seguridad social]]/2</f>
        <v>48720</v>
      </c>
      <c r="X414">
        <f>Tabla1_2[[#This Row],[Seguridad social]]-Tabla1_2[[#This Row],[salud 4%]]</f>
        <v>48720</v>
      </c>
      <c r="Y414">
        <f>Tabla1_2[[#This Row],[Base Minima]]/30*4</f>
        <v>77333.333333333328</v>
      </c>
      <c r="Z414">
        <f>Tabla1_2[[#This Row],[Fondo de Empleados]]+Tabla1_2[[#This Row],[Seguridad social]]</f>
        <v>174773.33333333331</v>
      </c>
      <c r="AA414">
        <f>Tabla1_2[[#This Row],[SALARIO]]/100*1.4</f>
        <v>16239.999999999998</v>
      </c>
      <c r="AB414">
        <f>Tabla1_2[[#This Row],[Base Minima]]/15*1.5</f>
        <v>58000</v>
      </c>
      <c r="AC414">
        <v>0</v>
      </c>
      <c r="AD414">
        <v>0</v>
      </c>
      <c r="AE414">
        <f>Tabla1_2[[#This Row],[Salario t]]/100*2</f>
        <v>11600</v>
      </c>
      <c r="AF414">
        <f>Tabla1_2[[#This Row],[Censantias]]/100*5</f>
        <v>580</v>
      </c>
      <c r="AG414">
        <f>Tabla1_2[[#This Row],[SALARIO]]/30*2</f>
        <v>77333.333333333328</v>
      </c>
      <c r="AH414">
        <v>0</v>
      </c>
      <c r="AI414">
        <f>Tabla1_2[[#This Row],[Prima]]+Tabla1_2[[#This Row],[Censantias]]+Tabla1_2[[#This Row],[Base Minima]]+Tabla1_2[[#This Row],[Subsidio de Transporte]]</f>
        <v>750133.33333333337</v>
      </c>
      <c r="AJ414">
        <f>Tabla1_2[[#This Row],[Pago Neto]]*24</f>
        <v>18003200</v>
      </c>
      <c r="AK414">
        <v>0</v>
      </c>
      <c r="AL414">
        <v>20000</v>
      </c>
      <c r="AM414">
        <v>15</v>
      </c>
    </row>
    <row r="415" spans="1:39" x14ac:dyDescent="0.35">
      <c r="A415" t="s">
        <v>5089</v>
      </c>
      <c r="B415" t="s">
        <v>421</v>
      </c>
      <c r="C415" s="1">
        <v>26615</v>
      </c>
      <c r="D415" t="s">
        <v>1832</v>
      </c>
      <c r="E415" t="s">
        <v>1833</v>
      </c>
      <c r="F415" t="s">
        <v>4089</v>
      </c>
      <c r="G415" t="s">
        <v>3103</v>
      </c>
      <c r="H415" s="1">
        <v>42476.854467592595</v>
      </c>
      <c r="I415" t="s">
        <v>3673</v>
      </c>
      <c r="J415">
        <v>1160000</v>
      </c>
      <c r="K415">
        <v>15</v>
      </c>
      <c r="L415">
        <f>Tabla1_2[[#This Row],[SALARIO]]/30*Tabla1_2[[#This Row],[Dias Liquidados]]</f>
        <v>580000</v>
      </c>
      <c r="M415">
        <f>Tabla1_2[[#This Row],[SALARIO]]/100*14/2</f>
        <v>81200</v>
      </c>
      <c r="N415">
        <v>2</v>
      </c>
      <c r="O415">
        <f>Tabla1_2[[#This Row],[Salario t]]*Tabla1_2[[#This Row],['# de Salarios Minimos]]</f>
        <v>1160000</v>
      </c>
      <c r="P415">
        <f>Tabla1_2[[#This Row],[Salario t]]*12</f>
        <v>6960000</v>
      </c>
      <c r="Q415">
        <v>2</v>
      </c>
      <c r="R415">
        <v>2</v>
      </c>
      <c r="S415">
        <v>50000</v>
      </c>
      <c r="T415">
        <v>250000</v>
      </c>
      <c r="U415">
        <v>5000</v>
      </c>
      <c r="V415">
        <f>Tabla1_2[[#This Row],[SALARIO]]/100*8.4</f>
        <v>97440</v>
      </c>
      <c r="W415">
        <f>Tabla1_2[[#This Row],[Seguridad social]]/2</f>
        <v>48720</v>
      </c>
      <c r="X415">
        <f>Tabla1_2[[#This Row],[Seguridad social]]-Tabla1_2[[#This Row],[salud 4%]]</f>
        <v>48720</v>
      </c>
      <c r="Y415">
        <f>Tabla1_2[[#This Row],[Base Minima]]/30*4</f>
        <v>154666.66666666666</v>
      </c>
      <c r="Z415">
        <f>Tabla1_2[[#This Row],[Fondo de Empleados]]+Tabla1_2[[#This Row],[Seguridad social]]</f>
        <v>252106.66666666666</v>
      </c>
      <c r="AA415">
        <f>Tabla1_2[[#This Row],[SALARIO]]/100*1.4</f>
        <v>16239.999999999998</v>
      </c>
      <c r="AB415">
        <f>Tabla1_2[[#This Row],[Base Minima]]/15*1.5</f>
        <v>116000</v>
      </c>
      <c r="AC415">
        <v>0</v>
      </c>
      <c r="AD415">
        <v>0</v>
      </c>
      <c r="AE415">
        <f>Tabla1_2[[#This Row],[Salario t]]/100*2</f>
        <v>11600</v>
      </c>
      <c r="AF415">
        <f>Tabla1_2[[#This Row],[Censantias]]/100*5</f>
        <v>580</v>
      </c>
      <c r="AG415">
        <f>Tabla1_2[[#This Row],[SALARIO]]/30*2</f>
        <v>77333.333333333328</v>
      </c>
      <c r="AH415">
        <v>0</v>
      </c>
      <c r="AI415">
        <f>Tabla1_2[[#This Row],[Prima]]+Tabla1_2[[#This Row],[Censantias]]+Tabla1_2[[#This Row],[Base Minima]]+Tabla1_2[[#This Row],[Subsidio de Transporte]]</f>
        <v>1330133.3333333333</v>
      </c>
      <c r="AJ415">
        <f>Tabla1_2[[#This Row],[Pago Neto]]*24</f>
        <v>31923200</v>
      </c>
      <c r="AK415">
        <v>0</v>
      </c>
      <c r="AL415">
        <v>20000</v>
      </c>
      <c r="AM415">
        <v>15</v>
      </c>
    </row>
    <row r="416" spans="1:39" x14ac:dyDescent="0.35">
      <c r="A416" t="s">
        <v>5090</v>
      </c>
      <c r="B416" t="s">
        <v>422</v>
      </c>
      <c r="C416" s="1">
        <v>33875</v>
      </c>
      <c r="D416" t="s">
        <v>1834</v>
      </c>
      <c r="E416" t="s">
        <v>1835</v>
      </c>
      <c r="F416" t="s">
        <v>4090</v>
      </c>
      <c r="G416" t="s">
        <v>3104</v>
      </c>
      <c r="H416" s="1">
        <v>39006.753310185188</v>
      </c>
      <c r="I416" t="s">
        <v>3675</v>
      </c>
      <c r="J416">
        <v>1160000</v>
      </c>
      <c r="K416">
        <v>15</v>
      </c>
      <c r="L416">
        <f>Tabla1_2[[#This Row],[SALARIO]]/30*Tabla1_2[[#This Row],[Dias Liquidados]]</f>
        <v>580000</v>
      </c>
      <c r="M416">
        <f>Tabla1_2[[#This Row],[SALARIO]]/100*14/2</f>
        <v>81200</v>
      </c>
      <c r="N416">
        <v>2</v>
      </c>
      <c r="O416">
        <f>Tabla1_2[[#This Row],[Salario t]]*Tabla1_2[[#This Row],['# de Salarios Minimos]]</f>
        <v>1160000</v>
      </c>
      <c r="P416">
        <f>Tabla1_2[[#This Row],[Salario t]]*12</f>
        <v>6960000</v>
      </c>
      <c r="Q416">
        <v>2</v>
      </c>
      <c r="R416">
        <v>2</v>
      </c>
      <c r="S416">
        <v>50000</v>
      </c>
      <c r="T416">
        <v>250000</v>
      </c>
      <c r="U416">
        <v>5000</v>
      </c>
      <c r="V416">
        <f>Tabla1_2[[#This Row],[SALARIO]]/100*8.4</f>
        <v>97440</v>
      </c>
      <c r="W416">
        <f>Tabla1_2[[#This Row],[Seguridad social]]/2</f>
        <v>48720</v>
      </c>
      <c r="X416">
        <f>Tabla1_2[[#This Row],[Seguridad social]]-Tabla1_2[[#This Row],[salud 4%]]</f>
        <v>48720</v>
      </c>
      <c r="Y416">
        <f>Tabla1_2[[#This Row],[Base Minima]]/30*4</f>
        <v>154666.66666666666</v>
      </c>
      <c r="Z416">
        <f>Tabla1_2[[#This Row],[Fondo de Empleados]]+Tabla1_2[[#This Row],[Seguridad social]]</f>
        <v>252106.66666666666</v>
      </c>
      <c r="AA416">
        <f>Tabla1_2[[#This Row],[SALARIO]]/100*1.4</f>
        <v>16239.999999999998</v>
      </c>
      <c r="AB416">
        <f>Tabla1_2[[#This Row],[Base Minima]]/15*1.5</f>
        <v>116000</v>
      </c>
      <c r="AC416">
        <v>0</v>
      </c>
      <c r="AD416">
        <v>0</v>
      </c>
      <c r="AE416">
        <f>Tabla1_2[[#This Row],[Salario t]]/100*2</f>
        <v>11600</v>
      </c>
      <c r="AF416">
        <f>Tabla1_2[[#This Row],[Censantias]]/100*5</f>
        <v>580</v>
      </c>
      <c r="AG416">
        <f>Tabla1_2[[#This Row],[SALARIO]]/30*2</f>
        <v>77333.333333333328</v>
      </c>
      <c r="AH416">
        <v>0</v>
      </c>
      <c r="AI416">
        <f>Tabla1_2[[#This Row],[Prima]]+Tabla1_2[[#This Row],[Censantias]]+Tabla1_2[[#This Row],[Base Minima]]+Tabla1_2[[#This Row],[Subsidio de Transporte]]</f>
        <v>1330133.3333333333</v>
      </c>
      <c r="AJ416">
        <f>Tabla1_2[[#This Row],[Pago Neto]]*24</f>
        <v>31923200</v>
      </c>
      <c r="AK416">
        <v>0</v>
      </c>
      <c r="AL416">
        <v>20000</v>
      </c>
      <c r="AM416">
        <v>15</v>
      </c>
    </row>
    <row r="417" spans="1:39" x14ac:dyDescent="0.35">
      <c r="A417" t="s">
        <v>5091</v>
      </c>
      <c r="B417" t="s">
        <v>423</v>
      </c>
      <c r="C417" s="1">
        <v>27274</v>
      </c>
      <c r="D417" t="s">
        <v>1836</v>
      </c>
      <c r="E417" t="s">
        <v>1837</v>
      </c>
      <c r="F417" t="s">
        <v>4091</v>
      </c>
      <c r="G417" t="s">
        <v>3105</v>
      </c>
      <c r="H417" s="1">
        <v>41052.191377314812</v>
      </c>
      <c r="I417" t="s">
        <v>3673</v>
      </c>
      <c r="J417">
        <v>1160000</v>
      </c>
      <c r="K417">
        <v>15</v>
      </c>
      <c r="L417">
        <f>Tabla1_2[[#This Row],[SALARIO]]/30*Tabla1_2[[#This Row],[Dias Liquidados]]</f>
        <v>580000</v>
      </c>
      <c r="M417">
        <f>Tabla1_2[[#This Row],[SALARIO]]/100*14/2</f>
        <v>81200</v>
      </c>
      <c r="N417">
        <v>2</v>
      </c>
      <c r="O417">
        <f>Tabla1_2[[#This Row],[Salario t]]*Tabla1_2[[#This Row],['# de Salarios Minimos]]</f>
        <v>1160000</v>
      </c>
      <c r="P417">
        <f>Tabla1_2[[#This Row],[Salario t]]*12</f>
        <v>6960000</v>
      </c>
      <c r="Q417">
        <v>2</v>
      </c>
      <c r="R417">
        <v>2</v>
      </c>
      <c r="S417">
        <v>50000</v>
      </c>
      <c r="T417">
        <v>250000</v>
      </c>
      <c r="U417">
        <v>5000</v>
      </c>
      <c r="V417">
        <f>Tabla1_2[[#This Row],[SALARIO]]/100*8.4</f>
        <v>97440</v>
      </c>
      <c r="W417">
        <f>Tabla1_2[[#This Row],[Seguridad social]]/2</f>
        <v>48720</v>
      </c>
      <c r="X417">
        <f>Tabla1_2[[#This Row],[Seguridad social]]-Tabla1_2[[#This Row],[salud 4%]]</f>
        <v>48720</v>
      </c>
      <c r="Y417">
        <f>Tabla1_2[[#This Row],[Base Minima]]/30*4</f>
        <v>154666.66666666666</v>
      </c>
      <c r="Z417">
        <f>Tabla1_2[[#This Row],[Fondo de Empleados]]+Tabla1_2[[#This Row],[Seguridad social]]</f>
        <v>252106.66666666666</v>
      </c>
      <c r="AA417">
        <f>Tabla1_2[[#This Row],[SALARIO]]/100*1.4</f>
        <v>16239.999999999998</v>
      </c>
      <c r="AB417">
        <f>Tabla1_2[[#This Row],[Base Minima]]/15*1.5</f>
        <v>116000</v>
      </c>
      <c r="AC417">
        <v>0</v>
      </c>
      <c r="AD417">
        <v>0</v>
      </c>
      <c r="AE417">
        <f>Tabla1_2[[#This Row],[Salario t]]/100*2</f>
        <v>11600</v>
      </c>
      <c r="AF417">
        <f>Tabla1_2[[#This Row],[Censantias]]/100*5</f>
        <v>580</v>
      </c>
      <c r="AG417">
        <f>Tabla1_2[[#This Row],[SALARIO]]/30*2</f>
        <v>77333.333333333328</v>
      </c>
      <c r="AH417">
        <v>0</v>
      </c>
      <c r="AI417">
        <f>Tabla1_2[[#This Row],[Prima]]+Tabla1_2[[#This Row],[Censantias]]+Tabla1_2[[#This Row],[Base Minima]]+Tabla1_2[[#This Row],[Subsidio de Transporte]]</f>
        <v>1330133.3333333333</v>
      </c>
      <c r="AJ417">
        <f>Tabla1_2[[#This Row],[Pago Neto]]*24</f>
        <v>31923200</v>
      </c>
      <c r="AK417">
        <v>0</v>
      </c>
      <c r="AL417">
        <v>20000</v>
      </c>
      <c r="AM417">
        <v>15</v>
      </c>
    </row>
    <row r="418" spans="1:39" x14ac:dyDescent="0.35">
      <c r="A418" t="s">
        <v>5092</v>
      </c>
      <c r="B418" t="s">
        <v>424</v>
      </c>
      <c r="C418" s="1">
        <v>31628</v>
      </c>
      <c r="D418" t="s">
        <v>1838</v>
      </c>
      <c r="E418" t="s">
        <v>1839</v>
      </c>
      <c r="F418" t="s">
        <v>4092</v>
      </c>
      <c r="G418" t="s">
        <v>3106</v>
      </c>
      <c r="H418" s="1">
        <v>41961.480567129627</v>
      </c>
      <c r="I418" t="s">
        <v>3672</v>
      </c>
      <c r="J418">
        <v>1160000</v>
      </c>
      <c r="K418">
        <v>15</v>
      </c>
      <c r="L418">
        <f>Tabla1_2[[#This Row],[SALARIO]]/30*Tabla1_2[[#This Row],[Dias Liquidados]]</f>
        <v>580000</v>
      </c>
      <c r="M418">
        <f>Tabla1_2[[#This Row],[SALARIO]]/100*14/2</f>
        <v>81200</v>
      </c>
      <c r="N418">
        <v>4</v>
      </c>
      <c r="O418">
        <f>Tabla1_2[[#This Row],[Salario t]]*Tabla1_2[[#This Row],['# de Salarios Minimos]]</f>
        <v>2320000</v>
      </c>
      <c r="P418">
        <f>Tabla1_2[[#This Row],[Salario t]]*12</f>
        <v>6960000</v>
      </c>
      <c r="Q418">
        <v>2</v>
      </c>
      <c r="R418">
        <v>2</v>
      </c>
      <c r="S418">
        <v>50000</v>
      </c>
      <c r="T418">
        <v>250000</v>
      </c>
      <c r="U418">
        <v>5000</v>
      </c>
      <c r="V418">
        <f>Tabla1_2[[#This Row],[SALARIO]]/100*8.4</f>
        <v>97440</v>
      </c>
      <c r="W418">
        <f>Tabla1_2[[#This Row],[Seguridad social]]/2</f>
        <v>48720</v>
      </c>
      <c r="X418">
        <f>Tabla1_2[[#This Row],[Seguridad social]]-Tabla1_2[[#This Row],[salud 4%]]</f>
        <v>48720</v>
      </c>
      <c r="Y418">
        <f>Tabla1_2[[#This Row],[Base Minima]]/30*4</f>
        <v>309333.33333333331</v>
      </c>
      <c r="Z418">
        <f>Tabla1_2[[#This Row],[Fondo de Empleados]]+Tabla1_2[[#This Row],[Seguridad social]]</f>
        <v>406773.33333333331</v>
      </c>
      <c r="AA418">
        <f>Tabla1_2[[#This Row],[SALARIO]]/100*1.4</f>
        <v>16239.999999999998</v>
      </c>
      <c r="AB418">
        <f>Tabla1_2[[#This Row],[Base Minima]]/15*1.5</f>
        <v>232000</v>
      </c>
      <c r="AC418">
        <v>0</v>
      </c>
      <c r="AD418">
        <v>0</v>
      </c>
      <c r="AE418">
        <f>Tabla1_2[[#This Row],[Salario t]]/100*2</f>
        <v>11600</v>
      </c>
      <c r="AF418">
        <f>Tabla1_2[[#This Row],[Censantias]]/100*5</f>
        <v>580</v>
      </c>
      <c r="AG418">
        <f>Tabla1_2[[#This Row],[SALARIO]]/30*2</f>
        <v>77333.333333333328</v>
      </c>
      <c r="AH418">
        <v>0</v>
      </c>
      <c r="AI418">
        <f>Tabla1_2[[#This Row],[Prima]]+Tabla1_2[[#This Row],[Censantias]]+Tabla1_2[[#This Row],[Base Minima]]+Tabla1_2[[#This Row],[Subsidio de Transporte]]</f>
        <v>2490133.3333333335</v>
      </c>
      <c r="AJ418">
        <f>Tabla1_2[[#This Row],[Pago Neto]]*24</f>
        <v>59763200</v>
      </c>
      <c r="AK418">
        <v>0</v>
      </c>
      <c r="AL418">
        <v>20000</v>
      </c>
      <c r="AM418">
        <v>15</v>
      </c>
    </row>
    <row r="419" spans="1:39" x14ac:dyDescent="0.35">
      <c r="A419" t="s">
        <v>5093</v>
      </c>
      <c r="B419" t="s">
        <v>425</v>
      </c>
      <c r="C419" s="1">
        <v>26854</v>
      </c>
      <c r="D419" t="s">
        <v>1840</v>
      </c>
      <c r="E419" t="s">
        <v>1841</v>
      </c>
      <c r="F419" t="s">
        <v>4093</v>
      </c>
      <c r="G419" t="s">
        <v>3107</v>
      </c>
      <c r="H419" s="1">
        <v>41864.926770833335</v>
      </c>
      <c r="I419" t="s">
        <v>3674</v>
      </c>
      <c r="J419">
        <v>1160000</v>
      </c>
      <c r="K419">
        <v>15</v>
      </c>
      <c r="L419">
        <f>Tabla1_2[[#This Row],[SALARIO]]/30*Tabla1_2[[#This Row],[Dias Liquidados]]</f>
        <v>580000</v>
      </c>
      <c r="M419">
        <f>Tabla1_2[[#This Row],[SALARIO]]/100*14/2</f>
        <v>81200</v>
      </c>
      <c r="N419">
        <v>4</v>
      </c>
      <c r="O419">
        <f>Tabla1_2[[#This Row],[Salario t]]*Tabla1_2[[#This Row],['# de Salarios Minimos]]</f>
        <v>2320000</v>
      </c>
      <c r="P419">
        <f>Tabla1_2[[#This Row],[Salario t]]*12</f>
        <v>6960000</v>
      </c>
      <c r="Q419">
        <v>2</v>
      </c>
      <c r="R419">
        <v>2</v>
      </c>
      <c r="S419">
        <v>50000</v>
      </c>
      <c r="T419">
        <v>250000</v>
      </c>
      <c r="U419">
        <v>5000</v>
      </c>
      <c r="V419">
        <f>Tabla1_2[[#This Row],[SALARIO]]/100*8.4</f>
        <v>97440</v>
      </c>
      <c r="W419">
        <f>Tabla1_2[[#This Row],[Seguridad social]]/2</f>
        <v>48720</v>
      </c>
      <c r="X419">
        <f>Tabla1_2[[#This Row],[Seguridad social]]-Tabla1_2[[#This Row],[salud 4%]]</f>
        <v>48720</v>
      </c>
      <c r="Y419">
        <f>Tabla1_2[[#This Row],[Base Minima]]/30*4</f>
        <v>309333.33333333331</v>
      </c>
      <c r="Z419">
        <f>Tabla1_2[[#This Row],[Fondo de Empleados]]+Tabla1_2[[#This Row],[Seguridad social]]</f>
        <v>406773.33333333331</v>
      </c>
      <c r="AA419">
        <f>Tabla1_2[[#This Row],[SALARIO]]/100*1.4</f>
        <v>16239.999999999998</v>
      </c>
      <c r="AB419">
        <f>Tabla1_2[[#This Row],[Base Minima]]/15*1.5</f>
        <v>232000</v>
      </c>
      <c r="AC419">
        <v>0</v>
      </c>
      <c r="AD419">
        <v>0</v>
      </c>
      <c r="AE419">
        <f>Tabla1_2[[#This Row],[Salario t]]/100*2</f>
        <v>11600</v>
      </c>
      <c r="AF419">
        <f>Tabla1_2[[#This Row],[Censantias]]/100*5</f>
        <v>580</v>
      </c>
      <c r="AG419">
        <f>Tabla1_2[[#This Row],[SALARIO]]/30*2</f>
        <v>77333.333333333328</v>
      </c>
      <c r="AH419">
        <v>0</v>
      </c>
      <c r="AI419">
        <f>Tabla1_2[[#This Row],[Prima]]+Tabla1_2[[#This Row],[Censantias]]+Tabla1_2[[#This Row],[Base Minima]]+Tabla1_2[[#This Row],[Subsidio de Transporte]]</f>
        <v>2490133.3333333335</v>
      </c>
      <c r="AJ419">
        <f>Tabla1_2[[#This Row],[Pago Neto]]*24</f>
        <v>59763200</v>
      </c>
      <c r="AK419">
        <v>0</v>
      </c>
      <c r="AL419">
        <v>20000</v>
      </c>
      <c r="AM419">
        <v>15</v>
      </c>
    </row>
    <row r="420" spans="1:39" x14ac:dyDescent="0.35">
      <c r="A420" t="s">
        <v>5094</v>
      </c>
      <c r="B420" t="s">
        <v>426</v>
      </c>
      <c r="C420" s="1">
        <v>33134</v>
      </c>
      <c r="D420" t="s">
        <v>1842</v>
      </c>
      <c r="E420" t="s">
        <v>1843</v>
      </c>
      <c r="F420" t="s">
        <v>4094</v>
      </c>
      <c r="G420" t="s">
        <v>3108</v>
      </c>
      <c r="H420" s="1">
        <v>43104.504826388889</v>
      </c>
      <c r="I420" t="s">
        <v>3671</v>
      </c>
      <c r="J420">
        <v>1160000</v>
      </c>
      <c r="K420">
        <v>15</v>
      </c>
      <c r="L420">
        <f>Tabla1_2[[#This Row],[SALARIO]]/30*Tabla1_2[[#This Row],[Dias Liquidados]]</f>
        <v>580000</v>
      </c>
      <c r="M420">
        <f>Tabla1_2[[#This Row],[SALARIO]]/100*14/2</f>
        <v>81200</v>
      </c>
      <c r="N420">
        <v>4</v>
      </c>
      <c r="O420">
        <f>Tabla1_2[[#This Row],[Salario t]]*Tabla1_2[[#This Row],['# de Salarios Minimos]]</f>
        <v>2320000</v>
      </c>
      <c r="P420">
        <f>Tabla1_2[[#This Row],[Salario t]]*12</f>
        <v>6960000</v>
      </c>
      <c r="Q420">
        <v>2</v>
      </c>
      <c r="R420">
        <v>2</v>
      </c>
      <c r="S420">
        <v>50000</v>
      </c>
      <c r="T420">
        <v>250000</v>
      </c>
      <c r="U420">
        <v>5000</v>
      </c>
      <c r="V420">
        <f>Tabla1_2[[#This Row],[SALARIO]]/100*8.4</f>
        <v>97440</v>
      </c>
      <c r="W420">
        <f>Tabla1_2[[#This Row],[Seguridad social]]/2</f>
        <v>48720</v>
      </c>
      <c r="X420">
        <f>Tabla1_2[[#This Row],[Seguridad social]]-Tabla1_2[[#This Row],[salud 4%]]</f>
        <v>48720</v>
      </c>
      <c r="Y420">
        <f>Tabla1_2[[#This Row],[Base Minima]]/30*4</f>
        <v>309333.33333333331</v>
      </c>
      <c r="Z420">
        <f>Tabla1_2[[#This Row],[Fondo de Empleados]]+Tabla1_2[[#This Row],[Seguridad social]]</f>
        <v>406773.33333333331</v>
      </c>
      <c r="AA420">
        <f>Tabla1_2[[#This Row],[SALARIO]]/100*1.4</f>
        <v>16239.999999999998</v>
      </c>
      <c r="AB420">
        <f>Tabla1_2[[#This Row],[Base Minima]]/15*1.5</f>
        <v>232000</v>
      </c>
      <c r="AC420">
        <v>0</v>
      </c>
      <c r="AD420">
        <v>0</v>
      </c>
      <c r="AE420">
        <f>Tabla1_2[[#This Row],[Salario t]]/100*2</f>
        <v>11600</v>
      </c>
      <c r="AF420">
        <f>Tabla1_2[[#This Row],[Censantias]]/100*5</f>
        <v>580</v>
      </c>
      <c r="AG420">
        <f>Tabla1_2[[#This Row],[SALARIO]]/30*2</f>
        <v>77333.333333333328</v>
      </c>
      <c r="AH420">
        <v>0</v>
      </c>
      <c r="AI420">
        <f>Tabla1_2[[#This Row],[Prima]]+Tabla1_2[[#This Row],[Censantias]]+Tabla1_2[[#This Row],[Base Minima]]+Tabla1_2[[#This Row],[Subsidio de Transporte]]</f>
        <v>2490133.3333333335</v>
      </c>
      <c r="AJ420">
        <f>Tabla1_2[[#This Row],[Pago Neto]]*24</f>
        <v>59763200</v>
      </c>
      <c r="AK420">
        <v>0</v>
      </c>
      <c r="AL420">
        <v>20000</v>
      </c>
      <c r="AM420">
        <v>15</v>
      </c>
    </row>
    <row r="421" spans="1:39" x14ac:dyDescent="0.35">
      <c r="A421" t="s">
        <v>5095</v>
      </c>
      <c r="B421" t="s">
        <v>427</v>
      </c>
      <c r="C421" s="1">
        <v>36157</v>
      </c>
      <c r="D421" t="s">
        <v>1844</v>
      </c>
      <c r="E421" t="s">
        <v>1845</v>
      </c>
      <c r="F421" t="s">
        <v>4095</v>
      </c>
      <c r="G421" t="s">
        <v>3109</v>
      </c>
      <c r="H421" s="1">
        <v>40677.611956018518</v>
      </c>
      <c r="I421" t="s">
        <v>3673</v>
      </c>
      <c r="J421">
        <v>1160000</v>
      </c>
      <c r="K421">
        <v>15</v>
      </c>
      <c r="L421">
        <f>Tabla1_2[[#This Row],[SALARIO]]/30*Tabla1_2[[#This Row],[Dias Liquidados]]</f>
        <v>580000</v>
      </c>
      <c r="M421">
        <f>Tabla1_2[[#This Row],[SALARIO]]/100*14/2</f>
        <v>81200</v>
      </c>
      <c r="N421">
        <v>5</v>
      </c>
      <c r="O421">
        <f>Tabla1_2[[#This Row],[Salario t]]*Tabla1_2[[#This Row],['# de Salarios Minimos]]</f>
        <v>2900000</v>
      </c>
      <c r="P421">
        <f>Tabla1_2[[#This Row],[Salario t]]*12</f>
        <v>6960000</v>
      </c>
      <c r="Q421">
        <v>2</v>
      </c>
      <c r="R421">
        <v>2</v>
      </c>
      <c r="S421">
        <v>50000</v>
      </c>
      <c r="T421">
        <v>250000</v>
      </c>
      <c r="U421">
        <v>5000</v>
      </c>
      <c r="V421">
        <f>Tabla1_2[[#This Row],[SALARIO]]/100*8.4</f>
        <v>97440</v>
      </c>
      <c r="W421">
        <f>Tabla1_2[[#This Row],[Seguridad social]]/2</f>
        <v>48720</v>
      </c>
      <c r="X421">
        <f>Tabla1_2[[#This Row],[Seguridad social]]-Tabla1_2[[#This Row],[salud 4%]]</f>
        <v>48720</v>
      </c>
      <c r="Y421">
        <f>Tabla1_2[[#This Row],[Base Minima]]/30*4</f>
        <v>386666.66666666669</v>
      </c>
      <c r="Z421">
        <f>Tabla1_2[[#This Row],[Fondo de Empleados]]+Tabla1_2[[#This Row],[Seguridad social]]</f>
        <v>484106.66666666669</v>
      </c>
      <c r="AA421">
        <f>Tabla1_2[[#This Row],[SALARIO]]/100*1.4</f>
        <v>16239.999999999998</v>
      </c>
      <c r="AB421">
        <f>Tabla1_2[[#This Row],[Base Minima]]/15*1.5</f>
        <v>290000</v>
      </c>
      <c r="AC421">
        <v>0</v>
      </c>
      <c r="AD421">
        <v>0</v>
      </c>
      <c r="AE421">
        <f>Tabla1_2[[#This Row],[Salario t]]/100*2</f>
        <v>11600</v>
      </c>
      <c r="AF421">
        <f>Tabla1_2[[#This Row],[Censantias]]/100*5</f>
        <v>580</v>
      </c>
      <c r="AG421">
        <f>Tabla1_2[[#This Row],[SALARIO]]/30*2</f>
        <v>77333.333333333328</v>
      </c>
      <c r="AH421">
        <v>0</v>
      </c>
      <c r="AI421">
        <f>Tabla1_2[[#This Row],[Prima]]+Tabla1_2[[#This Row],[Censantias]]+Tabla1_2[[#This Row],[Base Minima]]+Tabla1_2[[#This Row],[Subsidio de Transporte]]</f>
        <v>3070133.3333333335</v>
      </c>
      <c r="AJ421">
        <f>Tabla1_2[[#This Row],[Pago Neto]]*24</f>
        <v>73683200</v>
      </c>
      <c r="AK421">
        <v>0</v>
      </c>
      <c r="AL421">
        <v>20000</v>
      </c>
      <c r="AM421">
        <v>15</v>
      </c>
    </row>
    <row r="422" spans="1:39" x14ac:dyDescent="0.35">
      <c r="A422" t="s">
        <v>5096</v>
      </c>
      <c r="B422" t="s">
        <v>428</v>
      </c>
      <c r="C422" s="1">
        <v>35016</v>
      </c>
      <c r="D422" t="s">
        <v>1846</v>
      </c>
      <c r="E422" t="s">
        <v>1847</v>
      </c>
      <c r="F422" t="s">
        <v>4096</v>
      </c>
      <c r="G422" t="s">
        <v>3097</v>
      </c>
      <c r="H422" s="1">
        <v>38525.66746527778</v>
      </c>
      <c r="I422" t="s">
        <v>3675</v>
      </c>
      <c r="J422">
        <v>1160000</v>
      </c>
      <c r="K422">
        <v>15</v>
      </c>
      <c r="L422">
        <f>Tabla1_2[[#This Row],[SALARIO]]/30*Tabla1_2[[#This Row],[Dias Liquidados]]</f>
        <v>580000</v>
      </c>
      <c r="M422">
        <f>Tabla1_2[[#This Row],[SALARIO]]/100*14/2</f>
        <v>81200</v>
      </c>
      <c r="N422">
        <v>5</v>
      </c>
      <c r="O422">
        <f>Tabla1_2[[#This Row],[Salario t]]*Tabla1_2[[#This Row],['# de Salarios Minimos]]</f>
        <v>2900000</v>
      </c>
      <c r="P422">
        <f>Tabla1_2[[#This Row],[Salario t]]*12</f>
        <v>6960000</v>
      </c>
      <c r="Q422">
        <v>2</v>
      </c>
      <c r="R422">
        <v>2</v>
      </c>
      <c r="S422">
        <v>50000</v>
      </c>
      <c r="T422">
        <v>250000</v>
      </c>
      <c r="U422">
        <v>5000</v>
      </c>
      <c r="V422">
        <f>Tabla1_2[[#This Row],[SALARIO]]/100*8.4</f>
        <v>97440</v>
      </c>
      <c r="W422">
        <f>Tabla1_2[[#This Row],[Seguridad social]]/2</f>
        <v>48720</v>
      </c>
      <c r="X422">
        <f>Tabla1_2[[#This Row],[Seguridad social]]-Tabla1_2[[#This Row],[salud 4%]]</f>
        <v>48720</v>
      </c>
      <c r="Y422">
        <f>Tabla1_2[[#This Row],[Base Minima]]/30*4</f>
        <v>386666.66666666669</v>
      </c>
      <c r="Z422">
        <f>Tabla1_2[[#This Row],[Fondo de Empleados]]+Tabla1_2[[#This Row],[Seguridad social]]</f>
        <v>484106.66666666669</v>
      </c>
      <c r="AA422">
        <f>Tabla1_2[[#This Row],[SALARIO]]/100*1.4</f>
        <v>16239.999999999998</v>
      </c>
      <c r="AB422">
        <f>Tabla1_2[[#This Row],[Base Minima]]/15*1.5</f>
        <v>290000</v>
      </c>
      <c r="AC422">
        <v>0</v>
      </c>
      <c r="AD422">
        <v>0</v>
      </c>
      <c r="AE422">
        <f>Tabla1_2[[#This Row],[Salario t]]/100*2</f>
        <v>11600</v>
      </c>
      <c r="AF422">
        <f>Tabla1_2[[#This Row],[Censantias]]/100*5</f>
        <v>580</v>
      </c>
      <c r="AG422">
        <f>Tabla1_2[[#This Row],[SALARIO]]/30*2</f>
        <v>77333.333333333328</v>
      </c>
      <c r="AH422">
        <v>0</v>
      </c>
      <c r="AI422">
        <f>Tabla1_2[[#This Row],[Prima]]+Tabla1_2[[#This Row],[Censantias]]+Tabla1_2[[#This Row],[Base Minima]]+Tabla1_2[[#This Row],[Subsidio de Transporte]]</f>
        <v>3070133.3333333335</v>
      </c>
      <c r="AJ422">
        <f>Tabla1_2[[#This Row],[Pago Neto]]*24</f>
        <v>73683200</v>
      </c>
      <c r="AK422">
        <v>0</v>
      </c>
      <c r="AL422">
        <v>20000</v>
      </c>
      <c r="AM422">
        <v>15</v>
      </c>
    </row>
    <row r="423" spans="1:39" x14ac:dyDescent="0.35">
      <c r="A423" t="s">
        <v>5097</v>
      </c>
      <c r="B423" t="s">
        <v>429</v>
      </c>
      <c r="C423" s="1">
        <v>29588</v>
      </c>
      <c r="D423" t="s">
        <v>1848</v>
      </c>
      <c r="E423" t="s">
        <v>1849</v>
      </c>
      <c r="F423" t="s">
        <v>4097</v>
      </c>
      <c r="G423" t="s">
        <v>3110</v>
      </c>
      <c r="H423" s="1">
        <v>40567.450648148151</v>
      </c>
      <c r="I423" t="s">
        <v>3673</v>
      </c>
      <c r="J423">
        <v>1160000</v>
      </c>
      <c r="K423">
        <v>15</v>
      </c>
      <c r="L423">
        <f>Tabla1_2[[#This Row],[SALARIO]]/30*Tabla1_2[[#This Row],[Dias Liquidados]]</f>
        <v>580000</v>
      </c>
      <c r="M423">
        <f>Tabla1_2[[#This Row],[SALARIO]]/100*14/2</f>
        <v>81200</v>
      </c>
      <c r="N423">
        <v>6</v>
      </c>
      <c r="O423">
        <f>Tabla1_2[[#This Row],[Salario t]]*Tabla1_2[[#This Row],['# de Salarios Minimos]]</f>
        <v>3480000</v>
      </c>
      <c r="P423">
        <f>Tabla1_2[[#This Row],[Salario t]]*12</f>
        <v>6960000</v>
      </c>
      <c r="Q423">
        <v>2</v>
      </c>
      <c r="R423">
        <v>2</v>
      </c>
      <c r="S423">
        <v>50000</v>
      </c>
      <c r="T423">
        <v>250000</v>
      </c>
      <c r="U423">
        <v>5000</v>
      </c>
      <c r="V423">
        <f>Tabla1_2[[#This Row],[SALARIO]]/100*8.4</f>
        <v>97440</v>
      </c>
      <c r="W423">
        <f>Tabla1_2[[#This Row],[Seguridad social]]/2</f>
        <v>48720</v>
      </c>
      <c r="X423">
        <f>Tabla1_2[[#This Row],[Seguridad social]]-Tabla1_2[[#This Row],[salud 4%]]</f>
        <v>48720</v>
      </c>
      <c r="Y423">
        <f>Tabla1_2[[#This Row],[Base Minima]]/30*4</f>
        <v>464000</v>
      </c>
      <c r="Z423">
        <f>Tabla1_2[[#This Row],[Fondo de Empleados]]+Tabla1_2[[#This Row],[Seguridad social]]</f>
        <v>561440</v>
      </c>
      <c r="AA423">
        <f>Tabla1_2[[#This Row],[SALARIO]]/100*1.4</f>
        <v>16239.999999999998</v>
      </c>
      <c r="AB423">
        <f>Tabla1_2[[#This Row],[Base Minima]]/15*1.5</f>
        <v>348000</v>
      </c>
      <c r="AC423">
        <v>0</v>
      </c>
      <c r="AD423">
        <v>0</v>
      </c>
      <c r="AE423">
        <f>Tabla1_2[[#This Row],[Salario t]]/100*2</f>
        <v>11600</v>
      </c>
      <c r="AF423">
        <f>Tabla1_2[[#This Row],[Censantias]]/100*5</f>
        <v>580</v>
      </c>
      <c r="AG423">
        <f>Tabla1_2[[#This Row],[SALARIO]]/30*2</f>
        <v>77333.333333333328</v>
      </c>
      <c r="AH423">
        <v>0</v>
      </c>
      <c r="AI423">
        <f>Tabla1_2[[#This Row],[Prima]]+Tabla1_2[[#This Row],[Censantias]]+Tabla1_2[[#This Row],[Base Minima]]+Tabla1_2[[#This Row],[Subsidio de Transporte]]</f>
        <v>3650133.3333333335</v>
      </c>
      <c r="AJ423">
        <f>Tabla1_2[[#This Row],[Pago Neto]]*24</f>
        <v>87603200</v>
      </c>
      <c r="AK423">
        <v>0</v>
      </c>
      <c r="AL423">
        <v>20000</v>
      </c>
      <c r="AM423">
        <v>15</v>
      </c>
    </row>
    <row r="424" spans="1:39" x14ac:dyDescent="0.35">
      <c r="A424" t="s">
        <v>5098</v>
      </c>
      <c r="B424" t="s">
        <v>430</v>
      </c>
      <c r="C424" s="1">
        <v>29042</v>
      </c>
      <c r="D424" t="s">
        <v>1850</v>
      </c>
      <c r="E424" t="s">
        <v>1851</v>
      </c>
      <c r="F424" t="s">
        <v>4098</v>
      </c>
      <c r="G424" t="s">
        <v>3111</v>
      </c>
      <c r="H424" s="1">
        <v>39415.757592592592</v>
      </c>
      <c r="I424" t="s">
        <v>3673</v>
      </c>
      <c r="J424">
        <v>1160000</v>
      </c>
      <c r="K424">
        <v>15</v>
      </c>
      <c r="L424">
        <f>Tabla1_2[[#This Row],[SALARIO]]/30*Tabla1_2[[#This Row],[Dias Liquidados]]</f>
        <v>580000</v>
      </c>
      <c r="M424">
        <f>Tabla1_2[[#This Row],[SALARIO]]/100*14/2</f>
        <v>81200</v>
      </c>
      <c r="N424">
        <v>6</v>
      </c>
      <c r="O424">
        <f>Tabla1_2[[#This Row],[Salario t]]*Tabla1_2[[#This Row],['# de Salarios Minimos]]</f>
        <v>3480000</v>
      </c>
      <c r="P424">
        <f>Tabla1_2[[#This Row],[Salario t]]*12</f>
        <v>6960000</v>
      </c>
      <c r="Q424">
        <v>2</v>
      </c>
      <c r="R424">
        <v>2</v>
      </c>
      <c r="S424">
        <v>50000</v>
      </c>
      <c r="T424">
        <v>250000</v>
      </c>
      <c r="U424">
        <v>5000</v>
      </c>
      <c r="V424">
        <f>Tabla1_2[[#This Row],[SALARIO]]/100*8.4</f>
        <v>97440</v>
      </c>
      <c r="W424">
        <f>Tabla1_2[[#This Row],[Seguridad social]]/2</f>
        <v>48720</v>
      </c>
      <c r="X424">
        <f>Tabla1_2[[#This Row],[Seguridad social]]-Tabla1_2[[#This Row],[salud 4%]]</f>
        <v>48720</v>
      </c>
      <c r="Y424">
        <f>Tabla1_2[[#This Row],[Base Minima]]/30*4</f>
        <v>464000</v>
      </c>
      <c r="Z424">
        <f>Tabla1_2[[#This Row],[Fondo de Empleados]]+Tabla1_2[[#This Row],[Seguridad social]]</f>
        <v>561440</v>
      </c>
      <c r="AA424">
        <f>Tabla1_2[[#This Row],[SALARIO]]/100*1.4</f>
        <v>16239.999999999998</v>
      </c>
      <c r="AB424">
        <f>Tabla1_2[[#This Row],[Base Minima]]/15*1.5</f>
        <v>348000</v>
      </c>
      <c r="AC424">
        <v>0</v>
      </c>
      <c r="AD424">
        <v>0</v>
      </c>
      <c r="AE424">
        <f>Tabla1_2[[#This Row],[Salario t]]/100*2</f>
        <v>11600</v>
      </c>
      <c r="AF424">
        <f>Tabla1_2[[#This Row],[Censantias]]/100*5</f>
        <v>580</v>
      </c>
      <c r="AG424">
        <f>Tabla1_2[[#This Row],[SALARIO]]/30*2</f>
        <v>77333.333333333328</v>
      </c>
      <c r="AH424">
        <v>0</v>
      </c>
      <c r="AI424">
        <f>Tabla1_2[[#This Row],[Prima]]+Tabla1_2[[#This Row],[Censantias]]+Tabla1_2[[#This Row],[Base Minima]]+Tabla1_2[[#This Row],[Subsidio de Transporte]]</f>
        <v>3650133.3333333335</v>
      </c>
      <c r="AJ424">
        <f>Tabla1_2[[#This Row],[Pago Neto]]*24</f>
        <v>87603200</v>
      </c>
      <c r="AK424">
        <v>0</v>
      </c>
      <c r="AL424">
        <v>20000</v>
      </c>
      <c r="AM424">
        <v>15</v>
      </c>
    </row>
    <row r="425" spans="1:39" x14ac:dyDescent="0.35">
      <c r="A425" t="s">
        <v>5099</v>
      </c>
      <c r="B425" t="s">
        <v>431</v>
      </c>
      <c r="C425" s="1">
        <v>33357</v>
      </c>
      <c r="D425" t="s">
        <v>1852</v>
      </c>
      <c r="E425" t="s">
        <v>1853</v>
      </c>
      <c r="F425" t="s">
        <v>4099</v>
      </c>
      <c r="G425" t="s">
        <v>3112</v>
      </c>
      <c r="H425" s="1">
        <v>38512.437650462962</v>
      </c>
      <c r="I425" t="s">
        <v>3675</v>
      </c>
      <c r="J425">
        <v>1160000</v>
      </c>
      <c r="K425">
        <v>15</v>
      </c>
      <c r="L425">
        <f>Tabla1_2[[#This Row],[SALARIO]]/30*Tabla1_2[[#This Row],[Dias Liquidados]]</f>
        <v>580000</v>
      </c>
      <c r="M425">
        <f>Tabla1_2[[#This Row],[SALARIO]]/100*14/2</f>
        <v>81200</v>
      </c>
      <c r="N425">
        <v>1</v>
      </c>
      <c r="O425">
        <f>Tabla1_2[[#This Row],[Salario t]]*Tabla1_2[[#This Row],['# de Salarios Minimos]]</f>
        <v>580000</v>
      </c>
      <c r="P425">
        <f>Tabla1_2[[#This Row],[Salario t]]*12</f>
        <v>6960000</v>
      </c>
      <c r="Q425">
        <v>2</v>
      </c>
      <c r="R425">
        <v>2</v>
      </c>
      <c r="S425">
        <v>50000</v>
      </c>
      <c r="T425">
        <v>250000</v>
      </c>
      <c r="U425">
        <v>5000</v>
      </c>
      <c r="V425">
        <f>Tabla1_2[[#This Row],[SALARIO]]/100*8.4</f>
        <v>97440</v>
      </c>
      <c r="W425">
        <f>Tabla1_2[[#This Row],[Seguridad social]]/2</f>
        <v>48720</v>
      </c>
      <c r="X425">
        <f>Tabla1_2[[#This Row],[Seguridad social]]-Tabla1_2[[#This Row],[salud 4%]]</f>
        <v>48720</v>
      </c>
      <c r="Y425">
        <f>Tabla1_2[[#This Row],[Base Minima]]/30*4</f>
        <v>77333.333333333328</v>
      </c>
      <c r="Z425">
        <f>Tabla1_2[[#This Row],[Fondo de Empleados]]+Tabla1_2[[#This Row],[Seguridad social]]</f>
        <v>174773.33333333331</v>
      </c>
      <c r="AA425">
        <f>Tabla1_2[[#This Row],[SALARIO]]/100*1.4</f>
        <v>16239.999999999998</v>
      </c>
      <c r="AB425">
        <f>Tabla1_2[[#This Row],[Base Minima]]/15*1.5</f>
        <v>58000</v>
      </c>
      <c r="AC425">
        <v>0</v>
      </c>
      <c r="AD425">
        <v>0</v>
      </c>
      <c r="AE425">
        <f>Tabla1_2[[#This Row],[Salario t]]/100*2</f>
        <v>11600</v>
      </c>
      <c r="AF425">
        <f>Tabla1_2[[#This Row],[Censantias]]/100*5</f>
        <v>580</v>
      </c>
      <c r="AG425">
        <f>Tabla1_2[[#This Row],[SALARIO]]/30*2</f>
        <v>77333.333333333328</v>
      </c>
      <c r="AH425">
        <v>0</v>
      </c>
      <c r="AI425">
        <f>Tabla1_2[[#This Row],[Prima]]+Tabla1_2[[#This Row],[Censantias]]+Tabla1_2[[#This Row],[Base Minima]]+Tabla1_2[[#This Row],[Subsidio de Transporte]]</f>
        <v>750133.33333333337</v>
      </c>
      <c r="AJ425">
        <f>Tabla1_2[[#This Row],[Pago Neto]]*24</f>
        <v>18003200</v>
      </c>
      <c r="AK425">
        <v>0</v>
      </c>
      <c r="AL425">
        <v>20000</v>
      </c>
      <c r="AM425">
        <v>15</v>
      </c>
    </row>
    <row r="426" spans="1:39" x14ac:dyDescent="0.35">
      <c r="A426" t="s">
        <v>5100</v>
      </c>
      <c r="B426" t="s">
        <v>432</v>
      </c>
      <c r="C426" s="1">
        <v>26242</v>
      </c>
      <c r="D426" t="s">
        <v>1854</v>
      </c>
      <c r="E426" t="s">
        <v>1855</v>
      </c>
      <c r="F426" t="s">
        <v>4100</v>
      </c>
      <c r="G426" t="s">
        <v>3113</v>
      </c>
      <c r="H426" s="1">
        <v>43727.513807870368</v>
      </c>
      <c r="I426" t="s">
        <v>3673</v>
      </c>
      <c r="J426">
        <v>1160000</v>
      </c>
      <c r="K426">
        <v>15</v>
      </c>
      <c r="L426">
        <f>Tabla1_2[[#This Row],[SALARIO]]/30*Tabla1_2[[#This Row],[Dias Liquidados]]</f>
        <v>580000</v>
      </c>
      <c r="M426">
        <f>Tabla1_2[[#This Row],[SALARIO]]/100*14/2</f>
        <v>81200</v>
      </c>
      <c r="N426">
        <v>1</v>
      </c>
      <c r="O426">
        <f>Tabla1_2[[#This Row],[Salario t]]*Tabla1_2[[#This Row],['# de Salarios Minimos]]</f>
        <v>580000</v>
      </c>
      <c r="P426">
        <f>Tabla1_2[[#This Row],[Salario t]]*12</f>
        <v>6960000</v>
      </c>
      <c r="Q426">
        <v>2</v>
      </c>
      <c r="R426">
        <v>2</v>
      </c>
      <c r="S426">
        <v>50000</v>
      </c>
      <c r="T426">
        <v>250000</v>
      </c>
      <c r="U426">
        <v>5000</v>
      </c>
      <c r="V426">
        <f>Tabla1_2[[#This Row],[SALARIO]]/100*8.4</f>
        <v>97440</v>
      </c>
      <c r="W426">
        <f>Tabla1_2[[#This Row],[Seguridad social]]/2</f>
        <v>48720</v>
      </c>
      <c r="X426">
        <f>Tabla1_2[[#This Row],[Seguridad social]]-Tabla1_2[[#This Row],[salud 4%]]</f>
        <v>48720</v>
      </c>
      <c r="Y426">
        <f>Tabla1_2[[#This Row],[Base Minima]]/30*4</f>
        <v>77333.333333333328</v>
      </c>
      <c r="Z426">
        <f>Tabla1_2[[#This Row],[Fondo de Empleados]]+Tabla1_2[[#This Row],[Seguridad social]]</f>
        <v>174773.33333333331</v>
      </c>
      <c r="AA426">
        <f>Tabla1_2[[#This Row],[SALARIO]]/100*1.4</f>
        <v>16239.999999999998</v>
      </c>
      <c r="AB426">
        <f>Tabla1_2[[#This Row],[Base Minima]]/15*1.5</f>
        <v>58000</v>
      </c>
      <c r="AC426">
        <v>0</v>
      </c>
      <c r="AD426">
        <v>0</v>
      </c>
      <c r="AE426">
        <f>Tabla1_2[[#This Row],[Salario t]]/100*2</f>
        <v>11600</v>
      </c>
      <c r="AF426">
        <f>Tabla1_2[[#This Row],[Censantias]]/100*5</f>
        <v>580</v>
      </c>
      <c r="AG426">
        <f>Tabla1_2[[#This Row],[SALARIO]]/30*2</f>
        <v>77333.333333333328</v>
      </c>
      <c r="AH426">
        <v>0</v>
      </c>
      <c r="AI426">
        <f>Tabla1_2[[#This Row],[Prima]]+Tabla1_2[[#This Row],[Censantias]]+Tabla1_2[[#This Row],[Base Minima]]+Tabla1_2[[#This Row],[Subsidio de Transporte]]</f>
        <v>750133.33333333337</v>
      </c>
      <c r="AJ426">
        <f>Tabla1_2[[#This Row],[Pago Neto]]*24</f>
        <v>18003200</v>
      </c>
      <c r="AK426">
        <v>0</v>
      </c>
      <c r="AL426">
        <v>20000</v>
      </c>
      <c r="AM426">
        <v>15</v>
      </c>
    </row>
    <row r="427" spans="1:39" x14ac:dyDescent="0.35">
      <c r="A427" t="s">
        <v>5101</v>
      </c>
      <c r="B427" t="s">
        <v>433</v>
      </c>
      <c r="C427" s="1">
        <v>28370</v>
      </c>
      <c r="D427" t="s">
        <v>1856</v>
      </c>
      <c r="E427" t="s">
        <v>1857</v>
      </c>
      <c r="F427" t="s">
        <v>4101</v>
      </c>
      <c r="G427" t="s">
        <v>3114</v>
      </c>
      <c r="H427" s="1">
        <v>43144.032523148147</v>
      </c>
      <c r="I427" t="s">
        <v>3671</v>
      </c>
      <c r="J427">
        <v>1160000</v>
      </c>
      <c r="K427">
        <v>15</v>
      </c>
      <c r="L427">
        <f>Tabla1_2[[#This Row],[SALARIO]]/30*Tabla1_2[[#This Row],[Dias Liquidados]]</f>
        <v>580000</v>
      </c>
      <c r="M427">
        <f>Tabla1_2[[#This Row],[SALARIO]]/100*14/2</f>
        <v>81200</v>
      </c>
      <c r="N427">
        <v>1</v>
      </c>
      <c r="O427">
        <f>Tabla1_2[[#This Row],[Salario t]]*Tabla1_2[[#This Row],['# de Salarios Minimos]]</f>
        <v>580000</v>
      </c>
      <c r="P427">
        <f>Tabla1_2[[#This Row],[Salario t]]*12</f>
        <v>6960000</v>
      </c>
      <c r="Q427">
        <v>2</v>
      </c>
      <c r="R427">
        <v>2</v>
      </c>
      <c r="S427">
        <v>50000</v>
      </c>
      <c r="T427">
        <v>250000</v>
      </c>
      <c r="U427">
        <v>5000</v>
      </c>
      <c r="V427">
        <f>Tabla1_2[[#This Row],[SALARIO]]/100*8.4</f>
        <v>97440</v>
      </c>
      <c r="W427">
        <f>Tabla1_2[[#This Row],[Seguridad social]]/2</f>
        <v>48720</v>
      </c>
      <c r="X427">
        <f>Tabla1_2[[#This Row],[Seguridad social]]-Tabla1_2[[#This Row],[salud 4%]]</f>
        <v>48720</v>
      </c>
      <c r="Y427">
        <f>Tabla1_2[[#This Row],[Base Minima]]/30*4</f>
        <v>77333.333333333328</v>
      </c>
      <c r="Z427">
        <f>Tabla1_2[[#This Row],[Fondo de Empleados]]+Tabla1_2[[#This Row],[Seguridad social]]</f>
        <v>174773.33333333331</v>
      </c>
      <c r="AA427">
        <f>Tabla1_2[[#This Row],[SALARIO]]/100*1.4</f>
        <v>16239.999999999998</v>
      </c>
      <c r="AB427">
        <f>Tabla1_2[[#This Row],[Base Minima]]/15*1.5</f>
        <v>58000</v>
      </c>
      <c r="AC427">
        <v>0</v>
      </c>
      <c r="AD427">
        <v>0</v>
      </c>
      <c r="AE427">
        <f>Tabla1_2[[#This Row],[Salario t]]/100*2</f>
        <v>11600</v>
      </c>
      <c r="AF427">
        <f>Tabla1_2[[#This Row],[Censantias]]/100*5</f>
        <v>580</v>
      </c>
      <c r="AG427">
        <f>Tabla1_2[[#This Row],[SALARIO]]/30*2</f>
        <v>77333.333333333328</v>
      </c>
      <c r="AH427">
        <v>0</v>
      </c>
      <c r="AI427">
        <f>Tabla1_2[[#This Row],[Prima]]+Tabla1_2[[#This Row],[Censantias]]+Tabla1_2[[#This Row],[Base Minima]]+Tabla1_2[[#This Row],[Subsidio de Transporte]]</f>
        <v>750133.33333333337</v>
      </c>
      <c r="AJ427">
        <f>Tabla1_2[[#This Row],[Pago Neto]]*24</f>
        <v>18003200</v>
      </c>
      <c r="AK427">
        <v>0</v>
      </c>
      <c r="AL427">
        <v>20000</v>
      </c>
      <c r="AM427">
        <v>15</v>
      </c>
    </row>
    <row r="428" spans="1:39" x14ac:dyDescent="0.35">
      <c r="A428" t="s">
        <v>5102</v>
      </c>
      <c r="B428" t="s">
        <v>434</v>
      </c>
      <c r="C428" s="1">
        <v>29342</v>
      </c>
      <c r="D428" t="s">
        <v>1858</v>
      </c>
      <c r="E428" t="s">
        <v>1859</v>
      </c>
      <c r="F428" t="s">
        <v>4102</v>
      </c>
      <c r="G428" t="s">
        <v>3115</v>
      </c>
      <c r="H428" s="1">
        <v>43441.468784722223</v>
      </c>
      <c r="I428" t="s">
        <v>3675</v>
      </c>
      <c r="J428">
        <v>1160000</v>
      </c>
      <c r="K428">
        <v>15</v>
      </c>
      <c r="L428">
        <f>Tabla1_2[[#This Row],[SALARIO]]/30*Tabla1_2[[#This Row],[Dias Liquidados]]</f>
        <v>580000</v>
      </c>
      <c r="M428">
        <f>Tabla1_2[[#This Row],[SALARIO]]/100*14/2</f>
        <v>81200</v>
      </c>
      <c r="N428">
        <v>1</v>
      </c>
      <c r="O428">
        <f>Tabla1_2[[#This Row],[Salario t]]*Tabla1_2[[#This Row],['# de Salarios Minimos]]</f>
        <v>580000</v>
      </c>
      <c r="P428">
        <f>Tabla1_2[[#This Row],[Salario t]]*12</f>
        <v>6960000</v>
      </c>
      <c r="Q428">
        <v>2</v>
      </c>
      <c r="R428">
        <v>2</v>
      </c>
      <c r="S428">
        <v>50000</v>
      </c>
      <c r="T428">
        <v>250000</v>
      </c>
      <c r="U428">
        <v>5000</v>
      </c>
      <c r="V428">
        <f>Tabla1_2[[#This Row],[SALARIO]]/100*8.4</f>
        <v>97440</v>
      </c>
      <c r="W428">
        <f>Tabla1_2[[#This Row],[Seguridad social]]/2</f>
        <v>48720</v>
      </c>
      <c r="X428">
        <f>Tabla1_2[[#This Row],[Seguridad social]]-Tabla1_2[[#This Row],[salud 4%]]</f>
        <v>48720</v>
      </c>
      <c r="Y428">
        <f>Tabla1_2[[#This Row],[Base Minima]]/30*4</f>
        <v>77333.333333333328</v>
      </c>
      <c r="Z428">
        <f>Tabla1_2[[#This Row],[Fondo de Empleados]]+Tabla1_2[[#This Row],[Seguridad social]]</f>
        <v>174773.33333333331</v>
      </c>
      <c r="AA428">
        <f>Tabla1_2[[#This Row],[SALARIO]]/100*1.4</f>
        <v>16239.999999999998</v>
      </c>
      <c r="AB428">
        <f>Tabla1_2[[#This Row],[Base Minima]]/15*1.5</f>
        <v>58000</v>
      </c>
      <c r="AC428">
        <v>0</v>
      </c>
      <c r="AD428">
        <v>0</v>
      </c>
      <c r="AE428">
        <f>Tabla1_2[[#This Row],[Salario t]]/100*2</f>
        <v>11600</v>
      </c>
      <c r="AF428">
        <f>Tabla1_2[[#This Row],[Censantias]]/100*5</f>
        <v>580</v>
      </c>
      <c r="AG428">
        <f>Tabla1_2[[#This Row],[SALARIO]]/30*2</f>
        <v>77333.333333333328</v>
      </c>
      <c r="AH428">
        <v>0</v>
      </c>
      <c r="AI428">
        <f>Tabla1_2[[#This Row],[Prima]]+Tabla1_2[[#This Row],[Censantias]]+Tabla1_2[[#This Row],[Base Minima]]+Tabla1_2[[#This Row],[Subsidio de Transporte]]</f>
        <v>750133.33333333337</v>
      </c>
      <c r="AJ428">
        <f>Tabla1_2[[#This Row],[Pago Neto]]*24</f>
        <v>18003200</v>
      </c>
      <c r="AK428">
        <v>0</v>
      </c>
      <c r="AL428">
        <v>20000</v>
      </c>
      <c r="AM428">
        <v>15</v>
      </c>
    </row>
    <row r="429" spans="1:39" x14ac:dyDescent="0.35">
      <c r="A429" t="s">
        <v>5103</v>
      </c>
      <c r="B429" t="s">
        <v>435</v>
      </c>
      <c r="C429" s="1">
        <v>36143</v>
      </c>
      <c r="D429" t="s">
        <v>1860</v>
      </c>
      <c r="E429" t="s">
        <v>1861</v>
      </c>
      <c r="F429" t="s">
        <v>4103</v>
      </c>
      <c r="G429" t="s">
        <v>3116</v>
      </c>
      <c r="H429" s="1">
        <v>41829.181319444448</v>
      </c>
      <c r="I429" t="s">
        <v>3674</v>
      </c>
      <c r="J429">
        <v>1160000</v>
      </c>
      <c r="K429">
        <v>15</v>
      </c>
      <c r="L429">
        <f>Tabla1_2[[#This Row],[SALARIO]]/30*Tabla1_2[[#This Row],[Dias Liquidados]]</f>
        <v>580000</v>
      </c>
      <c r="M429">
        <f>Tabla1_2[[#This Row],[SALARIO]]/100*14/2</f>
        <v>81200</v>
      </c>
      <c r="N429">
        <v>1</v>
      </c>
      <c r="O429">
        <f>Tabla1_2[[#This Row],[Salario t]]*Tabla1_2[[#This Row],['# de Salarios Minimos]]</f>
        <v>580000</v>
      </c>
      <c r="P429">
        <f>Tabla1_2[[#This Row],[Salario t]]*12</f>
        <v>6960000</v>
      </c>
      <c r="Q429">
        <v>2</v>
      </c>
      <c r="R429">
        <v>2</v>
      </c>
      <c r="S429">
        <v>50000</v>
      </c>
      <c r="T429">
        <v>250000</v>
      </c>
      <c r="U429">
        <v>5000</v>
      </c>
      <c r="V429">
        <f>Tabla1_2[[#This Row],[SALARIO]]/100*8.4</f>
        <v>97440</v>
      </c>
      <c r="W429">
        <f>Tabla1_2[[#This Row],[Seguridad social]]/2</f>
        <v>48720</v>
      </c>
      <c r="X429">
        <f>Tabla1_2[[#This Row],[Seguridad social]]-Tabla1_2[[#This Row],[salud 4%]]</f>
        <v>48720</v>
      </c>
      <c r="Y429">
        <f>Tabla1_2[[#This Row],[Base Minima]]/30*4</f>
        <v>77333.333333333328</v>
      </c>
      <c r="Z429">
        <f>Tabla1_2[[#This Row],[Fondo de Empleados]]+Tabla1_2[[#This Row],[Seguridad social]]</f>
        <v>174773.33333333331</v>
      </c>
      <c r="AA429">
        <f>Tabla1_2[[#This Row],[SALARIO]]/100*1.4</f>
        <v>16239.999999999998</v>
      </c>
      <c r="AB429">
        <f>Tabla1_2[[#This Row],[Base Minima]]/15*1.5</f>
        <v>58000</v>
      </c>
      <c r="AC429">
        <v>0</v>
      </c>
      <c r="AD429">
        <v>0</v>
      </c>
      <c r="AE429">
        <f>Tabla1_2[[#This Row],[Salario t]]/100*2</f>
        <v>11600</v>
      </c>
      <c r="AF429">
        <f>Tabla1_2[[#This Row],[Censantias]]/100*5</f>
        <v>580</v>
      </c>
      <c r="AG429">
        <f>Tabla1_2[[#This Row],[SALARIO]]/30*2</f>
        <v>77333.333333333328</v>
      </c>
      <c r="AH429">
        <v>0</v>
      </c>
      <c r="AI429">
        <f>Tabla1_2[[#This Row],[Prima]]+Tabla1_2[[#This Row],[Censantias]]+Tabla1_2[[#This Row],[Base Minima]]+Tabla1_2[[#This Row],[Subsidio de Transporte]]</f>
        <v>750133.33333333337</v>
      </c>
      <c r="AJ429">
        <f>Tabla1_2[[#This Row],[Pago Neto]]*24</f>
        <v>18003200</v>
      </c>
      <c r="AK429">
        <v>0</v>
      </c>
      <c r="AL429">
        <v>20000</v>
      </c>
      <c r="AM429">
        <v>15</v>
      </c>
    </row>
    <row r="430" spans="1:39" x14ac:dyDescent="0.35">
      <c r="A430" t="s">
        <v>5104</v>
      </c>
      <c r="B430" t="s">
        <v>436</v>
      </c>
      <c r="C430" s="1">
        <v>30050</v>
      </c>
      <c r="D430" t="s">
        <v>1862</v>
      </c>
      <c r="E430" t="s">
        <v>1863</v>
      </c>
      <c r="F430" t="s">
        <v>4104</v>
      </c>
      <c r="G430" t="s">
        <v>3117</v>
      </c>
      <c r="H430" s="1">
        <v>42006.334201388891</v>
      </c>
      <c r="I430" t="s">
        <v>3671</v>
      </c>
      <c r="J430">
        <v>1160000</v>
      </c>
      <c r="K430">
        <v>15</v>
      </c>
      <c r="L430">
        <f>Tabla1_2[[#This Row],[SALARIO]]/30*Tabla1_2[[#This Row],[Dias Liquidados]]</f>
        <v>580000</v>
      </c>
      <c r="M430">
        <f>Tabla1_2[[#This Row],[SALARIO]]/100*14/2</f>
        <v>81200</v>
      </c>
      <c r="N430">
        <v>2</v>
      </c>
      <c r="O430">
        <f>Tabla1_2[[#This Row],[Salario t]]*Tabla1_2[[#This Row],['# de Salarios Minimos]]</f>
        <v>1160000</v>
      </c>
      <c r="P430">
        <f>Tabla1_2[[#This Row],[Salario t]]*12</f>
        <v>6960000</v>
      </c>
      <c r="Q430">
        <v>2</v>
      </c>
      <c r="R430">
        <v>2</v>
      </c>
      <c r="S430">
        <v>50000</v>
      </c>
      <c r="T430">
        <v>250000</v>
      </c>
      <c r="U430">
        <v>5000</v>
      </c>
      <c r="V430">
        <f>Tabla1_2[[#This Row],[SALARIO]]/100*8.4</f>
        <v>97440</v>
      </c>
      <c r="W430">
        <f>Tabla1_2[[#This Row],[Seguridad social]]/2</f>
        <v>48720</v>
      </c>
      <c r="X430">
        <f>Tabla1_2[[#This Row],[Seguridad social]]-Tabla1_2[[#This Row],[salud 4%]]</f>
        <v>48720</v>
      </c>
      <c r="Y430">
        <f>Tabla1_2[[#This Row],[Base Minima]]/30*4</f>
        <v>154666.66666666666</v>
      </c>
      <c r="Z430">
        <f>Tabla1_2[[#This Row],[Fondo de Empleados]]+Tabla1_2[[#This Row],[Seguridad social]]</f>
        <v>252106.66666666666</v>
      </c>
      <c r="AA430">
        <f>Tabla1_2[[#This Row],[SALARIO]]/100*1.4</f>
        <v>16239.999999999998</v>
      </c>
      <c r="AB430">
        <f>Tabla1_2[[#This Row],[Base Minima]]/15*1.5</f>
        <v>116000</v>
      </c>
      <c r="AC430">
        <v>0</v>
      </c>
      <c r="AD430">
        <v>0</v>
      </c>
      <c r="AE430">
        <f>Tabla1_2[[#This Row],[Salario t]]/100*2</f>
        <v>11600</v>
      </c>
      <c r="AF430">
        <f>Tabla1_2[[#This Row],[Censantias]]/100*5</f>
        <v>580</v>
      </c>
      <c r="AG430">
        <f>Tabla1_2[[#This Row],[SALARIO]]/30*2</f>
        <v>77333.333333333328</v>
      </c>
      <c r="AH430">
        <v>0</v>
      </c>
      <c r="AI430">
        <f>Tabla1_2[[#This Row],[Prima]]+Tabla1_2[[#This Row],[Censantias]]+Tabla1_2[[#This Row],[Base Minima]]+Tabla1_2[[#This Row],[Subsidio de Transporte]]</f>
        <v>1330133.3333333333</v>
      </c>
      <c r="AJ430">
        <f>Tabla1_2[[#This Row],[Pago Neto]]*24</f>
        <v>31923200</v>
      </c>
      <c r="AK430">
        <v>0</v>
      </c>
      <c r="AL430">
        <v>20000</v>
      </c>
      <c r="AM430">
        <v>15</v>
      </c>
    </row>
    <row r="431" spans="1:39" x14ac:dyDescent="0.35">
      <c r="A431" t="s">
        <v>5105</v>
      </c>
      <c r="B431" t="s">
        <v>437</v>
      </c>
      <c r="C431" s="1">
        <v>30646</v>
      </c>
      <c r="D431" t="s">
        <v>1864</v>
      </c>
      <c r="E431" t="s">
        <v>1865</v>
      </c>
      <c r="F431" t="s">
        <v>4105</v>
      </c>
      <c r="G431" t="s">
        <v>3118</v>
      </c>
      <c r="H431" s="1">
        <v>40822.498379629629</v>
      </c>
      <c r="I431" t="s">
        <v>3672</v>
      </c>
      <c r="J431">
        <v>1160000</v>
      </c>
      <c r="K431">
        <v>15</v>
      </c>
      <c r="L431">
        <f>Tabla1_2[[#This Row],[SALARIO]]/30*Tabla1_2[[#This Row],[Dias Liquidados]]</f>
        <v>580000</v>
      </c>
      <c r="M431">
        <f>Tabla1_2[[#This Row],[SALARIO]]/100*14/2</f>
        <v>81200</v>
      </c>
      <c r="N431">
        <v>2</v>
      </c>
      <c r="O431">
        <f>Tabla1_2[[#This Row],[Salario t]]*Tabla1_2[[#This Row],['# de Salarios Minimos]]</f>
        <v>1160000</v>
      </c>
      <c r="P431">
        <f>Tabla1_2[[#This Row],[Salario t]]*12</f>
        <v>6960000</v>
      </c>
      <c r="Q431">
        <v>2</v>
      </c>
      <c r="R431">
        <v>2</v>
      </c>
      <c r="S431">
        <v>50000</v>
      </c>
      <c r="T431">
        <v>250000</v>
      </c>
      <c r="U431">
        <v>5000</v>
      </c>
      <c r="V431">
        <f>Tabla1_2[[#This Row],[SALARIO]]/100*8.4</f>
        <v>97440</v>
      </c>
      <c r="W431">
        <f>Tabla1_2[[#This Row],[Seguridad social]]/2</f>
        <v>48720</v>
      </c>
      <c r="X431">
        <f>Tabla1_2[[#This Row],[Seguridad social]]-Tabla1_2[[#This Row],[salud 4%]]</f>
        <v>48720</v>
      </c>
      <c r="Y431">
        <f>Tabla1_2[[#This Row],[Base Minima]]/30*4</f>
        <v>154666.66666666666</v>
      </c>
      <c r="Z431">
        <f>Tabla1_2[[#This Row],[Fondo de Empleados]]+Tabla1_2[[#This Row],[Seguridad social]]</f>
        <v>252106.66666666666</v>
      </c>
      <c r="AA431">
        <f>Tabla1_2[[#This Row],[SALARIO]]/100*1.4</f>
        <v>16239.999999999998</v>
      </c>
      <c r="AB431">
        <f>Tabla1_2[[#This Row],[Base Minima]]/15*1.5</f>
        <v>116000</v>
      </c>
      <c r="AC431">
        <v>0</v>
      </c>
      <c r="AD431">
        <v>0</v>
      </c>
      <c r="AE431">
        <f>Tabla1_2[[#This Row],[Salario t]]/100*2</f>
        <v>11600</v>
      </c>
      <c r="AF431">
        <f>Tabla1_2[[#This Row],[Censantias]]/100*5</f>
        <v>580</v>
      </c>
      <c r="AG431">
        <f>Tabla1_2[[#This Row],[SALARIO]]/30*2</f>
        <v>77333.333333333328</v>
      </c>
      <c r="AH431">
        <v>0</v>
      </c>
      <c r="AI431">
        <f>Tabla1_2[[#This Row],[Prima]]+Tabla1_2[[#This Row],[Censantias]]+Tabla1_2[[#This Row],[Base Minima]]+Tabla1_2[[#This Row],[Subsidio de Transporte]]</f>
        <v>1330133.3333333333</v>
      </c>
      <c r="AJ431">
        <f>Tabla1_2[[#This Row],[Pago Neto]]*24</f>
        <v>31923200</v>
      </c>
      <c r="AK431">
        <v>0</v>
      </c>
      <c r="AL431">
        <v>20000</v>
      </c>
      <c r="AM431">
        <v>15</v>
      </c>
    </row>
    <row r="432" spans="1:39" x14ac:dyDescent="0.35">
      <c r="A432" t="s">
        <v>5106</v>
      </c>
      <c r="B432" t="s">
        <v>438</v>
      </c>
      <c r="C432" s="1">
        <v>29298</v>
      </c>
      <c r="D432" t="s">
        <v>1866</v>
      </c>
      <c r="E432" t="s">
        <v>1867</v>
      </c>
      <c r="F432" t="s">
        <v>4106</v>
      </c>
      <c r="G432" t="s">
        <v>3119</v>
      </c>
      <c r="H432" s="1">
        <v>41929.958761574075</v>
      </c>
      <c r="I432" t="s">
        <v>3671</v>
      </c>
      <c r="J432">
        <v>1160000</v>
      </c>
      <c r="K432">
        <v>15</v>
      </c>
      <c r="L432">
        <f>Tabla1_2[[#This Row],[SALARIO]]/30*Tabla1_2[[#This Row],[Dias Liquidados]]</f>
        <v>580000</v>
      </c>
      <c r="M432">
        <f>Tabla1_2[[#This Row],[SALARIO]]/100*14/2</f>
        <v>81200</v>
      </c>
      <c r="N432">
        <v>2</v>
      </c>
      <c r="O432">
        <f>Tabla1_2[[#This Row],[Salario t]]*Tabla1_2[[#This Row],['# de Salarios Minimos]]</f>
        <v>1160000</v>
      </c>
      <c r="P432">
        <f>Tabla1_2[[#This Row],[Salario t]]*12</f>
        <v>6960000</v>
      </c>
      <c r="Q432">
        <v>2</v>
      </c>
      <c r="R432">
        <v>2</v>
      </c>
      <c r="S432">
        <v>50000</v>
      </c>
      <c r="T432">
        <v>250000</v>
      </c>
      <c r="U432">
        <v>5000</v>
      </c>
      <c r="V432">
        <f>Tabla1_2[[#This Row],[SALARIO]]/100*8.4</f>
        <v>97440</v>
      </c>
      <c r="W432">
        <f>Tabla1_2[[#This Row],[Seguridad social]]/2</f>
        <v>48720</v>
      </c>
      <c r="X432">
        <f>Tabla1_2[[#This Row],[Seguridad social]]-Tabla1_2[[#This Row],[salud 4%]]</f>
        <v>48720</v>
      </c>
      <c r="Y432">
        <f>Tabla1_2[[#This Row],[Base Minima]]/30*4</f>
        <v>154666.66666666666</v>
      </c>
      <c r="Z432">
        <f>Tabla1_2[[#This Row],[Fondo de Empleados]]+Tabla1_2[[#This Row],[Seguridad social]]</f>
        <v>252106.66666666666</v>
      </c>
      <c r="AA432">
        <f>Tabla1_2[[#This Row],[SALARIO]]/100*1.4</f>
        <v>16239.999999999998</v>
      </c>
      <c r="AB432">
        <f>Tabla1_2[[#This Row],[Base Minima]]/15*1.5</f>
        <v>116000</v>
      </c>
      <c r="AC432">
        <v>0</v>
      </c>
      <c r="AD432">
        <v>0</v>
      </c>
      <c r="AE432">
        <f>Tabla1_2[[#This Row],[Salario t]]/100*2</f>
        <v>11600</v>
      </c>
      <c r="AF432">
        <f>Tabla1_2[[#This Row],[Censantias]]/100*5</f>
        <v>580</v>
      </c>
      <c r="AG432">
        <f>Tabla1_2[[#This Row],[SALARIO]]/30*2</f>
        <v>77333.333333333328</v>
      </c>
      <c r="AH432">
        <v>0</v>
      </c>
      <c r="AI432">
        <f>Tabla1_2[[#This Row],[Prima]]+Tabla1_2[[#This Row],[Censantias]]+Tabla1_2[[#This Row],[Base Minima]]+Tabla1_2[[#This Row],[Subsidio de Transporte]]</f>
        <v>1330133.3333333333</v>
      </c>
      <c r="AJ432">
        <f>Tabla1_2[[#This Row],[Pago Neto]]*24</f>
        <v>31923200</v>
      </c>
      <c r="AK432">
        <v>0</v>
      </c>
      <c r="AL432">
        <v>20000</v>
      </c>
      <c r="AM432">
        <v>15</v>
      </c>
    </row>
    <row r="433" spans="1:39" x14ac:dyDescent="0.35">
      <c r="A433" t="s">
        <v>5107</v>
      </c>
      <c r="B433" t="s">
        <v>439</v>
      </c>
      <c r="C433" s="1">
        <v>36001</v>
      </c>
      <c r="D433" t="s">
        <v>1868</v>
      </c>
      <c r="E433" t="s">
        <v>1869</v>
      </c>
      <c r="F433" t="s">
        <v>4107</v>
      </c>
      <c r="G433" t="s">
        <v>3120</v>
      </c>
      <c r="H433" s="1">
        <v>39901.056712962964</v>
      </c>
      <c r="I433" t="s">
        <v>3674</v>
      </c>
      <c r="J433">
        <v>1160000</v>
      </c>
      <c r="K433">
        <v>15</v>
      </c>
      <c r="L433">
        <f>Tabla1_2[[#This Row],[SALARIO]]/30*Tabla1_2[[#This Row],[Dias Liquidados]]</f>
        <v>580000</v>
      </c>
      <c r="M433">
        <f>Tabla1_2[[#This Row],[SALARIO]]/100*14/2</f>
        <v>81200</v>
      </c>
      <c r="N433">
        <v>4</v>
      </c>
      <c r="O433">
        <f>Tabla1_2[[#This Row],[Salario t]]*Tabla1_2[[#This Row],['# de Salarios Minimos]]</f>
        <v>2320000</v>
      </c>
      <c r="P433">
        <f>Tabla1_2[[#This Row],[Salario t]]*12</f>
        <v>6960000</v>
      </c>
      <c r="Q433">
        <v>2</v>
      </c>
      <c r="R433">
        <v>2</v>
      </c>
      <c r="S433">
        <v>50000</v>
      </c>
      <c r="T433">
        <v>250000</v>
      </c>
      <c r="U433">
        <v>5000</v>
      </c>
      <c r="V433">
        <f>Tabla1_2[[#This Row],[SALARIO]]/100*8.4</f>
        <v>97440</v>
      </c>
      <c r="W433">
        <f>Tabla1_2[[#This Row],[Seguridad social]]/2</f>
        <v>48720</v>
      </c>
      <c r="X433">
        <f>Tabla1_2[[#This Row],[Seguridad social]]-Tabla1_2[[#This Row],[salud 4%]]</f>
        <v>48720</v>
      </c>
      <c r="Y433">
        <f>Tabla1_2[[#This Row],[Base Minima]]/30*4</f>
        <v>309333.33333333331</v>
      </c>
      <c r="Z433">
        <f>Tabla1_2[[#This Row],[Fondo de Empleados]]+Tabla1_2[[#This Row],[Seguridad social]]</f>
        <v>406773.33333333331</v>
      </c>
      <c r="AA433">
        <f>Tabla1_2[[#This Row],[SALARIO]]/100*1.4</f>
        <v>16239.999999999998</v>
      </c>
      <c r="AB433">
        <f>Tabla1_2[[#This Row],[Base Minima]]/15*1.5</f>
        <v>232000</v>
      </c>
      <c r="AC433">
        <v>0</v>
      </c>
      <c r="AD433">
        <v>0</v>
      </c>
      <c r="AE433">
        <f>Tabla1_2[[#This Row],[Salario t]]/100*2</f>
        <v>11600</v>
      </c>
      <c r="AF433">
        <f>Tabla1_2[[#This Row],[Censantias]]/100*5</f>
        <v>580</v>
      </c>
      <c r="AG433">
        <f>Tabla1_2[[#This Row],[SALARIO]]/30*2</f>
        <v>77333.333333333328</v>
      </c>
      <c r="AH433">
        <v>0</v>
      </c>
      <c r="AI433">
        <f>Tabla1_2[[#This Row],[Prima]]+Tabla1_2[[#This Row],[Censantias]]+Tabla1_2[[#This Row],[Base Minima]]+Tabla1_2[[#This Row],[Subsidio de Transporte]]</f>
        <v>2490133.3333333335</v>
      </c>
      <c r="AJ433">
        <f>Tabla1_2[[#This Row],[Pago Neto]]*24</f>
        <v>59763200</v>
      </c>
      <c r="AK433">
        <v>0</v>
      </c>
      <c r="AL433">
        <v>20000</v>
      </c>
      <c r="AM433">
        <v>15</v>
      </c>
    </row>
    <row r="434" spans="1:39" x14ac:dyDescent="0.35">
      <c r="A434" t="s">
        <v>5108</v>
      </c>
      <c r="B434" t="s">
        <v>440</v>
      </c>
      <c r="C434" s="1">
        <v>32254</v>
      </c>
      <c r="D434" t="s">
        <v>1870</v>
      </c>
      <c r="E434" t="s">
        <v>1871</v>
      </c>
      <c r="F434" t="s">
        <v>4108</v>
      </c>
      <c r="G434" t="s">
        <v>3121</v>
      </c>
      <c r="H434" s="1">
        <v>39601.08934027778</v>
      </c>
      <c r="I434" t="s">
        <v>3675</v>
      </c>
      <c r="J434">
        <v>1160000</v>
      </c>
      <c r="K434">
        <v>15</v>
      </c>
      <c r="L434">
        <f>Tabla1_2[[#This Row],[SALARIO]]/30*Tabla1_2[[#This Row],[Dias Liquidados]]</f>
        <v>580000</v>
      </c>
      <c r="M434">
        <f>Tabla1_2[[#This Row],[SALARIO]]/100*14/2</f>
        <v>81200</v>
      </c>
      <c r="N434">
        <v>4</v>
      </c>
      <c r="O434">
        <f>Tabla1_2[[#This Row],[Salario t]]*Tabla1_2[[#This Row],['# de Salarios Minimos]]</f>
        <v>2320000</v>
      </c>
      <c r="P434">
        <f>Tabla1_2[[#This Row],[Salario t]]*12</f>
        <v>6960000</v>
      </c>
      <c r="Q434">
        <v>2</v>
      </c>
      <c r="R434">
        <v>2</v>
      </c>
      <c r="S434">
        <v>50000</v>
      </c>
      <c r="T434">
        <v>250000</v>
      </c>
      <c r="U434">
        <v>5000</v>
      </c>
      <c r="V434">
        <f>Tabla1_2[[#This Row],[SALARIO]]/100*8.4</f>
        <v>97440</v>
      </c>
      <c r="W434">
        <f>Tabla1_2[[#This Row],[Seguridad social]]/2</f>
        <v>48720</v>
      </c>
      <c r="X434">
        <f>Tabla1_2[[#This Row],[Seguridad social]]-Tabla1_2[[#This Row],[salud 4%]]</f>
        <v>48720</v>
      </c>
      <c r="Y434">
        <f>Tabla1_2[[#This Row],[Base Minima]]/30*4</f>
        <v>309333.33333333331</v>
      </c>
      <c r="Z434">
        <f>Tabla1_2[[#This Row],[Fondo de Empleados]]+Tabla1_2[[#This Row],[Seguridad social]]</f>
        <v>406773.33333333331</v>
      </c>
      <c r="AA434">
        <f>Tabla1_2[[#This Row],[SALARIO]]/100*1.4</f>
        <v>16239.999999999998</v>
      </c>
      <c r="AB434">
        <f>Tabla1_2[[#This Row],[Base Minima]]/15*1.5</f>
        <v>232000</v>
      </c>
      <c r="AC434">
        <v>0</v>
      </c>
      <c r="AD434">
        <v>0</v>
      </c>
      <c r="AE434">
        <f>Tabla1_2[[#This Row],[Salario t]]/100*2</f>
        <v>11600</v>
      </c>
      <c r="AF434">
        <f>Tabla1_2[[#This Row],[Censantias]]/100*5</f>
        <v>580</v>
      </c>
      <c r="AG434">
        <f>Tabla1_2[[#This Row],[SALARIO]]/30*2</f>
        <v>77333.333333333328</v>
      </c>
      <c r="AH434">
        <v>0</v>
      </c>
      <c r="AI434">
        <f>Tabla1_2[[#This Row],[Prima]]+Tabla1_2[[#This Row],[Censantias]]+Tabla1_2[[#This Row],[Base Minima]]+Tabla1_2[[#This Row],[Subsidio de Transporte]]</f>
        <v>2490133.3333333335</v>
      </c>
      <c r="AJ434">
        <f>Tabla1_2[[#This Row],[Pago Neto]]*24</f>
        <v>59763200</v>
      </c>
      <c r="AK434">
        <v>0</v>
      </c>
      <c r="AL434">
        <v>20000</v>
      </c>
      <c r="AM434">
        <v>15</v>
      </c>
    </row>
    <row r="435" spans="1:39" x14ac:dyDescent="0.35">
      <c r="A435" t="s">
        <v>5109</v>
      </c>
      <c r="B435" t="s">
        <v>441</v>
      </c>
      <c r="C435" s="1">
        <v>31627</v>
      </c>
      <c r="D435" t="s">
        <v>1872</v>
      </c>
      <c r="E435" t="s">
        <v>1873</v>
      </c>
      <c r="F435" t="s">
        <v>4109</v>
      </c>
      <c r="G435" t="s">
        <v>3122</v>
      </c>
      <c r="H435" s="1">
        <v>43326.842488425929</v>
      </c>
      <c r="I435" t="s">
        <v>3673</v>
      </c>
      <c r="J435">
        <v>1160000</v>
      </c>
      <c r="K435">
        <v>15</v>
      </c>
      <c r="L435">
        <f>Tabla1_2[[#This Row],[SALARIO]]/30*Tabla1_2[[#This Row],[Dias Liquidados]]</f>
        <v>580000</v>
      </c>
      <c r="M435">
        <f>Tabla1_2[[#This Row],[SALARIO]]/100*14/2</f>
        <v>81200</v>
      </c>
      <c r="N435">
        <v>4</v>
      </c>
      <c r="O435">
        <f>Tabla1_2[[#This Row],[Salario t]]*Tabla1_2[[#This Row],['# de Salarios Minimos]]</f>
        <v>2320000</v>
      </c>
      <c r="P435">
        <f>Tabla1_2[[#This Row],[Salario t]]*12</f>
        <v>6960000</v>
      </c>
      <c r="Q435">
        <v>2</v>
      </c>
      <c r="R435">
        <v>2</v>
      </c>
      <c r="S435">
        <v>50000</v>
      </c>
      <c r="T435">
        <v>250000</v>
      </c>
      <c r="U435">
        <v>5000</v>
      </c>
      <c r="V435">
        <f>Tabla1_2[[#This Row],[SALARIO]]/100*8.4</f>
        <v>97440</v>
      </c>
      <c r="W435">
        <f>Tabla1_2[[#This Row],[Seguridad social]]/2</f>
        <v>48720</v>
      </c>
      <c r="X435">
        <f>Tabla1_2[[#This Row],[Seguridad social]]-Tabla1_2[[#This Row],[salud 4%]]</f>
        <v>48720</v>
      </c>
      <c r="Y435">
        <f>Tabla1_2[[#This Row],[Base Minima]]/30*4</f>
        <v>309333.33333333331</v>
      </c>
      <c r="Z435">
        <f>Tabla1_2[[#This Row],[Fondo de Empleados]]+Tabla1_2[[#This Row],[Seguridad social]]</f>
        <v>406773.33333333331</v>
      </c>
      <c r="AA435">
        <f>Tabla1_2[[#This Row],[SALARIO]]/100*1.4</f>
        <v>16239.999999999998</v>
      </c>
      <c r="AB435">
        <f>Tabla1_2[[#This Row],[Base Minima]]/15*1.5</f>
        <v>232000</v>
      </c>
      <c r="AC435">
        <v>0</v>
      </c>
      <c r="AD435">
        <v>0</v>
      </c>
      <c r="AE435">
        <f>Tabla1_2[[#This Row],[Salario t]]/100*2</f>
        <v>11600</v>
      </c>
      <c r="AF435">
        <f>Tabla1_2[[#This Row],[Censantias]]/100*5</f>
        <v>580</v>
      </c>
      <c r="AG435">
        <f>Tabla1_2[[#This Row],[SALARIO]]/30*2</f>
        <v>77333.333333333328</v>
      </c>
      <c r="AH435">
        <v>0</v>
      </c>
      <c r="AI435">
        <f>Tabla1_2[[#This Row],[Prima]]+Tabla1_2[[#This Row],[Censantias]]+Tabla1_2[[#This Row],[Base Minima]]+Tabla1_2[[#This Row],[Subsidio de Transporte]]</f>
        <v>2490133.3333333335</v>
      </c>
      <c r="AJ435">
        <f>Tabla1_2[[#This Row],[Pago Neto]]*24</f>
        <v>59763200</v>
      </c>
      <c r="AK435">
        <v>0</v>
      </c>
      <c r="AL435">
        <v>20000</v>
      </c>
      <c r="AM435">
        <v>15</v>
      </c>
    </row>
    <row r="436" spans="1:39" x14ac:dyDescent="0.35">
      <c r="A436" t="s">
        <v>5110</v>
      </c>
      <c r="B436" t="s">
        <v>442</v>
      </c>
      <c r="C436" s="1">
        <v>30821</v>
      </c>
      <c r="D436" t="s">
        <v>1874</v>
      </c>
      <c r="E436" t="s">
        <v>1875</v>
      </c>
      <c r="F436" t="s">
        <v>4110</v>
      </c>
      <c r="G436" t="s">
        <v>3123</v>
      </c>
      <c r="H436" s="1">
        <v>41601.40520833333</v>
      </c>
      <c r="I436" t="s">
        <v>3673</v>
      </c>
      <c r="J436">
        <v>1160000</v>
      </c>
      <c r="K436">
        <v>15</v>
      </c>
      <c r="L436">
        <f>Tabla1_2[[#This Row],[SALARIO]]/30*Tabla1_2[[#This Row],[Dias Liquidados]]</f>
        <v>580000</v>
      </c>
      <c r="M436">
        <f>Tabla1_2[[#This Row],[SALARIO]]/100*14/2</f>
        <v>81200</v>
      </c>
      <c r="N436">
        <v>5</v>
      </c>
      <c r="O436">
        <f>Tabla1_2[[#This Row],[Salario t]]*Tabla1_2[[#This Row],['# de Salarios Minimos]]</f>
        <v>2900000</v>
      </c>
      <c r="P436">
        <f>Tabla1_2[[#This Row],[Salario t]]*12</f>
        <v>6960000</v>
      </c>
      <c r="Q436">
        <v>2</v>
      </c>
      <c r="R436">
        <v>2</v>
      </c>
      <c r="S436">
        <v>50000</v>
      </c>
      <c r="T436">
        <v>250000</v>
      </c>
      <c r="U436">
        <v>5000</v>
      </c>
      <c r="V436">
        <f>Tabla1_2[[#This Row],[SALARIO]]/100*8.4</f>
        <v>97440</v>
      </c>
      <c r="W436">
        <f>Tabla1_2[[#This Row],[Seguridad social]]/2</f>
        <v>48720</v>
      </c>
      <c r="X436">
        <f>Tabla1_2[[#This Row],[Seguridad social]]-Tabla1_2[[#This Row],[salud 4%]]</f>
        <v>48720</v>
      </c>
      <c r="Y436">
        <f>Tabla1_2[[#This Row],[Base Minima]]/30*4</f>
        <v>386666.66666666669</v>
      </c>
      <c r="Z436">
        <f>Tabla1_2[[#This Row],[Fondo de Empleados]]+Tabla1_2[[#This Row],[Seguridad social]]</f>
        <v>484106.66666666669</v>
      </c>
      <c r="AA436">
        <f>Tabla1_2[[#This Row],[SALARIO]]/100*1.4</f>
        <v>16239.999999999998</v>
      </c>
      <c r="AB436">
        <f>Tabla1_2[[#This Row],[Base Minima]]/15*1.5</f>
        <v>290000</v>
      </c>
      <c r="AC436">
        <v>0</v>
      </c>
      <c r="AD436">
        <v>0</v>
      </c>
      <c r="AE436">
        <f>Tabla1_2[[#This Row],[Salario t]]/100*2</f>
        <v>11600</v>
      </c>
      <c r="AF436">
        <f>Tabla1_2[[#This Row],[Censantias]]/100*5</f>
        <v>580</v>
      </c>
      <c r="AG436">
        <f>Tabla1_2[[#This Row],[SALARIO]]/30*2</f>
        <v>77333.333333333328</v>
      </c>
      <c r="AH436">
        <v>0</v>
      </c>
      <c r="AI436">
        <f>Tabla1_2[[#This Row],[Prima]]+Tabla1_2[[#This Row],[Censantias]]+Tabla1_2[[#This Row],[Base Minima]]+Tabla1_2[[#This Row],[Subsidio de Transporte]]</f>
        <v>3070133.3333333335</v>
      </c>
      <c r="AJ436">
        <f>Tabla1_2[[#This Row],[Pago Neto]]*24</f>
        <v>73683200</v>
      </c>
      <c r="AK436">
        <v>0</v>
      </c>
      <c r="AL436">
        <v>20000</v>
      </c>
      <c r="AM436">
        <v>15</v>
      </c>
    </row>
    <row r="437" spans="1:39" x14ac:dyDescent="0.35">
      <c r="A437" t="s">
        <v>5111</v>
      </c>
      <c r="B437" t="s">
        <v>443</v>
      </c>
      <c r="C437" s="1">
        <v>35828</v>
      </c>
      <c r="D437" t="s">
        <v>1876</v>
      </c>
      <c r="E437" t="s">
        <v>1877</v>
      </c>
      <c r="F437" t="s">
        <v>4111</v>
      </c>
      <c r="G437" t="s">
        <v>3124</v>
      </c>
      <c r="H437" s="1">
        <v>38679.405347222222</v>
      </c>
      <c r="I437" t="s">
        <v>3671</v>
      </c>
      <c r="J437">
        <v>1160000</v>
      </c>
      <c r="K437">
        <v>15</v>
      </c>
      <c r="L437">
        <f>Tabla1_2[[#This Row],[SALARIO]]/30*Tabla1_2[[#This Row],[Dias Liquidados]]</f>
        <v>580000</v>
      </c>
      <c r="M437">
        <f>Tabla1_2[[#This Row],[SALARIO]]/100*14/2</f>
        <v>81200</v>
      </c>
      <c r="N437">
        <v>5</v>
      </c>
      <c r="O437">
        <f>Tabla1_2[[#This Row],[Salario t]]*Tabla1_2[[#This Row],['# de Salarios Minimos]]</f>
        <v>2900000</v>
      </c>
      <c r="P437">
        <f>Tabla1_2[[#This Row],[Salario t]]*12</f>
        <v>6960000</v>
      </c>
      <c r="Q437">
        <v>2</v>
      </c>
      <c r="R437">
        <v>2</v>
      </c>
      <c r="S437">
        <v>50000</v>
      </c>
      <c r="T437">
        <v>250000</v>
      </c>
      <c r="U437">
        <v>5000</v>
      </c>
      <c r="V437">
        <f>Tabla1_2[[#This Row],[SALARIO]]/100*8.4</f>
        <v>97440</v>
      </c>
      <c r="W437">
        <f>Tabla1_2[[#This Row],[Seguridad social]]/2</f>
        <v>48720</v>
      </c>
      <c r="X437">
        <f>Tabla1_2[[#This Row],[Seguridad social]]-Tabla1_2[[#This Row],[salud 4%]]</f>
        <v>48720</v>
      </c>
      <c r="Y437">
        <f>Tabla1_2[[#This Row],[Base Minima]]/30*4</f>
        <v>386666.66666666669</v>
      </c>
      <c r="Z437">
        <f>Tabla1_2[[#This Row],[Fondo de Empleados]]+Tabla1_2[[#This Row],[Seguridad social]]</f>
        <v>484106.66666666669</v>
      </c>
      <c r="AA437">
        <f>Tabla1_2[[#This Row],[SALARIO]]/100*1.4</f>
        <v>16239.999999999998</v>
      </c>
      <c r="AB437">
        <f>Tabla1_2[[#This Row],[Base Minima]]/15*1.5</f>
        <v>290000</v>
      </c>
      <c r="AC437">
        <v>0</v>
      </c>
      <c r="AD437">
        <v>0</v>
      </c>
      <c r="AE437">
        <f>Tabla1_2[[#This Row],[Salario t]]/100*2</f>
        <v>11600</v>
      </c>
      <c r="AF437">
        <f>Tabla1_2[[#This Row],[Censantias]]/100*5</f>
        <v>580</v>
      </c>
      <c r="AG437">
        <f>Tabla1_2[[#This Row],[SALARIO]]/30*2</f>
        <v>77333.333333333328</v>
      </c>
      <c r="AH437">
        <v>0</v>
      </c>
      <c r="AI437">
        <f>Tabla1_2[[#This Row],[Prima]]+Tabla1_2[[#This Row],[Censantias]]+Tabla1_2[[#This Row],[Base Minima]]+Tabla1_2[[#This Row],[Subsidio de Transporte]]</f>
        <v>3070133.3333333335</v>
      </c>
      <c r="AJ437">
        <f>Tabla1_2[[#This Row],[Pago Neto]]*24</f>
        <v>73683200</v>
      </c>
      <c r="AK437">
        <v>0</v>
      </c>
      <c r="AL437">
        <v>20000</v>
      </c>
      <c r="AM437">
        <v>15</v>
      </c>
    </row>
    <row r="438" spans="1:39" x14ac:dyDescent="0.35">
      <c r="A438" t="s">
        <v>5112</v>
      </c>
      <c r="B438" t="s">
        <v>444</v>
      </c>
      <c r="C438" s="1">
        <v>32689</v>
      </c>
      <c r="D438" t="s">
        <v>1878</v>
      </c>
      <c r="E438" t="s">
        <v>1879</v>
      </c>
      <c r="F438" t="s">
        <v>4112</v>
      </c>
      <c r="G438" t="s">
        <v>3125</v>
      </c>
      <c r="H438" s="1">
        <v>40217.636030092595</v>
      </c>
      <c r="I438" t="s">
        <v>3675</v>
      </c>
      <c r="J438">
        <v>1160000</v>
      </c>
      <c r="K438">
        <v>15</v>
      </c>
      <c r="L438">
        <f>Tabla1_2[[#This Row],[SALARIO]]/30*Tabla1_2[[#This Row],[Dias Liquidados]]</f>
        <v>580000</v>
      </c>
      <c r="M438">
        <f>Tabla1_2[[#This Row],[SALARIO]]/100*14/2</f>
        <v>81200</v>
      </c>
      <c r="N438">
        <v>6</v>
      </c>
      <c r="O438">
        <f>Tabla1_2[[#This Row],[Salario t]]*Tabla1_2[[#This Row],['# de Salarios Minimos]]</f>
        <v>3480000</v>
      </c>
      <c r="P438">
        <f>Tabla1_2[[#This Row],[Salario t]]*12</f>
        <v>6960000</v>
      </c>
      <c r="Q438">
        <v>2</v>
      </c>
      <c r="R438">
        <v>2</v>
      </c>
      <c r="S438">
        <v>50000</v>
      </c>
      <c r="T438">
        <v>250000</v>
      </c>
      <c r="U438">
        <v>5000</v>
      </c>
      <c r="V438">
        <f>Tabla1_2[[#This Row],[SALARIO]]/100*8.4</f>
        <v>97440</v>
      </c>
      <c r="W438">
        <f>Tabla1_2[[#This Row],[Seguridad social]]/2</f>
        <v>48720</v>
      </c>
      <c r="X438">
        <f>Tabla1_2[[#This Row],[Seguridad social]]-Tabla1_2[[#This Row],[salud 4%]]</f>
        <v>48720</v>
      </c>
      <c r="Y438">
        <f>Tabla1_2[[#This Row],[Base Minima]]/30*4</f>
        <v>464000</v>
      </c>
      <c r="Z438">
        <f>Tabla1_2[[#This Row],[Fondo de Empleados]]+Tabla1_2[[#This Row],[Seguridad social]]</f>
        <v>561440</v>
      </c>
      <c r="AA438">
        <f>Tabla1_2[[#This Row],[SALARIO]]/100*1.4</f>
        <v>16239.999999999998</v>
      </c>
      <c r="AB438">
        <f>Tabla1_2[[#This Row],[Base Minima]]/15*1.5</f>
        <v>348000</v>
      </c>
      <c r="AC438">
        <v>0</v>
      </c>
      <c r="AD438">
        <v>0</v>
      </c>
      <c r="AE438">
        <f>Tabla1_2[[#This Row],[Salario t]]/100*2</f>
        <v>11600</v>
      </c>
      <c r="AF438">
        <f>Tabla1_2[[#This Row],[Censantias]]/100*5</f>
        <v>580</v>
      </c>
      <c r="AG438">
        <f>Tabla1_2[[#This Row],[SALARIO]]/30*2</f>
        <v>77333.333333333328</v>
      </c>
      <c r="AH438">
        <v>0</v>
      </c>
      <c r="AI438">
        <f>Tabla1_2[[#This Row],[Prima]]+Tabla1_2[[#This Row],[Censantias]]+Tabla1_2[[#This Row],[Base Minima]]+Tabla1_2[[#This Row],[Subsidio de Transporte]]</f>
        <v>3650133.3333333335</v>
      </c>
      <c r="AJ438">
        <f>Tabla1_2[[#This Row],[Pago Neto]]*24</f>
        <v>87603200</v>
      </c>
      <c r="AK438">
        <v>0</v>
      </c>
      <c r="AL438">
        <v>20000</v>
      </c>
      <c r="AM438">
        <v>15</v>
      </c>
    </row>
    <row r="439" spans="1:39" x14ac:dyDescent="0.35">
      <c r="A439" t="s">
        <v>5113</v>
      </c>
      <c r="B439" t="s">
        <v>445</v>
      </c>
      <c r="C439" s="1">
        <v>25949</v>
      </c>
      <c r="D439" t="s">
        <v>1880</v>
      </c>
      <c r="E439" t="s">
        <v>1881</v>
      </c>
      <c r="F439" t="s">
        <v>4113</v>
      </c>
      <c r="G439" t="s">
        <v>3126</v>
      </c>
      <c r="H439" s="1">
        <v>40493.858854166669</v>
      </c>
      <c r="I439" t="s">
        <v>3675</v>
      </c>
      <c r="J439">
        <v>1160000</v>
      </c>
      <c r="K439">
        <v>15</v>
      </c>
      <c r="L439">
        <f>Tabla1_2[[#This Row],[SALARIO]]/30*Tabla1_2[[#This Row],[Dias Liquidados]]</f>
        <v>580000</v>
      </c>
      <c r="M439">
        <f>Tabla1_2[[#This Row],[SALARIO]]/100*14/2</f>
        <v>81200</v>
      </c>
      <c r="N439">
        <v>6</v>
      </c>
      <c r="O439">
        <f>Tabla1_2[[#This Row],[Salario t]]*Tabla1_2[[#This Row],['# de Salarios Minimos]]</f>
        <v>3480000</v>
      </c>
      <c r="P439">
        <f>Tabla1_2[[#This Row],[Salario t]]*12</f>
        <v>6960000</v>
      </c>
      <c r="Q439">
        <v>2</v>
      </c>
      <c r="R439">
        <v>2</v>
      </c>
      <c r="S439">
        <v>50000</v>
      </c>
      <c r="T439">
        <v>250000</v>
      </c>
      <c r="U439">
        <v>5000</v>
      </c>
      <c r="V439">
        <f>Tabla1_2[[#This Row],[SALARIO]]/100*8.4</f>
        <v>97440</v>
      </c>
      <c r="W439">
        <f>Tabla1_2[[#This Row],[Seguridad social]]/2</f>
        <v>48720</v>
      </c>
      <c r="X439">
        <f>Tabla1_2[[#This Row],[Seguridad social]]-Tabla1_2[[#This Row],[salud 4%]]</f>
        <v>48720</v>
      </c>
      <c r="Y439">
        <f>Tabla1_2[[#This Row],[Base Minima]]/30*4</f>
        <v>464000</v>
      </c>
      <c r="Z439">
        <f>Tabla1_2[[#This Row],[Fondo de Empleados]]+Tabla1_2[[#This Row],[Seguridad social]]</f>
        <v>561440</v>
      </c>
      <c r="AA439">
        <f>Tabla1_2[[#This Row],[SALARIO]]/100*1.4</f>
        <v>16239.999999999998</v>
      </c>
      <c r="AB439">
        <f>Tabla1_2[[#This Row],[Base Minima]]/15*1.5</f>
        <v>348000</v>
      </c>
      <c r="AC439">
        <v>0</v>
      </c>
      <c r="AD439">
        <v>0</v>
      </c>
      <c r="AE439">
        <f>Tabla1_2[[#This Row],[Salario t]]/100*2</f>
        <v>11600</v>
      </c>
      <c r="AF439">
        <f>Tabla1_2[[#This Row],[Censantias]]/100*5</f>
        <v>580</v>
      </c>
      <c r="AG439">
        <f>Tabla1_2[[#This Row],[SALARIO]]/30*2</f>
        <v>77333.333333333328</v>
      </c>
      <c r="AH439">
        <v>0</v>
      </c>
      <c r="AI439">
        <f>Tabla1_2[[#This Row],[Prima]]+Tabla1_2[[#This Row],[Censantias]]+Tabla1_2[[#This Row],[Base Minima]]+Tabla1_2[[#This Row],[Subsidio de Transporte]]</f>
        <v>3650133.3333333335</v>
      </c>
      <c r="AJ439">
        <f>Tabla1_2[[#This Row],[Pago Neto]]*24</f>
        <v>87603200</v>
      </c>
      <c r="AK439">
        <v>0</v>
      </c>
      <c r="AL439">
        <v>20000</v>
      </c>
      <c r="AM439">
        <v>15</v>
      </c>
    </row>
    <row r="440" spans="1:39" x14ac:dyDescent="0.35">
      <c r="A440" t="s">
        <v>5114</v>
      </c>
      <c r="B440" t="s">
        <v>446</v>
      </c>
      <c r="C440" s="1">
        <v>35729</v>
      </c>
      <c r="D440" t="s">
        <v>1882</v>
      </c>
      <c r="E440" t="s">
        <v>1883</v>
      </c>
      <c r="F440" t="s">
        <v>4114</v>
      </c>
      <c r="G440" t="s">
        <v>3127</v>
      </c>
      <c r="H440" s="1">
        <v>41839.453333333331</v>
      </c>
      <c r="I440" t="s">
        <v>3673</v>
      </c>
      <c r="J440">
        <v>1160000</v>
      </c>
      <c r="K440">
        <v>15</v>
      </c>
      <c r="L440">
        <f>Tabla1_2[[#This Row],[SALARIO]]/30*Tabla1_2[[#This Row],[Dias Liquidados]]</f>
        <v>580000</v>
      </c>
      <c r="M440">
        <f>Tabla1_2[[#This Row],[SALARIO]]/100*14/2</f>
        <v>81200</v>
      </c>
      <c r="N440">
        <v>1</v>
      </c>
      <c r="O440">
        <f>Tabla1_2[[#This Row],[Salario t]]*Tabla1_2[[#This Row],['# de Salarios Minimos]]</f>
        <v>580000</v>
      </c>
      <c r="P440">
        <f>Tabla1_2[[#This Row],[Salario t]]*12</f>
        <v>6960000</v>
      </c>
      <c r="Q440">
        <v>2</v>
      </c>
      <c r="R440">
        <v>2</v>
      </c>
      <c r="S440">
        <v>50000</v>
      </c>
      <c r="T440">
        <v>250000</v>
      </c>
      <c r="U440">
        <v>5000</v>
      </c>
      <c r="V440">
        <f>Tabla1_2[[#This Row],[SALARIO]]/100*8.4</f>
        <v>97440</v>
      </c>
      <c r="W440">
        <f>Tabla1_2[[#This Row],[Seguridad social]]/2</f>
        <v>48720</v>
      </c>
      <c r="X440">
        <f>Tabla1_2[[#This Row],[Seguridad social]]-Tabla1_2[[#This Row],[salud 4%]]</f>
        <v>48720</v>
      </c>
      <c r="Y440">
        <f>Tabla1_2[[#This Row],[Base Minima]]/30*4</f>
        <v>77333.333333333328</v>
      </c>
      <c r="Z440">
        <f>Tabla1_2[[#This Row],[Fondo de Empleados]]+Tabla1_2[[#This Row],[Seguridad social]]</f>
        <v>174773.33333333331</v>
      </c>
      <c r="AA440">
        <f>Tabla1_2[[#This Row],[SALARIO]]/100*1.4</f>
        <v>16239.999999999998</v>
      </c>
      <c r="AB440">
        <f>Tabla1_2[[#This Row],[Base Minima]]/15*1.5</f>
        <v>58000</v>
      </c>
      <c r="AC440">
        <v>0</v>
      </c>
      <c r="AD440">
        <v>0</v>
      </c>
      <c r="AE440">
        <f>Tabla1_2[[#This Row],[Salario t]]/100*2</f>
        <v>11600</v>
      </c>
      <c r="AF440">
        <f>Tabla1_2[[#This Row],[Censantias]]/100*5</f>
        <v>580</v>
      </c>
      <c r="AG440">
        <f>Tabla1_2[[#This Row],[SALARIO]]/30*2</f>
        <v>77333.333333333328</v>
      </c>
      <c r="AH440">
        <v>0</v>
      </c>
      <c r="AI440">
        <f>Tabla1_2[[#This Row],[Prima]]+Tabla1_2[[#This Row],[Censantias]]+Tabla1_2[[#This Row],[Base Minima]]+Tabla1_2[[#This Row],[Subsidio de Transporte]]</f>
        <v>750133.33333333337</v>
      </c>
      <c r="AJ440">
        <f>Tabla1_2[[#This Row],[Pago Neto]]*24</f>
        <v>18003200</v>
      </c>
      <c r="AK440">
        <v>0</v>
      </c>
      <c r="AL440">
        <v>20000</v>
      </c>
      <c r="AM440">
        <v>15</v>
      </c>
    </row>
    <row r="441" spans="1:39" x14ac:dyDescent="0.35">
      <c r="A441" t="s">
        <v>5115</v>
      </c>
      <c r="B441" t="s">
        <v>447</v>
      </c>
      <c r="C441" s="1">
        <v>31613</v>
      </c>
      <c r="D441" t="s">
        <v>1884</v>
      </c>
      <c r="E441" t="s">
        <v>1885</v>
      </c>
      <c r="F441" t="s">
        <v>4115</v>
      </c>
      <c r="G441" t="s">
        <v>3128</v>
      </c>
      <c r="H441" s="1">
        <v>41559.492581018516</v>
      </c>
      <c r="I441" t="s">
        <v>3674</v>
      </c>
      <c r="J441">
        <v>1160000</v>
      </c>
      <c r="K441">
        <v>15</v>
      </c>
      <c r="L441">
        <f>Tabla1_2[[#This Row],[SALARIO]]/30*Tabla1_2[[#This Row],[Dias Liquidados]]</f>
        <v>580000</v>
      </c>
      <c r="M441">
        <f>Tabla1_2[[#This Row],[SALARIO]]/100*14/2</f>
        <v>81200</v>
      </c>
      <c r="N441">
        <v>1</v>
      </c>
      <c r="O441">
        <f>Tabla1_2[[#This Row],[Salario t]]*Tabla1_2[[#This Row],['# de Salarios Minimos]]</f>
        <v>580000</v>
      </c>
      <c r="P441">
        <f>Tabla1_2[[#This Row],[Salario t]]*12</f>
        <v>6960000</v>
      </c>
      <c r="Q441">
        <v>2</v>
      </c>
      <c r="R441">
        <v>2</v>
      </c>
      <c r="S441">
        <v>50000</v>
      </c>
      <c r="T441">
        <v>250000</v>
      </c>
      <c r="U441">
        <v>5000</v>
      </c>
      <c r="V441">
        <f>Tabla1_2[[#This Row],[SALARIO]]/100*8.4</f>
        <v>97440</v>
      </c>
      <c r="W441">
        <f>Tabla1_2[[#This Row],[Seguridad social]]/2</f>
        <v>48720</v>
      </c>
      <c r="X441">
        <f>Tabla1_2[[#This Row],[Seguridad social]]-Tabla1_2[[#This Row],[salud 4%]]</f>
        <v>48720</v>
      </c>
      <c r="Y441">
        <f>Tabla1_2[[#This Row],[Base Minima]]/30*4</f>
        <v>77333.333333333328</v>
      </c>
      <c r="Z441">
        <f>Tabla1_2[[#This Row],[Fondo de Empleados]]+Tabla1_2[[#This Row],[Seguridad social]]</f>
        <v>174773.33333333331</v>
      </c>
      <c r="AA441">
        <f>Tabla1_2[[#This Row],[SALARIO]]/100*1.4</f>
        <v>16239.999999999998</v>
      </c>
      <c r="AB441">
        <f>Tabla1_2[[#This Row],[Base Minima]]/15*1.5</f>
        <v>58000</v>
      </c>
      <c r="AC441">
        <v>0</v>
      </c>
      <c r="AD441">
        <v>0</v>
      </c>
      <c r="AE441">
        <f>Tabla1_2[[#This Row],[Salario t]]/100*2</f>
        <v>11600</v>
      </c>
      <c r="AF441">
        <f>Tabla1_2[[#This Row],[Censantias]]/100*5</f>
        <v>580</v>
      </c>
      <c r="AG441">
        <f>Tabla1_2[[#This Row],[SALARIO]]/30*2</f>
        <v>77333.333333333328</v>
      </c>
      <c r="AH441">
        <v>0</v>
      </c>
      <c r="AI441">
        <f>Tabla1_2[[#This Row],[Prima]]+Tabla1_2[[#This Row],[Censantias]]+Tabla1_2[[#This Row],[Base Minima]]+Tabla1_2[[#This Row],[Subsidio de Transporte]]</f>
        <v>750133.33333333337</v>
      </c>
      <c r="AJ441">
        <f>Tabla1_2[[#This Row],[Pago Neto]]*24</f>
        <v>18003200</v>
      </c>
      <c r="AK441">
        <v>0</v>
      </c>
      <c r="AL441">
        <v>20000</v>
      </c>
      <c r="AM441">
        <v>15</v>
      </c>
    </row>
    <row r="442" spans="1:39" x14ac:dyDescent="0.35">
      <c r="A442" t="s">
        <v>5116</v>
      </c>
      <c r="B442" t="s">
        <v>448</v>
      </c>
      <c r="C442" s="1">
        <v>31785</v>
      </c>
      <c r="D442" t="s">
        <v>1886</v>
      </c>
      <c r="E442" t="s">
        <v>1887</v>
      </c>
      <c r="F442" t="s">
        <v>4116</v>
      </c>
      <c r="G442" t="s">
        <v>3129</v>
      </c>
      <c r="H442" s="1">
        <v>40305.466886574075</v>
      </c>
      <c r="I442" t="s">
        <v>3675</v>
      </c>
      <c r="J442">
        <v>1160000</v>
      </c>
      <c r="K442">
        <v>15</v>
      </c>
      <c r="L442">
        <f>Tabla1_2[[#This Row],[SALARIO]]/30*Tabla1_2[[#This Row],[Dias Liquidados]]</f>
        <v>580000</v>
      </c>
      <c r="M442">
        <f>Tabla1_2[[#This Row],[SALARIO]]/100*14/2</f>
        <v>81200</v>
      </c>
      <c r="N442">
        <v>1</v>
      </c>
      <c r="O442">
        <f>Tabla1_2[[#This Row],[Salario t]]*Tabla1_2[[#This Row],['# de Salarios Minimos]]</f>
        <v>580000</v>
      </c>
      <c r="P442">
        <f>Tabla1_2[[#This Row],[Salario t]]*12</f>
        <v>6960000</v>
      </c>
      <c r="Q442">
        <v>2</v>
      </c>
      <c r="R442">
        <v>2</v>
      </c>
      <c r="S442">
        <v>50000</v>
      </c>
      <c r="T442">
        <v>250000</v>
      </c>
      <c r="U442">
        <v>5000</v>
      </c>
      <c r="V442">
        <f>Tabla1_2[[#This Row],[SALARIO]]/100*8.4</f>
        <v>97440</v>
      </c>
      <c r="W442">
        <f>Tabla1_2[[#This Row],[Seguridad social]]/2</f>
        <v>48720</v>
      </c>
      <c r="X442">
        <f>Tabla1_2[[#This Row],[Seguridad social]]-Tabla1_2[[#This Row],[salud 4%]]</f>
        <v>48720</v>
      </c>
      <c r="Y442">
        <f>Tabla1_2[[#This Row],[Base Minima]]/30*4</f>
        <v>77333.333333333328</v>
      </c>
      <c r="Z442">
        <f>Tabla1_2[[#This Row],[Fondo de Empleados]]+Tabla1_2[[#This Row],[Seguridad social]]</f>
        <v>174773.33333333331</v>
      </c>
      <c r="AA442">
        <f>Tabla1_2[[#This Row],[SALARIO]]/100*1.4</f>
        <v>16239.999999999998</v>
      </c>
      <c r="AB442">
        <f>Tabla1_2[[#This Row],[Base Minima]]/15*1.5</f>
        <v>58000</v>
      </c>
      <c r="AC442">
        <v>0</v>
      </c>
      <c r="AD442">
        <v>0</v>
      </c>
      <c r="AE442">
        <f>Tabla1_2[[#This Row],[Salario t]]/100*2</f>
        <v>11600</v>
      </c>
      <c r="AF442">
        <f>Tabla1_2[[#This Row],[Censantias]]/100*5</f>
        <v>580</v>
      </c>
      <c r="AG442">
        <f>Tabla1_2[[#This Row],[SALARIO]]/30*2</f>
        <v>77333.333333333328</v>
      </c>
      <c r="AH442">
        <v>0</v>
      </c>
      <c r="AI442">
        <f>Tabla1_2[[#This Row],[Prima]]+Tabla1_2[[#This Row],[Censantias]]+Tabla1_2[[#This Row],[Base Minima]]+Tabla1_2[[#This Row],[Subsidio de Transporte]]</f>
        <v>750133.33333333337</v>
      </c>
      <c r="AJ442">
        <f>Tabla1_2[[#This Row],[Pago Neto]]*24</f>
        <v>18003200</v>
      </c>
      <c r="AK442">
        <v>0</v>
      </c>
      <c r="AL442">
        <v>20000</v>
      </c>
      <c r="AM442">
        <v>15</v>
      </c>
    </row>
    <row r="443" spans="1:39" x14ac:dyDescent="0.35">
      <c r="A443" t="s">
        <v>5117</v>
      </c>
      <c r="B443" t="s">
        <v>449</v>
      </c>
      <c r="C443" s="1">
        <v>34823</v>
      </c>
      <c r="D443" t="s">
        <v>1888</v>
      </c>
      <c r="E443" t="s">
        <v>1889</v>
      </c>
      <c r="F443" t="s">
        <v>4117</v>
      </c>
      <c r="G443" t="s">
        <v>3130</v>
      </c>
      <c r="H443" s="1">
        <v>39346.321539351855</v>
      </c>
      <c r="I443" t="s">
        <v>3671</v>
      </c>
      <c r="J443">
        <v>1160000</v>
      </c>
      <c r="K443">
        <v>15</v>
      </c>
      <c r="L443">
        <f>Tabla1_2[[#This Row],[SALARIO]]/30*Tabla1_2[[#This Row],[Dias Liquidados]]</f>
        <v>580000</v>
      </c>
      <c r="M443">
        <f>Tabla1_2[[#This Row],[SALARIO]]/100*14/2</f>
        <v>81200</v>
      </c>
      <c r="N443">
        <v>1</v>
      </c>
      <c r="O443">
        <f>Tabla1_2[[#This Row],[Salario t]]*Tabla1_2[[#This Row],['# de Salarios Minimos]]</f>
        <v>580000</v>
      </c>
      <c r="P443">
        <f>Tabla1_2[[#This Row],[Salario t]]*12</f>
        <v>6960000</v>
      </c>
      <c r="Q443">
        <v>2</v>
      </c>
      <c r="R443">
        <v>2</v>
      </c>
      <c r="S443">
        <v>50000</v>
      </c>
      <c r="T443">
        <v>250000</v>
      </c>
      <c r="U443">
        <v>5000</v>
      </c>
      <c r="V443">
        <f>Tabla1_2[[#This Row],[SALARIO]]/100*8.4</f>
        <v>97440</v>
      </c>
      <c r="W443">
        <f>Tabla1_2[[#This Row],[Seguridad social]]/2</f>
        <v>48720</v>
      </c>
      <c r="X443">
        <f>Tabla1_2[[#This Row],[Seguridad social]]-Tabla1_2[[#This Row],[salud 4%]]</f>
        <v>48720</v>
      </c>
      <c r="Y443">
        <f>Tabla1_2[[#This Row],[Base Minima]]/30*4</f>
        <v>77333.333333333328</v>
      </c>
      <c r="Z443">
        <f>Tabla1_2[[#This Row],[Fondo de Empleados]]+Tabla1_2[[#This Row],[Seguridad social]]</f>
        <v>174773.33333333331</v>
      </c>
      <c r="AA443">
        <f>Tabla1_2[[#This Row],[SALARIO]]/100*1.4</f>
        <v>16239.999999999998</v>
      </c>
      <c r="AB443">
        <f>Tabla1_2[[#This Row],[Base Minima]]/15*1.5</f>
        <v>58000</v>
      </c>
      <c r="AC443">
        <v>0</v>
      </c>
      <c r="AD443">
        <v>0</v>
      </c>
      <c r="AE443">
        <f>Tabla1_2[[#This Row],[Salario t]]/100*2</f>
        <v>11600</v>
      </c>
      <c r="AF443">
        <f>Tabla1_2[[#This Row],[Censantias]]/100*5</f>
        <v>580</v>
      </c>
      <c r="AG443">
        <f>Tabla1_2[[#This Row],[SALARIO]]/30*2</f>
        <v>77333.333333333328</v>
      </c>
      <c r="AH443">
        <v>0</v>
      </c>
      <c r="AI443">
        <f>Tabla1_2[[#This Row],[Prima]]+Tabla1_2[[#This Row],[Censantias]]+Tabla1_2[[#This Row],[Base Minima]]+Tabla1_2[[#This Row],[Subsidio de Transporte]]</f>
        <v>750133.33333333337</v>
      </c>
      <c r="AJ443">
        <f>Tabla1_2[[#This Row],[Pago Neto]]*24</f>
        <v>18003200</v>
      </c>
      <c r="AK443">
        <v>0</v>
      </c>
      <c r="AL443">
        <v>20000</v>
      </c>
      <c r="AM443">
        <v>15</v>
      </c>
    </row>
    <row r="444" spans="1:39" x14ac:dyDescent="0.35">
      <c r="A444" t="s">
        <v>5118</v>
      </c>
      <c r="B444" t="s">
        <v>450</v>
      </c>
      <c r="C444" s="1">
        <v>27734</v>
      </c>
      <c r="D444" t="s">
        <v>1890</v>
      </c>
      <c r="E444" t="s">
        <v>1891</v>
      </c>
      <c r="F444" t="s">
        <v>4118</v>
      </c>
      <c r="G444" t="s">
        <v>3131</v>
      </c>
      <c r="H444" s="1">
        <v>43330.941979166666</v>
      </c>
      <c r="I444" t="s">
        <v>3673</v>
      </c>
      <c r="J444">
        <v>1160000</v>
      </c>
      <c r="K444">
        <v>15</v>
      </c>
      <c r="L444">
        <f>Tabla1_2[[#This Row],[SALARIO]]/30*Tabla1_2[[#This Row],[Dias Liquidados]]</f>
        <v>580000</v>
      </c>
      <c r="M444">
        <f>Tabla1_2[[#This Row],[SALARIO]]/100*14/2</f>
        <v>81200</v>
      </c>
      <c r="N444">
        <v>1</v>
      </c>
      <c r="O444">
        <f>Tabla1_2[[#This Row],[Salario t]]*Tabla1_2[[#This Row],['# de Salarios Minimos]]</f>
        <v>580000</v>
      </c>
      <c r="P444">
        <f>Tabla1_2[[#This Row],[Salario t]]*12</f>
        <v>6960000</v>
      </c>
      <c r="Q444">
        <v>2</v>
      </c>
      <c r="R444">
        <v>2</v>
      </c>
      <c r="S444">
        <v>50000</v>
      </c>
      <c r="T444">
        <v>250000</v>
      </c>
      <c r="U444">
        <v>5000</v>
      </c>
      <c r="V444">
        <f>Tabla1_2[[#This Row],[SALARIO]]/100*8.4</f>
        <v>97440</v>
      </c>
      <c r="W444">
        <f>Tabla1_2[[#This Row],[Seguridad social]]/2</f>
        <v>48720</v>
      </c>
      <c r="X444">
        <f>Tabla1_2[[#This Row],[Seguridad social]]-Tabla1_2[[#This Row],[salud 4%]]</f>
        <v>48720</v>
      </c>
      <c r="Y444">
        <f>Tabla1_2[[#This Row],[Base Minima]]/30*4</f>
        <v>77333.333333333328</v>
      </c>
      <c r="Z444">
        <f>Tabla1_2[[#This Row],[Fondo de Empleados]]+Tabla1_2[[#This Row],[Seguridad social]]</f>
        <v>174773.33333333331</v>
      </c>
      <c r="AA444">
        <f>Tabla1_2[[#This Row],[SALARIO]]/100*1.4</f>
        <v>16239.999999999998</v>
      </c>
      <c r="AB444">
        <f>Tabla1_2[[#This Row],[Base Minima]]/15*1.5</f>
        <v>58000</v>
      </c>
      <c r="AC444">
        <v>0</v>
      </c>
      <c r="AD444">
        <v>0</v>
      </c>
      <c r="AE444">
        <f>Tabla1_2[[#This Row],[Salario t]]/100*2</f>
        <v>11600</v>
      </c>
      <c r="AF444">
        <f>Tabla1_2[[#This Row],[Censantias]]/100*5</f>
        <v>580</v>
      </c>
      <c r="AG444">
        <f>Tabla1_2[[#This Row],[SALARIO]]/30*2</f>
        <v>77333.333333333328</v>
      </c>
      <c r="AH444">
        <v>0</v>
      </c>
      <c r="AI444">
        <f>Tabla1_2[[#This Row],[Prima]]+Tabla1_2[[#This Row],[Censantias]]+Tabla1_2[[#This Row],[Base Minima]]+Tabla1_2[[#This Row],[Subsidio de Transporte]]</f>
        <v>750133.33333333337</v>
      </c>
      <c r="AJ444">
        <f>Tabla1_2[[#This Row],[Pago Neto]]*24</f>
        <v>18003200</v>
      </c>
      <c r="AK444">
        <v>0</v>
      </c>
      <c r="AL444">
        <v>20000</v>
      </c>
      <c r="AM444">
        <v>15</v>
      </c>
    </row>
    <row r="445" spans="1:39" x14ac:dyDescent="0.35">
      <c r="A445" t="s">
        <v>5119</v>
      </c>
      <c r="B445" t="s">
        <v>451</v>
      </c>
      <c r="C445" s="1">
        <v>27701</v>
      </c>
      <c r="D445" t="s">
        <v>1892</v>
      </c>
      <c r="E445" t="s">
        <v>1893</v>
      </c>
      <c r="F445" t="s">
        <v>4119</v>
      </c>
      <c r="G445" t="s">
        <v>3132</v>
      </c>
      <c r="H445" s="1">
        <v>38993.13989583333</v>
      </c>
      <c r="I445" t="s">
        <v>3674</v>
      </c>
      <c r="J445">
        <v>1160000</v>
      </c>
      <c r="K445">
        <v>15</v>
      </c>
      <c r="L445">
        <f>Tabla1_2[[#This Row],[SALARIO]]/30*Tabla1_2[[#This Row],[Dias Liquidados]]</f>
        <v>580000</v>
      </c>
      <c r="M445">
        <f>Tabla1_2[[#This Row],[SALARIO]]/100*14/2</f>
        <v>81200</v>
      </c>
      <c r="N445">
        <v>2</v>
      </c>
      <c r="O445">
        <f>Tabla1_2[[#This Row],[Salario t]]*Tabla1_2[[#This Row],['# de Salarios Minimos]]</f>
        <v>1160000</v>
      </c>
      <c r="P445">
        <f>Tabla1_2[[#This Row],[Salario t]]*12</f>
        <v>6960000</v>
      </c>
      <c r="Q445">
        <v>2</v>
      </c>
      <c r="R445">
        <v>2</v>
      </c>
      <c r="S445">
        <v>50000</v>
      </c>
      <c r="T445">
        <v>250000</v>
      </c>
      <c r="U445">
        <v>5000</v>
      </c>
      <c r="V445">
        <f>Tabla1_2[[#This Row],[SALARIO]]/100*8.4</f>
        <v>97440</v>
      </c>
      <c r="W445">
        <f>Tabla1_2[[#This Row],[Seguridad social]]/2</f>
        <v>48720</v>
      </c>
      <c r="X445">
        <f>Tabla1_2[[#This Row],[Seguridad social]]-Tabla1_2[[#This Row],[salud 4%]]</f>
        <v>48720</v>
      </c>
      <c r="Y445">
        <f>Tabla1_2[[#This Row],[Base Minima]]/30*4</f>
        <v>154666.66666666666</v>
      </c>
      <c r="Z445">
        <f>Tabla1_2[[#This Row],[Fondo de Empleados]]+Tabla1_2[[#This Row],[Seguridad social]]</f>
        <v>252106.66666666666</v>
      </c>
      <c r="AA445">
        <f>Tabla1_2[[#This Row],[SALARIO]]/100*1.4</f>
        <v>16239.999999999998</v>
      </c>
      <c r="AB445">
        <f>Tabla1_2[[#This Row],[Base Minima]]/15*1.5</f>
        <v>116000</v>
      </c>
      <c r="AC445">
        <v>0</v>
      </c>
      <c r="AD445">
        <v>0</v>
      </c>
      <c r="AE445">
        <f>Tabla1_2[[#This Row],[Salario t]]/100*2</f>
        <v>11600</v>
      </c>
      <c r="AF445">
        <f>Tabla1_2[[#This Row],[Censantias]]/100*5</f>
        <v>580</v>
      </c>
      <c r="AG445">
        <f>Tabla1_2[[#This Row],[SALARIO]]/30*2</f>
        <v>77333.333333333328</v>
      </c>
      <c r="AH445">
        <v>0</v>
      </c>
      <c r="AI445">
        <f>Tabla1_2[[#This Row],[Prima]]+Tabla1_2[[#This Row],[Censantias]]+Tabla1_2[[#This Row],[Base Minima]]+Tabla1_2[[#This Row],[Subsidio de Transporte]]</f>
        <v>1330133.3333333333</v>
      </c>
      <c r="AJ445">
        <f>Tabla1_2[[#This Row],[Pago Neto]]*24</f>
        <v>31923200</v>
      </c>
      <c r="AK445">
        <v>0</v>
      </c>
      <c r="AL445">
        <v>20000</v>
      </c>
      <c r="AM445">
        <v>15</v>
      </c>
    </row>
    <row r="446" spans="1:39" x14ac:dyDescent="0.35">
      <c r="A446" t="s">
        <v>5120</v>
      </c>
      <c r="B446" t="s">
        <v>452</v>
      </c>
      <c r="C446" s="1">
        <v>32941</v>
      </c>
      <c r="D446" t="s">
        <v>1894</v>
      </c>
      <c r="E446" t="s">
        <v>1895</v>
      </c>
      <c r="F446" t="s">
        <v>4120</v>
      </c>
      <c r="G446" t="s">
        <v>3133</v>
      </c>
      <c r="H446" s="1">
        <v>43841.962916666664</v>
      </c>
      <c r="I446" t="s">
        <v>3675</v>
      </c>
      <c r="J446">
        <v>1160000</v>
      </c>
      <c r="K446">
        <v>15</v>
      </c>
      <c r="L446">
        <f>Tabla1_2[[#This Row],[SALARIO]]/30*Tabla1_2[[#This Row],[Dias Liquidados]]</f>
        <v>580000</v>
      </c>
      <c r="M446">
        <f>Tabla1_2[[#This Row],[SALARIO]]/100*14/2</f>
        <v>81200</v>
      </c>
      <c r="N446">
        <v>2</v>
      </c>
      <c r="O446">
        <f>Tabla1_2[[#This Row],[Salario t]]*Tabla1_2[[#This Row],['# de Salarios Minimos]]</f>
        <v>1160000</v>
      </c>
      <c r="P446">
        <f>Tabla1_2[[#This Row],[Salario t]]*12</f>
        <v>6960000</v>
      </c>
      <c r="Q446">
        <v>2</v>
      </c>
      <c r="R446">
        <v>2</v>
      </c>
      <c r="S446">
        <v>50000</v>
      </c>
      <c r="T446">
        <v>250000</v>
      </c>
      <c r="U446">
        <v>5000</v>
      </c>
      <c r="V446">
        <f>Tabla1_2[[#This Row],[SALARIO]]/100*8.4</f>
        <v>97440</v>
      </c>
      <c r="W446">
        <f>Tabla1_2[[#This Row],[Seguridad social]]/2</f>
        <v>48720</v>
      </c>
      <c r="X446">
        <f>Tabla1_2[[#This Row],[Seguridad social]]-Tabla1_2[[#This Row],[salud 4%]]</f>
        <v>48720</v>
      </c>
      <c r="Y446">
        <f>Tabla1_2[[#This Row],[Base Minima]]/30*4</f>
        <v>154666.66666666666</v>
      </c>
      <c r="Z446">
        <f>Tabla1_2[[#This Row],[Fondo de Empleados]]+Tabla1_2[[#This Row],[Seguridad social]]</f>
        <v>252106.66666666666</v>
      </c>
      <c r="AA446">
        <f>Tabla1_2[[#This Row],[SALARIO]]/100*1.4</f>
        <v>16239.999999999998</v>
      </c>
      <c r="AB446">
        <f>Tabla1_2[[#This Row],[Base Minima]]/15*1.5</f>
        <v>116000</v>
      </c>
      <c r="AC446">
        <v>0</v>
      </c>
      <c r="AD446">
        <v>0</v>
      </c>
      <c r="AE446">
        <f>Tabla1_2[[#This Row],[Salario t]]/100*2</f>
        <v>11600</v>
      </c>
      <c r="AF446">
        <f>Tabla1_2[[#This Row],[Censantias]]/100*5</f>
        <v>580</v>
      </c>
      <c r="AG446">
        <f>Tabla1_2[[#This Row],[SALARIO]]/30*2</f>
        <v>77333.333333333328</v>
      </c>
      <c r="AH446">
        <v>0</v>
      </c>
      <c r="AI446">
        <f>Tabla1_2[[#This Row],[Prima]]+Tabla1_2[[#This Row],[Censantias]]+Tabla1_2[[#This Row],[Base Minima]]+Tabla1_2[[#This Row],[Subsidio de Transporte]]</f>
        <v>1330133.3333333333</v>
      </c>
      <c r="AJ446">
        <f>Tabla1_2[[#This Row],[Pago Neto]]*24</f>
        <v>31923200</v>
      </c>
      <c r="AK446">
        <v>0</v>
      </c>
      <c r="AL446">
        <v>20000</v>
      </c>
      <c r="AM446">
        <v>15</v>
      </c>
    </row>
    <row r="447" spans="1:39" x14ac:dyDescent="0.35">
      <c r="A447" t="s">
        <v>5121</v>
      </c>
      <c r="B447" t="s">
        <v>453</v>
      </c>
      <c r="C447" s="1">
        <v>30877</v>
      </c>
      <c r="D447" t="s">
        <v>1896</v>
      </c>
      <c r="E447" t="s">
        <v>1897</v>
      </c>
      <c r="F447" t="s">
        <v>4121</v>
      </c>
      <c r="G447" t="s">
        <v>3134</v>
      </c>
      <c r="H447" s="1">
        <v>42233.47483796296</v>
      </c>
      <c r="I447" t="s">
        <v>3671</v>
      </c>
      <c r="J447">
        <v>1160000</v>
      </c>
      <c r="K447">
        <v>15</v>
      </c>
      <c r="L447">
        <f>Tabla1_2[[#This Row],[SALARIO]]/30*Tabla1_2[[#This Row],[Dias Liquidados]]</f>
        <v>580000</v>
      </c>
      <c r="M447">
        <f>Tabla1_2[[#This Row],[SALARIO]]/100*14/2</f>
        <v>81200</v>
      </c>
      <c r="N447">
        <v>2</v>
      </c>
      <c r="O447">
        <f>Tabla1_2[[#This Row],[Salario t]]*Tabla1_2[[#This Row],['# de Salarios Minimos]]</f>
        <v>1160000</v>
      </c>
      <c r="P447">
        <f>Tabla1_2[[#This Row],[Salario t]]*12</f>
        <v>6960000</v>
      </c>
      <c r="Q447">
        <v>2</v>
      </c>
      <c r="R447">
        <v>2</v>
      </c>
      <c r="S447">
        <v>50000</v>
      </c>
      <c r="T447">
        <v>250000</v>
      </c>
      <c r="U447">
        <v>5000</v>
      </c>
      <c r="V447">
        <f>Tabla1_2[[#This Row],[SALARIO]]/100*8.4</f>
        <v>97440</v>
      </c>
      <c r="W447">
        <f>Tabla1_2[[#This Row],[Seguridad social]]/2</f>
        <v>48720</v>
      </c>
      <c r="X447">
        <f>Tabla1_2[[#This Row],[Seguridad social]]-Tabla1_2[[#This Row],[salud 4%]]</f>
        <v>48720</v>
      </c>
      <c r="Y447">
        <f>Tabla1_2[[#This Row],[Base Minima]]/30*4</f>
        <v>154666.66666666666</v>
      </c>
      <c r="Z447">
        <f>Tabla1_2[[#This Row],[Fondo de Empleados]]+Tabla1_2[[#This Row],[Seguridad social]]</f>
        <v>252106.66666666666</v>
      </c>
      <c r="AA447">
        <f>Tabla1_2[[#This Row],[SALARIO]]/100*1.4</f>
        <v>16239.999999999998</v>
      </c>
      <c r="AB447">
        <f>Tabla1_2[[#This Row],[Base Minima]]/15*1.5</f>
        <v>116000</v>
      </c>
      <c r="AC447">
        <v>0</v>
      </c>
      <c r="AD447">
        <v>0</v>
      </c>
      <c r="AE447">
        <f>Tabla1_2[[#This Row],[Salario t]]/100*2</f>
        <v>11600</v>
      </c>
      <c r="AF447">
        <f>Tabla1_2[[#This Row],[Censantias]]/100*5</f>
        <v>580</v>
      </c>
      <c r="AG447">
        <f>Tabla1_2[[#This Row],[SALARIO]]/30*2</f>
        <v>77333.333333333328</v>
      </c>
      <c r="AH447">
        <v>0</v>
      </c>
      <c r="AI447">
        <f>Tabla1_2[[#This Row],[Prima]]+Tabla1_2[[#This Row],[Censantias]]+Tabla1_2[[#This Row],[Base Minima]]+Tabla1_2[[#This Row],[Subsidio de Transporte]]</f>
        <v>1330133.3333333333</v>
      </c>
      <c r="AJ447">
        <f>Tabla1_2[[#This Row],[Pago Neto]]*24</f>
        <v>31923200</v>
      </c>
      <c r="AK447">
        <v>0</v>
      </c>
      <c r="AL447">
        <v>20000</v>
      </c>
      <c r="AM447">
        <v>15</v>
      </c>
    </row>
    <row r="448" spans="1:39" x14ac:dyDescent="0.35">
      <c r="A448" t="s">
        <v>5122</v>
      </c>
      <c r="B448" t="s">
        <v>454</v>
      </c>
      <c r="C448" s="1">
        <v>25743</v>
      </c>
      <c r="D448" t="s">
        <v>1898</v>
      </c>
      <c r="E448" t="s">
        <v>1899</v>
      </c>
      <c r="F448" t="s">
        <v>4122</v>
      </c>
      <c r="G448" t="s">
        <v>3135</v>
      </c>
      <c r="H448" s="1">
        <v>41060.554988425924</v>
      </c>
      <c r="I448" t="s">
        <v>3675</v>
      </c>
      <c r="J448">
        <v>1160000</v>
      </c>
      <c r="K448">
        <v>15</v>
      </c>
      <c r="L448">
        <f>Tabla1_2[[#This Row],[SALARIO]]/30*Tabla1_2[[#This Row],[Dias Liquidados]]</f>
        <v>580000</v>
      </c>
      <c r="M448">
        <f>Tabla1_2[[#This Row],[SALARIO]]/100*14/2</f>
        <v>81200</v>
      </c>
      <c r="N448">
        <v>4</v>
      </c>
      <c r="O448">
        <f>Tabla1_2[[#This Row],[Salario t]]*Tabla1_2[[#This Row],['# de Salarios Minimos]]</f>
        <v>2320000</v>
      </c>
      <c r="P448">
        <f>Tabla1_2[[#This Row],[Salario t]]*12</f>
        <v>6960000</v>
      </c>
      <c r="Q448">
        <v>2</v>
      </c>
      <c r="R448">
        <v>2</v>
      </c>
      <c r="S448">
        <v>50000</v>
      </c>
      <c r="T448">
        <v>250000</v>
      </c>
      <c r="U448">
        <v>5000</v>
      </c>
      <c r="V448">
        <f>Tabla1_2[[#This Row],[SALARIO]]/100*8.4</f>
        <v>97440</v>
      </c>
      <c r="W448">
        <f>Tabla1_2[[#This Row],[Seguridad social]]/2</f>
        <v>48720</v>
      </c>
      <c r="X448">
        <f>Tabla1_2[[#This Row],[Seguridad social]]-Tabla1_2[[#This Row],[salud 4%]]</f>
        <v>48720</v>
      </c>
      <c r="Y448">
        <f>Tabla1_2[[#This Row],[Base Minima]]/30*4</f>
        <v>309333.33333333331</v>
      </c>
      <c r="Z448">
        <f>Tabla1_2[[#This Row],[Fondo de Empleados]]+Tabla1_2[[#This Row],[Seguridad social]]</f>
        <v>406773.33333333331</v>
      </c>
      <c r="AA448">
        <f>Tabla1_2[[#This Row],[SALARIO]]/100*1.4</f>
        <v>16239.999999999998</v>
      </c>
      <c r="AB448">
        <f>Tabla1_2[[#This Row],[Base Minima]]/15*1.5</f>
        <v>232000</v>
      </c>
      <c r="AC448">
        <v>0</v>
      </c>
      <c r="AD448">
        <v>0</v>
      </c>
      <c r="AE448">
        <f>Tabla1_2[[#This Row],[Salario t]]/100*2</f>
        <v>11600</v>
      </c>
      <c r="AF448">
        <f>Tabla1_2[[#This Row],[Censantias]]/100*5</f>
        <v>580</v>
      </c>
      <c r="AG448">
        <f>Tabla1_2[[#This Row],[SALARIO]]/30*2</f>
        <v>77333.333333333328</v>
      </c>
      <c r="AH448">
        <v>0</v>
      </c>
      <c r="AI448">
        <f>Tabla1_2[[#This Row],[Prima]]+Tabla1_2[[#This Row],[Censantias]]+Tabla1_2[[#This Row],[Base Minima]]+Tabla1_2[[#This Row],[Subsidio de Transporte]]</f>
        <v>2490133.3333333335</v>
      </c>
      <c r="AJ448">
        <f>Tabla1_2[[#This Row],[Pago Neto]]*24</f>
        <v>59763200</v>
      </c>
      <c r="AK448">
        <v>0</v>
      </c>
      <c r="AL448">
        <v>20000</v>
      </c>
      <c r="AM448">
        <v>15</v>
      </c>
    </row>
    <row r="449" spans="1:39" x14ac:dyDescent="0.35">
      <c r="A449" t="s">
        <v>5123</v>
      </c>
      <c r="B449" t="s">
        <v>455</v>
      </c>
      <c r="C449" s="1">
        <v>30040</v>
      </c>
      <c r="D449" t="s">
        <v>1900</v>
      </c>
      <c r="E449" t="s">
        <v>1901</v>
      </c>
      <c r="F449" t="s">
        <v>4123</v>
      </c>
      <c r="G449" t="s">
        <v>3136</v>
      </c>
      <c r="H449" s="1">
        <v>42309.375231481485</v>
      </c>
      <c r="I449" t="s">
        <v>3675</v>
      </c>
      <c r="J449">
        <v>1160000</v>
      </c>
      <c r="K449">
        <v>15</v>
      </c>
      <c r="L449">
        <f>Tabla1_2[[#This Row],[SALARIO]]/30*Tabla1_2[[#This Row],[Dias Liquidados]]</f>
        <v>580000</v>
      </c>
      <c r="M449">
        <f>Tabla1_2[[#This Row],[SALARIO]]/100*14/2</f>
        <v>81200</v>
      </c>
      <c r="N449">
        <v>4</v>
      </c>
      <c r="O449">
        <f>Tabla1_2[[#This Row],[Salario t]]*Tabla1_2[[#This Row],['# de Salarios Minimos]]</f>
        <v>2320000</v>
      </c>
      <c r="P449">
        <f>Tabla1_2[[#This Row],[Salario t]]*12</f>
        <v>6960000</v>
      </c>
      <c r="Q449">
        <v>2</v>
      </c>
      <c r="R449">
        <v>2</v>
      </c>
      <c r="S449">
        <v>50000</v>
      </c>
      <c r="T449">
        <v>250000</v>
      </c>
      <c r="U449">
        <v>5000</v>
      </c>
      <c r="V449">
        <f>Tabla1_2[[#This Row],[SALARIO]]/100*8.4</f>
        <v>97440</v>
      </c>
      <c r="W449">
        <f>Tabla1_2[[#This Row],[Seguridad social]]/2</f>
        <v>48720</v>
      </c>
      <c r="X449">
        <f>Tabla1_2[[#This Row],[Seguridad social]]-Tabla1_2[[#This Row],[salud 4%]]</f>
        <v>48720</v>
      </c>
      <c r="Y449">
        <f>Tabla1_2[[#This Row],[Base Minima]]/30*4</f>
        <v>309333.33333333331</v>
      </c>
      <c r="Z449">
        <f>Tabla1_2[[#This Row],[Fondo de Empleados]]+Tabla1_2[[#This Row],[Seguridad social]]</f>
        <v>406773.33333333331</v>
      </c>
      <c r="AA449">
        <f>Tabla1_2[[#This Row],[SALARIO]]/100*1.4</f>
        <v>16239.999999999998</v>
      </c>
      <c r="AB449">
        <f>Tabla1_2[[#This Row],[Base Minima]]/15*1.5</f>
        <v>232000</v>
      </c>
      <c r="AC449">
        <v>0</v>
      </c>
      <c r="AD449">
        <v>0</v>
      </c>
      <c r="AE449">
        <f>Tabla1_2[[#This Row],[Salario t]]/100*2</f>
        <v>11600</v>
      </c>
      <c r="AF449">
        <f>Tabla1_2[[#This Row],[Censantias]]/100*5</f>
        <v>580</v>
      </c>
      <c r="AG449">
        <f>Tabla1_2[[#This Row],[SALARIO]]/30*2</f>
        <v>77333.333333333328</v>
      </c>
      <c r="AH449">
        <v>0</v>
      </c>
      <c r="AI449">
        <f>Tabla1_2[[#This Row],[Prima]]+Tabla1_2[[#This Row],[Censantias]]+Tabla1_2[[#This Row],[Base Minima]]+Tabla1_2[[#This Row],[Subsidio de Transporte]]</f>
        <v>2490133.3333333335</v>
      </c>
      <c r="AJ449">
        <f>Tabla1_2[[#This Row],[Pago Neto]]*24</f>
        <v>59763200</v>
      </c>
      <c r="AK449">
        <v>0</v>
      </c>
      <c r="AL449">
        <v>20000</v>
      </c>
      <c r="AM449">
        <v>15</v>
      </c>
    </row>
    <row r="450" spans="1:39" x14ac:dyDescent="0.35">
      <c r="A450" t="s">
        <v>5124</v>
      </c>
      <c r="B450" t="s">
        <v>456</v>
      </c>
      <c r="C450" s="1">
        <v>34209</v>
      </c>
      <c r="D450" t="s">
        <v>1902</v>
      </c>
      <c r="E450" t="s">
        <v>1903</v>
      </c>
      <c r="F450" t="s">
        <v>4124</v>
      </c>
      <c r="G450" t="s">
        <v>3137</v>
      </c>
      <c r="H450" s="1">
        <v>43885.972546296296</v>
      </c>
      <c r="I450" t="s">
        <v>3673</v>
      </c>
      <c r="J450">
        <v>1160000</v>
      </c>
      <c r="K450">
        <v>15</v>
      </c>
      <c r="L450">
        <f>Tabla1_2[[#This Row],[SALARIO]]/30*Tabla1_2[[#This Row],[Dias Liquidados]]</f>
        <v>580000</v>
      </c>
      <c r="M450">
        <f>Tabla1_2[[#This Row],[SALARIO]]/100*14/2</f>
        <v>81200</v>
      </c>
      <c r="N450">
        <v>4</v>
      </c>
      <c r="O450">
        <f>Tabla1_2[[#This Row],[Salario t]]*Tabla1_2[[#This Row],['# de Salarios Minimos]]</f>
        <v>2320000</v>
      </c>
      <c r="P450">
        <f>Tabla1_2[[#This Row],[Salario t]]*12</f>
        <v>6960000</v>
      </c>
      <c r="Q450">
        <v>2</v>
      </c>
      <c r="R450">
        <v>2</v>
      </c>
      <c r="S450">
        <v>50000</v>
      </c>
      <c r="T450">
        <v>250000</v>
      </c>
      <c r="U450">
        <v>5000</v>
      </c>
      <c r="V450">
        <f>Tabla1_2[[#This Row],[SALARIO]]/100*8.4</f>
        <v>97440</v>
      </c>
      <c r="W450">
        <f>Tabla1_2[[#This Row],[Seguridad social]]/2</f>
        <v>48720</v>
      </c>
      <c r="X450">
        <f>Tabla1_2[[#This Row],[Seguridad social]]-Tabla1_2[[#This Row],[salud 4%]]</f>
        <v>48720</v>
      </c>
      <c r="Y450">
        <f>Tabla1_2[[#This Row],[Base Minima]]/30*4</f>
        <v>309333.33333333331</v>
      </c>
      <c r="Z450">
        <f>Tabla1_2[[#This Row],[Fondo de Empleados]]+Tabla1_2[[#This Row],[Seguridad social]]</f>
        <v>406773.33333333331</v>
      </c>
      <c r="AA450">
        <f>Tabla1_2[[#This Row],[SALARIO]]/100*1.4</f>
        <v>16239.999999999998</v>
      </c>
      <c r="AB450">
        <f>Tabla1_2[[#This Row],[Base Minima]]/15*1.5</f>
        <v>232000</v>
      </c>
      <c r="AC450">
        <v>0</v>
      </c>
      <c r="AD450">
        <v>0</v>
      </c>
      <c r="AE450">
        <f>Tabla1_2[[#This Row],[Salario t]]/100*2</f>
        <v>11600</v>
      </c>
      <c r="AF450">
        <f>Tabla1_2[[#This Row],[Censantias]]/100*5</f>
        <v>580</v>
      </c>
      <c r="AG450">
        <f>Tabla1_2[[#This Row],[SALARIO]]/30*2</f>
        <v>77333.333333333328</v>
      </c>
      <c r="AH450">
        <v>0</v>
      </c>
      <c r="AI450">
        <f>Tabla1_2[[#This Row],[Prima]]+Tabla1_2[[#This Row],[Censantias]]+Tabla1_2[[#This Row],[Base Minima]]+Tabla1_2[[#This Row],[Subsidio de Transporte]]</f>
        <v>2490133.3333333335</v>
      </c>
      <c r="AJ450">
        <f>Tabla1_2[[#This Row],[Pago Neto]]*24</f>
        <v>59763200</v>
      </c>
      <c r="AK450">
        <v>0</v>
      </c>
      <c r="AL450">
        <v>20000</v>
      </c>
      <c r="AM450">
        <v>15</v>
      </c>
    </row>
    <row r="451" spans="1:39" x14ac:dyDescent="0.35">
      <c r="A451" t="s">
        <v>5125</v>
      </c>
      <c r="B451" t="s">
        <v>457</v>
      </c>
      <c r="C451" s="1">
        <v>31287</v>
      </c>
      <c r="D451" t="s">
        <v>1904</v>
      </c>
      <c r="E451" t="s">
        <v>1905</v>
      </c>
      <c r="F451" t="s">
        <v>4125</v>
      </c>
      <c r="G451" t="s">
        <v>3138</v>
      </c>
      <c r="H451" s="1">
        <v>40296.341481481482</v>
      </c>
      <c r="I451" t="s">
        <v>3672</v>
      </c>
      <c r="J451">
        <v>1160000</v>
      </c>
      <c r="K451">
        <v>15</v>
      </c>
      <c r="L451">
        <f>Tabla1_2[[#This Row],[SALARIO]]/30*Tabla1_2[[#This Row],[Dias Liquidados]]</f>
        <v>580000</v>
      </c>
      <c r="M451">
        <f>Tabla1_2[[#This Row],[SALARIO]]/100*14/2</f>
        <v>81200</v>
      </c>
      <c r="N451">
        <v>5</v>
      </c>
      <c r="O451">
        <f>Tabla1_2[[#This Row],[Salario t]]*Tabla1_2[[#This Row],['# de Salarios Minimos]]</f>
        <v>2900000</v>
      </c>
      <c r="P451">
        <f>Tabla1_2[[#This Row],[Salario t]]*12</f>
        <v>6960000</v>
      </c>
      <c r="Q451">
        <v>2</v>
      </c>
      <c r="R451">
        <v>2</v>
      </c>
      <c r="S451">
        <v>50000</v>
      </c>
      <c r="T451">
        <v>250000</v>
      </c>
      <c r="U451">
        <v>5000</v>
      </c>
      <c r="V451">
        <f>Tabla1_2[[#This Row],[SALARIO]]/100*8.4</f>
        <v>97440</v>
      </c>
      <c r="W451">
        <f>Tabla1_2[[#This Row],[Seguridad social]]/2</f>
        <v>48720</v>
      </c>
      <c r="X451">
        <f>Tabla1_2[[#This Row],[Seguridad social]]-Tabla1_2[[#This Row],[salud 4%]]</f>
        <v>48720</v>
      </c>
      <c r="Y451">
        <f>Tabla1_2[[#This Row],[Base Minima]]/30*4</f>
        <v>386666.66666666669</v>
      </c>
      <c r="Z451">
        <f>Tabla1_2[[#This Row],[Fondo de Empleados]]+Tabla1_2[[#This Row],[Seguridad social]]</f>
        <v>484106.66666666669</v>
      </c>
      <c r="AA451">
        <f>Tabla1_2[[#This Row],[SALARIO]]/100*1.4</f>
        <v>16239.999999999998</v>
      </c>
      <c r="AB451">
        <f>Tabla1_2[[#This Row],[Base Minima]]/15*1.5</f>
        <v>290000</v>
      </c>
      <c r="AC451">
        <v>0</v>
      </c>
      <c r="AD451">
        <v>0</v>
      </c>
      <c r="AE451">
        <f>Tabla1_2[[#This Row],[Salario t]]/100*2</f>
        <v>11600</v>
      </c>
      <c r="AF451">
        <f>Tabla1_2[[#This Row],[Censantias]]/100*5</f>
        <v>580</v>
      </c>
      <c r="AG451">
        <f>Tabla1_2[[#This Row],[SALARIO]]/30*2</f>
        <v>77333.333333333328</v>
      </c>
      <c r="AH451">
        <v>0</v>
      </c>
      <c r="AI451">
        <f>Tabla1_2[[#This Row],[Prima]]+Tabla1_2[[#This Row],[Censantias]]+Tabla1_2[[#This Row],[Base Minima]]+Tabla1_2[[#This Row],[Subsidio de Transporte]]</f>
        <v>3070133.3333333335</v>
      </c>
      <c r="AJ451">
        <f>Tabla1_2[[#This Row],[Pago Neto]]*24</f>
        <v>73683200</v>
      </c>
      <c r="AK451">
        <v>0</v>
      </c>
      <c r="AL451">
        <v>20000</v>
      </c>
      <c r="AM451">
        <v>15</v>
      </c>
    </row>
    <row r="452" spans="1:39" x14ac:dyDescent="0.35">
      <c r="A452" t="s">
        <v>5126</v>
      </c>
      <c r="B452" t="s">
        <v>458</v>
      </c>
      <c r="C452" s="1">
        <v>27532</v>
      </c>
      <c r="D452" t="s">
        <v>1906</v>
      </c>
      <c r="E452" t="s">
        <v>1907</v>
      </c>
      <c r="F452" t="s">
        <v>4126</v>
      </c>
      <c r="G452" t="s">
        <v>3139</v>
      </c>
      <c r="H452" s="1">
        <v>44309.167222222219</v>
      </c>
      <c r="I452" t="s">
        <v>3673</v>
      </c>
      <c r="J452">
        <v>1160000</v>
      </c>
      <c r="K452">
        <v>15</v>
      </c>
      <c r="L452">
        <f>Tabla1_2[[#This Row],[SALARIO]]/30*Tabla1_2[[#This Row],[Dias Liquidados]]</f>
        <v>580000</v>
      </c>
      <c r="M452">
        <f>Tabla1_2[[#This Row],[SALARIO]]/100*14/2</f>
        <v>81200</v>
      </c>
      <c r="N452">
        <v>5</v>
      </c>
      <c r="O452">
        <f>Tabla1_2[[#This Row],[Salario t]]*Tabla1_2[[#This Row],['# de Salarios Minimos]]</f>
        <v>2900000</v>
      </c>
      <c r="P452">
        <f>Tabla1_2[[#This Row],[Salario t]]*12</f>
        <v>6960000</v>
      </c>
      <c r="Q452">
        <v>2</v>
      </c>
      <c r="R452">
        <v>2</v>
      </c>
      <c r="S452">
        <v>50000</v>
      </c>
      <c r="T452">
        <v>250000</v>
      </c>
      <c r="U452">
        <v>5000</v>
      </c>
      <c r="V452">
        <f>Tabla1_2[[#This Row],[SALARIO]]/100*8.4</f>
        <v>97440</v>
      </c>
      <c r="W452">
        <f>Tabla1_2[[#This Row],[Seguridad social]]/2</f>
        <v>48720</v>
      </c>
      <c r="X452">
        <f>Tabla1_2[[#This Row],[Seguridad social]]-Tabla1_2[[#This Row],[salud 4%]]</f>
        <v>48720</v>
      </c>
      <c r="Y452">
        <f>Tabla1_2[[#This Row],[Base Minima]]/30*4</f>
        <v>386666.66666666669</v>
      </c>
      <c r="Z452">
        <f>Tabla1_2[[#This Row],[Fondo de Empleados]]+Tabla1_2[[#This Row],[Seguridad social]]</f>
        <v>484106.66666666669</v>
      </c>
      <c r="AA452">
        <f>Tabla1_2[[#This Row],[SALARIO]]/100*1.4</f>
        <v>16239.999999999998</v>
      </c>
      <c r="AB452">
        <f>Tabla1_2[[#This Row],[Base Minima]]/15*1.5</f>
        <v>290000</v>
      </c>
      <c r="AC452">
        <v>0</v>
      </c>
      <c r="AD452">
        <v>0</v>
      </c>
      <c r="AE452">
        <f>Tabla1_2[[#This Row],[Salario t]]/100*2</f>
        <v>11600</v>
      </c>
      <c r="AF452">
        <f>Tabla1_2[[#This Row],[Censantias]]/100*5</f>
        <v>580</v>
      </c>
      <c r="AG452">
        <f>Tabla1_2[[#This Row],[SALARIO]]/30*2</f>
        <v>77333.333333333328</v>
      </c>
      <c r="AH452">
        <v>0</v>
      </c>
      <c r="AI452">
        <f>Tabla1_2[[#This Row],[Prima]]+Tabla1_2[[#This Row],[Censantias]]+Tabla1_2[[#This Row],[Base Minima]]+Tabla1_2[[#This Row],[Subsidio de Transporte]]</f>
        <v>3070133.3333333335</v>
      </c>
      <c r="AJ452">
        <f>Tabla1_2[[#This Row],[Pago Neto]]*24</f>
        <v>73683200</v>
      </c>
      <c r="AK452">
        <v>0</v>
      </c>
      <c r="AL452">
        <v>20000</v>
      </c>
      <c r="AM452">
        <v>15</v>
      </c>
    </row>
    <row r="453" spans="1:39" x14ac:dyDescent="0.35">
      <c r="A453" t="s">
        <v>5127</v>
      </c>
      <c r="B453" t="s">
        <v>459</v>
      </c>
      <c r="C453" s="1">
        <v>29961</v>
      </c>
      <c r="D453" t="s">
        <v>1908</v>
      </c>
      <c r="E453" t="s">
        <v>1909</v>
      </c>
      <c r="F453" t="s">
        <v>4127</v>
      </c>
      <c r="G453" t="s">
        <v>3140</v>
      </c>
      <c r="H453" s="1">
        <v>40960.755381944444</v>
      </c>
      <c r="I453" t="s">
        <v>3675</v>
      </c>
      <c r="J453">
        <v>1160000</v>
      </c>
      <c r="K453">
        <v>15</v>
      </c>
      <c r="L453">
        <f>Tabla1_2[[#This Row],[SALARIO]]/30*Tabla1_2[[#This Row],[Dias Liquidados]]</f>
        <v>580000</v>
      </c>
      <c r="M453">
        <f>Tabla1_2[[#This Row],[SALARIO]]/100*14/2</f>
        <v>81200</v>
      </c>
      <c r="N453">
        <v>6</v>
      </c>
      <c r="O453">
        <f>Tabla1_2[[#This Row],[Salario t]]*Tabla1_2[[#This Row],['# de Salarios Minimos]]</f>
        <v>3480000</v>
      </c>
      <c r="P453">
        <f>Tabla1_2[[#This Row],[Salario t]]*12</f>
        <v>6960000</v>
      </c>
      <c r="Q453">
        <v>2</v>
      </c>
      <c r="R453">
        <v>2</v>
      </c>
      <c r="S453">
        <v>50000</v>
      </c>
      <c r="T453">
        <v>250000</v>
      </c>
      <c r="U453">
        <v>5000</v>
      </c>
      <c r="V453">
        <f>Tabla1_2[[#This Row],[SALARIO]]/100*8.4</f>
        <v>97440</v>
      </c>
      <c r="W453">
        <f>Tabla1_2[[#This Row],[Seguridad social]]/2</f>
        <v>48720</v>
      </c>
      <c r="X453">
        <f>Tabla1_2[[#This Row],[Seguridad social]]-Tabla1_2[[#This Row],[salud 4%]]</f>
        <v>48720</v>
      </c>
      <c r="Y453">
        <f>Tabla1_2[[#This Row],[Base Minima]]/30*4</f>
        <v>464000</v>
      </c>
      <c r="Z453">
        <f>Tabla1_2[[#This Row],[Fondo de Empleados]]+Tabla1_2[[#This Row],[Seguridad social]]</f>
        <v>561440</v>
      </c>
      <c r="AA453">
        <f>Tabla1_2[[#This Row],[SALARIO]]/100*1.4</f>
        <v>16239.999999999998</v>
      </c>
      <c r="AB453">
        <f>Tabla1_2[[#This Row],[Base Minima]]/15*1.5</f>
        <v>348000</v>
      </c>
      <c r="AC453">
        <v>0</v>
      </c>
      <c r="AD453">
        <v>0</v>
      </c>
      <c r="AE453">
        <f>Tabla1_2[[#This Row],[Salario t]]/100*2</f>
        <v>11600</v>
      </c>
      <c r="AF453">
        <f>Tabla1_2[[#This Row],[Censantias]]/100*5</f>
        <v>580</v>
      </c>
      <c r="AG453">
        <f>Tabla1_2[[#This Row],[SALARIO]]/30*2</f>
        <v>77333.333333333328</v>
      </c>
      <c r="AH453">
        <v>0</v>
      </c>
      <c r="AI453">
        <f>Tabla1_2[[#This Row],[Prima]]+Tabla1_2[[#This Row],[Censantias]]+Tabla1_2[[#This Row],[Base Minima]]+Tabla1_2[[#This Row],[Subsidio de Transporte]]</f>
        <v>3650133.3333333335</v>
      </c>
      <c r="AJ453">
        <f>Tabla1_2[[#This Row],[Pago Neto]]*24</f>
        <v>87603200</v>
      </c>
      <c r="AK453">
        <v>0</v>
      </c>
      <c r="AL453">
        <v>20000</v>
      </c>
      <c r="AM453">
        <v>15</v>
      </c>
    </row>
    <row r="454" spans="1:39" x14ac:dyDescent="0.35">
      <c r="A454" t="s">
        <v>5128</v>
      </c>
      <c r="B454" t="s">
        <v>460</v>
      </c>
      <c r="C454" s="1">
        <v>30118</v>
      </c>
      <c r="D454" t="s">
        <v>1910</v>
      </c>
      <c r="E454" t="s">
        <v>1911</v>
      </c>
      <c r="F454" t="s">
        <v>4128</v>
      </c>
      <c r="G454" t="s">
        <v>3141</v>
      </c>
      <c r="H454" s="1">
        <v>39781.432627314818</v>
      </c>
      <c r="I454" t="s">
        <v>3672</v>
      </c>
      <c r="J454">
        <v>1160000</v>
      </c>
      <c r="K454">
        <v>15</v>
      </c>
      <c r="L454">
        <f>Tabla1_2[[#This Row],[SALARIO]]/30*Tabla1_2[[#This Row],[Dias Liquidados]]</f>
        <v>580000</v>
      </c>
      <c r="M454">
        <f>Tabla1_2[[#This Row],[SALARIO]]/100*14/2</f>
        <v>81200</v>
      </c>
      <c r="N454">
        <v>6</v>
      </c>
      <c r="O454">
        <f>Tabla1_2[[#This Row],[Salario t]]*Tabla1_2[[#This Row],['# de Salarios Minimos]]</f>
        <v>3480000</v>
      </c>
      <c r="P454">
        <f>Tabla1_2[[#This Row],[Salario t]]*12</f>
        <v>6960000</v>
      </c>
      <c r="Q454">
        <v>2</v>
      </c>
      <c r="R454">
        <v>2</v>
      </c>
      <c r="S454">
        <v>50000</v>
      </c>
      <c r="T454">
        <v>250000</v>
      </c>
      <c r="U454">
        <v>5000</v>
      </c>
      <c r="V454">
        <f>Tabla1_2[[#This Row],[SALARIO]]/100*8.4</f>
        <v>97440</v>
      </c>
      <c r="W454">
        <f>Tabla1_2[[#This Row],[Seguridad social]]/2</f>
        <v>48720</v>
      </c>
      <c r="X454">
        <f>Tabla1_2[[#This Row],[Seguridad social]]-Tabla1_2[[#This Row],[salud 4%]]</f>
        <v>48720</v>
      </c>
      <c r="Y454">
        <f>Tabla1_2[[#This Row],[Base Minima]]/30*4</f>
        <v>464000</v>
      </c>
      <c r="Z454">
        <f>Tabla1_2[[#This Row],[Fondo de Empleados]]+Tabla1_2[[#This Row],[Seguridad social]]</f>
        <v>561440</v>
      </c>
      <c r="AA454">
        <f>Tabla1_2[[#This Row],[SALARIO]]/100*1.4</f>
        <v>16239.999999999998</v>
      </c>
      <c r="AB454">
        <f>Tabla1_2[[#This Row],[Base Minima]]/15*1.5</f>
        <v>348000</v>
      </c>
      <c r="AC454">
        <v>0</v>
      </c>
      <c r="AD454">
        <v>0</v>
      </c>
      <c r="AE454">
        <f>Tabla1_2[[#This Row],[Salario t]]/100*2</f>
        <v>11600</v>
      </c>
      <c r="AF454">
        <f>Tabla1_2[[#This Row],[Censantias]]/100*5</f>
        <v>580</v>
      </c>
      <c r="AG454">
        <f>Tabla1_2[[#This Row],[SALARIO]]/30*2</f>
        <v>77333.333333333328</v>
      </c>
      <c r="AH454">
        <v>0</v>
      </c>
      <c r="AI454">
        <f>Tabla1_2[[#This Row],[Prima]]+Tabla1_2[[#This Row],[Censantias]]+Tabla1_2[[#This Row],[Base Minima]]+Tabla1_2[[#This Row],[Subsidio de Transporte]]</f>
        <v>3650133.3333333335</v>
      </c>
      <c r="AJ454">
        <f>Tabla1_2[[#This Row],[Pago Neto]]*24</f>
        <v>87603200</v>
      </c>
      <c r="AK454">
        <v>0</v>
      </c>
      <c r="AL454">
        <v>20000</v>
      </c>
      <c r="AM454">
        <v>15</v>
      </c>
    </row>
    <row r="455" spans="1:39" x14ac:dyDescent="0.35">
      <c r="A455" t="s">
        <v>5129</v>
      </c>
      <c r="B455" t="s">
        <v>461</v>
      </c>
      <c r="C455" s="1">
        <v>28222</v>
      </c>
      <c r="D455" t="s">
        <v>1912</v>
      </c>
      <c r="E455" t="s">
        <v>1913</v>
      </c>
      <c r="F455" t="s">
        <v>4129</v>
      </c>
      <c r="G455" t="s">
        <v>3142</v>
      </c>
      <c r="H455" s="1">
        <v>43176.546365740738</v>
      </c>
      <c r="I455" t="s">
        <v>3672</v>
      </c>
      <c r="J455">
        <v>1160000</v>
      </c>
      <c r="K455">
        <v>15</v>
      </c>
      <c r="L455">
        <f>Tabla1_2[[#This Row],[SALARIO]]/30*Tabla1_2[[#This Row],[Dias Liquidados]]</f>
        <v>580000</v>
      </c>
      <c r="M455">
        <f>Tabla1_2[[#This Row],[SALARIO]]/100*14/2</f>
        <v>81200</v>
      </c>
      <c r="N455">
        <v>1</v>
      </c>
      <c r="O455">
        <f>Tabla1_2[[#This Row],[Salario t]]*Tabla1_2[[#This Row],['# de Salarios Minimos]]</f>
        <v>580000</v>
      </c>
      <c r="P455">
        <f>Tabla1_2[[#This Row],[Salario t]]*12</f>
        <v>6960000</v>
      </c>
      <c r="Q455">
        <v>2</v>
      </c>
      <c r="R455">
        <v>2</v>
      </c>
      <c r="S455">
        <v>50000</v>
      </c>
      <c r="T455">
        <v>250000</v>
      </c>
      <c r="U455">
        <v>5000</v>
      </c>
      <c r="V455">
        <f>Tabla1_2[[#This Row],[SALARIO]]/100*8.4</f>
        <v>97440</v>
      </c>
      <c r="W455">
        <f>Tabla1_2[[#This Row],[Seguridad social]]/2</f>
        <v>48720</v>
      </c>
      <c r="X455">
        <f>Tabla1_2[[#This Row],[Seguridad social]]-Tabla1_2[[#This Row],[salud 4%]]</f>
        <v>48720</v>
      </c>
      <c r="Y455">
        <f>Tabla1_2[[#This Row],[Base Minima]]/30*4</f>
        <v>77333.333333333328</v>
      </c>
      <c r="Z455">
        <f>Tabla1_2[[#This Row],[Fondo de Empleados]]+Tabla1_2[[#This Row],[Seguridad social]]</f>
        <v>174773.33333333331</v>
      </c>
      <c r="AA455">
        <f>Tabla1_2[[#This Row],[SALARIO]]/100*1.4</f>
        <v>16239.999999999998</v>
      </c>
      <c r="AB455">
        <f>Tabla1_2[[#This Row],[Base Minima]]/15*1.5</f>
        <v>58000</v>
      </c>
      <c r="AC455">
        <v>0</v>
      </c>
      <c r="AD455">
        <v>0</v>
      </c>
      <c r="AE455">
        <f>Tabla1_2[[#This Row],[Salario t]]/100*2</f>
        <v>11600</v>
      </c>
      <c r="AF455">
        <f>Tabla1_2[[#This Row],[Censantias]]/100*5</f>
        <v>580</v>
      </c>
      <c r="AG455">
        <f>Tabla1_2[[#This Row],[SALARIO]]/30*2</f>
        <v>77333.333333333328</v>
      </c>
      <c r="AH455">
        <v>0</v>
      </c>
      <c r="AI455">
        <f>Tabla1_2[[#This Row],[Prima]]+Tabla1_2[[#This Row],[Censantias]]+Tabla1_2[[#This Row],[Base Minima]]+Tabla1_2[[#This Row],[Subsidio de Transporte]]</f>
        <v>750133.33333333337</v>
      </c>
      <c r="AJ455">
        <f>Tabla1_2[[#This Row],[Pago Neto]]*24</f>
        <v>18003200</v>
      </c>
      <c r="AK455">
        <v>0</v>
      </c>
      <c r="AL455">
        <v>20000</v>
      </c>
      <c r="AM455">
        <v>15</v>
      </c>
    </row>
    <row r="456" spans="1:39" x14ac:dyDescent="0.35">
      <c r="A456" t="s">
        <v>5130</v>
      </c>
      <c r="B456" t="s">
        <v>462</v>
      </c>
      <c r="C456" s="1">
        <v>35938</v>
      </c>
      <c r="D456" t="s">
        <v>1914</v>
      </c>
      <c r="E456" t="s">
        <v>1915</v>
      </c>
      <c r="F456" t="s">
        <v>4130</v>
      </c>
      <c r="G456" t="s">
        <v>3143</v>
      </c>
      <c r="H456" s="1">
        <v>40678.880393518521</v>
      </c>
      <c r="I456" t="s">
        <v>3673</v>
      </c>
      <c r="J456">
        <v>1160000</v>
      </c>
      <c r="K456">
        <v>15</v>
      </c>
      <c r="L456">
        <f>Tabla1_2[[#This Row],[SALARIO]]/30*Tabla1_2[[#This Row],[Dias Liquidados]]</f>
        <v>580000</v>
      </c>
      <c r="M456">
        <f>Tabla1_2[[#This Row],[SALARIO]]/100*14/2</f>
        <v>81200</v>
      </c>
      <c r="N456">
        <v>1</v>
      </c>
      <c r="O456">
        <f>Tabla1_2[[#This Row],[Salario t]]*Tabla1_2[[#This Row],['# de Salarios Minimos]]</f>
        <v>580000</v>
      </c>
      <c r="P456">
        <f>Tabla1_2[[#This Row],[Salario t]]*12</f>
        <v>6960000</v>
      </c>
      <c r="Q456">
        <v>2</v>
      </c>
      <c r="R456">
        <v>2</v>
      </c>
      <c r="S456">
        <v>50000</v>
      </c>
      <c r="T456">
        <v>250000</v>
      </c>
      <c r="U456">
        <v>5000</v>
      </c>
      <c r="V456">
        <f>Tabla1_2[[#This Row],[SALARIO]]/100*8.4</f>
        <v>97440</v>
      </c>
      <c r="W456">
        <f>Tabla1_2[[#This Row],[Seguridad social]]/2</f>
        <v>48720</v>
      </c>
      <c r="X456">
        <f>Tabla1_2[[#This Row],[Seguridad social]]-Tabla1_2[[#This Row],[salud 4%]]</f>
        <v>48720</v>
      </c>
      <c r="Y456">
        <f>Tabla1_2[[#This Row],[Base Minima]]/30*4</f>
        <v>77333.333333333328</v>
      </c>
      <c r="Z456">
        <f>Tabla1_2[[#This Row],[Fondo de Empleados]]+Tabla1_2[[#This Row],[Seguridad social]]</f>
        <v>174773.33333333331</v>
      </c>
      <c r="AA456">
        <f>Tabla1_2[[#This Row],[SALARIO]]/100*1.4</f>
        <v>16239.999999999998</v>
      </c>
      <c r="AB456">
        <f>Tabla1_2[[#This Row],[Base Minima]]/15*1.5</f>
        <v>58000</v>
      </c>
      <c r="AC456">
        <v>0</v>
      </c>
      <c r="AD456">
        <v>0</v>
      </c>
      <c r="AE456">
        <f>Tabla1_2[[#This Row],[Salario t]]/100*2</f>
        <v>11600</v>
      </c>
      <c r="AF456">
        <f>Tabla1_2[[#This Row],[Censantias]]/100*5</f>
        <v>580</v>
      </c>
      <c r="AG456">
        <f>Tabla1_2[[#This Row],[SALARIO]]/30*2</f>
        <v>77333.333333333328</v>
      </c>
      <c r="AH456">
        <v>0</v>
      </c>
      <c r="AI456">
        <f>Tabla1_2[[#This Row],[Prima]]+Tabla1_2[[#This Row],[Censantias]]+Tabla1_2[[#This Row],[Base Minima]]+Tabla1_2[[#This Row],[Subsidio de Transporte]]</f>
        <v>750133.33333333337</v>
      </c>
      <c r="AJ456">
        <f>Tabla1_2[[#This Row],[Pago Neto]]*24</f>
        <v>18003200</v>
      </c>
      <c r="AK456">
        <v>0</v>
      </c>
      <c r="AL456">
        <v>20000</v>
      </c>
      <c r="AM456">
        <v>15</v>
      </c>
    </row>
    <row r="457" spans="1:39" x14ac:dyDescent="0.35">
      <c r="A457" t="s">
        <v>5131</v>
      </c>
      <c r="B457" t="s">
        <v>463</v>
      </c>
      <c r="C457" s="1">
        <v>32420</v>
      </c>
      <c r="D457" t="s">
        <v>1916</v>
      </c>
      <c r="E457" t="s">
        <v>1917</v>
      </c>
      <c r="F457" t="s">
        <v>4131</v>
      </c>
      <c r="G457" t="s">
        <v>3144</v>
      </c>
      <c r="H457" s="1">
        <v>41479.957280092596</v>
      </c>
      <c r="I457" t="s">
        <v>3672</v>
      </c>
      <c r="J457">
        <v>1160000</v>
      </c>
      <c r="K457">
        <v>15</v>
      </c>
      <c r="L457">
        <f>Tabla1_2[[#This Row],[SALARIO]]/30*Tabla1_2[[#This Row],[Dias Liquidados]]</f>
        <v>580000</v>
      </c>
      <c r="M457">
        <f>Tabla1_2[[#This Row],[SALARIO]]/100*14/2</f>
        <v>81200</v>
      </c>
      <c r="N457">
        <v>1</v>
      </c>
      <c r="O457">
        <f>Tabla1_2[[#This Row],[Salario t]]*Tabla1_2[[#This Row],['# de Salarios Minimos]]</f>
        <v>580000</v>
      </c>
      <c r="P457">
        <f>Tabla1_2[[#This Row],[Salario t]]*12</f>
        <v>6960000</v>
      </c>
      <c r="Q457">
        <v>2</v>
      </c>
      <c r="R457">
        <v>2</v>
      </c>
      <c r="S457">
        <v>50000</v>
      </c>
      <c r="T457">
        <v>250000</v>
      </c>
      <c r="U457">
        <v>5000</v>
      </c>
      <c r="V457">
        <f>Tabla1_2[[#This Row],[SALARIO]]/100*8.4</f>
        <v>97440</v>
      </c>
      <c r="W457">
        <f>Tabla1_2[[#This Row],[Seguridad social]]/2</f>
        <v>48720</v>
      </c>
      <c r="X457">
        <f>Tabla1_2[[#This Row],[Seguridad social]]-Tabla1_2[[#This Row],[salud 4%]]</f>
        <v>48720</v>
      </c>
      <c r="Y457">
        <f>Tabla1_2[[#This Row],[Base Minima]]/30*4</f>
        <v>77333.333333333328</v>
      </c>
      <c r="Z457">
        <f>Tabla1_2[[#This Row],[Fondo de Empleados]]+Tabla1_2[[#This Row],[Seguridad social]]</f>
        <v>174773.33333333331</v>
      </c>
      <c r="AA457">
        <f>Tabla1_2[[#This Row],[SALARIO]]/100*1.4</f>
        <v>16239.999999999998</v>
      </c>
      <c r="AB457">
        <f>Tabla1_2[[#This Row],[Base Minima]]/15*1.5</f>
        <v>58000</v>
      </c>
      <c r="AC457">
        <v>0</v>
      </c>
      <c r="AD457">
        <v>0</v>
      </c>
      <c r="AE457">
        <f>Tabla1_2[[#This Row],[Salario t]]/100*2</f>
        <v>11600</v>
      </c>
      <c r="AF457">
        <f>Tabla1_2[[#This Row],[Censantias]]/100*5</f>
        <v>580</v>
      </c>
      <c r="AG457">
        <f>Tabla1_2[[#This Row],[SALARIO]]/30*2</f>
        <v>77333.333333333328</v>
      </c>
      <c r="AH457">
        <v>0</v>
      </c>
      <c r="AI457">
        <f>Tabla1_2[[#This Row],[Prima]]+Tabla1_2[[#This Row],[Censantias]]+Tabla1_2[[#This Row],[Base Minima]]+Tabla1_2[[#This Row],[Subsidio de Transporte]]</f>
        <v>750133.33333333337</v>
      </c>
      <c r="AJ457">
        <f>Tabla1_2[[#This Row],[Pago Neto]]*24</f>
        <v>18003200</v>
      </c>
      <c r="AK457">
        <v>0</v>
      </c>
      <c r="AL457">
        <v>20000</v>
      </c>
      <c r="AM457">
        <v>15</v>
      </c>
    </row>
    <row r="458" spans="1:39" x14ac:dyDescent="0.35">
      <c r="A458" t="s">
        <v>5132</v>
      </c>
      <c r="B458" t="s">
        <v>464</v>
      </c>
      <c r="C458" s="1">
        <v>29681</v>
      </c>
      <c r="D458" t="s">
        <v>1918</v>
      </c>
      <c r="E458" t="s">
        <v>1919</v>
      </c>
      <c r="F458" t="s">
        <v>4132</v>
      </c>
      <c r="G458" t="s">
        <v>3145</v>
      </c>
      <c r="H458" s="1">
        <v>43263.136238425926</v>
      </c>
      <c r="I458" t="s">
        <v>3673</v>
      </c>
      <c r="J458">
        <v>1160000</v>
      </c>
      <c r="K458">
        <v>15</v>
      </c>
      <c r="L458">
        <f>Tabla1_2[[#This Row],[SALARIO]]/30*Tabla1_2[[#This Row],[Dias Liquidados]]</f>
        <v>580000</v>
      </c>
      <c r="M458">
        <f>Tabla1_2[[#This Row],[SALARIO]]/100*14/2</f>
        <v>81200</v>
      </c>
      <c r="N458">
        <v>1</v>
      </c>
      <c r="O458">
        <f>Tabla1_2[[#This Row],[Salario t]]*Tabla1_2[[#This Row],['# de Salarios Minimos]]</f>
        <v>580000</v>
      </c>
      <c r="P458">
        <f>Tabla1_2[[#This Row],[Salario t]]*12</f>
        <v>6960000</v>
      </c>
      <c r="Q458">
        <v>2</v>
      </c>
      <c r="R458">
        <v>2</v>
      </c>
      <c r="S458">
        <v>50000</v>
      </c>
      <c r="T458">
        <v>250000</v>
      </c>
      <c r="U458">
        <v>5000</v>
      </c>
      <c r="V458">
        <f>Tabla1_2[[#This Row],[SALARIO]]/100*8.4</f>
        <v>97440</v>
      </c>
      <c r="W458">
        <f>Tabla1_2[[#This Row],[Seguridad social]]/2</f>
        <v>48720</v>
      </c>
      <c r="X458">
        <f>Tabla1_2[[#This Row],[Seguridad social]]-Tabla1_2[[#This Row],[salud 4%]]</f>
        <v>48720</v>
      </c>
      <c r="Y458">
        <f>Tabla1_2[[#This Row],[Base Minima]]/30*4</f>
        <v>77333.333333333328</v>
      </c>
      <c r="Z458">
        <f>Tabla1_2[[#This Row],[Fondo de Empleados]]+Tabla1_2[[#This Row],[Seguridad social]]</f>
        <v>174773.33333333331</v>
      </c>
      <c r="AA458">
        <f>Tabla1_2[[#This Row],[SALARIO]]/100*1.4</f>
        <v>16239.999999999998</v>
      </c>
      <c r="AB458">
        <f>Tabla1_2[[#This Row],[Base Minima]]/15*1.5</f>
        <v>58000</v>
      </c>
      <c r="AC458">
        <v>0</v>
      </c>
      <c r="AD458">
        <v>0</v>
      </c>
      <c r="AE458">
        <f>Tabla1_2[[#This Row],[Salario t]]/100*2</f>
        <v>11600</v>
      </c>
      <c r="AF458">
        <f>Tabla1_2[[#This Row],[Censantias]]/100*5</f>
        <v>580</v>
      </c>
      <c r="AG458">
        <f>Tabla1_2[[#This Row],[SALARIO]]/30*2</f>
        <v>77333.333333333328</v>
      </c>
      <c r="AH458">
        <v>0</v>
      </c>
      <c r="AI458">
        <f>Tabla1_2[[#This Row],[Prima]]+Tabla1_2[[#This Row],[Censantias]]+Tabla1_2[[#This Row],[Base Minima]]+Tabla1_2[[#This Row],[Subsidio de Transporte]]</f>
        <v>750133.33333333337</v>
      </c>
      <c r="AJ458">
        <f>Tabla1_2[[#This Row],[Pago Neto]]*24</f>
        <v>18003200</v>
      </c>
      <c r="AK458">
        <v>0</v>
      </c>
      <c r="AL458">
        <v>20000</v>
      </c>
      <c r="AM458">
        <v>15</v>
      </c>
    </row>
    <row r="459" spans="1:39" x14ac:dyDescent="0.35">
      <c r="A459" t="s">
        <v>5133</v>
      </c>
      <c r="B459" t="s">
        <v>465</v>
      </c>
      <c r="C459" s="1">
        <v>35941</v>
      </c>
      <c r="D459" t="s">
        <v>1920</v>
      </c>
      <c r="E459" t="s">
        <v>1921</v>
      </c>
      <c r="F459" t="s">
        <v>4133</v>
      </c>
      <c r="G459" t="s">
        <v>3146</v>
      </c>
      <c r="H459" s="1">
        <v>42061.751898148148</v>
      </c>
      <c r="I459" t="s">
        <v>3673</v>
      </c>
      <c r="J459">
        <v>1160000</v>
      </c>
      <c r="K459">
        <v>15</v>
      </c>
      <c r="L459">
        <f>Tabla1_2[[#This Row],[SALARIO]]/30*Tabla1_2[[#This Row],[Dias Liquidados]]</f>
        <v>580000</v>
      </c>
      <c r="M459">
        <f>Tabla1_2[[#This Row],[SALARIO]]/100*14/2</f>
        <v>81200</v>
      </c>
      <c r="N459">
        <v>1</v>
      </c>
      <c r="O459">
        <f>Tabla1_2[[#This Row],[Salario t]]*Tabla1_2[[#This Row],['# de Salarios Minimos]]</f>
        <v>580000</v>
      </c>
      <c r="P459">
        <f>Tabla1_2[[#This Row],[Salario t]]*12</f>
        <v>6960000</v>
      </c>
      <c r="Q459">
        <v>2</v>
      </c>
      <c r="R459">
        <v>2</v>
      </c>
      <c r="S459">
        <v>50000</v>
      </c>
      <c r="T459">
        <v>250000</v>
      </c>
      <c r="U459">
        <v>5000</v>
      </c>
      <c r="V459">
        <f>Tabla1_2[[#This Row],[SALARIO]]/100*8.4</f>
        <v>97440</v>
      </c>
      <c r="W459">
        <f>Tabla1_2[[#This Row],[Seguridad social]]/2</f>
        <v>48720</v>
      </c>
      <c r="X459">
        <f>Tabla1_2[[#This Row],[Seguridad social]]-Tabla1_2[[#This Row],[salud 4%]]</f>
        <v>48720</v>
      </c>
      <c r="Y459">
        <f>Tabla1_2[[#This Row],[Base Minima]]/30*4</f>
        <v>77333.333333333328</v>
      </c>
      <c r="Z459">
        <f>Tabla1_2[[#This Row],[Fondo de Empleados]]+Tabla1_2[[#This Row],[Seguridad social]]</f>
        <v>174773.33333333331</v>
      </c>
      <c r="AA459">
        <f>Tabla1_2[[#This Row],[SALARIO]]/100*1.4</f>
        <v>16239.999999999998</v>
      </c>
      <c r="AB459">
        <f>Tabla1_2[[#This Row],[Base Minima]]/15*1.5</f>
        <v>58000</v>
      </c>
      <c r="AC459">
        <v>0</v>
      </c>
      <c r="AD459">
        <v>0</v>
      </c>
      <c r="AE459">
        <f>Tabla1_2[[#This Row],[Salario t]]/100*2</f>
        <v>11600</v>
      </c>
      <c r="AF459">
        <f>Tabla1_2[[#This Row],[Censantias]]/100*5</f>
        <v>580</v>
      </c>
      <c r="AG459">
        <f>Tabla1_2[[#This Row],[SALARIO]]/30*2</f>
        <v>77333.333333333328</v>
      </c>
      <c r="AH459">
        <v>0</v>
      </c>
      <c r="AI459">
        <f>Tabla1_2[[#This Row],[Prima]]+Tabla1_2[[#This Row],[Censantias]]+Tabla1_2[[#This Row],[Base Minima]]+Tabla1_2[[#This Row],[Subsidio de Transporte]]</f>
        <v>750133.33333333337</v>
      </c>
      <c r="AJ459">
        <f>Tabla1_2[[#This Row],[Pago Neto]]*24</f>
        <v>18003200</v>
      </c>
      <c r="AK459">
        <v>0</v>
      </c>
      <c r="AL459">
        <v>20000</v>
      </c>
      <c r="AM459">
        <v>15</v>
      </c>
    </row>
    <row r="460" spans="1:39" x14ac:dyDescent="0.35">
      <c r="A460" t="s">
        <v>5134</v>
      </c>
      <c r="B460" t="s">
        <v>466</v>
      </c>
      <c r="C460" s="1">
        <v>27440</v>
      </c>
      <c r="D460" t="s">
        <v>1922</v>
      </c>
      <c r="E460" t="s">
        <v>1923</v>
      </c>
      <c r="F460" t="s">
        <v>4134</v>
      </c>
      <c r="G460" t="s">
        <v>3147</v>
      </c>
      <c r="H460" s="1">
        <v>39327.306608796294</v>
      </c>
      <c r="I460" t="s">
        <v>3675</v>
      </c>
      <c r="J460">
        <v>1160000</v>
      </c>
      <c r="K460">
        <v>15</v>
      </c>
      <c r="L460">
        <f>Tabla1_2[[#This Row],[SALARIO]]/30*Tabla1_2[[#This Row],[Dias Liquidados]]</f>
        <v>580000</v>
      </c>
      <c r="M460">
        <f>Tabla1_2[[#This Row],[SALARIO]]/100*14/2</f>
        <v>81200</v>
      </c>
      <c r="N460">
        <v>2</v>
      </c>
      <c r="O460">
        <f>Tabla1_2[[#This Row],[Salario t]]*Tabla1_2[[#This Row],['# de Salarios Minimos]]</f>
        <v>1160000</v>
      </c>
      <c r="P460">
        <f>Tabla1_2[[#This Row],[Salario t]]*12</f>
        <v>6960000</v>
      </c>
      <c r="Q460">
        <v>2</v>
      </c>
      <c r="R460">
        <v>2</v>
      </c>
      <c r="S460">
        <v>50000</v>
      </c>
      <c r="T460">
        <v>250000</v>
      </c>
      <c r="U460">
        <v>5000</v>
      </c>
      <c r="V460">
        <f>Tabla1_2[[#This Row],[SALARIO]]/100*8.4</f>
        <v>97440</v>
      </c>
      <c r="W460">
        <f>Tabla1_2[[#This Row],[Seguridad social]]/2</f>
        <v>48720</v>
      </c>
      <c r="X460">
        <f>Tabla1_2[[#This Row],[Seguridad social]]-Tabla1_2[[#This Row],[salud 4%]]</f>
        <v>48720</v>
      </c>
      <c r="Y460">
        <f>Tabla1_2[[#This Row],[Base Minima]]/30*4</f>
        <v>154666.66666666666</v>
      </c>
      <c r="Z460">
        <f>Tabla1_2[[#This Row],[Fondo de Empleados]]+Tabla1_2[[#This Row],[Seguridad social]]</f>
        <v>252106.66666666666</v>
      </c>
      <c r="AA460">
        <f>Tabla1_2[[#This Row],[SALARIO]]/100*1.4</f>
        <v>16239.999999999998</v>
      </c>
      <c r="AB460">
        <f>Tabla1_2[[#This Row],[Base Minima]]/15*1.5</f>
        <v>116000</v>
      </c>
      <c r="AC460">
        <v>0</v>
      </c>
      <c r="AD460">
        <v>0</v>
      </c>
      <c r="AE460">
        <f>Tabla1_2[[#This Row],[Salario t]]/100*2</f>
        <v>11600</v>
      </c>
      <c r="AF460">
        <f>Tabla1_2[[#This Row],[Censantias]]/100*5</f>
        <v>580</v>
      </c>
      <c r="AG460">
        <f>Tabla1_2[[#This Row],[SALARIO]]/30*2</f>
        <v>77333.333333333328</v>
      </c>
      <c r="AH460">
        <v>0</v>
      </c>
      <c r="AI460">
        <f>Tabla1_2[[#This Row],[Prima]]+Tabla1_2[[#This Row],[Censantias]]+Tabla1_2[[#This Row],[Base Minima]]+Tabla1_2[[#This Row],[Subsidio de Transporte]]</f>
        <v>1330133.3333333333</v>
      </c>
      <c r="AJ460">
        <f>Tabla1_2[[#This Row],[Pago Neto]]*24</f>
        <v>31923200</v>
      </c>
      <c r="AK460">
        <v>0</v>
      </c>
      <c r="AL460">
        <v>20000</v>
      </c>
      <c r="AM460">
        <v>15</v>
      </c>
    </row>
    <row r="461" spans="1:39" x14ac:dyDescent="0.35">
      <c r="A461" t="s">
        <v>5135</v>
      </c>
      <c r="B461" t="s">
        <v>467</v>
      </c>
      <c r="C461" s="1">
        <v>28847</v>
      </c>
      <c r="D461" t="s">
        <v>1924</v>
      </c>
      <c r="E461" t="s">
        <v>1925</v>
      </c>
      <c r="F461" t="s">
        <v>4135</v>
      </c>
      <c r="G461" t="s">
        <v>3148</v>
      </c>
      <c r="H461" s="1">
        <v>43806.158067129632</v>
      </c>
      <c r="I461" t="s">
        <v>3675</v>
      </c>
      <c r="J461">
        <v>1160000</v>
      </c>
      <c r="K461">
        <v>15</v>
      </c>
      <c r="L461">
        <f>Tabla1_2[[#This Row],[SALARIO]]/30*Tabla1_2[[#This Row],[Dias Liquidados]]</f>
        <v>580000</v>
      </c>
      <c r="M461">
        <f>Tabla1_2[[#This Row],[SALARIO]]/100*14/2</f>
        <v>81200</v>
      </c>
      <c r="N461">
        <v>2</v>
      </c>
      <c r="O461">
        <f>Tabla1_2[[#This Row],[Salario t]]*Tabla1_2[[#This Row],['# de Salarios Minimos]]</f>
        <v>1160000</v>
      </c>
      <c r="P461">
        <f>Tabla1_2[[#This Row],[Salario t]]*12</f>
        <v>6960000</v>
      </c>
      <c r="Q461">
        <v>2</v>
      </c>
      <c r="R461">
        <v>2</v>
      </c>
      <c r="S461">
        <v>50000</v>
      </c>
      <c r="T461">
        <v>250000</v>
      </c>
      <c r="U461">
        <v>5000</v>
      </c>
      <c r="V461">
        <f>Tabla1_2[[#This Row],[SALARIO]]/100*8.4</f>
        <v>97440</v>
      </c>
      <c r="W461">
        <f>Tabla1_2[[#This Row],[Seguridad social]]/2</f>
        <v>48720</v>
      </c>
      <c r="X461">
        <f>Tabla1_2[[#This Row],[Seguridad social]]-Tabla1_2[[#This Row],[salud 4%]]</f>
        <v>48720</v>
      </c>
      <c r="Y461">
        <f>Tabla1_2[[#This Row],[Base Minima]]/30*4</f>
        <v>154666.66666666666</v>
      </c>
      <c r="Z461">
        <f>Tabla1_2[[#This Row],[Fondo de Empleados]]+Tabla1_2[[#This Row],[Seguridad social]]</f>
        <v>252106.66666666666</v>
      </c>
      <c r="AA461">
        <f>Tabla1_2[[#This Row],[SALARIO]]/100*1.4</f>
        <v>16239.999999999998</v>
      </c>
      <c r="AB461">
        <f>Tabla1_2[[#This Row],[Base Minima]]/15*1.5</f>
        <v>116000</v>
      </c>
      <c r="AC461">
        <v>0</v>
      </c>
      <c r="AD461">
        <v>0</v>
      </c>
      <c r="AE461">
        <f>Tabla1_2[[#This Row],[Salario t]]/100*2</f>
        <v>11600</v>
      </c>
      <c r="AF461">
        <f>Tabla1_2[[#This Row],[Censantias]]/100*5</f>
        <v>580</v>
      </c>
      <c r="AG461">
        <f>Tabla1_2[[#This Row],[SALARIO]]/30*2</f>
        <v>77333.333333333328</v>
      </c>
      <c r="AH461">
        <v>0</v>
      </c>
      <c r="AI461">
        <f>Tabla1_2[[#This Row],[Prima]]+Tabla1_2[[#This Row],[Censantias]]+Tabla1_2[[#This Row],[Base Minima]]+Tabla1_2[[#This Row],[Subsidio de Transporte]]</f>
        <v>1330133.3333333333</v>
      </c>
      <c r="AJ461">
        <f>Tabla1_2[[#This Row],[Pago Neto]]*24</f>
        <v>31923200</v>
      </c>
      <c r="AK461">
        <v>0</v>
      </c>
      <c r="AL461">
        <v>20000</v>
      </c>
      <c r="AM461">
        <v>15</v>
      </c>
    </row>
    <row r="462" spans="1:39" x14ac:dyDescent="0.35">
      <c r="A462" t="s">
        <v>5136</v>
      </c>
      <c r="B462" t="s">
        <v>468</v>
      </c>
      <c r="C462" s="1">
        <v>27211</v>
      </c>
      <c r="D462" t="s">
        <v>1926</v>
      </c>
      <c r="E462" t="s">
        <v>1927</v>
      </c>
      <c r="F462" t="s">
        <v>4136</v>
      </c>
      <c r="G462" t="s">
        <v>3149</v>
      </c>
      <c r="H462" s="1">
        <v>42030.860405092593</v>
      </c>
      <c r="I462" t="s">
        <v>3672</v>
      </c>
      <c r="J462">
        <v>1160000</v>
      </c>
      <c r="K462">
        <v>15</v>
      </c>
      <c r="L462">
        <f>Tabla1_2[[#This Row],[SALARIO]]/30*Tabla1_2[[#This Row],[Dias Liquidados]]</f>
        <v>580000</v>
      </c>
      <c r="M462">
        <f>Tabla1_2[[#This Row],[SALARIO]]/100*14/2</f>
        <v>81200</v>
      </c>
      <c r="N462">
        <v>2</v>
      </c>
      <c r="O462">
        <f>Tabla1_2[[#This Row],[Salario t]]*Tabla1_2[[#This Row],['# de Salarios Minimos]]</f>
        <v>1160000</v>
      </c>
      <c r="P462">
        <f>Tabla1_2[[#This Row],[Salario t]]*12</f>
        <v>6960000</v>
      </c>
      <c r="Q462">
        <v>2</v>
      </c>
      <c r="R462">
        <v>2</v>
      </c>
      <c r="S462">
        <v>50000</v>
      </c>
      <c r="T462">
        <v>250000</v>
      </c>
      <c r="U462">
        <v>5000</v>
      </c>
      <c r="V462">
        <f>Tabla1_2[[#This Row],[SALARIO]]/100*8.4</f>
        <v>97440</v>
      </c>
      <c r="W462">
        <f>Tabla1_2[[#This Row],[Seguridad social]]/2</f>
        <v>48720</v>
      </c>
      <c r="X462">
        <f>Tabla1_2[[#This Row],[Seguridad social]]-Tabla1_2[[#This Row],[salud 4%]]</f>
        <v>48720</v>
      </c>
      <c r="Y462">
        <f>Tabla1_2[[#This Row],[Base Minima]]/30*4</f>
        <v>154666.66666666666</v>
      </c>
      <c r="Z462">
        <f>Tabla1_2[[#This Row],[Fondo de Empleados]]+Tabla1_2[[#This Row],[Seguridad social]]</f>
        <v>252106.66666666666</v>
      </c>
      <c r="AA462">
        <f>Tabla1_2[[#This Row],[SALARIO]]/100*1.4</f>
        <v>16239.999999999998</v>
      </c>
      <c r="AB462">
        <f>Tabla1_2[[#This Row],[Base Minima]]/15*1.5</f>
        <v>116000</v>
      </c>
      <c r="AC462">
        <v>0</v>
      </c>
      <c r="AD462">
        <v>0</v>
      </c>
      <c r="AE462">
        <f>Tabla1_2[[#This Row],[Salario t]]/100*2</f>
        <v>11600</v>
      </c>
      <c r="AF462">
        <f>Tabla1_2[[#This Row],[Censantias]]/100*5</f>
        <v>580</v>
      </c>
      <c r="AG462">
        <f>Tabla1_2[[#This Row],[SALARIO]]/30*2</f>
        <v>77333.333333333328</v>
      </c>
      <c r="AH462">
        <v>0</v>
      </c>
      <c r="AI462">
        <f>Tabla1_2[[#This Row],[Prima]]+Tabla1_2[[#This Row],[Censantias]]+Tabla1_2[[#This Row],[Base Minima]]+Tabla1_2[[#This Row],[Subsidio de Transporte]]</f>
        <v>1330133.3333333333</v>
      </c>
      <c r="AJ462">
        <f>Tabla1_2[[#This Row],[Pago Neto]]*24</f>
        <v>31923200</v>
      </c>
      <c r="AK462">
        <v>0</v>
      </c>
      <c r="AL462">
        <v>20000</v>
      </c>
      <c r="AM462">
        <v>15</v>
      </c>
    </row>
    <row r="463" spans="1:39" x14ac:dyDescent="0.35">
      <c r="A463" t="s">
        <v>5137</v>
      </c>
      <c r="B463" t="s">
        <v>469</v>
      </c>
      <c r="C463" s="1">
        <v>27943</v>
      </c>
      <c r="D463" t="s">
        <v>1928</v>
      </c>
      <c r="E463" t="s">
        <v>1929</v>
      </c>
      <c r="F463" t="s">
        <v>4137</v>
      </c>
      <c r="G463" t="s">
        <v>3150</v>
      </c>
      <c r="H463" s="1">
        <v>41849.680972222224</v>
      </c>
      <c r="I463" t="s">
        <v>3671</v>
      </c>
      <c r="J463">
        <v>1160000</v>
      </c>
      <c r="K463">
        <v>15</v>
      </c>
      <c r="L463">
        <f>Tabla1_2[[#This Row],[SALARIO]]/30*Tabla1_2[[#This Row],[Dias Liquidados]]</f>
        <v>580000</v>
      </c>
      <c r="M463">
        <f>Tabla1_2[[#This Row],[SALARIO]]/100*14/2</f>
        <v>81200</v>
      </c>
      <c r="N463">
        <v>4</v>
      </c>
      <c r="O463">
        <f>Tabla1_2[[#This Row],[Salario t]]*Tabla1_2[[#This Row],['# de Salarios Minimos]]</f>
        <v>2320000</v>
      </c>
      <c r="P463">
        <f>Tabla1_2[[#This Row],[Salario t]]*12</f>
        <v>6960000</v>
      </c>
      <c r="Q463">
        <v>2</v>
      </c>
      <c r="R463">
        <v>2</v>
      </c>
      <c r="S463">
        <v>50000</v>
      </c>
      <c r="T463">
        <v>250000</v>
      </c>
      <c r="U463">
        <v>5000</v>
      </c>
      <c r="V463">
        <f>Tabla1_2[[#This Row],[SALARIO]]/100*8.4</f>
        <v>97440</v>
      </c>
      <c r="W463">
        <f>Tabla1_2[[#This Row],[Seguridad social]]/2</f>
        <v>48720</v>
      </c>
      <c r="X463">
        <f>Tabla1_2[[#This Row],[Seguridad social]]-Tabla1_2[[#This Row],[salud 4%]]</f>
        <v>48720</v>
      </c>
      <c r="Y463">
        <f>Tabla1_2[[#This Row],[Base Minima]]/30*4</f>
        <v>309333.33333333331</v>
      </c>
      <c r="Z463">
        <f>Tabla1_2[[#This Row],[Fondo de Empleados]]+Tabla1_2[[#This Row],[Seguridad social]]</f>
        <v>406773.33333333331</v>
      </c>
      <c r="AA463">
        <f>Tabla1_2[[#This Row],[SALARIO]]/100*1.4</f>
        <v>16239.999999999998</v>
      </c>
      <c r="AB463">
        <f>Tabla1_2[[#This Row],[Base Minima]]/15*1.5</f>
        <v>232000</v>
      </c>
      <c r="AC463">
        <v>0</v>
      </c>
      <c r="AD463">
        <v>0</v>
      </c>
      <c r="AE463">
        <f>Tabla1_2[[#This Row],[Salario t]]/100*2</f>
        <v>11600</v>
      </c>
      <c r="AF463">
        <f>Tabla1_2[[#This Row],[Censantias]]/100*5</f>
        <v>580</v>
      </c>
      <c r="AG463">
        <f>Tabla1_2[[#This Row],[SALARIO]]/30*2</f>
        <v>77333.333333333328</v>
      </c>
      <c r="AH463">
        <v>0</v>
      </c>
      <c r="AI463">
        <f>Tabla1_2[[#This Row],[Prima]]+Tabla1_2[[#This Row],[Censantias]]+Tabla1_2[[#This Row],[Base Minima]]+Tabla1_2[[#This Row],[Subsidio de Transporte]]</f>
        <v>2490133.3333333335</v>
      </c>
      <c r="AJ463">
        <f>Tabla1_2[[#This Row],[Pago Neto]]*24</f>
        <v>59763200</v>
      </c>
      <c r="AK463">
        <v>0</v>
      </c>
      <c r="AL463">
        <v>20000</v>
      </c>
      <c r="AM463">
        <v>15</v>
      </c>
    </row>
    <row r="464" spans="1:39" x14ac:dyDescent="0.35">
      <c r="A464" t="s">
        <v>5138</v>
      </c>
      <c r="B464" t="s">
        <v>470</v>
      </c>
      <c r="C464" s="1">
        <v>28991</v>
      </c>
      <c r="D464" t="s">
        <v>1930</v>
      </c>
      <c r="E464" t="s">
        <v>1931</v>
      </c>
      <c r="F464" t="s">
        <v>4138</v>
      </c>
      <c r="G464" t="s">
        <v>3151</v>
      </c>
      <c r="H464" s="1">
        <v>38441.913854166669</v>
      </c>
      <c r="I464" t="s">
        <v>3671</v>
      </c>
      <c r="J464">
        <v>1160000</v>
      </c>
      <c r="K464">
        <v>15</v>
      </c>
      <c r="L464">
        <f>Tabla1_2[[#This Row],[SALARIO]]/30*Tabla1_2[[#This Row],[Dias Liquidados]]</f>
        <v>580000</v>
      </c>
      <c r="M464">
        <f>Tabla1_2[[#This Row],[SALARIO]]/100*14/2</f>
        <v>81200</v>
      </c>
      <c r="N464">
        <v>4</v>
      </c>
      <c r="O464">
        <f>Tabla1_2[[#This Row],[Salario t]]*Tabla1_2[[#This Row],['# de Salarios Minimos]]</f>
        <v>2320000</v>
      </c>
      <c r="P464">
        <f>Tabla1_2[[#This Row],[Salario t]]*12</f>
        <v>6960000</v>
      </c>
      <c r="Q464">
        <v>2</v>
      </c>
      <c r="R464">
        <v>2</v>
      </c>
      <c r="S464">
        <v>50000</v>
      </c>
      <c r="T464">
        <v>250000</v>
      </c>
      <c r="U464">
        <v>5000</v>
      </c>
      <c r="V464">
        <f>Tabla1_2[[#This Row],[SALARIO]]/100*8.4</f>
        <v>97440</v>
      </c>
      <c r="W464">
        <f>Tabla1_2[[#This Row],[Seguridad social]]/2</f>
        <v>48720</v>
      </c>
      <c r="X464">
        <f>Tabla1_2[[#This Row],[Seguridad social]]-Tabla1_2[[#This Row],[salud 4%]]</f>
        <v>48720</v>
      </c>
      <c r="Y464">
        <f>Tabla1_2[[#This Row],[Base Minima]]/30*4</f>
        <v>309333.33333333331</v>
      </c>
      <c r="Z464">
        <f>Tabla1_2[[#This Row],[Fondo de Empleados]]+Tabla1_2[[#This Row],[Seguridad social]]</f>
        <v>406773.33333333331</v>
      </c>
      <c r="AA464">
        <f>Tabla1_2[[#This Row],[SALARIO]]/100*1.4</f>
        <v>16239.999999999998</v>
      </c>
      <c r="AB464">
        <f>Tabla1_2[[#This Row],[Base Minima]]/15*1.5</f>
        <v>232000</v>
      </c>
      <c r="AC464">
        <v>0</v>
      </c>
      <c r="AD464">
        <v>0</v>
      </c>
      <c r="AE464">
        <f>Tabla1_2[[#This Row],[Salario t]]/100*2</f>
        <v>11600</v>
      </c>
      <c r="AF464">
        <f>Tabla1_2[[#This Row],[Censantias]]/100*5</f>
        <v>580</v>
      </c>
      <c r="AG464">
        <f>Tabla1_2[[#This Row],[SALARIO]]/30*2</f>
        <v>77333.333333333328</v>
      </c>
      <c r="AH464">
        <v>0</v>
      </c>
      <c r="AI464">
        <f>Tabla1_2[[#This Row],[Prima]]+Tabla1_2[[#This Row],[Censantias]]+Tabla1_2[[#This Row],[Base Minima]]+Tabla1_2[[#This Row],[Subsidio de Transporte]]</f>
        <v>2490133.3333333335</v>
      </c>
      <c r="AJ464">
        <f>Tabla1_2[[#This Row],[Pago Neto]]*24</f>
        <v>59763200</v>
      </c>
      <c r="AK464">
        <v>0</v>
      </c>
      <c r="AL464">
        <v>20000</v>
      </c>
      <c r="AM464">
        <v>15</v>
      </c>
    </row>
    <row r="465" spans="1:39" x14ac:dyDescent="0.35">
      <c r="A465" t="s">
        <v>5139</v>
      </c>
      <c r="B465" t="s">
        <v>471</v>
      </c>
      <c r="C465" s="1">
        <v>26528</v>
      </c>
      <c r="D465" t="s">
        <v>1932</v>
      </c>
      <c r="E465" t="s">
        <v>1933</v>
      </c>
      <c r="F465" t="s">
        <v>4139</v>
      </c>
      <c r="G465" t="s">
        <v>3152</v>
      </c>
      <c r="H465" s="1">
        <v>43241.59715277778</v>
      </c>
      <c r="I465" t="s">
        <v>3675</v>
      </c>
      <c r="J465">
        <v>1160000</v>
      </c>
      <c r="K465">
        <v>15</v>
      </c>
      <c r="L465">
        <f>Tabla1_2[[#This Row],[SALARIO]]/30*Tabla1_2[[#This Row],[Dias Liquidados]]</f>
        <v>580000</v>
      </c>
      <c r="M465">
        <f>Tabla1_2[[#This Row],[SALARIO]]/100*14/2</f>
        <v>81200</v>
      </c>
      <c r="N465">
        <v>4</v>
      </c>
      <c r="O465">
        <f>Tabla1_2[[#This Row],[Salario t]]*Tabla1_2[[#This Row],['# de Salarios Minimos]]</f>
        <v>2320000</v>
      </c>
      <c r="P465">
        <f>Tabla1_2[[#This Row],[Salario t]]*12</f>
        <v>6960000</v>
      </c>
      <c r="Q465">
        <v>2</v>
      </c>
      <c r="R465">
        <v>2</v>
      </c>
      <c r="S465">
        <v>50000</v>
      </c>
      <c r="T465">
        <v>250000</v>
      </c>
      <c r="U465">
        <v>5000</v>
      </c>
      <c r="V465">
        <f>Tabla1_2[[#This Row],[SALARIO]]/100*8.4</f>
        <v>97440</v>
      </c>
      <c r="W465">
        <f>Tabla1_2[[#This Row],[Seguridad social]]/2</f>
        <v>48720</v>
      </c>
      <c r="X465">
        <f>Tabla1_2[[#This Row],[Seguridad social]]-Tabla1_2[[#This Row],[salud 4%]]</f>
        <v>48720</v>
      </c>
      <c r="Y465">
        <f>Tabla1_2[[#This Row],[Base Minima]]/30*4</f>
        <v>309333.33333333331</v>
      </c>
      <c r="Z465">
        <f>Tabla1_2[[#This Row],[Fondo de Empleados]]+Tabla1_2[[#This Row],[Seguridad social]]</f>
        <v>406773.33333333331</v>
      </c>
      <c r="AA465">
        <f>Tabla1_2[[#This Row],[SALARIO]]/100*1.4</f>
        <v>16239.999999999998</v>
      </c>
      <c r="AB465">
        <f>Tabla1_2[[#This Row],[Base Minima]]/15*1.5</f>
        <v>232000</v>
      </c>
      <c r="AC465">
        <v>0</v>
      </c>
      <c r="AD465">
        <v>0</v>
      </c>
      <c r="AE465">
        <f>Tabla1_2[[#This Row],[Salario t]]/100*2</f>
        <v>11600</v>
      </c>
      <c r="AF465">
        <f>Tabla1_2[[#This Row],[Censantias]]/100*5</f>
        <v>580</v>
      </c>
      <c r="AG465">
        <f>Tabla1_2[[#This Row],[SALARIO]]/30*2</f>
        <v>77333.333333333328</v>
      </c>
      <c r="AH465">
        <v>0</v>
      </c>
      <c r="AI465">
        <f>Tabla1_2[[#This Row],[Prima]]+Tabla1_2[[#This Row],[Censantias]]+Tabla1_2[[#This Row],[Base Minima]]+Tabla1_2[[#This Row],[Subsidio de Transporte]]</f>
        <v>2490133.3333333335</v>
      </c>
      <c r="AJ465">
        <f>Tabla1_2[[#This Row],[Pago Neto]]*24</f>
        <v>59763200</v>
      </c>
      <c r="AK465">
        <v>0</v>
      </c>
      <c r="AL465">
        <v>20000</v>
      </c>
      <c r="AM465">
        <v>15</v>
      </c>
    </row>
    <row r="466" spans="1:39" x14ac:dyDescent="0.35">
      <c r="A466" t="s">
        <v>5140</v>
      </c>
      <c r="B466" t="s">
        <v>472</v>
      </c>
      <c r="C466" s="1">
        <v>31862</v>
      </c>
      <c r="D466" t="s">
        <v>1934</v>
      </c>
      <c r="E466" t="s">
        <v>1935</v>
      </c>
      <c r="F466" t="s">
        <v>4140</v>
      </c>
      <c r="G466" t="s">
        <v>3153</v>
      </c>
      <c r="H466" s="1">
        <v>40848.874456018515</v>
      </c>
      <c r="I466" t="s">
        <v>3675</v>
      </c>
      <c r="J466">
        <v>1160000</v>
      </c>
      <c r="K466">
        <v>15</v>
      </c>
      <c r="L466">
        <f>Tabla1_2[[#This Row],[SALARIO]]/30*Tabla1_2[[#This Row],[Dias Liquidados]]</f>
        <v>580000</v>
      </c>
      <c r="M466">
        <f>Tabla1_2[[#This Row],[SALARIO]]/100*14/2</f>
        <v>81200</v>
      </c>
      <c r="N466">
        <v>5</v>
      </c>
      <c r="O466">
        <f>Tabla1_2[[#This Row],[Salario t]]*Tabla1_2[[#This Row],['# de Salarios Minimos]]</f>
        <v>2900000</v>
      </c>
      <c r="P466">
        <f>Tabla1_2[[#This Row],[Salario t]]*12</f>
        <v>6960000</v>
      </c>
      <c r="Q466">
        <v>2</v>
      </c>
      <c r="R466">
        <v>2</v>
      </c>
      <c r="S466">
        <v>50000</v>
      </c>
      <c r="T466">
        <v>250000</v>
      </c>
      <c r="U466">
        <v>5000</v>
      </c>
      <c r="V466">
        <f>Tabla1_2[[#This Row],[SALARIO]]/100*8.4</f>
        <v>97440</v>
      </c>
      <c r="W466">
        <f>Tabla1_2[[#This Row],[Seguridad social]]/2</f>
        <v>48720</v>
      </c>
      <c r="X466">
        <f>Tabla1_2[[#This Row],[Seguridad social]]-Tabla1_2[[#This Row],[salud 4%]]</f>
        <v>48720</v>
      </c>
      <c r="Y466">
        <f>Tabla1_2[[#This Row],[Base Minima]]/30*4</f>
        <v>386666.66666666669</v>
      </c>
      <c r="Z466">
        <f>Tabla1_2[[#This Row],[Fondo de Empleados]]+Tabla1_2[[#This Row],[Seguridad social]]</f>
        <v>484106.66666666669</v>
      </c>
      <c r="AA466">
        <f>Tabla1_2[[#This Row],[SALARIO]]/100*1.4</f>
        <v>16239.999999999998</v>
      </c>
      <c r="AB466">
        <f>Tabla1_2[[#This Row],[Base Minima]]/15*1.5</f>
        <v>290000</v>
      </c>
      <c r="AC466">
        <v>0</v>
      </c>
      <c r="AD466">
        <v>0</v>
      </c>
      <c r="AE466">
        <f>Tabla1_2[[#This Row],[Salario t]]/100*2</f>
        <v>11600</v>
      </c>
      <c r="AF466">
        <f>Tabla1_2[[#This Row],[Censantias]]/100*5</f>
        <v>580</v>
      </c>
      <c r="AG466">
        <f>Tabla1_2[[#This Row],[SALARIO]]/30*2</f>
        <v>77333.333333333328</v>
      </c>
      <c r="AH466">
        <v>0</v>
      </c>
      <c r="AI466">
        <f>Tabla1_2[[#This Row],[Prima]]+Tabla1_2[[#This Row],[Censantias]]+Tabla1_2[[#This Row],[Base Minima]]+Tabla1_2[[#This Row],[Subsidio de Transporte]]</f>
        <v>3070133.3333333335</v>
      </c>
      <c r="AJ466">
        <f>Tabla1_2[[#This Row],[Pago Neto]]*24</f>
        <v>73683200</v>
      </c>
      <c r="AK466">
        <v>0</v>
      </c>
      <c r="AL466">
        <v>20000</v>
      </c>
      <c r="AM466">
        <v>15</v>
      </c>
    </row>
    <row r="467" spans="1:39" x14ac:dyDescent="0.35">
      <c r="A467" t="s">
        <v>5141</v>
      </c>
      <c r="B467" t="s">
        <v>473</v>
      </c>
      <c r="C467" s="1">
        <v>28557</v>
      </c>
      <c r="D467" t="s">
        <v>1936</v>
      </c>
      <c r="E467" t="s">
        <v>1937</v>
      </c>
      <c r="F467" t="s">
        <v>4141</v>
      </c>
      <c r="G467" t="s">
        <v>3154</v>
      </c>
      <c r="H467" s="1">
        <v>42371.562002314815</v>
      </c>
      <c r="I467" t="s">
        <v>3671</v>
      </c>
      <c r="J467">
        <v>1160000</v>
      </c>
      <c r="K467">
        <v>15</v>
      </c>
      <c r="L467">
        <f>Tabla1_2[[#This Row],[SALARIO]]/30*Tabla1_2[[#This Row],[Dias Liquidados]]</f>
        <v>580000</v>
      </c>
      <c r="M467">
        <f>Tabla1_2[[#This Row],[SALARIO]]/100*14/2</f>
        <v>81200</v>
      </c>
      <c r="N467">
        <v>5</v>
      </c>
      <c r="O467">
        <f>Tabla1_2[[#This Row],[Salario t]]*Tabla1_2[[#This Row],['# de Salarios Minimos]]</f>
        <v>2900000</v>
      </c>
      <c r="P467">
        <f>Tabla1_2[[#This Row],[Salario t]]*12</f>
        <v>6960000</v>
      </c>
      <c r="Q467">
        <v>2</v>
      </c>
      <c r="R467">
        <v>2</v>
      </c>
      <c r="S467">
        <v>50000</v>
      </c>
      <c r="T467">
        <v>250000</v>
      </c>
      <c r="U467">
        <v>5000</v>
      </c>
      <c r="V467">
        <f>Tabla1_2[[#This Row],[SALARIO]]/100*8.4</f>
        <v>97440</v>
      </c>
      <c r="W467">
        <f>Tabla1_2[[#This Row],[Seguridad social]]/2</f>
        <v>48720</v>
      </c>
      <c r="X467">
        <f>Tabla1_2[[#This Row],[Seguridad social]]-Tabla1_2[[#This Row],[salud 4%]]</f>
        <v>48720</v>
      </c>
      <c r="Y467">
        <f>Tabla1_2[[#This Row],[Base Minima]]/30*4</f>
        <v>386666.66666666669</v>
      </c>
      <c r="Z467">
        <f>Tabla1_2[[#This Row],[Fondo de Empleados]]+Tabla1_2[[#This Row],[Seguridad social]]</f>
        <v>484106.66666666669</v>
      </c>
      <c r="AA467">
        <f>Tabla1_2[[#This Row],[SALARIO]]/100*1.4</f>
        <v>16239.999999999998</v>
      </c>
      <c r="AB467">
        <f>Tabla1_2[[#This Row],[Base Minima]]/15*1.5</f>
        <v>290000</v>
      </c>
      <c r="AC467">
        <v>0</v>
      </c>
      <c r="AD467">
        <v>0</v>
      </c>
      <c r="AE467">
        <f>Tabla1_2[[#This Row],[Salario t]]/100*2</f>
        <v>11600</v>
      </c>
      <c r="AF467">
        <f>Tabla1_2[[#This Row],[Censantias]]/100*5</f>
        <v>580</v>
      </c>
      <c r="AG467">
        <f>Tabla1_2[[#This Row],[SALARIO]]/30*2</f>
        <v>77333.333333333328</v>
      </c>
      <c r="AH467">
        <v>0</v>
      </c>
      <c r="AI467">
        <f>Tabla1_2[[#This Row],[Prima]]+Tabla1_2[[#This Row],[Censantias]]+Tabla1_2[[#This Row],[Base Minima]]+Tabla1_2[[#This Row],[Subsidio de Transporte]]</f>
        <v>3070133.3333333335</v>
      </c>
      <c r="AJ467">
        <f>Tabla1_2[[#This Row],[Pago Neto]]*24</f>
        <v>73683200</v>
      </c>
      <c r="AK467">
        <v>0</v>
      </c>
      <c r="AL467">
        <v>20000</v>
      </c>
      <c r="AM467">
        <v>15</v>
      </c>
    </row>
    <row r="468" spans="1:39" x14ac:dyDescent="0.35">
      <c r="A468" t="s">
        <v>5142</v>
      </c>
      <c r="B468" t="s">
        <v>474</v>
      </c>
      <c r="C468" s="1">
        <v>34274</v>
      </c>
      <c r="D468" t="s">
        <v>1938</v>
      </c>
      <c r="E468" t="s">
        <v>1939</v>
      </c>
      <c r="F468" t="s">
        <v>4142</v>
      </c>
      <c r="G468" t="s">
        <v>3155</v>
      </c>
      <c r="H468" s="1">
        <v>41144.163900462961</v>
      </c>
      <c r="I468" t="s">
        <v>3672</v>
      </c>
      <c r="J468">
        <v>1160000</v>
      </c>
      <c r="K468">
        <v>15</v>
      </c>
      <c r="L468">
        <f>Tabla1_2[[#This Row],[SALARIO]]/30*Tabla1_2[[#This Row],[Dias Liquidados]]</f>
        <v>580000</v>
      </c>
      <c r="M468">
        <f>Tabla1_2[[#This Row],[SALARIO]]/100*14/2</f>
        <v>81200</v>
      </c>
      <c r="N468">
        <v>6</v>
      </c>
      <c r="O468">
        <f>Tabla1_2[[#This Row],[Salario t]]*Tabla1_2[[#This Row],['# de Salarios Minimos]]</f>
        <v>3480000</v>
      </c>
      <c r="P468">
        <f>Tabla1_2[[#This Row],[Salario t]]*12</f>
        <v>6960000</v>
      </c>
      <c r="Q468">
        <v>2</v>
      </c>
      <c r="R468">
        <v>2</v>
      </c>
      <c r="S468">
        <v>50000</v>
      </c>
      <c r="T468">
        <v>250000</v>
      </c>
      <c r="U468">
        <v>5000</v>
      </c>
      <c r="V468">
        <f>Tabla1_2[[#This Row],[SALARIO]]/100*8.4</f>
        <v>97440</v>
      </c>
      <c r="W468">
        <f>Tabla1_2[[#This Row],[Seguridad social]]/2</f>
        <v>48720</v>
      </c>
      <c r="X468">
        <f>Tabla1_2[[#This Row],[Seguridad social]]-Tabla1_2[[#This Row],[salud 4%]]</f>
        <v>48720</v>
      </c>
      <c r="Y468">
        <f>Tabla1_2[[#This Row],[Base Minima]]/30*4</f>
        <v>464000</v>
      </c>
      <c r="Z468">
        <f>Tabla1_2[[#This Row],[Fondo de Empleados]]+Tabla1_2[[#This Row],[Seguridad social]]</f>
        <v>561440</v>
      </c>
      <c r="AA468">
        <f>Tabla1_2[[#This Row],[SALARIO]]/100*1.4</f>
        <v>16239.999999999998</v>
      </c>
      <c r="AB468">
        <f>Tabla1_2[[#This Row],[Base Minima]]/15*1.5</f>
        <v>348000</v>
      </c>
      <c r="AC468">
        <v>0</v>
      </c>
      <c r="AD468">
        <v>0</v>
      </c>
      <c r="AE468">
        <f>Tabla1_2[[#This Row],[Salario t]]/100*2</f>
        <v>11600</v>
      </c>
      <c r="AF468">
        <f>Tabla1_2[[#This Row],[Censantias]]/100*5</f>
        <v>580</v>
      </c>
      <c r="AG468">
        <f>Tabla1_2[[#This Row],[SALARIO]]/30*2</f>
        <v>77333.333333333328</v>
      </c>
      <c r="AH468">
        <v>0</v>
      </c>
      <c r="AI468">
        <f>Tabla1_2[[#This Row],[Prima]]+Tabla1_2[[#This Row],[Censantias]]+Tabla1_2[[#This Row],[Base Minima]]+Tabla1_2[[#This Row],[Subsidio de Transporte]]</f>
        <v>3650133.3333333335</v>
      </c>
      <c r="AJ468">
        <f>Tabla1_2[[#This Row],[Pago Neto]]*24</f>
        <v>87603200</v>
      </c>
      <c r="AK468">
        <v>0</v>
      </c>
      <c r="AL468">
        <v>20000</v>
      </c>
      <c r="AM468">
        <v>15</v>
      </c>
    </row>
    <row r="469" spans="1:39" x14ac:dyDescent="0.35">
      <c r="A469" t="s">
        <v>5143</v>
      </c>
      <c r="B469" t="s">
        <v>475</v>
      </c>
      <c r="C469" s="1">
        <v>30361</v>
      </c>
      <c r="D469" t="s">
        <v>1940</v>
      </c>
      <c r="E469" t="s">
        <v>1941</v>
      </c>
      <c r="F469" t="s">
        <v>4143</v>
      </c>
      <c r="G469" t="s">
        <v>3156</v>
      </c>
      <c r="H469" s="1">
        <v>41289.489016203705</v>
      </c>
      <c r="I469" t="s">
        <v>3672</v>
      </c>
      <c r="J469">
        <v>1160000</v>
      </c>
      <c r="K469">
        <v>15</v>
      </c>
      <c r="L469">
        <f>Tabla1_2[[#This Row],[SALARIO]]/30*Tabla1_2[[#This Row],[Dias Liquidados]]</f>
        <v>580000</v>
      </c>
      <c r="M469">
        <f>Tabla1_2[[#This Row],[SALARIO]]/100*14/2</f>
        <v>81200</v>
      </c>
      <c r="N469">
        <v>6</v>
      </c>
      <c r="O469">
        <f>Tabla1_2[[#This Row],[Salario t]]*Tabla1_2[[#This Row],['# de Salarios Minimos]]</f>
        <v>3480000</v>
      </c>
      <c r="P469">
        <f>Tabla1_2[[#This Row],[Salario t]]*12</f>
        <v>6960000</v>
      </c>
      <c r="Q469">
        <v>2</v>
      </c>
      <c r="R469">
        <v>2</v>
      </c>
      <c r="S469">
        <v>50000</v>
      </c>
      <c r="T469">
        <v>250000</v>
      </c>
      <c r="U469">
        <v>5000</v>
      </c>
      <c r="V469">
        <f>Tabla1_2[[#This Row],[SALARIO]]/100*8.4</f>
        <v>97440</v>
      </c>
      <c r="W469">
        <f>Tabla1_2[[#This Row],[Seguridad social]]/2</f>
        <v>48720</v>
      </c>
      <c r="X469">
        <f>Tabla1_2[[#This Row],[Seguridad social]]-Tabla1_2[[#This Row],[salud 4%]]</f>
        <v>48720</v>
      </c>
      <c r="Y469">
        <f>Tabla1_2[[#This Row],[Base Minima]]/30*4</f>
        <v>464000</v>
      </c>
      <c r="Z469">
        <f>Tabla1_2[[#This Row],[Fondo de Empleados]]+Tabla1_2[[#This Row],[Seguridad social]]</f>
        <v>561440</v>
      </c>
      <c r="AA469">
        <f>Tabla1_2[[#This Row],[SALARIO]]/100*1.4</f>
        <v>16239.999999999998</v>
      </c>
      <c r="AB469">
        <f>Tabla1_2[[#This Row],[Base Minima]]/15*1.5</f>
        <v>348000</v>
      </c>
      <c r="AC469">
        <v>0</v>
      </c>
      <c r="AD469">
        <v>0</v>
      </c>
      <c r="AE469">
        <f>Tabla1_2[[#This Row],[Salario t]]/100*2</f>
        <v>11600</v>
      </c>
      <c r="AF469">
        <f>Tabla1_2[[#This Row],[Censantias]]/100*5</f>
        <v>580</v>
      </c>
      <c r="AG469">
        <f>Tabla1_2[[#This Row],[SALARIO]]/30*2</f>
        <v>77333.333333333328</v>
      </c>
      <c r="AH469">
        <v>0</v>
      </c>
      <c r="AI469">
        <f>Tabla1_2[[#This Row],[Prima]]+Tabla1_2[[#This Row],[Censantias]]+Tabla1_2[[#This Row],[Base Minima]]+Tabla1_2[[#This Row],[Subsidio de Transporte]]</f>
        <v>3650133.3333333335</v>
      </c>
      <c r="AJ469">
        <f>Tabla1_2[[#This Row],[Pago Neto]]*24</f>
        <v>87603200</v>
      </c>
      <c r="AK469">
        <v>0</v>
      </c>
      <c r="AL469">
        <v>20000</v>
      </c>
      <c r="AM469">
        <v>15</v>
      </c>
    </row>
    <row r="470" spans="1:39" x14ac:dyDescent="0.35">
      <c r="A470" t="s">
        <v>5144</v>
      </c>
      <c r="B470" t="s">
        <v>476</v>
      </c>
      <c r="C470" s="1">
        <v>32667</v>
      </c>
      <c r="D470" t="s">
        <v>1942</v>
      </c>
      <c r="E470" t="s">
        <v>1943</v>
      </c>
      <c r="F470" t="s">
        <v>4144</v>
      </c>
      <c r="G470" t="s">
        <v>3157</v>
      </c>
      <c r="H470" s="1">
        <v>39942.603634259256</v>
      </c>
      <c r="I470" t="s">
        <v>3672</v>
      </c>
      <c r="J470">
        <v>1160000</v>
      </c>
      <c r="K470">
        <v>15</v>
      </c>
      <c r="L470">
        <f>Tabla1_2[[#This Row],[SALARIO]]/30*Tabla1_2[[#This Row],[Dias Liquidados]]</f>
        <v>580000</v>
      </c>
      <c r="M470">
        <f>Tabla1_2[[#This Row],[SALARIO]]/100*14/2</f>
        <v>81200</v>
      </c>
      <c r="N470">
        <v>4</v>
      </c>
      <c r="O470">
        <f>Tabla1_2[[#This Row],[Salario t]]*Tabla1_2[[#This Row],['# de Salarios Minimos]]</f>
        <v>2320000</v>
      </c>
      <c r="P470">
        <f>Tabla1_2[[#This Row],[Salario t]]*12</f>
        <v>6960000</v>
      </c>
      <c r="Q470">
        <v>2</v>
      </c>
      <c r="R470">
        <v>2</v>
      </c>
      <c r="S470">
        <v>50000</v>
      </c>
      <c r="T470">
        <v>250000</v>
      </c>
      <c r="U470">
        <v>5000</v>
      </c>
      <c r="V470">
        <f>Tabla1_2[[#This Row],[SALARIO]]/100*8.4</f>
        <v>97440</v>
      </c>
      <c r="W470">
        <f>Tabla1_2[[#This Row],[Seguridad social]]/2</f>
        <v>48720</v>
      </c>
      <c r="X470">
        <f>Tabla1_2[[#This Row],[Seguridad social]]-Tabla1_2[[#This Row],[salud 4%]]</f>
        <v>48720</v>
      </c>
      <c r="Y470">
        <f>Tabla1_2[[#This Row],[Base Minima]]/30*4</f>
        <v>309333.33333333331</v>
      </c>
      <c r="Z470">
        <f>Tabla1_2[[#This Row],[Fondo de Empleados]]+Tabla1_2[[#This Row],[Seguridad social]]</f>
        <v>406773.33333333331</v>
      </c>
      <c r="AA470">
        <f>Tabla1_2[[#This Row],[SALARIO]]/100*1.4</f>
        <v>16239.999999999998</v>
      </c>
      <c r="AB470">
        <f>Tabla1_2[[#This Row],[Base Minima]]/15*1.5</f>
        <v>232000</v>
      </c>
      <c r="AC470">
        <v>0</v>
      </c>
      <c r="AD470">
        <v>0</v>
      </c>
      <c r="AE470">
        <f>Tabla1_2[[#This Row],[Salario t]]/100*2</f>
        <v>11600</v>
      </c>
      <c r="AF470">
        <f>Tabla1_2[[#This Row],[Censantias]]/100*5</f>
        <v>580</v>
      </c>
      <c r="AG470">
        <f>Tabla1_2[[#This Row],[SALARIO]]/30*2</f>
        <v>77333.333333333328</v>
      </c>
      <c r="AH470">
        <v>0</v>
      </c>
      <c r="AI470">
        <f>Tabla1_2[[#This Row],[Prima]]+Tabla1_2[[#This Row],[Censantias]]+Tabla1_2[[#This Row],[Base Minima]]+Tabla1_2[[#This Row],[Subsidio de Transporte]]</f>
        <v>2490133.3333333335</v>
      </c>
      <c r="AJ470">
        <f>Tabla1_2[[#This Row],[Pago Neto]]*24</f>
        <v>59763200</v>
      </c>
      <c r="AK470">
        <v>0</v>
      </c>
      <c r="AL470">
        <v>20000</v>
      </c>
      <c r="AM470">
        <v>15</v>
      </c>
    </row>
    <row r="471" spans="1:39" x14ac:dyDescent="0.35">
      <c r="A471" t="s">
        <v>5145</v>
      </c>
      <c r="B471" t="s">
        <v>477</v>
      </c>
      <c r="C471" s="1">
        <v>35883</v>
      </c>
      <c r="D471" t="s">
        <v>1944</v>
      </c>
      <c r="E471" t="s">
        <v>1945</v>
      </c>
      <c r="F471" t="s">
        <v>4145</v>
      </c>
      <c r="G471" t="s">
        <v>3158</v>
      </c>
      <c r="H471" s="1">
        <v>40026.08971064815</v>
      </c>
      <c r="I471" t="s">
        <v>3673</v>
      </c>
      <c r="J471">
        <v>1160000</v>
      </c>
      <c r="K471">
        <v>15</v>
      </c>
      <c r="L471">
        <f>Tabla1_2[[#This Row],[SALARIO]]/30*Tabla1_2[[#This Row],[Dias Liquidados]]</f>
        <v>580000</v>
      </c>
      <c r="M471">
        <f>Tabla1_2[[#This Row],[SALARIO]]/100*14/2</f>
        <v>81200</v>
      </c>
      <c r="N471">
        <v>4</v>
      </c>
      <c r="O471">
        <f>Tabla1_2[[#This Row],[Salario t]]*Tabla1_2[[#This Row],['# de Salarios Minimos]]</f>
        <v>2320000</v>
      </c>
      <c r="P471">
        <f>Tabla1_2[[#This Row],[Salario t]]*12</f>
        <v>6960000</v>
      </c>
      <c r="Q471">
        <v>2</v>
      </c>
      <c r="R471">
        <v>2</v>
      </c>
      <c r="S471">
        <v>50000</v>
      </c>
      <c r="T471">
        <v>250000</v>
      </c>
      <c r="U471">
        <v>5000</v>
      </c>
      <c r="V471">
        <f>Tabla1_2[[#This Row],[SALARIO]]/100*8.4</f>
        <v>97440</v>
      </c>
      <c r="W471">
        <f>Tabla1_2[[#This Row],[Seguridad social]]/2</f>
        <v>48720</v>
      </c>
      <c r="X471">
        <f>Tabla1_2[[#This Row],[Seguridad social]]-Tabla1_2[[#This Row],[salud 4%]]</f>
        <v>48720</v>
      </c>
      <c r="Y471">
        <f>Tabla1_2[[#This Row],[Base Minima]]/30*4</f>
        <v>309333.33333333331</v>
      </c>
      <c r="Z471">
        <f>Tabla1_2[[#This Row],[Fondo de Empleados]]+Tabla1_2[[#This Row],[Seguridad social]]</f>
        <v>406773.33333333331</v>
      </c>
      <c r="AA471">
        <f>Tabla1_2[[#This Row],[SALARIO]]/100*1.4</f>
        <v>16239.999999999998</v>
      </c>
      <c r="AB471">
        <f>Tabla1_2[[#This Row],[Base Minima]]/15*1.5</f>
        <v>232000</v>
      </c>
      <c r="AC471">
        <v>0</v>
      </c>
      <c r="AD471">
        <v>0</v>
      </c>
      <c r="AE471">
        <f>Tabla1_2[[#This Row],[Salario t]]/100*2</f>
        <v>11600</v>
      </c>
      <c r="AF471">
        <f>Tabla1_2[[#This Row],[Censantias]]/100*5</f>
        <v>580</v>
      </c>
      <c r="AG471">
        <f>Tabla1_2[[#This Row],[SALARIO]]/30*2</f>
        <v>77333.333333333328</v>
      </c>
      <c r="AH471">
        <v>0</v>
      </c>
      <c r="AI471">
        <f>Tabla1_2[[#This Row],[Prima]]+Tabla1_2[[#This Row],[Censantias]]+Tabla1_2[[#This Row],[Base Minima]]+Tabla1_2[[#This Row],[Subsidio de Transporte]]</f>
        <v>2490133.3333333335</v>
      </c>
      <c r="AJ471">
        <f>Tabla1_2[[#This Row],[Pago Neto]]*24</f>
        <v>59763200</v>
      </c>
      <c r="AK471">
        <v>0</v>
      </c>
      <c r="AL471">
        <v>20000</v>
      </c>
      <c r="AM471">
        <v>15</v>
      </c>
    </row>
    <row r="472" spans="1:39" x14ac:dyDescent="0.35">
      <c r="A472" t="s">
        <v>5146</v>
      </c>
      <c r="B472" t="s">
        <v>478</v>
      </c>
      <c r="C472" s="1">
        <v>35934</v>
      </c>
      <c r="D472" t="s">
        <v>1946</v>
      </c>
      <c r="E472" t="s">
        <v>1947</v>
      </c>
      <c r="F472" t="s">
        <v>4146</v>
      </c>
      <c r="G472" t="s">
        <v>3159</v>
      </c>
      <c r="H472" s="1">
        <v>41625.276956018519</v>
      </c>
      <c r="I472" t="s">
        <v>3671</v>
      </c>
      <c r="J472">
        <v>1160000</v>
      </c>
      <c r="K472">
        <v>15</v>
      </c>
      <c r="L472">
        <f>Tabla1_2[[#This Row],[SALARIO]]/30*Tabla1_2[[#This Row],[Dias Liquidados]]</f>
        <v>580000</v>
      </c>
      <c r="M472">
        <f>Tabla1_2[[#This Row],[SALARIO]]/100*14/2</f>
        <v>81200</v>
      </c>
      <c r="N472">
        <v>5</v>
      </c>
      <c r="O472">
        <f>Tabla1_2[[#This Row],[Salario t]]*Tabla1_2[[#This Row],['# de Salarios Minimos]]</f>
        <v>2900000</v>
      </c>
      <c r="P472">
        <f>Tabla1_2[[#This Row],[Salario t]]*12</f>
        <v>6960000</v>
      </c>
      <c r="Q472">
        <v>2</v>
      </c>
      <c r="R472">
        <v>2</v>
      </c>
      <c r="S472">
        <v>50000</v>
      </c>
      <c r="T472">
        <v>250000</v>
      </c>
      <c r="U472">
        <v>5000</v>
      </c>
      <c r="V472">
        <f>Tabla1_2[[#This Row],[SALARIO]]/100*8.4</f>
        <v>97440</v>
      </c>
      <c r="W472">
        <f>Tabla1_2[[#This Row],[Seguridad social]]/2</f>
        <v>48720</v>
      </c>
      <c r="X472">
        <f>Tabla1_2[[#This Row],[Seguridad social]]-Tabla1_2[[#This Row],[salud 4%]]</f>
        <v>48720</v>
      </c>
      <c r="Y472">
        <f>Tabla1_2[[#This Row],[Base Minima]]/30*4</f>
        <v>386666.66666666669</v>
      </c>
      <c r="Z472">
        <f>Tabla1_2[[#This Row],[Fondo de Empleados]]+Tabla1_2[[#This Row],[Seguridad social]]</f>
        <v>484106.66666666669</v>
      </c>
      <c r="AA472">
        <f>Tabla1_2[[#This Row],[SALARIO]]/100*1.4</f>
        <v>16239.999999999998</v>
      </c>
      <c r="AB472">
        <f>Tabla1_2[[#This Row],[Base Minima]]/15*1.5</f>
        <v>290000</v>
      </c>
      <c r="AC472">
        <v>0</v>
      </c>
      <c r="AD472">
        <v>0</v>
      </c>
      <c r="AE472">
        <f>Tabla1_2[[#This Row],[Salario t]]/100*2</f>
        <v>11600</v>
      </c>
      <c r="AF472">
        <f>Tabla1_2[[#This Row],[Censantias]]/100*5</f>
        <v>580</v>
      </c>
      <c r="AG472">
        <f>Tabla1_2[[#This Row],[SALARIO]]/30*2</f>
        <v>77333.333333333328</v>
      </c>
      <c r="AH472">
        <v>0</v>
      </c>
      <c r="AI472">
        <f>Tabla1_2[[#This Row],[Prima]]+Tabla1_2[[#This Row],[Censantias]]+Tabla1_2[[#This Row],[Base Minima]]+Tabla1_2[[#This Row],[Subsidio de Transporte]]</f>
        <v>3070133.3333333335</v>
      </c>
      <c r="AJ472">
        <f>Tabla1_2[[#This Row],[Pago Neto]]*24</f>
        <v>73683200</v>
      </c>
      <c r="AK472">
        <v>0</v>
      </c>
      <c r="AL472">
        <v>20000</v>
      </c>
      <c r="AM472">
        <v>15</v>
      </c>
    </row>
    <row r="473" spans="1:39" x14ac:dyDescent="0.35">
      <c r="A473" t="s">
        <v>5147</v>
      </c>
      <c r="B473" t="s">
        <v>479</v>
      </c>
      <c r="C473" s="1">
        <v>27999</v>
      </c>
      <c r="D473" t="s">
        <v>1948</v>
      </c>
      <c r="E473" t="s">
        <v>1949</v>
      </c>
      <c r="F473" t="s">
        <v>4147</v>
      </c>
      <c r="G473" t="s">
        <v>3160</v>
      </c>
      <c r="H473" s="1">
        <v>40240.265752314815</v>
      </c>
      <c r="I473" t="s">
        <v>3675</v>
      </c>
      <c r="J473">
        <v>1160000</v>
      </c>
      <c r="K473">
        <v>15</v>
      </c>
      <c r="L473">
        <f>Tabla1_2[[#This Row],[SALARIO]]/30*Tabla1_2[[#This Row],[Dias Liquidados]]</f>
        <v>580000</v>
      </c>
      <c r="M473">
        <f>Tabla1_2[[#This Row],[SALARIO]]/100*14/2</f>
        <v>81200</v>
      </c>
      <c r="N473">
        <v>5</v>
      </c>
      <c r="O473">
        <f>Tabla1_2[[#This Row],[Salario t]]*Tabla1_2[[#This Row],['# de Salarios Minimos]]</f>
        <v>2900000</v>
      </c>
      <c r="P473">
        <f>Tabla1_2[[#This Row],[Salario t]]*12</f>
        <v>6960000</v>
      </c>
      <c r="Q473">
        <v>2</v>
      </c>
      <c r="R473">
        <v>2</v>
      </c>
      <c r="S473">
        <v>50000</v>
      </c>
      <c r="T473">
        <v>250000</v>
      </c>
      <c r="U473">
        <v>5000</v>
      </c>
      <c r="V473">
        <f>Tabla1_2[[#This Row],[SALARIO]]/100*8.4</f>
        <v>97440</v>
      </c>
      <c r="W473">
        <f>Tabla1_2[[#This Row],[Seguridad social]]/2</f>
        <v>48720</v>
      </c>
      <c r="X473">
        <f>Tabla1_2[[#This Row],[Seguridad social]]-Tabla1_2[[#This Row],[salud 4%]]</f>
        <v>48720</v>
      </c>
      <c r="Y473">
        <f>Tabla1_2[[#This Row],[Base Minima]]/30*4</f>
        <v>386666.66666666669</v>
      </c>
      <c r="Z473">
        <f>Tabla1_2[[#This Row],[Fondo de Empleados]]+Tabla1_2[[#This Row],[Seguridad social]]</f>
        <v>484106.66666666669</v>
      </c>
      <c r="AA473">
        <f>Tabla1_2[[#This Row],[SALARIO]]/100*1.4</f>
        <v>16239.999999999998</v>
      </c>
      <c r="AB473">
        <f>Tabla1_2[[#This Row],[Base Minima]]/15*1.5</f>
        <v>290000</v>
      </c>
      <c r="AC473">
        <v>0</v>
      </c>
      <c r="AD473">
        <v>0</v>
      </c>
      <c r="AE473">
        <f>Tabla1_2[[#This Row],[Salario t]]/100*2</f>
        <v>11600</v>
      </c>
      <c r="AF473">
        <f>Tabla1_2[[#This Row],[Censantias]]/100*5</f>
        <v>580</v>
      </c>
      <c r="AG473">
        <f>Tabla1_2[[#This Row],[SALARIO]]/30*2</f>
        <v>77333.333333333328</v>
      </c>
      <c r="AH473">
        <v>0</v>
      </c>
      <c r="AI473">
        <f>Tabla1_2[[#This Row],[Prima]]+Tabla1_2[[#This Row],[Censantias]]+Tabla1_2[[#This Row],[Base Minima]]+Tabla1_2[[#This Row],[Subsidio de Transporte]]</f>
        <v>3070133.3333333335</v>
      </c>
      <c r="AJ473">
        <f>Tabla1_2[[#This Row],[Pago Neto]]*24</f>
        <v>73683200</v>
      </c>
      <c r="AK473">
        <v>0</v>
      </c>
      <c r="AL473">
        <v>20000</v>
      </c>
      <c r="AM473">
        <v>15</v>
      </c>
    </row>
    <row r="474" spans="1:39" x14ac:dyDescent="0.35">
      <c r="A474" t="s">
        <v>5148</v>
      </c>
      <c r="B474" t="s">
        <v>480</v>
      </c>
      <c r="C474" s="1">
        <v>30717</v>
      </c>
      <c r="D474" t="s">
        <v>1950</v>
      </c>
      <c r="E474" t="s">
        <v>1951</v>
      </c>
      <c r="F474" t="s">
        <v>4148</v>
      </c>
      <c r="G474" t="s">
        <v>3161</v>
      </c>
      <c r="H474" s="1">
        <v>38762.590428240743</v>
      </c>
      <c r="I474" t="s">
        <v>3672</v>
      </c>
      <c r="J474">
        <v>1160000</v>
      </c>
      <c r="K474">
        <v>15</v>
      </c>
      <c r="L474">
        <f>Tabla1_2[[#This Row],[SALARIO]]/30*Tabla1_2[[#This Row],[Dias Liquidados]]</f>
        <v>580000</v>
      </c>
      <c r="M474">
        <f>Tabla1_2[[#This Row],[SALARIO]]/100*14/2</f>
        <v>81200</v>
      </c>
      <c r="N474">
        <v>6</v>
      </c>
      <c r="O474">
        <f>Tabla1_2[[#This Row],[Salario t]]*Tabla1_2[[#This Row],['# de Salarios Minimos]]</f>
        <v>3480000</v>
      </c>
      <c r="P474">
        <f>Tabla1_2[[#This Row],[Salario t]]*12</f>
        <v>6960000</v>
      </c>
      <c r="Q474">
        <v>2</v>
      </c>
      <c r="R474">
        <v>2</v>
      </c>
      <c r="S474">
        <v>50000</v>
      </c>
      <c r="T474">
        <v>250000</v>
      </c>
      <c r="U474">
        <v>5000</v>
      </c>
      <c r="V474">
        <f>Tabla1_2[[#This Row],[SALARIO]]/100*8.4</f>
        <v>97440</v>
      </c>
      <c r="W474">
        <f>Tabla1_2[[#This Row],[Seguridad social]]/2</f>
        <v>48720</v>
      </c>
      <c r="X474">
        <f>Tabla1_2[[#This Row],[Seguridad social]]-Tabla1_2[[#This Row],[salud 4%]]</f>
        <v>48720</v>
      </c>
      <c r="Y474">
        <f>Tabla1_2[[#This Row],[Base Minima]]/30*4</f>
        <v>464000</v>
      </c>
      <c r="Z474">
        <f>Tabla1_2[[#This Row],[Fondo de Empleados]]+Tabla1_2[[#This Row],[Seguridad social]]</f>
        <v>561440</v>
      </c>
      <c r="AA474">
        <f>Tabla1_2[[#This Row],[SALARIO]]/100*1.4</f>
        <v>16239.999999999998</v>
      </c>
      <c r="AB474">
        <f>Tabla1_2[[#This Row],[Base Minima]]/15*1.5</f>
        <v>348000</v>
      </c>
      <c r="AC474">
        <v>0</v>
      </c>
      <c r="AD474">
        <v>0</v>
      </c>
      <c r="AE474">
        <f>Tabla1_2[[#This Row],[Salario t]]/100*2</f>
        <v>11600</v>
      </c>
      <c r="AF474">
        <f>Tabla1_2[[#This Row],[Censantias]]/100*5</f>
        <v>580</v>
      </c>
      <c r="AG474">
        <f>Tabla1_2[[#This Row],[SALARIO]]/30*2</f>
        <v>77333.333333333328</v>
      </c>
      <c r="AH474">
        <v>0</v>
      </c>
      <c r="AI474">
        <f>Tabla1_2[[#This Row],[Prima]]+Tabla1_2[[#This Row],[Censantias]]+Tabla1_2[[#This Row],[Base Minima]]+Tabla1_2[[#This Row],[Subsidio de Transporte]]</f>
        <v>3650133.3333333335</v>
      </c>
      <c r="AJ474">
        <f>Tabla1_2[[#This Row],[Pago Neto]]*24</f>
        <v>87603200</v>
      </c>
      <c r="AK474">
        <v>0</v>
      </c>
      <c r="AL474">
        <v>20000</v>
      </c>
      <c r="AM474">
        <v>15</v>
      </c>
    </row>
    <row r="475" spans="1:39" x14ac:dyDescent="0.35">
      <c r="A475" t="s">
        <v>5149</v>
      </c>
      <c r="B475" t="s">
        <v>481</v>
      </c>
      <c r="C475" s="1">
        <v>30499</v>
      </c>
      <c r="D475" t="s">
        <v>1952</v>
      </c>
      <c r="E475" t="s">
        <v>1953</v>
      </c>
      <c r="F475" t="s">
        <v>4149</v>
      </c>
      <c r="G475" t="s">
        <v>3162</v>
      </c>
      <c r="H475" s="1">
        <v>39198.979768518519</v>
      </c>
      <c r="I475" t="s">
        <v>3671</v>
      </c>
      <c r="J475">
        <v>1160000</v>
      </c>
      <c r="K475">
        <v>15</v>
      </c>
      <c r="L475">
        <f>Tabla1_2[[#This Row],[SALARIO]]/30*Tabla1_2[[#This Row],[Dias Liquidados]]</f>
        <v>580000</v>
      </c>
      <c r="M475">
        <f>Tabla1_2[[#This Row],[SALARIO]]/100*14/2</f>
        <v>81200</v>
      </c>
      <c r="N475">
        <v>6</v>
      </c>
      <c r="O475">
        <f>Tabla1_2[[#This Row],[Salario t]]*Tabla1_2[[#This Row],['# de Salarios Minimos]]</f>
        <v>3480000</v>
      </c>
      <c r="P475">
        <f>Tabla1_2[[#This Row],[Salario t]]*12</f>
        <v>6960000</v>
      </c>
      <c r="Q475">
        <v>2</v>
      </c>
      <c r="R475">
        <v>2</v>
      </c>
      <c r="S475">
        <v>50000</v>
      </c>
      <c r="T475">
        <v>250000</v>
      </c>
      <c r="U475">
        <v>5000</v>
      </c>
      <c r="V475">
        <f>Tabla1_2[[#This Row],[SALARIO]]/100*8.4</f>
        <v>97440</v>
      </c>
      <c r="W475">
        <f>Tabla1_2[[#This Row],[Seguridad social]]/2</f>
        <v>48720</v>
      </c>
      <c r="X475">
        <f>Tabla1_2[[#This Row],[Seguridad social]]-Tabla1_2[[#This Row],[salud 4%]]</f>
        <v>48720</v>
      </c>
      <c r="Y475">
        <f>Tabla1_2[[#This Row],[Base Minima]]/30*4</f>
        <v>464000</v>
      </c>
      <c r="Z475">
        <f>Tabla1_2[[#This Row],[Fondo de Empleados]]+Tabla1_2[[#This Row],[Seguridad social]]</f>
        <v>561440</v>
      </c>
      <c r="AA475">
        <f>Tabla1_2[[#This Row],[SALARIO]]/100*1.4</f>
        <v>16239.999999999998</v>
      </c>
      <c r="AB475">
        <f>Tabla1_2[[#This Row],[Base Minima]]/15*1.5</f>
        <v>348000</v>
      </c>
      <c r="AC475">
        <v>0</v>
      </c>
      <c r="AD475">
        <v>0</v>
      </c>
      <c r="AE475">
        <f>Tabla1_2[[#This Row],[Salario t]]/100*2</f>
        <v>11600</v>
      </c>
      <c r="AF475">
        <f>Tabla1_2[[#This Row],[Censantias]]/100*5</f>
        <v>580</v>
      </c>
      <c r="AG475">
        <f>Tabla1_2[[#This Row],[SALARIO]]/30*2</f>
        <v>77333.333333333328</v>
      </c>
      <c r="AH475">
        <v>0</v>
      </c>
      <c r="AI475">
        <f>Tabla1_2[[#This Row],[Prima]]+Tabla1_2[[#This Row],[Censantias]]+Tabla1_2[[#This Row],[Base Minima]]+Tabla1_2[[#This Row],[Subsidio de Transporte]]</f>
        <v>3650133.3333333335</v>
      </c>
      <c r="AJ475">
        <f>Tabla1_2[[#This Row],[Pago Neto]]*24</f>
        <v>87603200</v>
      </c>
      <c r="AK475">
        <v>0</v>
      </c>
      <c r="AL475">
        <v>20000</v>
      </c>
      <c r="AM475">
        <v>15</v>
      </c>
    </row>
    <row r="476" spans="1:39" x14ac:dyDescent="0.35">
      <c r="A476" t="s">
        <v>5150</v>
      </c>
      <c r="B476" t="s">
        <v>482</v>
      </c>
      <c r="C476" s="1">
        <v>27395</v>
      </c>
      <c r="D476" t="s">
        <v>1954</v>
      </c>
      <c r="E476" t="s">
        <v>1955</v>
      </c>
      <c r="F476" t="s">
        <v>4150</v>
      </c>
      <c r="G476" t="s">
        <v>3163</v>
      </c>
      <c r="H476" s="1">
        <v>40170.650173611109</v>
      </c>
      <c r="I476" t="s">
        <v>3673</v>
      </c>
      <c r="J476">
        <v>1160000</v>
      </c>
      <c r="K476">
        <v>15</v>
      </c>
      <c r="L476">
        <f>Tabla1_2[[#This Row],[SALARIO]]/30*Tabla1_2[[#This Row],[Dias Liquidados]]</f>
        <v>580000</v>
      </c>
      <c r="M476">
        <f>Tabla1_2[[#This Row],[SALARIO]]/100*14/2</f>
        <v>81200</v>
      </c>
      <c r="N476">
        <v>1</v>
      </c>
      <c r="O476">
        <f>Tabla1_2[[#This Row],[Salario t]]*Tabla1_2[[#This Row],['# de Salarios Minimos]]</f>
        <v>580000</v>
      </c>
      <c r="P476">
        <f>Tabla1_2[[#This Row],[Salario t]]*12</f>
        <v>6960000</v>
      </c>
      <c r="Q476">
        <v>2</v>
      </c>
      <c r="R476">
        <v>2</v>
      </c>
      <c r="S476">
        <v>50000</v>
      </c>
      <c r="T476">
        <v>250000</v>
      </c>
      <c r="U476">
        <v>5000</v>
      </c>
      <c r="V476">
        <f>Tabla1_2[[#This Row],[SALARIO]]/100*8.4</f>
        <v>97440</v>
      </c>
      <c r="W476">
        <f>Tabla1_2[[#This Row],[Seguridad social]]/2</f>
        <v>48720</v>
      </c>
      <c r="X476">
        <f>Tabla1_2[[#This Row],[Seguridad social]]-Tabla1_2[[#This Row],[salud 4%]]</f>
        <v>48720</v>
      </c>
      <c r="Y476">
        <f>Tabla1_2[[#This Row],[Base Minima]]/30*4</f>
        <v>77333.333333333328</v>
      </c>
      <c r="Z476">
        <f>Tabla1_2[[#This Row],[Fondo de Empleados]]+Tabla1_2[[#This Row],[Seguridad social]]</f>
        <v>174773.33333333331</v>
      </c>
      <c r="AA476">
        <f>Tabla1_2[[#This Row],[SALARIO]]/100*1.4</f>
        <v>16239.999999999998</v>
      </c>
      <c r="AB476">
        <f>Tabla1_2[[#This Row],[Base Minima]]/15*1.5</f>
        <v>58000</v>
      </c>
      <c r="AC476">
        <v>0</v>
      </c>
      <c r="AD476">
        <v>0</v>
      </c>
      <c r="AE476">
        <f>Tabla1_2[[#This Row],[Salario t]]/100*2</f>
        <v>11600</v>
      </c>
      <c r="AF476">
        <f>Tabla1_2[[#This Row],[Censantias]]/100*5</f>
        <v>580</v>
      </c>
      <c r="AG476">
        <f>Tabla1_2[[#This Row],[SALARIO]]/30*2</f>
        <v>77333.333333333328</v>
      </c>
      <c r="AH476">
        <v>0</v>
      </c>
      <c r="AI476">
        <f>Tabla1_2[[#This Row],[Prima]]+Tabla1_2[[#This Row],[Censantias]]+Tabla1_2[[#This Row],[Base Minima]]+Tabla1_2[[#This Row],[Subsidio de Transporte]]</f>
        <v>750133.33333333337</v>
      </c>
      <c r="AJ476">
        <f>Tabla1_2[[#This Row],[Pago Neto]]*24</f>
        <v>18003200</v>
      </c>
      <c r="AK476">
        <v>0</v>
      </c>
      <c r="AL476">
        <v>20000</v>
      </c>
      <c r="AM476">
        <v>15</v>
      </c>
    </row>
    <row r="477" spans="1:39" x14ac:dyDescent="0.35">
      <c r="A477" t="s">
        <v>5151</v>
      </c>
      <c r="B477" t="s">
        <v>483</v>
      </c>
      <c r="C477" s="1">
        <v>35367</v>
      </c>
      <c r="D477" t="s">
        <v>1956</v>
      </c>
      <c r="E477" t="s">
        <v>1957</v>
      </c>
      <c r="F477" t="s">
        <v>4151</v>
      </c>
      <c r="G477" t="s">
        <v>3164</v>
      </c>
      <c r="H477" s="1">
        <v>42970.953449074077</v>
      </c>
      <c r="I477" t="s">
        <v>3675</v>
      </c>
      <c r="J477">
        <v>1160000</v>
      </c>
      <c r="K477">
        <v>15</v>
      </c>
      <c r="L477">
        <f>Tabla1_2[[#This Row],[SALARIO]]/30*Tabla1_2[[#This Row],[Dias Liquidados]]</f>
        <v>580000</v>
      </c>
      <c r="M477">
        <f>Tabla1_2[[#This Row],[SALARIO]]/100*14/2</f>
        <v>81200</v>
      </c>
      <c r="N477">
        <v>1</v>
      </c>
      <c r="O477">
        <f>Tabla1_2[[#This Row],[Salario t]]*Tabla1_2[[#This Row],['# de Salarios Minimos]]</f>
        <v>580000</v>
      </c>
      <c r="P477">
        <f>Tabla1_2[[#This Row],[Salario t]]*12</f>
        <v>6960000</v>
      </c>
      <c r="Q477">
        <v>2</v>
      </c>
      <c r="R477">
        <v>2</v>
      </c>
      <c r="S477">
        <v>50000</v>
      </c>
      <c r="T477">
        <v>250000</v>
      </c>
      <c r="U477">
        <v>5000</v>
      </c>
      <c r="V477">
        <f>Tabla1_2[[#This Row],[SALARIO]]/100*8.4</f>
        <v>97440</v>
      </c>
      <c r="W477">
        <f>Tabla1_2[[#This Row],[Seguridad social]]/2</f>
        <v>48720</v>
      </c>
      <c r="X477">
        <f>Tabla1_2[[#This Row],[Seguridad social]]-Tabla1_2[[#This Row],[salud 4%]]</f>
        <v>48720</v>
      </c>
      <c r="Y477">
        <f>Tabla1_2[[#This Row],[Base Minima]]/30*4</f>
        <v>77333.333333333328</v>
      </c>
      <c r="Z477">
        <f>Tabla1_2[[#This Row],[Fondo de Empleados]]+Tabla1_2[[#This Row],[Seguridad social]]</f>
        <v>174773.33333333331</v>
      </c>
      <c r="AA477">
        <f>Tabla1_2[[#This Row],[SALARIO]]/100*1.4</f>
        <v>16239.999999999998</v>
      </c>
      <c r="AB477">
        <f>Tabla1_2[[#This Row],[Base Minima]]/15*1.5</f>
        <v>58000</v>
      </c>
      <c r="AC477">
        <v>0</v>
      </c>
      <c r="AD477">
        <v>0</v>
      </c>
      <c r="AE477">
        <f>Tabla1_2[[#This Row],[Salario t]]/100*2</f>
        <v>11600</v>
      </c>
      <c r="AF477">
        <f>Tabla1_2[[#This Row],[Censantias]]/100*5</f>
        <v>580</v>
      </c>
      <c r="AG477">
        <f>Tabla1_2[[#This Row],[SALARIO]]/30*2</f>
        <v>77333.333333333328</v>
      </c>
      <c r="AH477">
        <v>0</v>
      </c>
      <c r="AI477">
        <f>Tabla1_2[[#This Row],[Prima]]+Tabla1_2[[#This Row],[Censantias]]+Tabla1_2[[#This Row],[Base Minima]]+Tabla1_2[[#This Row],[Subsidio de Transporte]]</f>
        <v>750133.33333333337</v>
      </c>
      <c r="AJ477">
        <f>Tabla1_2[[#This Row],[Pago Neto]]*24</f>
        <v>18003200</v>
      </c>
      <c r="AK477">
        <v>0</v>
      </c>
      <c r="AL477">
        <v>20000</v>
      </c>
      <c r="AM477">
        <v>15</v>
      </c>
    </row>
    <row r="478" spans="1:39" x14ac:dyDescent="0.35">
      <c r="A478" t="s">
        <v>5152</v>
      </c>
      <c r="B478" t="s">
        <v>484</v>
      </c>
      <c r="C478" s="1">
        <v>30313</v>
      </c>
      <c r="D478" t="s">
        <v>1958</v>
      </c>
      <c r="E478" t="s">
        <v>1959</v>
      </c>
      <c r="F478" t="s">
        <v>4152</v>
      </c>
      <c r="G478" t="s">
        <v>3165</v>
      </c>
      <c r="H478" s="1">
        <v>41323.584745370368</v>
      </c>
      <c r="I478" t="s">
        <v>3672</v>
      </c>
      <c r="J478">
        <v>1160000</v>
      </c>
      <c r="K478">
        <v>15</v>
      </c>
      <c r="L478">
        <f>Tabla1_2[[#This Row],[SALARIO]]/30*Tabla1_2[[#This Row],[Dias Liquidados]]</f>
        <v>580000</v>
      </c>
      <c r="M478">
        <f>Tabla1_2[[#This Row],[SALARIO]]/100*14/2</f>
        <v>81200</v>
      </c>
      <c r="N478">
        <v>1</v>
      </c>
      <c r="O478">
        <f>Tabla1_2[[#This Row],[Salario t]]*Tabla1_2[[#This Row],['# de Salarios Minimos]]</f>
        <v>580000</v>
      </c>
      <c r="P478">
        <f>Tabla1_2[[#This Row],[Salario t]]*12</f>
        <v>6960000</v>
      </c>
      <c r="Q478">
        <v>2</v>
      </c>
      <c r="R478">
        <v>2</v>
      </c>
      <c r="S478">
        <v>50000</v>
      </c>
      <c r="T478">
        <v>250000</v>
      </c>
      <c r="U478">
        <v>5000</v>
      </c>
      <c r="V478">
        <f>Tabla1_2[[#This Row],[SALARIO]]/100*8.4</f>
        <v>97440</v>
      </c>
      <c r="W478">
        <f>Tabla1_2[[#This Row],[Seguridad social]]/2</f>
        <v>48720</v>
      </c>
      <c r="X478">
        <f>Tabla1_2[[#This Row],[Seguridad social]]-Tabla1_2[[#This Row],[salud 4%]]</f>
        <v>48720</v>
      </c>
      <c r="Y478">
        <f>Tabla1_2[[#This Row],[Base Minima]]/30*4</f>
        <v>77333.333333333328</v>
      </c>
      <c r="Z478">
        <f>Tabla1_2[[#This Row],[Fondo de Empleados]]+Tabla1_2[[#This Row],[Seguridad social]]</f>
        <v>174773.33333333331</v>
      </c>
      <c r="AA478">
        <f>Tabla1_2[[#This Row],[SALARIO]]/100*1.4</f>
        <v>16239.999999999998</v>
      </c>
      <c r="AB478">
        <f>Tabla1_2[[#This Row],[Base Minima]]/15*1.5</f>
        <v>58000</v>
      </c>
      <c r="AC478">
        <v>0</v>
      </c>
      <c r="AD478">
        <v>0</v>
      </c>
      <c r="AE478">
        <f>Tabla1_2[[#This Row],[Salario t]]/100*2</f>
        <v>11600</v>
      </c>
      <c r="AF478">
        <f>Tabla1_2[[#This Row],[Censantias]]/100*5</f>
        <v>580</v>
      </c>
      <c r="AG478">
        <f>Tabla1_2[[#This Row],[SALARIO]]/30*2</f>
        <v>77333.333333333328</v>
      </c>
      <c r="AH478">
        <v>0</v>
      </c>
      <c r="AI478">
        <f>Tabla1_2[[#This Row],[Prima]]+Tabla1_2[[#This Row],[Censantias]]+Tabla1_2[[#This Row],[Base Minima]]+Tabla1_2[[#This Row],[Subsidio de Transporte]]</f>
        <v>750133.33333333337</v>
      </c>
      <c r="AJ478">
        <f>Tabla1_2[[#This Row],[Pago Neto]]*24</f>
        <v>18003200</v>
      </c>
      <c r="AK478">
        <v>0</v>
      </c>
      <c r="AL478">
        <v>20000</v>
      </c>
      <c r="AM478">
        <v>15</v>
      </c>
    </row>
    <row r="479" spans="1:39" x14ac:dyDescent="0.35">
      <c r="A479" t="s">
        <v>5153</v>
      </c>
      <c r="B479" t="s">
        <v>485</v>
      </c>
      <c r="C479" s="1">
        <v>28472</v>
      </c>
      <c r="D479" t="s">
        <v>1960</v>
      </c>
      <c r="E479" t="s">
        <v>1961</v>
      </c>
      <c r="F479" t="s">
        <v>4153</v>
      </c>
      <c r="G479" t="s">
        <v>3166</v>
      </c>
      <c r="H479" s="1">
        <v>41029.637974537036</v>
      </c>
      <c r="I479" t="s">
        <v>3675</v>
      </c>
      <c r="J479">
        <v>1160000</v>
      </c>
      <c r="K479">
        <v>15</v>
      </c>
      <c r="L479">
        <f>Tabla1_2[[#This Row],[SALARIO]]/30*Tabla1_2[[#This Row],[Dias Liquidados]]</f>
        <v>580000</v>
      </c>
      <c r="M479">
        <f>Tabla1_2[[#This Row],[SALARIO]]/100*14/2</f>
        <v>81200</v>
      </c>
      <c r="N479">
        <v>1</v>
      </c>
      <c r="O479">
        <f>Tabla1_2[[#This Row],[Salario t]]*Tabla1_2[[#This Row],['# de Salarios Minimos]]</f>
        <v>580000</v>
      </c>
      <c r="P479">
        <f>Tabla1_2[[#This Row],[Salario t]]*12</f>
        <v>6960000</v>
      </c>
      <c r="Q479">
        <v>2</v>
      </c>
      <c r="R479">
        <v>2</v>
      </c>
      <c r="S479">
        <v>50000</v>
      </c>
      <c r="T479">
        <v>250000</v>
      </c>
      <c r="U479">
        <v>5000</v>
      </c>
      <c r="V479">
        <f>Tabla1_2[[#This Row],[SALARIO]]/100*8.4</f>
        <v>97440</v>
      </c>
      <c r="W479">
        <f>Tabla1_2[[#This Row],[Seguridad social]]/2</f>
        <v>48720</v>
      </c>
      <c r="X479">
        <f>Tabla1_2[[#This Row],[Seguridad social]]-Tabla1_2[[#This Row],[salud 4%]]</f>
        <v>48720</v>
      </c>
      <c r="Y479">
        <f>Tabla1_2[[#This Row],[Base Minima]]/30*4</f>
        <v>77333.333333333328</v>
      </c>
      <c r="Z479">
        <f>Tabla1_2[[#This Row],[Fondo de Empleados]]+Tabla1_2[[#This Row],[Seguridad social]]</f>
        <v>174773.33333333331</v>
      </c>
      <c r="AA479">
        <f>Tabla1_2[[#This Row],[SALARIO]]/100*1.4</f>
        <v>16239.999999999998</v>
      </c>
      <c r="AB479">
        <f>Tabla1_2[[#This Row],[Base Minima]]/15*1.5</f>
        <v>58000</v>
      </c>
      <c r="AC479">
        <v>0</v>
      </c>
      <c r="AD479">
        <v>0</v>
      </c>
      <c r="AE479">
        <f>Tabla1_2[[#This Row],[Salario t]]/100*2</f>
        <v>11600</v>
      </c>
      <c r="AF479">
        <f>Tabla1_2[[#This Row],[Censantias]]/100*5</f>
        <v>580</v>
      </c>
      <c r="AG479">
        <f>Tabla1_2[[#This Row],[SALARIO]]/30*2</f>
        <v>77333.333333333328</v>
      </c>
      <c r="AH479">
        <v>0</v>
      </c>
      <c r="AI479">
        <f>Tabla1_2[[#This Row],[Prima]]+Tabla1_2[[#This Row],[Censantias]]+Tabla1_2[[#This Row],[Base Minima]]+Tabla1_2[[#This Row],[Subsidio de Transporte]]</f>
        <v>750133.33333333337</v>
      </c>
      <c r="AJ479">
        <f>Tabla1_2[[#This Row],[Pago Neto]]*24</f>
        <v>18003200</v>
      </c>
      <c r="AK479">
        <v>0</v>
      </c>
      <c r="AL479">
        <v>20000</v>
      </c>
      <c r="AM479">
        <v>15</v>
      </c>
    </row>
    <row r="480" spans="1:39" x14ac:dyDescent="0.35">
      <c r="A480" t="s">
        <v>5154</v>
      </c>
      <c r="B480" t="s">
        <v>486</v>
      </c>
      <c r="C480" s="1">
        <v>31808</v>
      </c>
      <c r="D480" t="s">
        <v>1962</v>
      </c>
      <c r="E480" t="s">
        <v>1963</v>
      </c>
      <c r="F480" t="s">
        <v>4154</v>
      </c>
      <c r="G480" t="s">
        <v>3167</v>
      </c>
      <c r="H480" s="1">
        <v>39527.968622685185</v>
      </c>
      <c r="I480" t="s">
        <v>3672</v>
      </c>
      <c r="J480">
        <v>1160000</v>
      </c>
      <c r="K480">
        <v>15</v>
      </c>
      <c r="L480">
        <f>Tabla1_2[[#This Row],[SALARIO]]/30*Tabla1_2[[#This Row],[Dias Liquidados]]</f>
        <v>580000</v>
      </c>
      <c r="M480">
        <f>Tabla1_2[[#This Row],[SALARIO]]/100*14/2</f>
        <v>81200</v>
      </c>
      <c r="N480">
        <v>1</v>
      </c>
      <c r="O480">
        <f>Tabla1_2[[#This Row],[Salario t]]*Tabla1_2[[#This Row],['# de Salarios Minimos]]</f>
        <v>580000</v>
      </c>
      <c r="P480">
        <f>Tabla1_2[[#This Row],[Salario t]]*12</f>
        <v>6960000</v>
      </c>
      <c r="Q480">
        <v>2</v>
      </c>
      <c r="R480">
        <v>2</v>
      </c>
      <c r="S480">
        <v>50000</v>
      </c>
      <c r="T480">
        <v>250000</v>
      </c>
      <c r="U480">
        <v>5000</v>
      </c>
      <c r="V480">
        <f>Tabla1_2[[#This Row],[SALARIO]]/100*8.4</f>
        <v>97440</v>
      </c>
      <c r="W480">
        <f>Tabla1_2[[#This Row],[Seguridad social]]/2</f>
        <v>48720</v>
      </c>
      <c r="X480">
        <f>Tabla1_2[[#This Row],[Seguridad social]]-Tabla1_2[[#This Row],[salud 4%]]</f>
        <v>48720</v>
      </c>
      <c r="Y480">
        <f>Tabla1_2[[#This Row],[Base Minima]]/30*4</f>
        <v>77333.333333333328</v>
      </c>
      <c r="Z480">
        <f>Tabla1_2[[#This Row],[Fondo de Empleados]]+Tabla1_2[[#This Row],[Seguridad social]]</f>
        <v>174773.33333333331</v>
      </c>
      <c r="AA480">
        <f>Tabla1_2[[#This Row],[SALARIO]]/100*1.4</f>
        <v>16239.999999999998</v>
      </c>
      <c r="AB480">
        <f>Tabla1_2[[#This Row],[Base Minima]]/15*1.5</f>
        <v>58000</v>
      </c>
      <c r="AC480">
        <v>0</v>
      </c>
      <c r="AD480">
        <v>0</v>
      </c>
      <c r="AE480">
        <f>Tabla1_2[[#This Row],[Salario t]]/100*2</f>
        <v>11600</v>
      </c>
      <c r="AF480">
        <f>Tabla1_2[[#This Row],[Censantias]]/100*5</f>
        <v>580</v>
      </c>
      <c r="AG480">
        <f>Tabla1_2[[#This Row],[SALARIO]]/30*2</f>
        <v>77333.333333333328</v>
      </c>
      <c r="AH480">
        <v>0</v>
      </c>
      <c r="AI480">
        <f>Tabla1_2[[#This Row],[Prima]]+Tabla1_2[[#This Row],[Censantias]]+Tabla1_2[[#This Row],[Base Minima]]+Tabla1_2[[#This Row],[Subsidio de Transporte]]</f>
        <v>750133.33333333337</v>
      </c>
      <c r="AJ480">
        <f>Tabla1_2[[#This Row],[Pago Neto]]*24</f>
        <v>18003200</v>
      </c>
      <c r="AK480">
        <v>0</v>
      </c>
      <c r="AL480">
        <v>20000</v>
      </c>
      <c r="AM480">
        <v>15</v>
      </c>
    </row>
    <row r="481" spans="1:39" x14ac:dyDescent="0.35">
      <c r="A481" t="s">
        <v>5155</v>
      </c>
      <c r="B481" t="s">
        <v>487</v>
      </c>
      <c r="C481" s="1">
        <v>35915</v>
      </c>
      <c r="D481" t="s">
        <v>1964</v>
      </c>
      <c r="E481" t="s">
        <v>1965</v>
      </c>
      <c r="F481" t="s">
        <v>4155</v>
      </c>
      <c r="G481" t="s">
        <v>3168</v>
      </c>
      <c r="H481" s="1">
        <v>39375.977696759262</v>
      </c>
      <c r="I481" t="s">
        <v>3675</v>
      </c>
      <c r="J481">
        <v>1160000</v>
      </c>
      <c r="K481">
        <v>15</v>
      </c>
      <c r="L481">
        <f>Tabla1_2[[#This Row],[SALARIO]]/30*Tabla1_2[[#This Row],[Dias Liquidados]]</f>
        <v>580000</v>
      </c>
      <c r="M481">
        <f>Tabla1_2[[#This Row],[SALARIO]]/100*14/2</f>
        <v>81200</v>
      </c>
      <c r="N481">
        <v>2</v>
      </c>
      <c r="O481">
        <f>Tabla1_2[[#This Row],[Salario t]]*Tabla1_2[[#This Row],['# de Salarios Minimos]]</f>
        <v>1160000</v>
      </c>
      <c r="P481">
        <f>Tabla1_2[[#This Row],[Salario t]]*12</f>
        <v>6960000</v>
      </c>
      <c r="Q481">
        <v>2</v>
      </c>
      <c r="R481">
        <v>2</v>
      </c>
      <c r="S481">
        <v>50000</v>
      </c>
      <c r="T481">
        <v>250000</v>
      </c>
      <c r="U481">
        <v>5000</v>
      </c>
      <c r="V481">
        <f>Tabla1_2[[#This Row],[SALARIO]]/100*8.4</f>
        <v>97440</v>
      </c>
      <c r="W481">
        <f>Tabla1_2[[#This Row],[Seguridad social]]/2</f>
        <v>48720</v>
      </c>
      <c r="X481">
        <f>Tabla1_2[[#This Row],[Seguridad social]]-Tabla1_2[[#This Row],[salud 4%]]</f>
        <v>48720</v>
      </c>
      <c r="Y481">
        <f>Tabla1_2[[#This Row],[Base Minima]]/30*4</f>
        <v>154666.66666666666</v>
      </c>
      <c r="Z481">
        <f>Tabla1_2[[#This Row],[Fondo de Empleados]]+Tabla1_2[[#This Row],[Seguridad social]]</f>
        <v>252106.66666666666</v>
      </c>
      <c r="AA481">
        <f>Tabla1_2[[#This Row],[SALARIO]]/100*1.4</f>
        <v>16239.999999999998</v>
      </c>
      <c r="AB481">
        <f>Tabla1_2[[#This Row],[Base Minima]]/15*1.5</f>
        <v>116000</v>
      </c>
      <c r="AC481">
        <v>0</v>
      </c>
      <c r="AD481">
        <v>0</v>
      </c>
      <c r="AE481">
        <f>Tabla1_2[[#This Row],[Salario t]]/100*2</f>
        <v>11600</v>
      </c>
      <c r="AF481">
        <f>Tabla1_2[[#This Row],[Censantias]]/100*5</f>
        <v>580</v>
      </c>
      <c r="AG481">
        <f>Tabla1_2[[#This Row],[SALARIO]]/30*2</f>
        <v>77333.333333333328</v>
      </c>
      <c r="AH481">
        <v>0</v>
      </c>
      <c r="AI481">
        <f>Tabla1_2[[#This Row],[Prima]]+Tabla1_2[[#This Row],[Censantias]]+Tabla1_2[[#This Row],[Base Minima]]+Tabla1_2[[#This Row],[Subsidio de Transporte]]</f>
        <v>1330133.3333333333</v>
      </c>
      <c r="AJ481">
        <f>Tabla1_2[[#This Row],[Pago Neto]]*24</f>
        <v>31923200</v>
      </c>
      <c r="AK481">
        <v>0</v>
      </c>
      <c r="AL481">
        <v>20000</v>
      </c>
      <c r="AM481">
        <v>15</v>
      </c>
    </row>
    <row r="482" spans="1:39" x14ac:dyDescent="0.35">
      <c r="A482" t="s">
        <v>5156</v>
      </c>
      <c r="B482" t="s">
        <v>488</v>
      </c>
      <c r="C482" s="1">
        <v>33965</v>
      </c>
      <c r="D482" t="s">
        <v>1963</v>
      </c>
      <c r="E482" t="s">
        <v>1966</v>
      </c>
      <c r="F482" t="s">
        <v>4156</v>
      </c>
      <c r="G482" t="s">
        <v>2895</v>
      </c>
      <c r="H482" s="1">
        <v>38512.569224537037</v>
      </c>
      <c r="I482" t="s">
        <v>3673</v>
      </c>
      <c r="J482">
        <v>1160000</v>
      </c>
      <c r="K482">
        <v>15</v>
      </c>
      <c r="L482">
        <f>Tabla1_2[[#This Row],[SALARIO]]/30*Tabla1_2[[#This Row],[Dias Liquidados]]</f>
        <v>580000</v>
      </c>
      <c r="M482">
        <f>Tabla1_2[[#This Row],[SALARIO]]/100*14/2</f>
        <v>81200</v>
      </c>
      <c r="N482">
        <v>2</v>
      </c>
      <c r="O482">
        <f>Tabla1_2[[#This Row],[Salario t]]*Tabla1_2[[#This Row],['# de Salarios Minimos]]</f>
        <v>1160000</v>
      </c>
      <c r="P482">
        <f>Tabla1_2[[#This Row],[Salario t]]*12</f>
        <v>6960000</v>
      </c>
      <c r="Q482">
        <v>2</v>
      </c>
      <c r="R482">
        <v>2</v>
      </c>
      <c r="S482">
        <v>50000</v>
      </c>
      <c r="T482">
        <v>250000</v>
      </c>
      <c r="U482">
        <v>5000</v>
      </c>
      <c r="V482">
        <f>Tabla1_2[[#This Row],[SALARIO]]/100*8.4</f>
        <v>97440</v>
      </c>
      <c r="W482">
        <f>Tabla1_2[[#This Row],[Seguridad social]]/2</f>
        <v>48720</v>
      </c>
      <c r="X482">
        <f>Tabla1_2[[#This Row],[Seguridad social]]-Tabla1_2[[#This Row],[salud 4%]]</f>
        <v>48720</v>
      </c>
      <c r="Y482">
        <f>Tabla1_2[[#This Row],[Base Minima]]/30*4</f>
        <v>154666.66666666666</v>
      </c>
      <c r="Z482">
        <f>Tabla1_2[[#This Row],[Fondo de Empleados]]+Tabla1_2[[#This Row],[Seguridad social]]</f>
        <v>252106.66666666666</v>
      </c>
      <c r="AA482">
        <f>Tabla1_2[[#This Row],[SALARIO]]/100*1.4</f>
        <v>16239.999999999998</v>
      </c>
      <c r="AB482">
        <f>Tabla1_2[[#This Row],[Base Minima]]/15*1.5</f>
        <v>116000</v>
      </c>
      <c r="AC482">
        <v>0</v>
      </c>
      <c r="AD482">
        <v>0</v>
      </c>
      <c r="AE482">
        <f>Tabla1_2[[#This Row],[Salario t]]/100*2</f>
        <v>11600</v>
      </c>
      <c r="AF482">
        <f>Tabla1_2[[#This Row],[Censantias]]/100*5</f>
        <v>580</v>
      </c>
      <c r="AG482">
        <f>Tabla1_2[[#This Row],[SALARIO]]/30*2</f>
        <v>77333.333333333328</v>
      </c>
      <c r="AH482">
        <v>0</v>
      </c>
      <c r="AI482">
        <f>Tabla1_2[[#This Row],[Prima]]+Tabla1_2[[#This Row],[Censantias]]+Tabla1_2[[#This Row],[Base Minima]]+Tabla1_2[[#This Row],[Subsidio de Transporte]]</f>
        <v>1330133.3333333333</v>
      </c>
      <c r="AJ482">
        <f>Tabla1_2[[#This Row],[Pago Neto]]*24</f>
        <v>31923200</v>
      </c>
      <c r="AK482">
        <v>0</v>
      </c>
      <c r="AL482">
        <v>20000</v>
      </c>
      <c r="AM482">
        <v>15</v>
      </c>
    </row>
    <row r="483" spans="1:39" x14ac:dyDescent="0.35">
      <c r="A483" t="s">
        <v>5157</v>
      </c>
      <c r="B483" t="s">
        <v>489</v>
      </c>
      <c r="C483" s="1">
        <v>33722</v>
      </c>
      <c r="D483" t="s">
        <v>1967</v>
      </c>
      <c r="E483" t="s">
        <v>1963</v>
      </c>
      <c r="F483" t="s">
        <v>4157</v>
      </c>
      <c r="G483" t="s">
        <v>3169</v>
      </c>
      <c r="H483" s="1">
        <v>42655.610937500001</v>
      </c>
      <c r="I483" t="s">
        <v>3672</v>
      </c>
      <c r="J483">
        <v>1160000</v>
      </c>
      <c r="K483">
        <v>15</v>
      </c>
      <c r="L483">
        <f>Tabla1_2[[#This Row],[SALARIO]]/30*Tabla1_2[[#This Row],[Dias Liquidados]]</f>
        <v>580000</v>
      </c>
      <c r="M483">
        <f>Tabla1_2[[#This Row],[SALARIO]]/100*14/2</f>
        <v>81200</v>
      </c>
      <c r="N483">
        <v>2</v>
      </c>
      <c r="O483">
        <f>Tabla1_2[[#This Row],[Salario t]]*Tabla1_2[[#This Row],['# de Salarios Minimos]]</f>
        <v>1160000</v>
      </c>
      <c r="P483">
        <f>Tabla1_2[[#This Row],[Salario t]]*12</f>
        <v>6960000</v>
      </c>
      <c r="Q483">
        <v>2</v>
      </c>
      <c r="R483">
        <v>2</v>
      </c>
      <c r="S483">
        <v>50000</v>
      </c>
      <c r="T483">
        <v>250000</v>
      </c>
      <c r="U483">
        <v>5000</v>
      </c>
      <c r="V483">
        <f>Tabla1_2[[#This Row],[SALARIO]]/100*8.4</f>
        <v>97440</v>
      </c>
      <c r="W483">
        <f>Tabla1_2[[#This Row],[Seguridad social]]/2</f>
        <v>48720</v>
      </c>
      <c r="X483">
        <f>Tabla1_2[[#This Row],[Seguridad social]]-Tabla1_2[[#This Row],[salud 4%]]</f>
        <v>48720</v>
      </c>
      <c r="Y483">
        <f>Tabla1_2[[#This Row],[Base Minima]]/30*4</f>
        <v>154666.66666666666</v>
      </c>
      <c r="Z483">
        <f>Tabla1_2[[#This Row],[Fondo de Empleados]]+Tabla1_2[[#This Row],[Seguridad social]]</f>
        <v>252106.66666666666</v>
      </c>
      <c r="AA483">
        <f>Tabla1_2[[#This Row],[SALARIO]]/100*1.4</f>
        <v>16239.999999999998</v>
      </c>
      <c r="AB483">
        <f>Tabla1_2[[#This Row],[Base Minima]]/15*1.5</f>
        <v>116000</v>
      </c>
      <c r="AC483">
        <v>0</v>
      </c>
      <c r="AD483">
        <v>0</v>
      </c>
      <c r="AE483">
        <f>Tabla1_2[[#This Row],[Salario t]]/100*2</f>
        <v>11600</v>
      </c>
      <c r="AF483">
        <f>Tabla1_2[[#This Row],[Censantias]]/100*5</f>
        <v>580</v>
      </c>
      <c r="AG483">
        <f>Tabla1_2[[#This Row],[SALARIO]]/30*2</f>
        <v>77333.333333333328</v>
      </c>
      <c r="AH483">
        <v>0</v>
      </c>
      <c r="AI483">
        <f>Tabla1_2[[#This Row],[Prima]]+Tabla1_2[[#This Row],[Censantias]]+Tabla1_2[[#This Row],[Base Minima]]+Tabla1_2[[#This Row],[Subsidio de Transporte]]</f>
        <v>1330133.3333333333</v>
      </c>
      <c r="AJ483">
        <f>Tabla1_2[[#This Row],[Pago Neto]]*24</f>
        <v>31923200</v>
      </c>
      <c r="AK483">
        <v>0</v>
      </c>
      <c r="AL483">
        <v>20000</v>
      </c>
      <c r="AM483">
        <v>15</v>
      </c>
    </row>
    <row r="484" spans="1:39" x14ac:dyDescent="0.35">
      <c r="A484" t="s">
        <v>5158</v>
      </c>
      <c r="B484" t="s">
        <v>490</v>
      </c>
      <c r="C484" s="1">
        <v>26094</v>
      </c>
      <c r="D484" t="s">
        <v>1968</v>
      </c>
      <c r="E484" t="s">
        <v>1969</v>
      </c>
      <c r="F484" t="s">
        <v>4158</v>
      </c>
      <c r="G484" t="s">
        <v>3170</v>
      </c>
      <c r="H484" s="1">
        <v>39320.320532407408</v>
      </c>
      <c r="I484" t="s">
        <v>3674</v>
      </c>
      <c r="J484">
        <v>1160000</v>
      </c>
      <c r="K484">
        <v>15</v>
      </c>
      <c r="L484">
        <f>Tabla1_2[[#This Row],[SALARIO]]/30*Tabla1_2[[#This Row],[Dias Liquidados]]</f>
        <v>580000</v>
      </c>
      <c r="M484">
        <f>Tabla1_2[[#This Row],[SALARIO]]/100*14/2</f>
        <v>81200</v>
      </c>
      <c r="N484">
        <v>4</v>
      </c>
      <c r="O484">
        <f>Tabla1_2[[#This Row],[Salario t]]*Tabla1_2[[#This Row],['# de Salarios Minimos]]</f>
        <v>2320000</v>
      </c>
      <c r="P484">
        <f>Tabla1_2[[#This Row],[Salario t]]*12</f>
        <v>6960000</v>
      </c>
      <c r="Q484">
        <v>2</v>
      </c>
      <c r="R484">
        <v>2</v>
      </c>
      <c r="S484">
        <v>50000</v>
      </c>
      <c r="T484">
        <v>250000</v>
      </c>
      <c r="U484">
        <v>5000</v>
      </c>
      <c r="V484">
        <f>Tabla1_2[[#This Row],[SALARIO]]/100*8.4</f>
        <v>97440</v>
      </c>
      <c r="W484">
        <f>Tabla1_2[[#This Row],[Seguridad social]]/2</f>
        <v>48720</v>
      </c>
      <c r="X484">
        <f>Tabla1_2[[#This Row],[Seguridad social]]-Tabla1_2[[#This Row],[salud 4%]]</f>
        <v>48720</v>
      </c>
      <c r="Y484">
        <f>Tabla1_2[[#This Row],[Base Minima]]/30*4</f>
        <v>309333.33333333331</v>
      </c>
      <c r="Z484">
        <f>Tabla1_2[[#This Row],[Fondo de Empleados]]+Tabla1_2[[#This Row],[Seguridad social]]</f>
        <v>406773.33333333331</v>
      </c>
      <c r="AA484">
        <f>Tabla1_2[[#This Row],[SALARIO]]/100*1.4</f>
        <v>16239.999999999998</v>
      </c>
      <c r="AB484">
        <f>Tabla1_2[[#This Row],[Base Minima]]/15*1.5</f>
        <v>232000</v>
      </c>
      <c r="AC484">
        <v>0</v>
      </c>
      <c r="AD484">
        <v>0</v>
      </c>
      <c r="AE484">
        <f>Tabla1_2[[#This Row],[Salario t]]/100*2</f>
        <v>11600</v>
      </c>
      <c r="AF484">
        <f>Tabla1_2[[#This Row],[Censantias]]/100*5</f>
        <v>580</v>
      </c>
      <c r="AG484">
        <f>Tabla1_2[[#This Row],[SALARIO]]/30*2</f>
        <v>77333.333333333328</v>
      </c>
      <c r="AH484">
        <v>0</v>
      </c>
      <c r="AI484">
        <f>Tabla1_2[[#This Row],[Prima]]+Tabla1_2[[#This Row],[Censantias]]+Tabla1_2[[#This Row],[Base Minima]]+Tabla1_2[[#This Row],[Subsidio de Transporte]]</f>
        <v>2490133.3333333335</v>
      </c>
      <c r="AJ484">
        <f>Tabla1_2[[#This Row],[Pago Neto]]*24</f>
        <v>59763200</v>
      </c>
      <c r="AK484">
        <v>0</v>
      </c>
      <c r="AL484">
        <v>20000</v>
      </c>
      <c r="AM484">
        <v>15</v>
      </c>
    </row>
    <row r="485" spans="1:39" x14ac:dyDescent="0.35">
      <c r="A485" t="s">
        <v>5159</v>
      </c>
      <c r="B485" t="s">
        <v>491</v>
      </c>
      <c r="C485" s="1">
        <v>25933</v>
      </c>
      <c r="D485" t="s">
        <v>1963</v>
      </c>
      <c r="E485" t="s">
        <v>1970</v>
      </c>
      <c r="F485" t="s">
        <v>4159</v>
      </c>
      <c r="G485" t="s">
        <v>3171</v>
      </c>
      <c r="H485" s="1">
        <v>39280.830069444448</v>
      </c>
      <c r="I485" t="s">
        <v>3673</v>
      </c>
      <c r="J485">
        <v>1160000</v>
      </c>
      <c r="K485">
        <v>15</v>
      </c>
      <c r="L485">
        <f>Tabla1_2[[#This Row],[SALARIO]]/30*Tabla1_2[[#This Row],[Dias Liquidados]]</f>
        <v>580000</v>
      </c>
      <c r="M485">
        <f>Tabla1_2[[#This Row],[SALARIO]]/100*14/2</f>
        <v>81200</v>
      </c>
      <c r="N485">
        <v>4</v>
      </c>
      <c r="O485">
        <f>Tabla1_2[[#This Row],[Salario t]]*Tabla1_2[[#This Row],['# de Salarios Minimos]]</f>
        <v>2320000</v>
      </c>
      <c r="P485">
        <f>Tabla1_2[[#This Row],[Salario t]]*12</f>
        <v>6960000</v>
      </c>
      <c r="Q485">
        <v>2</v>
      </c>
      <c r="R485">
        <v>2</v>
      </c>
      <c r="S485">
        <v>50000</v>
      </c>
      <c r="T485">
        <v>250000</v>
      </c>
      <c r="U485">
        <v>5000</v>
      </c>
      <c r="V485">
        <f>Tabla1_2[[#This Row],[SALARIO]]/100*8.4</f>
        <v>97440</v>
      </c>
      <c r="W485">
        <f>Tabla1_2[[#This Row],[Seguridad social]]/2</f>
        <v>48720</v>
      </c>
      <c r="X485">
        <f>Tabla1_2[[#This Row],[Seguridad social]]-Tabla1_2[[#This Row],[salud 4%]]</f>
        <v>48720</v>
      </c>
      <c r="Y485">
        <f>Tabla1_2[[#This Row],[Base Minima]]/30*4</f>
        <v>309333.33333333331</v>
      </c>
      <c r="Z485">
        <f>Tabla1_2[[#This Row],[Fondo de Empleados]]+Tabla1_2[[#This Row],[Seguridad social]]</f>
        <v>406773.33333333331</v>
      </c>
      <c r="AA485">
        <f>Tabla1_2[[#This Row],[SALARIO]]/100*1.4</f>
        <v>16239.999999999998</v>
      </c>
      <c r="AB485">
        <f>Tabla1_2[[#This Row],[Base Minima]]/15*1.5</f>
        <v>232000</v>
      </c>
      <c r="AC485">
        <v>0</v>
      </c>
      <c r="AD485">
        <v>0</v>
      </c>
      <c r="AE485">
        <f>Tabla1_2[[#This Row],[Salario t]]/100*2</f>
        <v>11600</v>
      </c>
      <c r="AF485">
        <f>Tabla1_2[[#This Row],[Censantias]]/100*5</f>
        <v>580</v>
      </c>
      <c r="AG485">
        <f>Tabla1_2[[#This Row],[SALARIO]]/30*2</f>
        <v>77333.333333333328</v>
      </c>
      <c r="AH485">
        <v>0</v>
      </c>
      <c r="AI485">
        <f>Tabla1_2[[#This Row],[Prima]]+Tabla1_2[[#This Row],[Censantias]]+Tabla1_2[[#This Row],[Base Minima]]+Tabla1_2[[#This Row],[Subsidio de Transporte]]</f>
        <v>2490133.3333333335</v>
      </c>
      <c r="AJ485">
        <f>Tabla1_2[[#This Row],[Pago Neto]]*24</f>
        <v>59763200</v>
      </c>
      <c r="AK485">
        <v>0</v>
      </c>
      <c r="AL485">
        <v>20000</v>
      </c>
      <c r="AM485">
        <v>15</v>
      </c>
    </row>
    <row r="486" spans="1:39" x14ac:dyDescent="0.35">
      <c r="A486" t="s">
        <v>5160</v>
      </c>
      <c r="B486" t="s">
        <v>492</v>
      </c>
      <c r="C486" s="1">
        <v>36648</v>
      </c>
      <c r="D486" t="s">
        <v>1971</v>
      </c>
      <c r="E486" t="s">
        <v>1963</v>
      </c>
      <c r="F486" t="s">
        <v>4160</v>
      </c>
      <c r="G486" t="s">
        <v>3172</v>
      </c>
      <c r="H486" s="1">
        <v>40866.096319444441</v>
      </c>
      <c r="I486" t="s">
        <v>3672</v>
      </c>
      <c r="J486">
        <v>1160000</v>
      </c>
      <c r="K486">
        <v>15</v>
      </c>
      <c r="L486">
        <f>Tabla1_2[[#This Row],[SALARIO]]/30*Tabla1_2[[#This Row],[Dias Liquidados]]</f>
        <v>580000</v>
      </c>
      <c r="M486">
        <f>Tabla1_2[[#This Row],[SALARIO]]/100*14/2</f>
        <v>81200</v>
      </c>
      <c r="N486">
        <v>4</v>
      </c>
      <c r="O486">
        <f>Tabla1_2[[#This Row],[Salario t]]*Tabla1_2[[#This Row],['# de Salarios Minimos]]</f>
        <v>2320000</v>
      </c>
      <c r="P486">
        <f>Tabla1_2[[#This Row],[Salario t]]*12</f>
        <v>6960000</v>
      </c>
      <c r="Q486">
        <v>2</v>
      </c>
      <c r="R486">
        <v>2</v>
      </c>
      <c r="S486">
        <v>50000</v>
      </c>
      <c r="T486">
        <v>250000</v>
      </c>
      <c r="U486">
        <v>5000</v>
      </c>
      <c r="V486">
        <f>Tabla1_2[[#This Row],[SALARIO]]/100*8.4</f>
        <v>97440</v>
      </c>
      <c r="W486">
        <f>Tabla1_2[[#This Row],[Seguridad social]]/2</f>
        <v>48720</v>
      </c>
      <c r="X486">
        <f>Tabla1_2[[#This Row],[Seguridad social]]-Tabla1_2[[#This Row],[salud 4%]]</f>
        <v>48720</v>
      </c>
      <c r="Y486">
        <f>Tabla1_2[[#This Row],[Base Minima]]/30*4</f>
        <v>309333.33333333331</v>
      </c>
      <c r="Z486">
        <f>Tabla1_2[[#This Row],[Fondo de Empleados]]+Tabla1_2[[#This Row],[Seguridad social]]</f>
        <v>406773.33333333331</v>
      </c>
      <c r="AA486">
        <f>Tabla1_2[[#This Row],[SALARIO]]/100*1.4</f>
        <v>16239.999999999998</v>
      </c>
      <c r="AB486">
        <f>Tabla1_2[[#This Row],[Base Minima]]/15*1.5</f>
        <v>232000</v>
      </c>
      <c r="AC486">
        <v>0</v>
      </c>
      <c r="AD486">
        <v>0</v>
      </c>
      <c r="AE486">
        <f>Tabla1_2[[#This Row],[Salario t]]/100*2</f>
        <v>11600</v>
      </c>
      <c r="AF486">
        <f>Tabla1_2[[#This Row],[Censantias]]/100*5</f>
        <v>580</v>
      </c>
      <c r="AG486">
        <f>Tabla1_2[[#This Row],[SALARIO]]/30*2</f>
        <v>77333.333333333328</v>
      </c>
      <c r="AH486">
        <v>0</v>
      </c>
      <c r="AI486">
        <f>Tabla1_2[[#This Row],[Prima]]+Tabla1_2[[#This Row],[Censantias]]+Tabla1_2[[#This Row],[Base Minima]]+Tabla1_2[[#This Row],[Subsidio de Transporte]]</f>
        <v>2490133.3333333335</v>
      </c>
      <c r="AJ486">
        <f>Tabla1_2[[#This Row],[Pago Neto]]*24</f>
        <v>59763200</v>
      </c>
      <c r="AK486">
        <v>0</v>
      </c>
      <c r="AL486">
        <v>20000</v>
      </c>
      <c r="AM486">
        <v>15</v>
      </c>
    </row>
    <row r="487" spans="1:39" x14ac:dyDescent="0.35">
      <c r="A487" t="s">
        <v>5161</v>
      </c>
      <c r="B487" t="s">
        <v>493</v>
      </c>
      <c r="C487" s="1">
        <v>29069</v>
      </c>
      <c r="D487" t="s">
        <v>1972</v>
      </c>
      <c r="E487" t="s">
        <v>1973</v>
      </c>
      <c r="F487" t="s">
        <v>4161</v>
      </c>
      <c r="G487" t="s">
        <v>3173</v>
      </c>
      <c r="H487" s="1">
        <v>44001.318078703705</v>
      </c>
      <c r="I487" t="s">
        <v>3673</v>
      </c>
      <c r="J487">
        <v>1160000</v>
      </c>
      <c r="K487">
        <v>15</v>
      </c>
      <c r="L487">
        <f>Tabla1_2[[#This Row],[SALARIO]]/30*Tabla1_2[[#This Row],[Dias Liquidados]]</f>
        <v>580000</v>
      </c>
      <c r="M487">
        <f>Tabla1_2[[#This Row],[SALARIO]]/100*14/2</f>
        <v>81200</v>
      </c>
      <c r="N487">
        <v>5</v>
      </c>
      <c r="O487">
        <f>Tabla1_2[[#This Row],[Salario t]]*Tabla1_2[[#This Row],['# de Salarios Minimos]]</f>
        <v>2900000</v>
      </c>
      <c r="P487">
        <f>Tabla1_2[[#This Row],[Salario t]]*12</f>
        <v>6960000</v>
      </c>
      <c r="Q487">
        <v>2</v>
      </c>
      <c r="R487">
        <v>2</v>
      </c>
      <c r="S487">
        <v>50000</v>
      </c>
      <c r="T487">
        <v>250000</v>
      </c>
      <c r="U487">
        <v>5000</v>
      </c>
      <c r="V487">
        <f>Tabla1_2[[#This Row],[SALARIO]]/100*8.4</f>
        <v>97440</v>
      </c>
      <c r="W487">
        <f>Tabla1_2[[#This Row],[Seguridad social]]/2</f>
        <v>48720</v>
      </c>
      <c r="X487">
        <f>Tabla1_2[[#This Row],[Seguridad social]]-Tabla1_2[[#This Row],[salud 4%]]</f>
        <v>48720</v>
      </c>
      <c r="Y487">
        <f>Tabla1_2[[#This Row],[Base Minima]]/30*4</f>
        <v>386666.66666666669</v>
      </c>
      <c r="Z487">
        <f>Tabla1_2[[#This Row],[Fondo de Empleados]]+Tabla1_2[[#This Row],[Seguridad social]]</f>
        <v>484106.66666666669</v>
      </c>
      <c r="AA487">
        <f>Tabla1_2[[#This Row],[SALARIO]]/100*1.4</f>
        <v>16239.999999999998</v>
      </c>
      <c r="AB487">
        <f>Tabla1_2[[#This Row],[Base Minima]]/15*1.5</f>
        <v>290000</v>
      </c>
      <c r="AC487">
        <v>0</v>
      </c>
      <c r="AD487">
        <v>0</v>
      </c>
      <c r="AE487">
        <f>Tabla1_2[[#This Row],[Salario t]]/100*2</f>
        <v>11600</v>
      </c>
      <c r="AF487">
        <f>Tabla1_2[[#This Row],[Censantias]]/100*5</f>
        <v>580</v>
      </c>
      <c r="AG487">
        <f>Tabla1_2[[#This Row],[SALARIO]]/30*2</f>
        <v>77333.333333333328</v>
      </c>
      <c r="AH487">
        <v>0</v>
      </c>
      <c r="AI487">
        <f>Tabla1_2[[#This Row],[Prima]]+Tabla1_2[[#This Row],[Censantias]]+Tabla1_2[[#This Row],[Base Minima]]+Tabla1_2[[#This Row],[Subsidio de Transporte]]</f>
        <v>3070133.3333333335</v>
      </c>
      <c r="AJ487">
        <f>Tabla1_2[[#This Row],[Pago Neto]]*24</f>
        <v>73683200</v>
      </c>
      <c r="AK487">
        <v>0</v>
      </c>
      <c r="AL487">
        <v>20000</v>
      </c>
      <c r="AM487">
        <v>15</v>
      </c>
    </row>
    <row r="488" spans="1:39" x14ac:dyDescent="0.35">
      <c r="A488" t="s">
        <v>5162</v>
      </c>
      <c r="B488" t="s">
        <v>494</v>
      </c>
      <c r="C488" s="1">
        <v>33341</v>
      </c>
      <c r="D488" t="s">
        <v>1963</v>
      </c>
      <c r="E488" t="s">
        <v>1974</v>
      </c>
      <c r="F488" t="s">
        <v>4162</v>
      </c>
      <c r="G488" t="s">
        <v>3174</v>
      </c>
      <c r="H488" s="1">
        <v>38918.742800925924</v>
      </c>
      <c r="I488" t="s">
        <v>3674</v>
      </c>
      <c r="J488">
        <v>1160000</v>
      </c>
      <c r="K488">
        <v>15</v>
      </c>
      <c r="L488">
        <f>Tabla1_2[[#This Row],[SALARIO]]/30*Tabla1_2[[#This Row],[Dias Liquidados]]</f>
        <v>580000</v>
      </c>
      <c r="M488">
        <f>Tabla1_2[[#This Row],[SALARIO]]/100*14/2</f>
        <v>81200</v>
      </c>
      <c r="N488">
        <v>5</v>
      </c>
      <c r="O488">
        <f>Tabla1_2[[#This Row],[Salario t]]*Tabla1_2[[#This Row],['# de Salarios Minimos]]</f>
        <v>2900000</v>
      </c>
      <c r="P488">
        <f>Tabla1_2[[#This Row],[Salario t]]*12</f>
        <v>6960000</v>
      </c>
      <c r="Q488">
        <v>2</v>
      </c>
      <c r="R488">
        <v>2</v>
      </c>
      <c r="S488">
        <v>50000</v>
      </c>
      <c r="T488">
        <v>250000</v>
      </c>
      <c r="U488">
        <v>5000</v>
      </c>
      <c r="V488">
        <f>Tabla1_2[[#This Row],[SALARIO]]/100*8.4</f>
        <v>97440</v>
      </c>
      <c r="W488">
        <f>Tabla1_2[[#This Row],[Seguridad social]]/2</f>
        <v>48720</v>
      </c>
      <c r="X488">
        <f>Tabla1_2[[#This Row],[Seguridad social]]-Tabla1_2[[#This Row],[salud 4%]]</f>
        <v>48720</v>
      </c>
      <c r="Y488">
        <f>Tabla1_2[[#This Row],[Base Minima]]/30*4</f>
        <v>386666.66666666669</v>
      </c>
      <c r="Z488">
        <f>Tabla1_2[[#This Row],[Fondo de Empleados]]+Tabla1_2[[#This Row],[Seguridad social]]</f>
        <v>484106.66666666669</v>
      </c>
      <c r="AA488">
        <f>Tabla1_2[[#This Row],[SALARIO]]/100*1.4</f>
        <v>16239.999999999998</v>
      </c>
      <c r="AB488">
        <f>Tabla1_2[[#This Row],[Base Minima]]/15*1.5</f>
        <v>290000</v>
      </c>
      <c r="AC488">
        <v>0</v>
      </c>
      <c r="AD488">
        <v>0</v>
      </c>
      <c r="AE488">
        <f>Tabla1_2[[#This Row],[Salario t]]/100*2</f>
        <v>11600</v>
      </c>
      <c r="AF488">
        <f>Tabla1_2[[#This Row],[Censantias]]/100*5</f>
        <v>580</v>
      </c>
      <c r="AG488">
        <f>Tabla1_2[[#This Row],[SALARIO]]/30*2</f>
        <v>77333.333333333328</v>
      </c>
      <c r="AH488">
        <v>0</v>
      </c>
      <c r="AI488">
        <f>Tabla1_2[[#This Row],[Prima]]+Tabla1_2[[#This Row],[Censantias]]+Tabla1_2[[#This Row],[Base Minima]]+Tabla1_2[[#This Row],[Subsidio de Transporte]]</f>
        <v>3070133.3333333335</v>
      </c>
      <c r="AJ488">
        <f>Tabla1_2[[#This Row],[Pago Neto]]*24</f>
        <v>73683200</v>
      </c>
      <c r="AK488">
        <v>0</v>
      </c>
      <c r="AL488">
        <v>20000</v>
      </c>
      <c r="AM488">
        <v>15</v>
      </c>
    </row>
    <row r="489" spans="1:39" x14ac:dyDescent="0.35">
      <c r="A489" t="s">
        <v>5163</v>
      </c>
      <c r="B489" t="s">
        <v>495</v>
      </c>
      <c r="C489" s="1">
        <v>30260</v>
      </c>
      <c r="D489" t="s">
        <v>1975</v>
      </c>
      <c r="E489" t="s">
        <v>1963</v>
      </c>
      <c r="F489" t="s">
        <v>4163</v>
      </c>
      <c r="G489" t="s">
        <v>3175</v>
      </c>
      <c r="H489" s="1">
        <v>40637.337731481479</v>
      </c>
      <c r="I489" t="s">
        <v>3674</v>
      </c>
      <c r="J489">
        <v>1160000</v>
      </c>
      <c r="K489">
        <v>15</v>
      </c>
      <c r="L489">
        <f>Tabla1_2[[#This Row],[SALARIO]]/30*Tabla1_2[[#This Row],[Dias Liquidados]]</f>
        <v>580000</v>
      </c>
      <c r="M489">
        <f>Tabla1_2[[#This Row],[SALARIO]]/100*14/2</f>
        <v>81200</v>
      </c>
      <c r="N489">
        <v>6</v>
      </c>
      <c r="O489">
        <f>Tabla1_2[[#This Row],[Salario t]]*Tabla1_2[[#This Row],['# de Salarios Minimos]]</f>
        <v>3480000</v>
      </c>
      <c r="P489">
        <f>Tabla1_2[[#This Row],[Salario t]]*12</f>
        <v>6960000</v>
      </c>
      <c r="Q489">
        <v>2</v>
      </c>
      <c r="R489">
        <v>2</v>
      </c>
      <c r="S489">
        <v>50000</v>
      </c>
      <c r="T489">
        <v>250000</v>
      </c>
      <c r="U489">
        <v>5000</v>
      </c>
      <c r="V489">
        <f>Tabla1_2[[#This Row],[SALARIO]]/100*8.4</f>
        <v>97440</v>
      </c>
      <c r="W489">
        <f>Tabla1_2[[#This Row],[Seguridad social]]/2</f>
        <v>48720</v>
      </c>
      <c r="X489">
        <f>Tabla1_2[[#This Row],[Seguridad social]]-Tabla1_2[[#This Row],[salud 4%]]</f>
        <v>48720</v>
      </c>
      <c r="Y489">
        <f>Tabla1_2[[#This Row],[Base Minima]]/30*4</f>
        <v>464000</v>
      </c>
      <c r="Z489">
        <f>Tabla1_2[[#This Row],[Fondo de Empleados]]+Tabla1_2[[#This Row],[Seguridad social]]</f>
        <v>561440</v>
      </c>
      <c r="AA489">
        <f>Tabla1_2[[#This Row],[SALARIO]]/100*1.4</f>
        <v>16239.999999999998</v>
      </c>
      <c r="AB489">
        <f>Tabla1_2[[#This Row],[Base Minima]]/15*1.5</f>
        <v>348000</v>
      </c>
      <c r="AC489">
        <v>0</v>
      </c>
      <c r="AD489">
        <v>0</v>
      </c>
      <c r="AE489">
        <f>Tabla1_2[[#This Row],[Salario t]]/100*2</f>
        <v>11600</v>
      </c>
      <c r="AF489">
        <f>Tabla1_2[[#This Row],[Censantias]]/100*5</f>
        <v>580</v>
      </c>
      <c r="AG489">
        <f>Tabla1_2[[#This Row],[SALARIO]]/30*2</f>
        <v>77333.333333333328</v>
      </c>
      <c r="AH489">
        <v>0</v>
      </c>
      <c r="AI489">
        <f>Tabla1_2[[#This Row],[Prima]]+Tabla1_2[[#This Row],[Censantias]]+Tabla1_2[[#This Row],[Base Minima]]+Tabla1_2[[#This Row],[Subsidio de Transporte]]</f>
        <v>3650133.3333333335</v>
      </c>
      <c r="AJ489">
        <f>Tabla1_2[[#This Row],[Pago Neto]]*24</f>
        <v>87603200</v>
      </c>
      <c r="AK489">
        <v>0</v>
      </c>
      <c r="AL489">
        <v>20000</v>
      </c>
      <c r="AM489">
        <v>15</v>
      </c>
    </row>
    <row r="490" spans="1:39" x14ac:dyDescent="0.35">
      <c r="A490" t="s">
        <v>5164</v>
      </c>
      <c r="B490" t="s">
        <v>496</v>
      </c>
      <c r="C490" s="1">
        <v>36454</v>
      </c>
      <c r="D490" t="s">
        <v>1976</v>
      </c>
      <c r="E490" t="s">
        <v>1977</v>
      </c>
      <c r="F490" t="s">
        <v>4164</v>
      </c>
      <c r="G490" t="s">
        <v>3176</v>
      </c>
      <c r="H490" s="1">
        <v>38790.970196759263</v>
      </c>
      <c r="I490" t="s">
        <v>3674</v>
      </c>
      <c r="J490">
        <v>1160000</v>
      </c>
      <c r="K490">
        <v>15</v>
      </c>
      <c r="L490">
        <f>Tabla1_2[[#This Row],[SALARIO]]/30*Tabla1_2[[#This Row],[Dias Liquidados]]</f>
        <v>580000</v>
      </c>
      <c r="M490">
        <f>Tabla1_2[[#This Row],[SALARIO]]/100*14/2</f>
        <v>81200</v>
      </c>
      <c r="N490">
        <v>6</v>
      </c>
      <c r="O490">
        <f>Tabla1_2[[#This Row],[Salario t]]*Tabla1_2[[#This Row],['# de Salarios Minimos]]</f>
        <v>3480000</v>
      </c>
      <c r="P490">
        <f>Tabla1_2[[#This Row],[Salario t]]*12</f>
        <v>6960000</v>
      </c>
      <c r="Q490">
        <v>2</v>
      </c>
      <c r="R490">
        <v>2</v>
      </c>
      <c r="S490">
        <v>50000</v>
      </c>
      <c r="T490">
        <v>250000</v>
      </c>
      <c r="U490">
        <v>5000</v>
      </c>
      <c r="V490">
        <f>Tabla1_2[[#This Row],[SALARIO]]/100*8.4</f>
        <v>97440</v>
      </c>
      <c r="W490">
        <f>Tabla1_2[[#This Row],[Seguridad social]]/2</f>
        <v>48720</v>
      </c>
      <c r="X490">
        <f>Tabla1_2[[#This Row],[Seguridad social]]-Tabla1_2[[#This Row],[salud 4%]]</f>
        <v>48720</v>
      </c>
      <c r="Y490">
        <f>Tabla1_2[[#This Row],[Base Minima]]/30*4</f>
        <v>464000</v>
      </c>
      <c r="Z490">
        <f>Tabla1_2[[#This Row],[Fondo de Empleados]]+Tabla1_2[[#This Row],[Seguridad social]]</f>
        <v>561440</v>
      </c>
      <c r="AA490">
        <f>Tabla1_2[[#This Row],[SALARIO]]/100*1.4</f>
        <v>16239.999999999998</v>
      </c>
      <c r="AB490">
        <f>Tabla1_2[[#This Row],[Base Minima]]/15*1.5</f>
        <v>348000</v>
      </c>
      <c r="AC490">
        <v>0</v>
      </c>
      <c r="AD490">
        <v>0</v>
      </c>
      <c r="AE490">
        <f>Tabla1_2[[#This Row],[Salario t]]/100*2</f>
        <v>11600</v>
      </c>
      <c r="AF490">
        <f>Tabla1_2[[#This Row],[Censantias]]/100*5</f>
        <v>580</v>
      </c>
      <c r="AG490">
        <f>Tabla1_2[[#This Row],[SALARIO]]/30*2</f>
        <v>77333.333333333328</v>
      </c>
      <c r="AH490">
        <v>0</v>
      </c>
      <c r="AI490">
        <f>Tabla1_2[[#This Row],[Prima]]+Tabla1_2[[#This Row],[Censantias]]+Tabla1_2[[#This Row],[Base Minima]]+Tabla1_2[[#This Row],[Subsidio de Transporte]]</f>
        <v>3650133.3333333335</v>
      </c>
      <c r="AJ490">
        <f>Tabla1_2[[#This Row],[Pago Neto]]*24</f>
        <v>87603200</v>
      </c>
      <c r="AK490">
        <v>0</v>
      </c>
      <c r="AL490">
        <v>20000</v>
      </c>
      <c r="AM490">
        <v>15</v>
      </c>
    </row>
    <row r="491" spans="1:39" x14ac:dyDescent="0.35">
      <c r="A491" t="s">
        <v>5165</v>
      </c>
      <c r="B491" t="s">
        <v>497</v>
      </c>
      <c r="C491" s="1">
        <v>33268</v>
      </c>
      <c r="D491" t="s">
        <v>1963</v>
      </c>
      <c r="E491" t="s">
        <v>1978</v>
      </c>
      <c r="F491" t="s">
        <v>4165</v>
      </c>
      <c r="G491" t="s">
        <v>3177</v>
      </c>
      <c r="H491" s="1">
        <v>41373.765300925923</v>
      </c>
      <c r="I491" t="s">
        <v>3671</v>
      </c>
      <c r="J491">
        <v>1160000</v>
      </c>
      <c r="K491">
        <v>15</v>
      </c>
      <c r="L491">
        <f>Tabla1_2[[#This Row],[SALARIO]]/30*Tabla1_2[[#This Row],[Dias Liquidados]]</f>
        <v>580000</v>
      </c>
      <c r="M491">
        <f>Tabla1_2[[#This Row],[SALARIO]]/100*14/2</f>
        <v>81200</v>
      </c>
      <c r="N491">
        <v>1</v>
      </c>
      <c r="O491">
        <f>Tabla1_2[[#This Row],[Salario t]]*Tabla1_2[[#This Row],['# de Salarios Minimos]]</f>
        <v>580000</v>
      </c>
      <c r="P491">
        <f>Tabla1_2[[#This Row],[Salario t]]*12</f>
        <v>6960000</v>
      </c>
      <c r="Q491">
        <v>2</v>
      </c>
      <c r="R491">
        <v>2</v>
      </c>
      <c r="S491">
        <v>50000</v>
      </c>
      <c r="T491">
        <v>250000</v>
      </c>
      <c r="U491">
        <v>5000</v>
      </c>
      <c r="V491">
        <f>Tabla1_2[[#This Row],[SALARIO]]/100*8.4</f>
        <v>97440</v>
      </c>
      <c r="W491">
        <f>Tabla1_2[[#This Row],[Seguridad social]]/2</f>
        <v>48720</v>
      </c>
      <c r="X491">
        <f>Tabla1_2[[#This Row],[Seguridad social]]-Tabla1_2[[#This Row],[salud 4%]]</f>
        <v>48720</v>
      </c>
      <c r="Y491">
        <f>Tabla1_2[[#This Row],[Base Minima]]/30*4</f>
        <v>77333.333333333328</v>
      </c>
      <c r="Z491">
        <f>Tabla1_2[[#This Row],[Fondo de Empleados]]+Tabla1_2[[#This Row],[Seguridad social]]</f>
        <v>174773.33333333331</v>
      </c>
      <c r="AA491">
        <f>Tabla1_2[[#This Row],[SALARIO]]/100*1.4</f>
        <v>16239.999999999998</v>
      </c>
      <c r="AB491">
        <f>Tabla1_2[[#This Row],[Base Minima]]/15*1.5</f>
        <v>58000</v>
      </c>
      <c r="AC491">
        <v>0</v>
      </c>
      <c r="AD491">
        <v>0</v>
      </c>
      <c r="AE491">
        <f>Tabla1_2[[#This Row],[Salario t]]/100*2</f>
        <v>11600</v>
      </c>
      <c r="AF491">
        <f>Tabla1_2[[#This Row],[Censantias]]/100*5</f>
        <v>580</v>
      </c>
      <c r="AG491">
        <f>Tabla1_2[[#This Row],[SALARIO]]/30*2</f>
        <v>77333.333333333328</v>
      </c>
      <c r="AH491">
        <v>0</v>
      </c>
      <c r="AI491">
        <f>Tabla1_2[[#This Row],[Prima]]+Tabla1_2[[#This Row],[Censantias]]+Tabla1_2[[#This Row],[Base Minima]]+Tabla1_2[[#This Row],[Subsidio de Transporte]]</f>
        <v>750133.33333333337</v>
      </c>
      <c r="AJ491">
        <f>Tabla1_2[[#This Row],[Pago Neto]]*24</f>
        <v>18003200</v>
      </c>
      <c r="AK491">
        <v>0</v>
      </c>
      <c r="AL491">
        <v>20000</v>
      </c>
      <c r="AM491">
        <v>15</v>
      </c>
    </row>
    <row r="492" spans="1:39" x14ac:dyDescent="0.35">
      <c r="A492" t="s">
        <v>5166</v>
      </c>
      <c r="B492" t="s">
        <v>498</v>
      </c>
      <c r="C492" s="1">
        <v>33286</v>
      </c>
      <c r="D492" t="s">
        <v>1979</v>
      </c>
      <c r="E492" t="s">
        <v>1963</v>
      </c>
      <c r="F492" t="s">
        <v>4166</v>
      </c>
      <c r="G492" t="s">
        <v>3178</v>
      </c>
      <c r="H492" s="1">
        <v>38899.095324074071</v>
      </c>
      <c r="I492" t="s">
        <v>3672</v>
      </c>
      <c r="J492">
        <v>1160000</v>
      </c>
      <c r="K492">
        <v>15</v>
      </c>
      <c r="L492">
        <f>Tabla1_2[[#This Row],[SALARIO]]/30*Tabla1_2[[#This Row],[Dias Liquidados]]</f>
        <v>580000</v>
      </c>
      <c r="M492">
        <f>Tabla1_2[[#This Row],[SALARIO]]/100*14/2</f>
        <v>81200</v>
      </c>
      <c r="N492">
        <v>1</v>
      </c>
      <c r="O492">
        <f>Tabla1_2[[#This Row],[Salario t]]*Tabla1_2[[#This Row],['# de Salarios Minimos]]</f>
        <v>580000</v>
      </c>
      <c r="P492">
        <f>Tabla1_2[[#This Row],[Salario t]]*12</f>
        <v>6960000</v>
      </c>
      <c r="Q492">
        <v>2</v>
      </c>
      <c r="R492">
        <v>2</v>
      </c>
      <c r="S492">
        <v>50000</v>
      </c>
      <c r="T492">
        <v>250000</v>
      </c>
      <c r="U492">
        <v>5000</v>
      </c>
      <c r="V492">
        <f>Tabla1_2[[#This Row],[SALARIO]]/100*8.4</f>
        <v>97440</v>
      </c>
      <c r="W492">
        <f>Tabla1_2[[#This Row],[Seguridad social]]/2</f>
        <v>48720</v>
      </c>
      <c r="X492">
        <f>Tabla1_2[[#This Row],[Seguridad social]]-Tabla1_2[[#This Row],[salud 4%]]</f>
        <v>48720</v>
      </c>
      <c r="Y492">
        <f>Tabla1_2[[#This Row],[Base Minima]]/30*4</f>
        <v>77333.333333333328</v>
      </c>
      <c r="Z492">
        <f>Tabla1_2[[#This Row],[Fondo de Empleados]]+Tabla1_2[[#This Row],[Seguridad social]]</f>
        <v>174773.33333333331</v>
      </c>
      <c r="AA492">
        <f>Tabla1_2[[#This Row],[SALARIO]]/100*1.4</f>
        <v>16239.999999999998</v>
      </c>
      <c r="AB492">
        <f>Tabla1_2[[#This Row],[Base Minima]]/15*1.5</f>
        <v>58000</v>
      </c>
      <c r="AC492">
        <v>0</v>
      </c>
      <c r="AD492">
        <v>0</v>
      </c>
      <c r="AE492">
        <f>Tabla1_2[[#This Row],[Salario t]]/100*2</f>
        <v>11600</v>
      </c>
      <c r="AF492">
        <f>Tabla1_2[[#This Row],[Censantias]]/100*5</f>
        <v>580</v>
      </c>
      <c r="AG492">
        <f>Tabla1_2[[#This Row],[SALARIO]]/30*2</f>
        <v>77333.333333333328</v>
      </c>
      <c r="AH492">
        <v>0</v>
      </c>
      <c r="AI492">
        <f>Tabla1_2[[#This Row],[Prima]]+Tabla1_2[[#This Row],[Censantias]]+Tabla1_2[[#This Row],[Base Minima]]+Tabla1_2[[#This Row],[Subsidio de Transporte]]</f>
        <v>750133.33333333337</v>
      </c>
      <c r="AJ492">
        <f>Tabla1_2[[#This Row],[Pago Neto]]*24</f>
        <v>18003200</v>
      </c>
      <c r="AK492">
        <v>0</v>
      </c>
      <c r="AL492">
        <v>20000</v>
      </c>
      <c r="AM492">
        <v>15</v>
      </c>
    </row>
    <row r="493" spans="1:39" x14ac:dyDescent="0.35">
      <c r="A493" t="s">
        <v>5167</v>
      </c>
      <c r="B493" t="s">
        <v>499</v>
      </c>
      <c r="C493" s="1">
        <v>27009</v>
      </c>
      <c r="D493" t="s">
        <v>1980</v>
      </c>
      <c r="E493" t="s">
        <v>1981</v>
      </c>
      <c r="F493" t="s">
        <v>4167</v>
      </c>
      <c r="G493" t="s">
        <v>3179</v>
      </c>
      <c r="H493" s="1">
        <v>40319.049131944441</v>
      </c>
      <c r="I493" t="s">
        <v>3673</v>
      </c>
      <c r="J493">
        <v>1160000</v>
      </c>
      <c r="K493">
        <v>15</v>
      </c>
      <c r="L493">
        <f>Tabla1_2[[#This Row],[SALARIO]]/30*Tabla1_2[[#This Row],[Dias Liquidados]]</f>
        <v>580000</v>
      </c>
      <c r="M493">
        <f>Tabla1_2[[#This Row],[SALARIO]]/100*14/2</f>
        <v>81200</v>
      </c>
      <c r="N493">
        <v>1</v>
      </c>
      <c r="O493">
        <f>Tabla1_2[[#This Row],[Salario t]]*Tabla1_2[[#This Row],['# de Salarios Minimos]]</f>
        <v>580000</v>
      </c>
      <c r="P493">
        <f>Tabla1_2[[#This Row],[Salario t]]*12</f>
        <v>6960000</v>
      </c>
      <c r="Q493">
        <v>2</v>
      </c>
      <c r="R493">
        <v>2</v>
      </c>
      <c r="S493">
        <v>50000</v>
      </c>
      <c r="T493">
        <v>250000</v>
      </c>
      <c r="U493">
        <v>5000</v>
      </c>
      <c r="V493">
        <f>Tabla1_2[[#This Row],[SALARIO]]/100*8.4</f>
        <v>97440</v>
      </c>
      <c r="W493">
        <f>Tabla1_2[[#This Row],[Seguridad social]]/2</f>
        <v>48720</v>
      </c>
      <c r="X493">
        <f>Tabla1_2[[#This Row],[Seguridad social]]-Tabla1_2[[#This Row],[salud 4%]]</f>
        <v>48720</v>
      </c>
      <c r="Y493">
        <f>Tabla1_2[[#This Row],[Base Minima]]/30*4</f>
        <v>77333.333333333328</v>
      </c>
      <c r="Z493">
        <f>Tabla1_2[[#This Row],[Fondo de Empleados]]+Tabla1_2[[#This Row],[Seguridad social]]</f>
        <v>174773.33333333331</v>
      </c>
      <c r="AA493">
        <f>Tabla1_2[[#This Row],[SALARIO]]/100*1.4</f>
        <v>16239.999999999998</v>
      </c>
      <c r="AB493">
        <f>Tabla1_2[[#This Row],[Base Minima]]/15*1.5</f>
        <v>58000</v>
      </c>
      <c r="AC493">
        <v>0</v>
      </c>
      <c r="AD493">
        <v>0</v>
      </c>
      <c r="AE493">
        <f>Tabla1_2[[#This Row],[Salario t]]/100*2</f>
        <v>11600</v>
      </c>
      <c r="AF493">
        <f>Tabla1_2[[#This Row],[Censantias]]/100*5</f>
        <v>580</v>
      </c>
      <c r="AG493">
        <f>Tabla1_2[[#This Row],[SALARIO]]/30*2</f>
        <v>77333.333333333328</v>
      </c>
      <c r="AH493">
        <v>0</v>
      </c>
      <c r="AI493">
        <f>Tabla1_2[[#This Row],[Prima]]+Tabla1_2[[#This Row],[Censantias]]+Tabla1_2[[#This Row],[Base Minima]]+Tabla1_2[[#This Row],[Subsidio de Transporte]]</f>
        <v>750133.33333333337</v>
      </c>
      <c r="AJ493">
        <f>Tabla1_2[[#This Row],[Pago Neto]]*24</f>
        <v>18003200</v>
      </c>
      <c r="AK493">
        <v>0</v>
      </c>
      <c r="AL493">
        <v>20000</v>
      </c>
      <c r="AM493">
        <v>15</v>
      </c>
    </row>
    <row r="494" spans="1:39" x14ac:dyDescent="0.35">
      <c r="A494" t="s">
        <v>5168</v>
      </c>
      <c r="B494" t="s">
        <v>500</v>
      </c>
      <c r="C494" s="1">
        <v>31966</v>
      </c>
      <c r="D494" t="s">
        <v>1963</v>
      </c>
      <c r="E494" t="s">
        <v>1982</v>
      </c>
      <c r="F494" t="s">
        <v>4168</v>
      </c>
      <c r="G494" t="s">
        <v>3180</v>
      </c>
      <c r="H494" s="1">
        <v>41256.014849537038</v>
      </c>
      <c r="I494" t="s">
        <v>3673</v>
      </c>
      <c r="J494">
        <v>1160000</v>
      </c>
      <c r="K494">
        <v>15</v>
      </c>
      <c r="L494">
        <f>Tabla1_2[[#This Row],[SALARIO]]/30*Tabla1_2[[#This Row],[Dias Liquidados]]</f>
        <v>580000</v>
      </c>
      <c r="M494">
        <f>Tabla1_2[[#This Row],[SALARIO]]/100*14/2</f>
        <v>81200</v>
      </c>
      <c r="N494">
        <v>1</v>
      </c>
      <c r="O494">
        <f>Tabla1_2[[#This Row],[Salario t]]*Tabla1_2[[#This Row],['# de Salarios Minimos]]</f>
        <v>580000</v>
      </c>
      <c r="P494">
        <f>Tabla1_2[[#This Row],[Salario t]]*12</f>
        <v>6960000</v>
      </c>
      <c r="Q494">
        <v>2</v>
      </c>
      <c r="R494">
        <v>2</v>
      </c>
      <c r="S494">
        <v>50000</v>
      </c>
      <c r="T494">
        <v>250000</v>
      </c>
      <c r="U494">
        <v>5000</v>
      </c>
      <c r="V494">
        <f>Tabla1_2[[#This Row],[SALARIO]]/100*8.4</f>
        <v>97440</v>
      </c>
      <c r="W494">
        <f>Tabla1_2[[#This Row],[Seguridad social]]/2</f>
        <v>48720</v>
      </c>
      <c r="X494">
        <f>Tabla1_2[[#This Row],[Seguridad social]]-Tabla1_2[[#This Row],[salud 4%]]</f>
        <v>48720</v>
      </c>
      <c r="Y494">
        <f>Tabla1_2[[#This Row],[Base Minima]]/30*4</f>
        <v>77333.333333333328</v>
      </c>
      <c r="Z494">
        <f>Tabla1_2[[#This Row],[Fondo de Empleados]]+Tabla1_2[[#This Row],[Seguridad social]]</f>
        <v>174773.33333333331</v>
      </c>
      <c r="AA494">
        <f>Tabla1_2[[#This Row],[SALARIO]]/100*1.4</f>
        <v>16239.999999999998</v>
      </c>
      <c r="AB494">
        <f>Tabla1_2[[#This Row],[Base Minima]]/15*1.5</f>
        <v>58000</v>
      </c>
      <c r="AC494">
        <v>0</v>
      </c>
      <c r="AD494">
        <v>0</v>
      </c>
      <c r="AE494">
        <f>Tabla1_2[[#This Row],[Salario t]]/100*2</f>
        <v>11600</v>
      </c>
      <c r="AF494">
        <f>Tabla1_2[[#This Row],[Censantias]]/100*5</f>
        <v>580</v>
      </c>
      <c r="AG494">
        <f>Tabla1_2[[#This Row],[SALARIO]]/30*2</f>
        <v>77333.333333333328</v>
      </c>
      <c r="AH494">
        <v>0</v>
      </c>
      <c r="AI494">
        <f>Tabla1_2[[#This Row],[Prima]]+Tabla1_2[[#This Row],[Censantias]]+Tabla1_2[[#This Row],[Base Minima]]+Tabla1_2[[#This Row],[Subsidio de Transporte]]</f>
        <v>750133.33333333337</v>
      </c>
      <c r="AJ494">
        <f>Tabla1_2[[#This Row],[Pago Neto]]*24</f>
        <v>18003200</v>
      </c>
      <c r="AK494">
        <v>0</v>
      </c>
      <c r="AL494">
        <v>20000</v>
      </c>
      <c r="AM494">
        <v>15</v>
      </c>
    </row>
    <row r="495" spans="1:39" x14ac:dyDescent="0.35">
      <c r="A495" t="s">
        <v>5169</v>
      </c>
      <c r="B495" t="s">
        <v>501</v>
      </c>
      <c r="C495" s="1">
        <v>25733</v>
      </c>
      <c r="D495" t="s">
        <v>1983</v>
      </c>
      <c r="E495" t="s">
        <v>1963</v>
      </c>
      <c r="F495" t="s">
        <v>4169</v>
      </c>
      <c r="G495" t="s">
        <v>3181</v>
      </c>
      <c r="H495" s="1">
        <v>42296.47215277778</v>
      </c>
      <c r="I495" t="s">
        <v>3674</v>
      </c>
      <c r="J495">
        <v>1160000</v>
      </c>
      <c r="K495">
        <v>15</v>
      </c>
      <c r="L495">
        <f>Tabla1_2[[#This Row],[SALARIO]]/30*Tabla1_2[[#This Row],[Dias Liquidados]]</f>
        <v>580000</v>
      </c>
      <c r="M495">
        <f>Tabla1_2[[#This Row],[SALARIO]]/100*14/2</f>
        <v>81200</v>
      </c>
      <c r="N495">
        <v>1</v>
      </c>
      <c r="O495">
        <f>Tabla1_2[[#This Row],[Salario t]]*Tabla1_2[[#This Row],['# de Salarios Minimos]]</f>
        <v>580000</v>
      </c>
      <c r="P495">
        <f>Tabla1_2[[#This Row],[Salario t]]*12</f>
        <v>6960000</v>
      </c>
      <c r="Q495">
        <v>2</v>
      </c>
      <c r="R495">
        <v>2</v>
      </c>
      <c r="S495">
        <v>50000</v>
      </c>
      <c r="T495">
        <v>250000</v>
      </c>
      <c r="U495">
        <v>5000</v>
      </c>
      <c r="V495">
        <f>Tabla1_2[[#This Row],[SALARIO]]/100*8.4</f>
        <v>97440</v>
      </c>
      <c r="W495">
        <f>Tabla1_2[[#This Row],[Seguridad social]]/2</f>
        <v>48720</v>
      </c>
      <c r="X495">
        <f>Tabla1_2[[#This Row],[Seguridad social]]-Tabla1_2[[#This Row],[salud 4%]]</f>
        <v>48720</v>
      </c>
      <c r="Y495">
        <f>Tabla1_2[[#This Row],[Base Minima]]/30*4</f>
        <v>77333.333333333328</v>
      </c>
      <c r="Z495">
        <f>Tabla1_2[[#This Row],[Fondo de Empleados]]+Tabla1_2[[#This Row],[Seguridad social]]</f>
        <v>174773.33333333331</v>
      </c>
      <c r="AA495">
        <f>Tabla1_2[[#This Row],[SALARIO]]/100*1.4</f>
        <v>16239.999999999998</v>
      </c>
      <c r="AB495">
        <f>Tabla1_2[[#This Row],[Base Minima]]/15*1.5</f>
        <v>58000</v>
      </c>
      <c r="AC495">
        <v>0</v>
      </c>
      <c r="AD495">
        <v>0</v>
      </c>
      <c r="AE495">
        <f>Tabla1_2[[#This Row],[Salario t]]/100*2</f>
        <v>11600</v>
      </c>
      <c r="AF495">
        <f>Tabla1_2[[#This Row],[Censantias]]/100*5</f>
        <v>580</v>
      </c>
      <c r="AG495">
        <f>Tabla1_2[[#This Row],[SALARIO]]/30*2</f>
        <v>77333.333333333328</v>
      </c>
      <c r="AH495">
        <v>0</v>
      </c>
      <c r="AI495">
        <f>Tabla1_2[[#This Row],[Prima]]+Tabla1_2[[#This Row],[Censantias]]+Tabla1_2[[#This Row],[Base Minima]]+Tabla1_2[[#This Row],[Subsidio de Transporte]]</f>
        <v>750133.33333333337</v>
      </c>
      <c r="AJ495">
        <f>Tabla1_2[[#This Row],[Pago Neto]]*24</f>
        <v>18003200</v>
      </c>
      <c r="AK495">
        <v>0</v>
      </c>
      <c r="AL495">
        <v>20000</v>
      </c>
      <c r="AM495">
        <v>15</v>
      </c>
    </row>
    <row r="496" spans="1:39" x14ac:dyDescent="0.35">
      <c r="A496" t="s">
        <v>5170</v>
      </c>
      <c r="B496" t="s">
        <v>502</v>
      </c>
      <c r="C496" s="1">
        <v>31573</v>
      </c>
      <c r="D496" t="s">
        <v>1984</v>
      </c>
      <c r="E496" t="s">
        <v>1985</v>
      </c>
      <c r="F496" t="s">
        <v>4170</v>
      </c>
      <c r="G496" t="s">
        <v>3182</v>
      </c>
      <c r="H496" s="1">
        <v>39359.855995370373</v>
      </c>
      <c r="I496" t="s">
        <v>3673</v>
      </c>
      <c r="J496">
        <v>1160000</v>
      </c>
      <c r="K496">
        <v>15</v>
      </c>
      <c r="L496">
        <f>Tabla1_2[[#This Row],[SALARIO]]/30*Tabla1_2[[#This Row],[Dias Liquidados]]</f>
        <v>580000</v>
      </c>
      <c r="M496">
        <f>Tabla1_2[[#This Row],[SALARIO]]/100*14/2</f>
        <v>81200</v>
      </c>
      <c r="N496">
        <v>2</v>
      </c>
      <c r="O496">
        <f>Tabla1_2[[#This Row],[Salario t]]*Tabla1_2[[#This Row],['# de Salarios Minimos]]</f>
        <v>1160000</v>
      </c>
      <c r="P496">
        <f>Tabla1_2[[#This Row],[Salario t]]*12</f>
        <v>6960000</v>
      </c>
      <c r="Q496">
        <v>2</v>
      </c>
      <c r="R496">
        <v>2</v>
      </c>
      <c r="S496">
        <v>50000</v>
      </c>
      <c r="T496">
        <v>250000</v>
      </c>
      <c r="U496">
        <v>5000</v>
      </c>
      <c r="V496">
        <f>Tabla1_2[[#This Row],[SALARIO]]/100*8.4</f>
        <v>97440</v>
      </c>
      <c r="W496">
        <f>Tabla1_2[[#This Row],[Seguridad social]]/2</f>
        <v>48720</v>
      </c>
      <c r="X496">
        <f>Tabla1_2[[#This Row],[Seguridad social]]-Tabla1_2[[#This Row],[salud 4%]]</f>
        <v>48720</v>
      </c>
      <c r="Y496">
        <f>Tabla1_2[[#This Row],[Base Minima]]/30*4</f>
        <v>154666.66666666666</v>
      </c>
      <c r="Z496">
        <f>Tabla1_2[[#This Row],[Fondo de Empleados]]+Tabla1_2[[#This Row],[Seguridad social]]</f>
        <v>252106.66666666666</v>
      </c>
      <c r="AA496">
        <f>Tabla1_2[[#This Row],[SALARIO]]/100*1.4</f>
        <v>16239.999999999998</v>
      </c>
      <c r="AB496">
        <f>Tabla1_2[[#This Row],[Base Minima]]/15*1.5</f>
        <v>116000</v>
      </c>
      <c r="AC496">
        <v>0</v>
      </c>
      <c r="AD496">
        <v>0</v>
      </c>
      <c r="AE496">
        <f>Tabla1_2[[#This Row],[Salario t]]/100*2</f>
        <v>11600</v>
      </c>
      <c r="AF496">
        <f>Tabla1_2[[#This Row],[Censantias]]/100*5</f>
        <v>580</v>
      </c>
      <c r="AG496">
        <f>Tabla1_2[[#This Row],[SALARIO]]/30*2</f>
        <v>77333.333333333328</v>
      </c>
      <c r="AH496">
        <v>0</v>
      </c>
      <c r="AI496">
        <f>Tabla1_2[[#This Row],[Prima]]+Tabla1_2[[#This Row],[Censantias]]+Tabla1_2[[#This Row],[Base Minima]]+Tabla1_2[[#This Row],[Subsidio de Transporte]]</f>
        <v>1330133.3333333333</v>
      </c>
      <c r="AJ496">
        <f>Tabla1_2[[#This Row],[Pago Neto]]*24</f>
        <v>31923200</v>
      </c>
      <c r="AK496">
        <v>0</v>
      </c>
      <c r="AL496">
        <v>20000</v>
      </c>
      <c r="AM496">
        <v>15</v>
      </c>
    </row>
    <row r="497" spans="1:39" x14ac:dyDescent="0.35">
      <c r="A497" t="s">
        <v>5171</v>
      </c>
      <c r="B497" t="s">
        <v>503</v>
      </c>
      <c r="C497" s="1">
        <v>35214</v>
      </c>
      <c r="D497" t="s">
        <v>1963</v>
      </c>
      <c r="E497" t="s">
        <v>1986</v>
      </c>
      <c r="F497" t="s">
        <v>4171</v>
      </c>
      <c r="G497" t="s">
        <v>3183</v>
      </c>
      <c r="H497" s="1">
        <v>43951.22855324074</v>
      </c>
      <c r="I497" t="s">
        <v>3675</v>
      </c>
      <c r="J497">
        <v>1160000</v>
      </c>
      <c r="K497">
        <v>15</v>
      </c>
      <c r="L497">
        <f>Tabla1_2[[#This Row],[SALARIO]]/30*Tabla1_2[[#This Row],[Dias Liquidados]]</f>
        <v>580000</v>
      </c>
      <c r="M497">
        <f>Tabla1_2[[#This Row],[SALARIO]]/100*14/2</f>
        <v>81200</v>
      </c>
      <c r="N497">
        <v>2</v>
      </c>
      <c r="O497">
        <f>Tabla1_2[[#This Row],[Salario t]]*Tabla1_2[[#This Row],['# de Salarios Minimos]]</f>
        <v>1160000</v>
      </c>
      <c r="P497">
        <f>Tabla1_2[[#This Row],[Salario t]]*12</f>
        <v>6960000</v>
      </c>
      <c r="Q497">
        <v>2</v>
      </c>
      <c r="R497">
        <v>2</v>
      </c>
      <c r="S497">
        <v>50000</v>
      </c>
      <c r="T497">
        <v>250000</v>
      </c>
      <c r="U497">
        <v>5000</v>
      </c>
      <c r="V497">
        <f>Tabla1_2[[#This Row],[SALARIO]]/100*8.4</f>
        <v>97440</v>
      </c>
      <c r="W497">
        <f>Tabla1_2[[#This Row],[Seguridad social]]/2</f>
        <v>48720</v>
      </c>
      <c r="X497">
        <f>Tabla1_2[[#This Row],[Seguridad social]]-Tabla1_2[[#This Row],[salud 4%]]</f>
        <v>48720</v>
      </c>
      <c r="Y497">
        <f>Tabla1_2[[#This Row],[Base Minima]]/30*4</f>
        <v>154666.66666666666</v>
      </c>
      <c r="Z497">
        <f>Tabla1_2[[#This Row],[Fondo de Empleados]]+Tabla1_2[[#This Row],[Seguridad social]]</f>
        <v>252106.66666666666</v>
      </c>
      <c r="AA497">
        <f>Tabla1_2[[#This Row],[SALARIO]]/100*1.4</f>
        <v>16239.999999999998</v>
      </c>
      <c r="AB497">
        <f>Tabla1_2[[#This Row],[Base Minima]]/15*1.5</f>
        <v>116000</v>
      </c>
      <c r="AC497">
        <v>0</v>
      </c>
      <c r="AD497">
        <v>0</v>
      </c>
      <c r="AE497">
        <f>Tabla1_2[[#This Row],[Salario t]]/100*2</f>
        <v>11600</v>
      </c>
      <c r="AF497">
        <f>Tabla1_2[[#This Row],[Censantias]]/100*5</f>
        <v>580</v>
      </c>
      <c r="AG497">
        <f>Tabla1_2[[#This Row],[SALARIO]]/30*2</f>
        <v>77333.333333333328</v>
      </c>
      <c r="AH497">
        <v>0</v>
      </c>
      <c r="AI497">
        <f>Tabla1_2[[#This Row],[Prima]]+Tabla1_2[[#This Row],[Censantias]]+Tabla1_2[[#This Row],[Base Minima]]+Tabla1_2[[#This Row],[Subsidio de Transporte]]</f>
        <v>1330133.3333333333</v>
      </c>
      <c r="AJ497">
        <f>Tabla1_2[[#This Row],[Pago Neto]]*24</f>
        <v>31923200</v>
      </c>
      <c r="AK497">
        <v>0</v>
      </c>
      <c r="AL497">
        <v>20000</v>
      </c>
      <c r="AM497">
        <v>15</v>
      </c>
    </row>
    <row r="498" spans="1:39" x14ac:dyDescent="0.35">
      <c r="A498" t="s">
        <v>5172</v>
      </c>
      <c r="B498" t="s">
        <v>504</v>
      </c>
      <c r="C498" s="1">
        <v>26430</v>
      </c>
      <c r="D498" t="s">
        <v>1987</v>
      </c>
      <c r="E498" t="s">
        <v>1963</v>
      </c>
      <c r="F498" t="s">
        <v>4172</v>
      </c>
      <c r="G498" t="s">
        <v>3184</v>
      </c>
      <c r="H498" s="1">
        <v>42719.361620370371</v>
      </c>
      <c r="I498" t="s">
        <v>3673</v>
      </c>
      <c r="J498">
        <v>1160000</v>
      </c>
      <c r="K498">
        <v>15</v>
      </c>
      <c r="L498">
        <f>Tabla1_2[[#This Row],[SALARIO]]/30*Tabla1_2[[#This Row],[Dias Liquidados]]</f>
        <v>580000</v>
      </c>
      <c r="M498">
        <f>Tabla1_2[[#This Row],[SALARIO]]/100*14/2</f>
        <v>81200</v>
      </c>
      <c r="N498">
        <v>2</v>
      </c>
      <c r="O498">
        <f>Tabla1_2[[#This Row],[Salario t]]*Tabla1_2[[#This Row],['# de Salarios Minimos]]</f>
        <v>1160000</v>
      </c>
      <c r="P498">
        <f>Tabla1_2[[#This Row],[Salario t]]*12</f>
        <v>6960000</v>
      </c>
      <c r="Q498">
        <v>2</v>
      </c>
      <c r="R498">
        <v>2</v>
      </c>
      <c r="S498">
        <v>50000</v>
      </c>
      <c r="T498">
        <v>250000</v>
      </c>
      <c r="U498">
        <v>5000</v>
      </c>
      <c r="V498">
        <f>Tabla1_2[[#This Row],[SALARIO]]/100*8.4</f>
        <v>97440</v>
      </c>
      <c r="W498">
        <f>Tabla1_2[[#This Row],[Seguridad social]]/2</f>
        <v>48720</v>
      </c>
      <c r="X498">
        <f>Tabla1_2[[#This Row],[Seguridad social]]-Tabla1_2[[#This Row],[salud 4%]]</f>
        <v>48720</v>
      </c>
      <c r="Y498">
        <f>Tabla1_2[[#This Row],[Base Minima]]/30*4</f>
        <v>154666.66666666666</v>
      </c>
      <c r="Z498">
        <f>Tabla1_2[[#This Row],[Fondo de Empleados]]+Tabla1_2[[#This Row],[Seguridad social]]</f>
        <v>252106.66666666666</v>
      </c>
      <c r="AA498">
        <f>Tabla1_2[[#This Row],[SALARIO]]/100*1.4</f>
        <v>16239.999999999998</v>
      </c>
      <c r="AB498">
        <f>Tabla1_2[[#This Row],[Base Minima]]/15*1.5</f>
        <v>116000</v>
      </c>
      <c r="AC498">
        <v>0</v>
      </c>
      <c r="AD498">
        <v>0</v>
      </c>
      <c r="AE498">
        <f>Tabla1_2[[#This Row],[Salario t]]/100*2</f>
        <v>11600</v>
      </c>
      <c r="AF498">
        <f>Tabla1_2[[#This Row],[Censantias]]/100*5</f>
        <v>580</v>
      </c>
      <c r="AG498">
        <f>Tabla1_2[[#This Row],[SALARIO]]/30*2</f>
        <v>77333.333333333328</v>
      </c>
      <c r="AH498">
        <v>0</v>
      </c>
      <c r="AI498">
        <f>Tabla1_2[[#This Row],[Prima]]+Tabla1_2[[#This Row],[Censantias]]+Tabla1_2[[#This Row],[Base Minima]]+Tabla1_2[[#This Row],[Subsidio de Transporte]]</f>
        <v>1330133.3333333333</v>
      </c>
      <c r="AJ498">
        <f>Tabla1_2[[#This Row],[Pago Neto]]*24</f>
        <v>31923200</v>
      </c>
      <c r="AK498">
        <v>0</v>
      </c>
      <c r="AL498">
        <v>20000</v>
      </c>
      <c r="AM498">
        <v>15</v>
      </c>
    </row>
    <row r="499" spans="1:39" x14ac:dyDescent="0.35">
      <c r="A499" t="s">
        <v>5173</v>
      </c>
      <c r="B499" t="s">
        <v>505</v>
      </c>
      <c r="C499" s="1">
        <v>31169</v>
      </c>
      <c r="D499" t="s">
        <v>1988</v>
      </c>
      <c r="E499" t="s">
        <v>1989</v>
      </c>
      <c r="F499" t="s">
        <v>4173</v>
      </c>
      <c r="G499" t="s">
        <v>3185</v>
      </c>
      <c r="H499" s="1">
        <v>42501.584699074076</v>
      </c>
      <c r="I499" t="s">
        <v>3674</v>
      </c>
      <c r="J499">
        <v>1160000</v>
      </c>
      <c r="K499">
        <v>15</v>
      </c>
      <c r="L499">
        <f>Tabla1_2[[#This Row],[SALARIO]]/30*Tabla1_2[[#This Row],[Dias Liquidados]]</f>
        <v>580000</v>
      </c>
      <c r="M499">
        <f>Tabla1_2[[#This Row],[SALARIO]]/100*14/2</f>
        <v>81200</v>
      </c>
      <c r="N499">
        <v>4</v>
      </c>
      <c r="O499">
        <f>Tabla1_2[[#This Row],[Salario t]]*Tabla1_2[[#This Row],['# de Salarios Minimos]]</f>
        <v>2320000</v>
      </c>
      <c r="P499">
        <f>Tabla1_2[[#This Row],[Salario t]]*12</f>
        <v>6960000</v>
      </c>
      <c r="Q499">
        <v>2</v>
      </c>
      <c r="R499">
        <v>2</v>
      </c>
      <c r="S499">
        <v>50000</v>
      </c>
      <c r="T499">
        <v>250000</v>
      </c>
      <c r="U499">
        <v>5000</v>
      </c>
      <c r="V499">
        <f>Tabla1_2[[#This Row],[SALARIO]]/100*8.4</f>
        <v>97440</v>
      </c>
      <c r="W499">
        <f>Tabla1_2[[#This Row],[Seguridad social]]/2</f>
        <v>48720</v>
      </c>
      <c r="X499">
        <f>Tabla1_2[[#This Row],[Seguridad social]]-Tabla1_2[[#This Row],[salud 4%]]</f>
        <v>48720</v>
      </c>
      <c r="Y499">
        <f>Tabla1_2[[#This Row],[Base Minima]]/30*4</f>
        <v>309333.33333333331</v>
      </c>
      <c r="Z499">
        <f>Tabla1_2[[#This Row],[Fondo de Empleados]]+Tabla1_2[[#This Row],[Seguridad social]]</f>
        <v>406773.33333333331</v>
      </c>
      <c r="AA499">
        <f>Tabla1_2[[#This Row],[SALARIO]]/100*1.4</f>
        <v>16239.999999999998</v>
      </c>
      <c r="AB499">
        <f>Tabla1_2[[#This Row],[Base Minima]]/15*1.5</f>
        <v>232000</v>
      </c>
      <c r="AC499">
        <v>0</v>
      </c>
      <c r="AD499">
        <v>0</v>
      </c>
      <c r="AE499">
        <f>Tabla1_2[[#This Row],[Salario t]]/100*2</f>
        <v>11600</v>
      </c>
      <c r="AF499">
        <f>Tabla1_2[[#This Row],[Censantias]]/100*5</f>
        <v>580</v>
      </c>
      <c r="AG499">
        <f>Tabla1_2[[#This Row],[SALARIO]]/30*2</f>
        <v>77333.333333333328</v>
      </c>
      <c r="AH499">
        <v>0</v>
      </c>
      <c r="AI499">
        <f>Tabla1_2[[#This Row],[Prima]]+Tabla1_2[[#This Row],[Censantias]]+Tabla1_2[[#This Row],[Base Minima]]+Tabla1_2[[#This Row],[Subsidio de Transporte]]</f>
        <v>2490133.3333333335</v>
      </c>
      <c r="AJ499">
        <f>Tabla1_2[[#This Row],[Pago Neto]]*24</f>
        <v>59763200</v>
      </c>
      <c r="AK499">
        <v>0</v>
      </c>
      <c r="AL499">
        <v>20000</v>
      </c>
      <c r="AM499">
        <v>15</v>
      </c>
    </row>
    <row r="500" spans="1:39" x14ac:dyDescent="0.35">
      <c r="A500" t="s">
        <v>5174</v>
      </c>
      <c r="B500" t="s">
        <v>506</v>
      </c>
      <c r="C500" s="1">
        <v>36473</v>
      </c>
      <c r="D500" t="s">
        <v>1963</v>
      </c>
      <c r="E500" t="s">
        <v>1990</v>
      </c>
      <c r="F500" t="s">
        <v>4174</v>
      </c>
      <c r="G500" t="s">
        <v>3186</v>
      </c>
      <c r="H500" s="1">
        <v>41155.792314814818</v>
      </c>
      <c r="I500" t="s">
        <v>3673</v>
      </c>
      <c r="J500">
        <v>1160000</v>
      </c>
      <c r="K500">
        <v>15</v>
      </c>
      <c r="L500">
        <f>Tabla1_2[[#This Row],[SALARIO]]/30*Tabla1_2[[#This Row],[Dias Liquidados]]</f>
        <v>580000</v>
      </c>
      <c r="M500">
        <f>Tabla1_2[[#This Row],[SALARIO]]/100*14/2</f>
        <v>81200</v>
      </c>
      <c r="N500">
        <v>4</v>
      </c>
      <c r="O500">
        <f>Tabla1_2[[#This Row],[Salario t]]*Tabla1_2[[#This Row],['# de Salarios Minimos]]</f>
        <v>2320000</v>
      </c>
      <c r="P500">
        <f>Tabla1_2[[#This Row],[Salario t]]*12</f>
        <v>6960000</v>
      </c>
      <c r="Q500">
        <v>2</v>
      </c>
      <c r="R500">
        <v>2</v>
      </c>
      <c r="S500">
        <v>50000</v>
      </c>
      <c r="T500">
        <v>250000</v>
      </c>
      <c r="U500">
        <v>5000</v>
      </c>
      <c r="V500">
        <f>Tabla1_2[[#This Row],[SALARIO]]/100*8.4</f>
        <v>97440</v>
      </c>
      <c r="W500">
        <f>Tabla1_2[[#This Row],[Seguridad social]]/2</f>
        <v>48720</v>
      </c>
      <c r="X500">
        <f>Tabla1_2[[#This Row],[Seguridad social]]-Tabla1_2[[#This Row],[salud 4%]]</f>
        <v>48720</v>
      </c>
      <c r="Y500">
        <f>Tabla1_2[[#This Row],[Base Minima]]/30*4</f>
        <v>309333.33333333331</v>
      </c>
      <c r="Z500">
        <f>Tabla1_2[[#This Row],[Fondo de Empleados]]+Tabla1_2[[#This Row],[Seguridad social]]</f>
        <v>406773.33333333331</v>
      </c>
      <c r="AA500">
        <f>Tabla1_2[[#This Row],[SALARIO]]/100*1.4</f>
        <v>16239.999999999998</v>
      </c>
      <c r="AB500">
        <f>Tabla1_2[[#This Row],[Base Minima]]/15*1.5</f>
        <v>232000</v>
      </c>
      <c r="AC500">
        <v>0</v>
      </c>
      <c r="AD500">
        <v>0</v>
      </c>
      <c r="AE500">
        <f>Tabla1_2[[#This Row],[Salario t]]/100*2</f>
        <v>11600</v>
      </c>
      <c r="AF500">
        <f>Tabla1_2[[#This Row],[Censantias]]/100*5</f>
        <v>580</v>
      </c>
      <c r="AG500">
        <f>Tabla1_2[[#This Row],[SALARIO]]/30*2</f>
        <v>77333.333333333328</v>
      </c>
      <c r="AH500">
        <v>0</v>
      </c>
      <c r="AI500">
        <f>Tabla1_2[[#This Row],[Prima]]+Tabla1_2[[#This Row],[Censantias]]+Tabla1_2[[#This Row],[Base Minima]]+Tabla1_2[[#This Row],[Subsidio de Transporte]]</f>
        <v>2490133.3333333335</v>
      </c>
      <c r="AJ500">
        <f>Tabla1_2[[#This Row],[Pago Neto]]*24</f>
        <v>59763200</v>
      </c>
      <c r="AK500">
        <v>0</v>
      </c>
      <c r="AL500">
        <v>20000</v>
      </c>
      <c r="AM500">
        <v>15</v>
      </c>
    </row>
    <row r="501" spans="1:39" x14ac:dyDescent="0.35">
      <c r="A501" t="s">
        <v>5175</v>
      </c>
      <c r="B501" t="s">
        <v>507</v>
      </c>
      <c r="C501" s="1">
        <v>30856</v>
      </c>
      <c r="D501" t="s">
        <v>1991</v>
      </c>
      <c r="E501" t="s">
        <v>1963</v>
      </c>
      <c r="F501" t="s">
        <v>4175</v>
      </c>
      <c r="G501" t="s">
        <v>3187</v>
      </c>
      <c r="H501" s="1">
        <v>39007.760833333334</v>
      </c>
      <c r="I501" t="s">
        <v>3673</v>
      </c>
      <c r="J501">
        <v>1160000</v>
      </c>
      <c r="K501">
        <v>15</v>
      </c>
      <c r="L501">
        <f>Tabla1_2[[#This Row],[SALARIO]]/30*Tabla1_2[[#This Row],[Dias Liquidados]]</f>
        <v>580000</v>
      </c>
      <c r="M501">
        <f>Tabla1_2[[#This Row],[SALARIO]]/100*14/2</f>
        <v>81200</v>
      </c>
      <c r="N501">
        <v>4</v>
      </c>
      <c r="O501">
        <f>Tabla1_2[[#This Row],[Salario t]]*Tabla1_2[[#This Row],['# de Salarios Minimos]]</f>
        <v>2320000</v>
      </c>
      <c r="P501">
        <f>Tabla1_2[[#This Row],[Salario t]]*12</f>
        <v>6960000</v>
      </c>
      <c r="Q501">
        <v>2</v>
      </c>
      <c r="R501">
        <v>2</v>
      </c>
      <c r="S501">
        <v>50000</v>
      </c>
      <c r="T501">
        <v>250000</v>
      </c>
      <c r="U501">
        <v>5000</v>
      </c>
      <c r="V501">
        <f>Tabla1_2[[#This Row],[SALARIO]]/100*8.4</f>
        <v>97440</v>
      </c>
      <c r="W501">
        <f>Tabla1_2[[#This Row],[Seguridad social]]/2</f>
        <v>48720</v>
      </c>
      <c r="X501">
        <f>Tabla1_2[[#This Row],[Seguridad social]]-Tabla1_2[[#This Row],[salud 4%]]</f>
        <v>48720</v>
      </c>
      <c r="Y501">
        <f>Tabla1_2[[#This Row],[Base Minima]]/30*4</f>
        <v>309333.33333333331</v>
      </c>
      <c r="Z501">
        <f>Tabla1_2[[#This Row],[Fondo de Empleados]]+Tabla1_2[[#This Row],[Seguridad social]]</f>
        <v>406773.33333333331</v>
      </c>
      <c r="AA501">
        <f>Tabla1_2[[#This Row],[SALARIO]]/100*1.4</f>
        <v>16239.999999999998</v>
      </c>
      <c r="AB501">
        <f>Tabla1_2[[#This Row],[Base Minima]]/15*1.5</f>
        <v>232000</v>
      </c>
      <c r="AC501">
        <v>0</v>
      </c>
      <c r="AD501">
        <v>0</v>
      </c>
      <c r="AE501">
        <f>Tabla1_2[[#This Row],[Salario t]]/100*2</f>
        <v>11600</v>
      </c>
      <c r="AF501">
        <f>Tabla1_2[[#This Row],[Censantias]]/100*5</f>
        <v>580</v>
      </c>
      <c r="AG501">
        <f>Tabla1_2[[#This Row],[SALARIO]]/30*2</f>
        <v>77333.333333333328</v>
      </c>
      <c r="AH501">
        <v>0</v>
      </c>
      <c r="AI501">
        <f>Tabla1_2[[#This Row],[Prima]]+Tabla1_2[[#This Row],[Censantias]]+Tabla1_2[[#This Row],[Base Minima]]+Tabla1_2[[#This Row],[Subsidio de Transporte]]</f>
        <v>2490133.3333333335</v>
      </c>
      <c r="AJ501">
        <f>Tabla1_2[[#This Row],[Pago Neto]]*24</f>
        <v>59763200</v>
      </c>
      <c r="AK501">
        <v>0</v>
      </c>
      <c r="AL501">
        <v>20000</v>
      </c>
      <c r="AM501">
        <v>15</v>
      </c>
    </row>
    <row r="502" spans="1:39" x14ac:dyDescent="0.35">
      <c r="A502" t="s">
        <v>5176</v>
      </c>
      <c r="B502" t="s">
        <v>508</v>
      </c>
      <c r="C502" s="1">
        <v>33507</v>
      </c>
      <c r="D502" t="s">
        <v>1992</v>
      </c>
      <c r="E502" t="s">
        <v>1993</v>
      </c>
      <c r="F502" t="s">
        <v>4176</v>
      </c>
      <c r="G502" t="s">
        <v>3188</v>
      </c>
      <c r="H502" s="1">
        <v>42435.169930555552</v>
      </c>
      <c r="I502" t="s">
        <v>3674</v>
      </c>
      <c r="J502">
        <v>1160000</v>
      </c>
      <c r="K502">
        <v>15</v>
      </c>
      <c r="L502">
        <f>Tabla1_2[[#This Row],[SALARIO]]/30*Tabla1_2[[#This Row],[Dias Liquidados]]</f>
        <v>580000</v>
      </c>
      <c r="M502">
        <f>Tabla1_2[[#This Row],[SALARIO]]/100*14/2</f>
        <v>81200</v>
      </c>
      <c r="N502">
        <v>5</v>
      </c>
      <c r="O502">
        <f>Tabla1_2[[#This Row],[Salario t]]*Tabla1_2[[#This Row],['# de Salarios Minimos]]</f>
        <v>2900000</v>
      </c>
      <c r="P502">
        <f>Tabla1_2[[#This Row],[Salario t]]*12</f>
        <v>6960000</v>
      </c>
      <c r="Q502">
        <v>2</v>
      </c>
      <c r="R502">
        <v>2</v>
      </c>
      <c r="S502">
        <v>50000</v>
      </c>
      <c r="T502">
        <v>250000</v>
      </c>
      <c r="U502">
        <v>5000</v>
      </c>
      <c r="V502">
        <f>Tabla1_2[[#This Row],[SALARIO]]/100*8.4</f>
        <v>97440</v>
      </c>
      <c r="W502">
        <f>Tabla1_2[[#This Row],[Seguridad social]]/2</f>
        <v>48720</v>
      </c>
      <c r="X502">
        <f>Tabla1_2[[#This Row],[Seguridad social]]-Tabla1_2[[#This Row],[salud 4%]]</f>
        <v>48720</v>
      </c>
      <c r="Y502">
        <f>Tabla1_2[[#This Row],[Base Minima]]/30*4</f>
        <v>386666.66666666669</v>
      </c>
      <c r="Z502">
        <f>Tabla1_2[[#This Row],[Fondo de Empleados]]+Tabla1_2[[#This Row],[Seguridad social]]</f>
        <v>484106.66666666669</v>
      </c>
      <c r="AA502">
        <f>Tabla1_2[[#This Row],[SALARIO]]/100*1.4</f>
        <v>16239.999999999998</v>
      </c>
      <c r="AB502">
        <f>Tabla1_2[[#This Row],[Base Minima]]/15*1.5</f>
        <v>290000</v>
      </c>
      <c r="AC502">
        <v>0</v>
      </c>
      <c r="AD502">
        <v>0</v>
      </c>
      <c r="AE502">
        <f>Tabla1_2[[#This Row],[Salario t]]/100*2</f>
        <v>11600</v>
      </c>
      <c r="AF502">
        <f>Tabla1_2[[#This Row],[Censantias]]/100*5</f>
        <v>580</v>
      </c>
      <c r="AG502">
        <f>Tabla1_2[[#This Row],[SALARIO]]/30*2</f>
        <v>77333.333333333328</v>
      </c>
      <c r="AH502">
        <v>0</v>
      </c>
      <c r="AI502">
        <f>Tabla1_2[[#This Row],[Prima]]+Tabla1_2[[#This Row],[Censantias]]+Tabla1_2[[#This Row],[Base Minima]]+Tabla1_2[[#This Row],[Subsidio de Transporte]]</f>
        <v>3070133.3333333335</v>
      </c>
      <c r="AJ502">
        <f>Tabla1_2[[#This Row],[Pago Neto]]*24</f>
        <v>73683200</v>
      </c>
      <c r="AK502">
        <v>0</v>
      </c>
      <c r="AL502">
        <v>20000</v>
      </c>
      <c r="AM502">
        <v>15</v>
      </c>
    </row>
    <row r="503" spans="1:39" x14ac:dyDescent="0.35">
      <c r="A503" t="s">
        <v>5177</v>
      </c>
      <c r="B503" t="s">
        <v>509</v>
      </c>
      <c r="C503" s="1">
        <v>36106</v>
      </c>
      <c r="D503" t="s">
        <v>1963</v>
      </c>
      <c r="E503" t="s">
        <v>1994</v>
      </c>
      <c r="F503" t="s">
        <v>4177</v>
      </c>
      <c r="G503" t="s">
        <v>3189</v>
      </c>
      <c r="H503" s="1">
        <v>39783.546747685185</v>
      </c>
      <c r="I503" t="s">
        <v>3674</v>
      </c>
      <c r="J503">
        <v>1160000</v>
      </c>
      <c r="K503">
        <v>15</v>
      </c>
      <c r="L503">
        <f>Tabla1_2[[#This Row],[SALARIO]]/30*Tabla1_2[[#This Row],[Dias Liquidados]]</f>
        <v>580000</v>
      </c>
      <c r="M503">
        <f>Tabla1_2[[#This Row],[SALARIO]]/100*14/2</f>
        <v>81200</v>
      </c>
      <c r="N503">
        <v>5</v>
      </c>
      <c r="O503">
        <f>Tabla1_2[[#This Row],[Salario t]]*Tabla1_2[[#This Row],['# de Salarios Minimos]]</f>
        <v>2900000</v>
      </c>
      <c r="P503">
        <f>Tabla1_2[[#This Row],[Salario t]]*12</f>
        <v>6960000</v>
      </c>
      <c r="Q503">
        <v>2</v>
      </c>
      <c r="R503">
        <v>2</v>
      </c>
      <c r="S503">
        <v>50000</v>
      </c>
      <c r="T503">
        <v>250000</v>
      </c>
      <c r="U503">
        <v>5000</v>
      </c>
      <c r="V503">
        <f>Tabla1_2[[#This Row],[SALARIO]]/100*8.4</f>
        <v>97440</v>
      </c>
      <c r="W503">
        <f>Tabla1_2[[#This Row],[Seguridad social]]/2</f>
        <v>48720</v>
      </c>
      <c r="X503">
        <f>Tabla1_2[[#This Row],[Seguridad social]]-Tabla1_2[[#This Row],[salud 4%]]</f>
        <v>48720</v>
      </c>
      <c r="Y503">
        <f>Tabla1_2[[#This Row],[Base Minima]]/30*4</f>
        <v>386666.66666666669</v>
      </c>
      <c r="Z503">
        <f>Tabla1_2[[#This Row],[Fondo de Empleados]]+Tabla1_2[[#This Row],[Seguridad social]]</f>
        <v>484106.66666666669</v>
      </c>
      <c r="AA503">
        <f>Tabla1_2[[#This Row],[SALARIO]]/100*1.4</f>
        <v>16239.999999999998</v>
      </c>
      <c r="AB503">
        <f>Tabla1_2[[#This Row],[Base Minima]]/15*1.5</f>
        <v>290000</v>
      </c>
      <c r="AC503">
        <v>0</v>
      </c>
      <c r="AD503">
        <v>0</v>
      </c>
      <c r="AE503">
        <f>Tabla1_2[[#This Row],[Salario t]]/100*2</f>
        <v>11600</v>
      </c>
      <c r="AF503">
        <f>Tabla1_2[[#This Row],[Censantias]]/100*5</f>
        <v>580</v>
      </c>
      <c r="AG503">
        <f>Tabla1_2[[#This Row],[SALARIO]]/30*2</f>
        <v>77333.333333333328</v>
      </c>
      <c r="AH503">
        <v>0</v>
      </c>
      <c r="AI503">
        <f>Tabla1_2[[#This Row],[Prima]]+Tabla1_2[[#This Row],[Censantias]]+Tabla1_2[[#This Row],[Base Minima]]+Tabla1_2[[#This Row],[Subsidio de Transporte]]</f>
        <v>3070133.3333333335</v>
      </c>
      <c r="AJ503">
        <f>Tabla1_2[[#This Row],[Pago Neto]]*24</f>
        <v>73683200</v>
      </c>
      <c r="AK503">
        <v>0</v>
      </c>
      <c r="AL503">
        <v>20000</v>
      </c>
      <c r="AM503">
        <v>15</v>
      </c>
    </row>
    <row r="504" spans="1:39" x14ac:dyDescent="0.35">
      <c r="A504" t="s">
        <v>5178</v>
      </c>
      <c r="B504" t="s">
        <v>510</v>
      </c>
      <c r="C504" s="1">
        <v>36210</v>
      </c>
      <c r="D504" t="s">
        <v>1995</v>
      </c>
      <c r="E504" t="s">
        <v>1963</v>
      </c>
      <c r="F504" t="s">
        <v>4178</v>
      </c>
      <c r="G504" t="s">
        <v>3190</v>
      </c>
      <c r="H504" s="1">
        <v>38764.817118055558</v>
      </c>
      <c r="I504" t="s">
        <v>3674</v>
      </c>
      <c r="J504">
        <v>1160000</v>
      </c>
      <c r="K504">
        <v>15</v>
      </c>
      <c r="L504">
        <f>Tabla1_2[[#This Row],[SALARIO]]/30*Tabla1_2[[#This Row],[Dias Liquidados]]</f>
        <v>580000</v>
      </c>
      <c r="M504">
        <f>Tabla1_2[[#This Row],[SALARIO]]/100*14/2</f>
        <v>81200</v>
      </c>
      <c r="N504">
        <v>6</v>
      </c>
      <c r="O504">
        <f>Tabla1_2[[#This Row],[Salario t]]*Tabla1_2[[#This Row],['# de Salarios Minimos]]</f>
        <v>3480000</v>
      </c>
      <c r="P504">
        <f>Tabla1_2[[#This Row],[Salario t]]*12</f>
        <v>6960000</v>
      </c>
      <c r="Q504">
        <v>2</v>
      </c>
      <c r="R504">
        <v>2</v>
      </c>
      <c r="S504">
        <v>50000</v>
      </c>
      <c r="T504">
        <v>250000</v>
      </c>
      <c r="U504">
        <v>5000</v>
      </c>
      <c r="V504">
        <f>Tabla1_2[[#This Row],[SALARIO]]/100*8.4</f>
        <v>97440</v>
      </c>
      <c r="W504">
        <f>Tabla1_2[[#This Row],[Seguridad social]]/2</f>
        <v>48720</v>
      </c>
      <c r="X504">
        <f>Tabla1_2[[#This Row],[Seguridad social]]-Tabla1_2[[#This Row],[salud 4%]]</f>
        <v>48720</v>
      </c>
      <c r="Y504">
        <f>Tabla1_2[[#This Row],[Base Minima]]/30*4</f>
        <v>464000</v>
      </c>
      <c r="Z504">
        <f>Tabla1_2[[#This Row],[Fondo de Empleados]]+Tabla1_2[[#This Row],[Seguridad social]]</f>
        <v>561440</v>
      </c>
      <c r="AA504">
        <f>Tabla1_2[[#This Row],[SALARIO]]/100*1.4</f>
        <v>16239.999999999998</v>
      </c>
      <c r="AB504">
        <f>Tabla1_2[[#This Row],[Base Minima]]/15*1.5</f>
        <v>348000</v>
      </c>
      <c r="AC504">
        <v>0</v>
      </c>
      <c r="AD504">
        <v>0</v>
      </c>
      <c r="AE504">
        <f>Tabla1_2[[#This Row],[Salario t]]/100*2</f>
        <v>11600</v>
      </c>
      <c r="AF504">
        <f>Tabla1_2[[#This Row],[Censantias]]/100*5</f>
        <v>580</v>
      </c>
      <c r="AG504">
        <f>Tabla1_2[[#This Row],[SALARIO]]/30*2</f>
        <v>77333.333333333328</v>
      </c>
      <c r="AH504">
        <v>0</v>
      </c>
      <c r="AI504">
        <f>Tabla1_2[[#This Row],[Prima]]+Tabla1_2[[#This Row],[Censantias]]+Tabla1_2[[#This Row],[Base Minima]]+Tabla1_2[[#This Row],[Subsidio de Transporte]]</f>
        <v>3650133.3333333335</v>
      </c>
      <c r="AJ504">
        <f>Tabla1_2[[#This Row],[Pago Neto]]*24</f>
        <v>87603200</v>
      </c>
      <c r="AK504">
        <v>0</v>
      </c>
      <c r="AL504">
        <v>20000</v>
      </c>
      <c r="AM504">
        <v>15</v>
      </c>
    </row>
    <row r="505" spans="1:39" x14ac:dyDescent="0.35">
      <c r="A505" t="s">
        <v>5179</v>
      </c>
      <c r="B505" t="s">
        <v>511</v>
      </c>
      <c r="C505" s="1">
        <v>25819</v>
      </c>
      <c r="D505" t="s">
        <v>1996</v>
      </c>
      <c r="E505" t="s">
        <v>1997</v>
      </c>
      <c r="F505" t="s">
        <v>4179</v>
      </c>
      <c r="G505" t="s">
        <v>3191</v>
      </c>
      <c r="H505" s="1">
        <v>40231.861921296295</v>
      </c>
      <c r="I505" t="s">
        <v>3674</v>
      </c>
      <c r="J505">
        <v>1160000</v>
      </c>
      <c r="K505">
        <v>15</v>
      </c>
      <c r="L505">
        <f>Tabla1_2[[#This Row],[SALARIO]]/30*Tabla1_2[[#This Row],[Dias Liquidados]]</f>
        <v>580000</v>
      </c>
      <c r="M505">
        <f>Tabla1_2[[#This Row],[SALARIO]]/100*14/2</f>
        <v>81200</v>
      </c>
      <c r="N505">
        <v>6</v>
      </c>
      <c r="O505">
        <f>Tabla1_2[[#This Row],[Salario t]]*Tabla1_2[[#This Row],['# de Salarios Minimos]]</f>
        <v>3480000</v>
      </c>
      <c r="P505">
        <f>Tabla1_2[[#This Row],[Salario t]]*12</f>
        <v>6960000</v>
      </c>
      <c r="Q505">
        <v>2</v>
      </c>
      <c r="R505">
        <v>2</v>
      </c>
      <c r="S505">
        <v>50000</v>
      </c>
      <c r="T505">
        <v>250000</v>
      </c>
      <c r="U505">
        <v>5000</v>
      </c>
      <c r="V505">
        <f>Tabla1_2[[#This Row],[SALARIO]]/100*8.4</f>
        <v>97440</v>
      </c>
      <c r="W505">
        <f>Tabla1_2[[#This Row],[Seguridad social]]/2</f>
        <v>48720</v>
      </c>
      <c r="X505">
        <f>Tabla1_2[[#This Row],[Seguridad social]]-Tabla1_2[[#This Row],[salud 4%]]</f>
        <v>48720</v>
      </c>
      <c r="Y505">
        <f>Tabla1_2[[#This Row],[Base Minima]]/30*4</f>
        <v>464000</v>
      </c>
      <c r="Z505">
        <f>Tabla1_2[[#This Row],[Fondo de Empleados]]+Tabla1_2[[#This Row],[Seguridad social]]</f>
        <v>561440</v>
      </c>
      <c r="AA505">
        <f>Tabla1_2[[#This Row],[SALARIO]]/100*1.4</f>
        <v>16239.999999999998</v>
      </c>
      <c r="AB505">
        <f>Tabla1_2[[#This Row],[Base Minima]]/15*1.5</f>
        <v>348000</v>
      </c>
      <c r="AC505">
        <v>0</v>
      </c>
      <c r="AD505">
        <v>0</v>
      </c>
      <c r="AE505">
        <f>Tabla1_2[[#This Row],[Salario t]]/100*2</f>
        <v>11600</v>
      </c>
      <c r="AF505">
        <f>Tabla1_2[[#This Row],[Censantias]]/100*5</f>
        <v>580</v>
      </c>
      <c r="AG505">
        <f>Tabla1_2[[#This Row],[SALARIO]]/30*2</f>
        <v>77333.333333333328</v>
      </c>
      <c r="AH505">
        <v>0</v>
      </c>
      <c r="AI505">
        <f>Tabla1_2[[#This Row],[Prima]]+Tabla1_2[[#This Row],[Censantias]]+Tabla1_2[[#This Row],[Base Minima]]+Tabla1_2[[#This Row],[Subsidio de Transporte]]</f>
        <v>3650133.3333333335</v>
      </c>
      <c r="AJ505">
        <f>Tabla1_2[[#This Row],[Pago Neto]]*24</f>
        <v>87603200</v>
      </c>
      <c r="AK505">
        <v>0</v>
      </c>
      <c r="AL505">
        <v>20000</v>
      </c>
      <c r="AM505">
        <v>15</v>
      </c>
    </row>
    <row r="506" spans="1:39" x14ac:dyDescent="0.35">
      <c r="A506" t="s">
        <v>5180</v>
      </c>
      <c r="B506" t="s">
        <v>512</v>
      </c>
      <c r="C506" s="1">
        <v>26250</v>
      </c>
      <c r="D506" t="s">
        <v>1963</v>
      </c>
      <c r="E506" t="s">
        <v>1998</v>
      </c>
      <c r="F506" t="s">
        <v>4180</v>
      </c>
      <c r="G506" t="s">
        <v>3192</v>
      </c>
      <c r="H506" s="1">
        <v>38775.646087962959</v>
      </c>
      <c r="I506" t="s">
        <v>3672</v>
      </c>
      <c r="J506">
        <v>1160000</v>
      </c>
      <c r="K506">
        <v>15</v>
      </c>
      <c r="L506">
        <f>Tabla1_2[[#This Row],[SALARIO]]/30*Tabla1_2[[#This Row],[Dias Liquidados]]</f>
        <v>580000</v>
      </c>
      <c r="M506">
        <f>Tabla1_2[[#This Row],[SALARIO]]/100*14/2</f>
        <v>81200</v>
      </c>
      <c r="N506">
        <v>4</v>
      </c>
      <c r="O506">
        <f>Tabla1_2[[#This Row],[Salario t]]*Tabla1_2[[#This Row],['# de Salarios Minimos]]</f>
        <v>2320000</v>
      </c>
      <c r="P506">
        <f>Tabla1_2[[#This Row],[Salario t]]*12</f>
        <v>6960000</v>
      </c>
      <c r="Q506">
        <v>2</v>
      </c>
      <c r="R506">
        <v>2</v>
      </c>
      <c r="S506">
        <v>50000</v>
      </c>
      <c r="T506">
        <v>250000</v>
      </c>
      <c r="U506">
        <v>5000</v>
      </c>
      <c r="V506">
        <f>Tabla1_2[[#This Row],[SALARIO]]/100*8.4</f>
        <v>97440</v>
      </c>
      <c r="W506">
        <f>Tabla1_2[[#This Row],[Seguridad social]]/2</f>
        <v>48720</v>
      </c>
      <c r="X506">
        <f>Tabla1_2[[#This Row],[Seguridad social]]-Tabla1_2[[#This Row],[salud 4%]]</f>
        <v>48720</v>
      </c>
      <c r="Y506">
        <f>Tabla1_2[[#This Row],[Base Minima]]/30*4</f>
        <v>309333.33333333331</v>
      </c>
      <c r="Z506">
        <f>Tabla1_2[[#This Row],[Fondo de Empleados]]+Tabla1_2[[#This Row],[Seguridad social]]</f>
        <v>406773.33333333331</v>
      </c>
      <c r="AA506">
        <f>Tabla1_2[[#This Row],[SALARIO]]/100*1.4</f>
        <v>16239.999999999998</v>
      </c>
      <c r="AB506">
        <f>Tabla1_2[[#This Row],[Base Minima]]/15*1.5</f>
        <v>232000</v>
      </c>
      <c r="AC506">
        <v>0</v>
      </c>
      <c r="AD506">
        <v>0</v>
      </c>
      <c r="AE506">
        <f>Tabla1_2[[#This Row],[Salario t]]/100*2</f>
        <v>11600</v>
      </c>
      <c r="AF506">
        <f>Tabla1_2[[#This Row],[Censantias]]/100*5</f>
        <v>580</v>
      </c>
      <c r="AG506">
        <f>Tabla1_2[[#This Row],[SALARIO]]/30*2</f>
        <v>77333.333333333328</v>
      </c>
      <c r="AH506">
        <v>0</v>
      </c>
      <c r="AI506">
        <f>Tabla1_2[[#This Row],[Prima]]+Tabla1_2[[#This Row],[Censantias]]+Tabla1_2[[#This Row],[Base Minima]]+Tabla1_2[[#This Row],[Subsidio de Transporte]]</f>
        <v>2490133.3333333335</v>
      </c>
      <c r="AJ506">
        <f>Tabla1_2[[#This Row],[Pago Neto]]*24</f>
        <v>59763200</v>
      </c>
      <c r="AK506">
        <v>0</v>
      </c>
      <c r="AL506">
        <v>20000</v>
      </c>
      <c r="AM506">
        <v>15</v>
      </c>
    </row>
    <row r="507" spans="1:39" x14ac:dyDescent="0.35">
      <c r="A507" t="s">
        <v>5181</v>
      </c>
      <c r="B507" t="s">
        <v>513</v>
      </c>
      <c r="C507" s="1">
        <v>31443</v>
      </c>
      <c r="D507" t="s">
        <v>1999</v>
      </c>
      <c r="E507" t="s">
        <v>1963</v>
      </c>
      <c r="F507" t="s">
        <v>4181</v>
      </c>
      <c r="G507" t="s">
        <v>3193</v>
      </c>
      <c r="H507" s="1">
        <v>40115.736064814817</v>
      </c>
      <c r="I507" t="s">
        <v>3672</v>
      </c>
      <c r="J507">
        <v>1160000</v>
      </c>
      <c r="K507">
        <v>15</v>
      </c>
      <c r="L507">
        <f>Tabla1_2[[#This Row],[SALARIO]]/30*Tabla1_2[[#This Row],[Dias Liquidados]]</f>
        <v>580000</v>
      </c>
      <c r="M507">
        <f>Tabla1_2[[#This Row],[SALARIO]]/100*14/2</f>
        <v>81200</v>
      </c>
      <c r="N507">
        <v>4</v>
      </c>
      <c r="O507">
        <f>Tabla1_2[[#This Row],[Salario t]]*Tabla1_2[[#This Row],['# de Salarios Minimos]]</f>
        <v>2320000</v>
      </c>
      <c r="P507">
        <f>Tabla1_2[[#This Row],[Salario t]]*12</f>
        <v>6960000</v>
      </c>
      <c r="Q507">
        <v>2</v>
      </c>
      <c r="R507">
        <v>2</v>
      </c>
      <c r="S507">
        <v>50000</v>
      </c>
      <c r="T507">
        <v>250000</v>
      </c>
      <c r="U507">
        <v>5000</v>
      </c>
      <c r="V507">
        <f>Tabla1_2[[#This Row],[SALARIO]]/100*8.4</f>
        <v>97440</v>
      </c>
      <c r="W507">
        <f>Tabla1_2[[#This Row],[Seguridad social]]/2</f>
        <v>48720</v>
      </c>
      <c r="X507">
        <f>Tabla1_2[[#This Row],[Seguridad social]]-Tabla1_2[[#This Row],[salud 4%]]</f>
        <v>48720</v>
      </c>
      <c r="Y507">
        <f>Tabla1_2[[#This Row],[Base Minima]]/30*4</f>
        <v>309333.33333333331</v>
      </c>
      <c r="Z507">
        <f>Tabla1_2[[#This Row],[Fondo de Empleados]]+Tabla1_2[[#This Row],[Seguridad social]]</f>
        <v>406773.33333333331</v>
      </c>
      <c r="AA507">
        <f>Tabla1_2[[#This Row],[SALARIO]]/100*1.4</f>
        <v>16239.999999999998</v>
      </c>
      <c r="AB507">
        <f>Tabla1_2[[#This Row],[Base Minima]]/15*1.5</f>
        <v>232000</v>
      </c>
      <c r="AC507">
        <v>0</v>
      </c>
      <c r="AD507">
        <v>0</v>
      </c>
      <c r="AE507">
        <f>Tabla1_2[[#This Row],[Salario t]]/100*2</f>
        <v>11600</v>
      </c>
      <c r="AF507">
        <f>Tabla1_2[[#This Row],[Censantias]]/100*5</f>
        <v>580</v>
      </c>
      <c r="AG507">
        <f>Tabla1_2[[#This Row],[SALARIO]]/30*2</f>
        <v>77333.333333333328</v>
      </c>
      <c r="AH507">
        <v>0</v>
      </c>
      <c r="AI507">
        <f>Tabla1_2[[#This Row],[Prima]]+Tabla1_2[[#This Row],[Censantias]]+Tabla1_2[[#This Row],[Base Minima]]+Tabla1_2[[#This Row],[Subsidio de Transporte]]</f>
        <v>2490133.3333333335</v>
      </c>
      <c r="AJ507">
        <f>Tabla1_2[[#This Row],[Pago Neto]]*24</f>
        <v>59763200</v>
      </c>
      <c r="AK507">
        <v>0</v>
      </c>
      <c r="AL507">
        <v>20000</v>
      </c>
      <c r="AM507">
        <v>15</v>
      </c>
    </row>
    <row r="508" spans="1:39" x14ac:dyDescent="0.35">
      <c r="A508" t="s">
        <v>5182</v>
      </c>
      <c r="B508" t="s">
        <v>514</v>
      </c>
      <c r="C508" s="1">
        <v>32576</v>
      </c>
      <c r="D508" t="s">
        <v>2000</v>
      </c>
      <c r="E508" t="s">
        <v>2001</v>
      </c>
      <c r="F508" t="s">
        <v>4182</v>
      </c>
      <c r="G508" t="s">
        <v>3194</v>
      </c>
      <c r="H508" s="1">
        <v>42668.472245370373</v>
      </c>
      <c r="I508" t="s">
        <v>3674</v>
      </c>
      <c r="J508">
        <v>1160000</v>
      </c>
      <c r="K508">
        <v>15</v>
      </c>
      <c r="L508">
        <f>Tabla1_2[[#This Row],[SALARIO]]/30*Tabla1_2[[#This Row],[Dias Liquidados]]</f>
        <v>580000</v>
      </c>
      <c r="M508">
        <f>Tabla1_2[[#This Row],[SALARIO]]/100*14/2</f>
        <v>81200</v>
      </c>
      <c r="N508">
        <v>5</v>
      </c>
      <c r="O508">
        <f>Tabla1_2[[#This Row],[Salario t]]*Tabla1_2[[#This Row],['# de Salarios Minimos]]</f>
        <v>2900000</v>
      </c>
      <c r="P508">
        <f>Tabla1_2[[#This Row],[Salario t]]*12</f>
        <v>6960000</v>
      </c>
      <c r="Q508">
        <v>2</v>
      </c>
      <c r="R508">
        <v>2</v>
      </c>
      <c r="S508">
        <v>50000</v>
      </c>
      <c r="T508">
        <v>250000</v>
      </c>
      <c r="U508">
        <v>5000</v>
      </c>
      <c r="V508">
        <f>Tabla1_2[[#This Row],[SALARIO]]/100*8.4</f>
        <v>97440</v>
      </c>
      <c r="W508">
        <f>Tabla1_2[[#This Row],[Seguridad social]]/2</f>
        <v>48720</v>
      </c>
      <c r="X508">
        <f>Tabla1_2[[#This Row],[Seguridad social]]-Tabla1_2[[#This Row],[salud 4%]]</f>
        <v>48720</v>
      </c>
      <c r="Y508">
        <f>Tabla1_2[[#This Row],[Base Minima]]/30*4</f>
        <v>386666.66666666669</v>
      </c>
      <c r="Z508">
        <f>Tabla1_2[[#This Row],[Fondo de Empleados]]+Tabla1_2[[#This Row],[Seguridad social]]</f>
        <v>484106.66666666669</v>
      </c>
      <c r="AA508">
        <f>Tabla1_2[[#This Row],[SALARIO]]/100*1.4</f>
        <v>16239.999999999998</v>
      </c>
      <c r="AB508">
        <f>Tabla1_2[[#This Row],[Base Minima]]/15*1.5</f>
        <v>290000</v>
      </c>
      <c r="AC508">
        <v>0</v>
      </c>
      <c r="AD508">
        <v>0</v>
      </c>
      <c r="AE508">
        <f>Tabla1_2[[#This Row],[Salario t]]/100*2</f>
        <v>11600</v>
      </c>
      <c r="AF508">
        <f>Tabla1_2[[#This Row],[Censantias]]/100*5</f>
        <v>580</v>
      </c>
      <c r="AG508">
        <f>Tabla1_2[[#This Row],[SALARIO]]/30*2</f>
        <v>77333.333333333328</v>
      </c>
      <c r="AH508">
        <v>0</v>
      </c>
      <c r="AI508">
        <f>Tabla1_2[[#This Row],[Prima]]+Tabla1_2[[#This Row],[Censantias]]+Tabla1_2[[#This Row],[Base Minima]]+Tabla1_2[[#This Row],[Subsidio de Transporte]]</f>
        <v>3070133.3333333335</v>
      </c>
      <c r="AJ508">
        <f>Tabla1_2[[#This Row],[Pago Neto]]*24</f>
        <v>73683200</v>
      </c>
      <c r="AK508">
        <v>0</v>
      </c>
      <c r="AL508">
        <v>20000</v>
      </c>
      <c r="AM508">
        <v>15</v>
      </c>
    </row>
    <row r="509" spans="1:39" x14ac:dyDescent="0.35">
      <c r="A509" t="s">
        <v>5183</v>
      </c>
      <c r="B509" t="s">
        <v>515</v>
      </c>
      <c r="C509" s="1">
        <v>25961</v>
      </c>
      <c r="D509" t="s">
        <v>1963</v>
      </c>
      <c r="E509" t="s">
        <v>2002</v>
      </c>
      <c r="F509" t="s">
        <v>4183</v>
      </c>
      <c r="G509" t="s">
        <v>3195</v>
      </c>
      <c r="H509" s="1">
        <v>40959.624803240738</v>
      </c>
      <c r="I509" t="s">
        <v>3675</v>
      </c>
      <c r="J509">
        <v>1160000</v>
      </c>
      <c r="K509">
        <v>15</v>
      </c>
      <c r="L509">
        <f>Tabla1_2[[#This Row],[SALARIO]]/30*Tabla1_2[[#This Row],[Dias Liquidados]]</f>
        <v>580000</v>
      </c>
      <c r="M509">
        <f>Tabla1_2[[#This Row],[SALARIO]]/100*14/2</f>
        <v>81200</v>
      </c>
      <c r="N509">
        <v>5</v>
      </c>
      <c r="O509">
        <f>Tabla1_2[[#This Row],[Salario t]]*Tabla1_2[[#This Row],['# de Salarios Minimos]]</f>
        <v>2900000</v>
      </c>
      <c r="P509">
        <f>Tabla1_2[[#This Row],[Salario t]]*12</f>
        <v>6960000</v>
      </c>
      <c r="Q509">
        <v>2</v>
      </c>
      <c r="R509">
        <v>2</v>
      </c>
      <c r="S509">
        <v>50000</v>
      </c>
      <c r="T509">
        <v>250000</v>
      </c>
      <c r="U509">
        <v>5000</v>
      </c>
      <c r="V509">
        <f>Tabla1_2[[#This Row],[SALARIO]]/100*8.4</f>
        <v>97440</v>
      </c>
      <c r="W509">
        <f>Tabla1_2[[#This Row],[Seguridad social]]/2</f>
        <v>48720</v>
      </c>
      <c r="X509">
        <f>Tabla1_2[[#This Row],[Seguridad social]]-Tabla1_2[[#This Row],[salud 4%]]</f>
        <v>48720</v>
      </c>
      <c r="Y509">
        <f>Tabla1_2[[#This Row],[Base Minima]]/30*4</f>
        <v>386666.66666666669</v>
      </c>
      <c r="Z509">
        <f>Tabla1_2[[#This Row],[Fondo de Empleados]]+Tabla1_2[[#This Row],[Seguridad social]]</f>
        <v>484106.66666666669</v>
      </c>
      <c r="AA509">
        <f>Tabla1_2[[#This Row],[SALARIO]]/100*1.4</f>
        <v>16239.999999999998</v>
      </c>
      <c r="AB509">
        <f>Tabla1_2[[#This Row],[Base Minima]]/15*1.5</f>
        <v>290000</v>
      </c>
      <c r="AC509">
        <v>0</v>
      </c>
      <c r="AD509">
        <v>0</v>
      </c>
      <c r="AE509">
        <f>Tabla1_2[[#This Row],[Salario t]]/100*2</f>
        <v>11600</v>
      </c>
      <c r="AF509">
        <f>Tabla1_2[[#This Row],[Censantias]]/100*5</f>
        <v>580</v>
      </c>
      <c r="AG509">
        <f>Tabla1_2[[#This Row],[SALARIO]]/30*2</f>
        <v>77333.333333333328</v>
      </c>
      <c r="AH509">
        <v>0</v>
      </c>
      <c r="AI509">
        <f>Tabla1_2[[#This Row],[Prima]]+Tabla1_2[[#This Row],[Censantias]]+Tabla1_2[[#This Row],[Base Minima]]+Tabla1_2[[#This Row],[Subsidio de Transporte]]</f>
        <v>3070133.3333333335</v>
      </c>
      <c r="AJ509">
        <f>Tabla1_2[[#This Row],[Pago Neto]]*24</f>
        <v>73683200</v>
      </c>
      <c r="AK509">
        <v>0</v>
      </c>
      <c r="AL509">
        <v>20000</v>
      </c>
      <c r="AM509">
        <v>15</v>
      </c>
    </row>
    <row r="510" spans="1:39" x14ac:dyDescent="0.35">
      <c r="A510" t="s">
        <v>5184</v>
      </c>
      <c r="B510" t="s">
        <v>516</v>
      </c>
      <c r="C510" s="1">
        <v>33939</v>
      </c>
      <c r="D510" t="s">
        <v>2003</v>
      </c>
      <c r="E510" t="s">
        <v>1963</v>
      </c>
      <c r="F510" t="s">
        <v>4184</v>
      </c>
      <c r="G510" t="s">
        <v>3196</v>
      </c>
      <c r="H510" s="1">
        <v>43019.355486111112</v>
      </c>
      <c r="I510" t="s">
        <v>3675</v>
      </c>
      <c r="J510">
        <v>1160000</v>
      </c>
      <c r="K510">
        <v>15</v>
      </c>
      <c r="L510">
        <f>Tabla1_2[[#This Row],[SALARIO]]/30*Tabla1_2[[#This Row],[Dias Liquidados]]</f>
        <v>580000</v>
      </c>
      <c r="M510">
        <f>Tabla1_2[[#This Row],[SALARIO]]/100*14/2</f>
        <v>81200</v>
      </c>
      <c r="N510">
        <v>6</v>
      </c>
      <c r="O510">
        <f>Tabla1_2[[#This Row],[Salario t]]*Tabla1_2[[#This Row],['# de Salarios Minimos]]</f>
        <v>3480000</v>
      </c>
      <c r="P510">
        <f>Tabla1_2[[#This Row],[Salario t]]*12</f>
        <v>6960000</v>
      </c>
      <c r="Q510">
        <v>2</v>
      </c>
      <c r="R510">
        <v>2</v>
      </c>
      <c r="S510">
        <v>50000</v>
      </c>
      <c r="T510">
        <v>250000</v>
      </c>
      <c r="U510">
        <v>5000</v>
      </c>
      <c r="V510">
        <f>Tabla1_2[[#This Row],[SALARIO]]/100*8.4</f>
        <v>97440</v>
      </c>
      <c r="W510">
        <f>Tabla1_2[[#This Row],[Seguridad social]]/2</f>
        <v>48720</v>
      </c>
      <c r="X510">
        <f>Tabla1_2[[#This Row],[Seguridad social]]-Tabla1_2[[#This Row],[salud 4%]]</f>
        <v>48720</v>
      </c>
      <c r="Y510">
        <f>Tabla1_2[[#This Row],[Base Minima]]/30*4</f>
        <v>464000</v>
      </c>
      <c r="Z510">
        <f>Tabla1_2[[#This Row],[Fondo de Empleados]]+Tabla1_2[[#This Row],[Seguridad social]]</f>
        <v>561440</v>
      </c>
      <c r="AA510">
        <f>Tabla1_2[[#This Row],[SALARIO]]/100*1.4</f>
        <v>16239.999999999998</v>
      </c>
      <c r="AB510">
        <f>Tabla1_2[[#This Row],[Base Minima]]/15*1.5</f>
        <v>348000</v>
      </c>
      <c r="AC510">
        <v>0</v>
      </c>
      <c r="AD510">
        <v>0</v>
      </c>
      <c r="AE510">
        <f>Tabla1_2[[#This Row],[Salario t]]/100*2</f>
        <v>11600</v>
      </c>
      <c r="AF510">
        <f>Tabla1_2[[#This Row],[Censantias]]/100*5</f>
        <v>580</v>
      </c>
      <c r="AG510">
        <f>Tabla1_2[[#This Row],[SALARIO]]/30*2</f>
        <v>77333.333333333328</v>
      </c>
      <c r="AH510">
        <v>0</v>
      </c>
      <c r="AI510">
        <f>Tabla1_2[[#This Row],[Prima]]+Tabla1_2[[#This Row],[Censantias]]+Tabla1_2[[#This Row],[Base Minima]]+Tabla1_2[[#This Row],[Subsidio de Transporte]]</f>
        <v>3650133.3333333335</v>
      </c>
      <c r="AJ510">
        <f>Tabla1_2[[#This Row],[Pago Neto]]*24</f>
        <v>87603200</v>
      </c>
      <c r="AK510">
        <v>0</v>
      </c>
      <c r="AL510">
        <v>20000</v>
      </c>
      <c r="AM510">
        <v>15</v>
      </c>
    </row>
    <row r="511" spans="1:39" x14ac:dyDescent="0.35">
      <c r="A511" t="s">
        <v>5185</v>
      </c>
      <c r="B511" t="s">
        <v>517</v>
      </c>
      <c r="C511" s="1">
        <v>29664</v>
      </c>
      <c r="D511" t="s">
        <v>2004</v>
      </c>
      <c r="E511" t="s">
        <v>2005</v>
      </c>
      <c r="F511" t="s">
        <v>4185</v>
      </c>
      <c r="G511" t="s">
        <v>3197</v>
      </c>
      <c r="H511" s="1">
        <v>39510.062118055554</v>
      </c>
      <c r="I511" t="s">
        <v>3675</v>
      </c>
      <c r="J511">
        <v>1160000</v>
      </c>
      <c r="K511">
        <v>15</v>
      </c>
      <c r="L511">
        <f>Tabla1_2[[#This Row],[SALARIO]]/30*Tabla1_2[[#This Row],[Dias Liquidados]]</f>
        <v>580000</v>
      </c>
      <c r="M511">
        <f>Tabla1_2[[#This Row],[SALARIO]]/100*14/2</f>
        <v>81200</v>
      </c>
      <c r="N511">
        <v>6</v>
      </c>
      <c r="O511">
        <f>Tabla1_2[[#This Row],[Salario t]]*Tabla1_2[[#This Row],['# de Salarios Minimos]]</f>
        <v>3480000</v>
      </c>
      <c r="P511">
        <f>Tabla1_2[[#This Row],[Salario t]]*12</f>
        <v>6960000</v>
      </c>
      <c r="Q511">
        <v>2</v>
      </c>
      <c r="R511">
        <v>2</v>
      </c>
      <c r="S511">
        <v>50000</v>
      </c>
      <c r="T511">
        <v>250000</v>
      </c>
      <c r="U511">
        <v>5000</v>
      </c>
      <c r="V511">
        <f>Tabla1_2[[#This Row],[SALARIO]]/100*8.4</f>
        <v>97440</v>
      </c>
      <c r="W511">
        <f>Tabla1_2[[#This Row],[Seguridad social]]/2</f>
        <v>48720</v>
      </c>
      <c r="X511">
        <f>Tabla1_2[[#This Row],[Seguridad social]]-Tabla1_2[[#This Row],[salud 4%]]</f>
        <v>48720</v>
      </c>
      <c r="Y511">
        <f>Tabla1_2[[#This Row],[Base Minima]]/30*4</f>
        <v>464000</v>
      </c>
      <c r="Z511">
        <f>Tabla1_2[[#This Row],[Fondo de Empleados]]+Tabla1_2[[#This Row],[Seguridad social]]</f>
        <v>561440</v>
      </c>
      <c r="AA511">
        <f>Tabla1_2[[#This Row],[SALARIO]]/100*1.4</f>
        <v>16239.999999999998</v>
      </c>
      <c r="AB511">
        <f>Tabla1_2[[#This Row],[Base Minima]]/15*1.5</f>
        <v>348000</v>
      </c>
      <c r="AC511">
        <v>0</v>
      </c>
      <c r="AD511">
        <v>0</v>
      </c>
      <c r="AE511">
        <f>Tabla1_2[[#This Row],[Salario t]]/100*2</f>
        <v>11600</v>
      </c>
      <c r="AF511">
        <f>Tabla1_2[[#This Row],[Censantias]]/100*5</f>
        <v>580</v>
      </c>
      <c r="AG511">
        <f>Tabla1_2[[#This Row],[SALARIO]]/30*2</f>
        <v>77333.333333333328</v>
      </c>
      <c r="AH511">
        <v>0</v>
      </c>
      <c r="AI511">
        <f>Tabla1_2[[#This Row],[Prima]]+Tabla1_2[[#This Row],[Censantias]]+Tabla1_2[[#This Row],[Base Minima]]+Tabla1_2[[#This Row],[Subsidio de Transporte]]</f>
        <v>3650133.3333333335</v>
      </c>
      <c r="AJ511">
        <f>Tabla1_2[[#This Row],[Pago Neto]]*24</f>
        <v>87603200</v>
      </c>
      <c r="AK511">
        <v>0</v>
      </c>
      <c r="AL511">
        <v>20000</v>
      </c>
      <c r="AM511">
        <v>15</v>
      </c>
    </row>
    <row r="512" spans="1:39" x14ac:dyDescent="0.35">
      <c r="A512" t="s">
        <v>5186</v>
      </c>
      <c r="B512" t="s">
        <v>518</v>
      </c>
      <c r="C512" s="1">
        <v>29097</v>
      </c>
      <c r="D512" t="s">
        <v>1963</v>
      </c>
      <c r="E512" t="s">
        <v>2006</v>
      </c>
      <c r="F512" t="s">
        <v>4186</v>
      </c>
      <c r="G512" t="s">
        <v>3198</v>
      </c>
      <c r="H512" s="1">
        <v>42988.854907407411</v>
      </c>
      <c r="I512" t="s">
        <v>3674</v>
      </c>
      <c r="J512">
        <v>1160000</v>
      </c>
      <c r="K512">
        <v>15</v>
      </c>
      <c r="L512">
        <f>Tabla1_2[[#This Row],[SALARIO]]/30*Tabla1_2[[#This Row],[Dias Liquidados]]</f>
        <v>580000</v>
      </c>
      <c r="M512">
        <f>Tabla1_2[[#This Row],[SALARIO]]/100*14/2</f>
        <v>81200</v>
      </c>
      <c r="N512">
        <v>1</v>
      </c>
      <c r="O512">
        <f>Tabla1_2[[#This Row],[Salario t]]*Tabla1_2[[#This Row],['# de Salarios Minimos]]</f>
        <v>580000</v>
      </c>
      <c r="P512">
        <f>Tabla1_2[[#This Row],[Salario t]]*12</f>
        <v>6960000</v>
      </c>
      <c r="Q512">
        <v>2</v>
      </c>
      <c r="R512">
        <v>2</v>
      </c>
      <c r="S512">
        <v>50000</v>
      </c>
      <c r="T512">
        <v>250000</v>
      </c>
      <c r="U512">
        <v>5000</v>
      </c>
      <c r="V512">
        <f>Tabla1_2[[#This Row],[SALARIO]]/100*8.4</f>
        <v>97440</v>
      </c>
      <c r="W512">
        <f>Tabla1_2[[#This Row],[Seguridad social]]/2</f>
        <v>48720</v>
      </c>
      <c r="X512">
        <f>Tabla1_2[[#This Row],[Seguridad social]]-Tabla1_2[[#This Row],[salud 4%]]</f>
        <v>48720</v>
      </c>
      <c r="Y512">
        <f>Tabla1_2[[#This Row],[Base Minima]]/30*4</f>
        <v>77333.333333333328</v>
      </c>
      <c r="Z512">
        <f>Tabla1_2[[#This Row],[Fondo de Empleados]]+Tabla1_2[[#This Row],[Seguridad social]]</f>
        <v>174773.33333333331</v>
      </c>
      <c r="AA512">
        <f>Tabla1_2[[#This Row],[SALARIO]]/100*1.4</f>
        <v>16239.999999999998</v>
      </c>
      <c r="AB512">
        <f>Tabla1_2[[#This Row],[Base Minima]]/15*1.5</f>
        <v>58000</v>
      </c>
      <c r="AC512">
        <v>0</v>
      </c>
      <c r="AD512">
        <v>0</v>
      </c>
      <c r="AE512">
        <f>Tabla1_2[[#This Row],[Salario t]]/100*2</f>
        <v>11600</v>
      </c>
      <c r="AF512">
        <f>Tabla1_2[[#This Row],[Censantias]]/100*5</f>
        <v>580</v>
      </c>
      <c r="AG512">
        <f>Tabla1_2[[#This Row],[SALARIO]]/30*2</f>
        <v>77333.333333333328</v>
      </c>
      <c r="AH512">
        <v>0</v>
      </c>
      <c r="AI512">
        <f>Tabla1_2[[#This Row],[Prima]]+Tabla1_2[[#This Row],[Censantias]]+Tabla1_2[[#This Row],[Base Minima]]+Tabla1_2[[#This Row],[Subsidio de Transporte]]</f>
        <v>750133.33333333337</v>
      </c>
      <c r="AJ512">
        <f>Tabla1_2[[#This Row],[Pago Neto]]*24</f>
        <v>18003200</v>
      </c>
      <c r="AK512">
        <v>0</v>
      </c>
      <c r="AL512">
        <v>20000</v>
      </c>
      <c r="AM512">
        <v>15</v>
      </c>
    </row>
    <row r="513" spans="1:39" x14ac:dyDescent="0.35">
      <c r="A513" t="s">
        <v>5187</v>
      </c>
      <c r="B513" t="s">
        <v>519</v>
      </c>
      <c r="C513" s="1">
        <v>29873</v>
      </c>
      <c r="D513" t="s">
        <v>2007</v>
      </c>
      <c r="E513" t="s">
        <v>1963</v>
      </c>
      <c r="F513" t="s">
        <v>4187</v>
      </c>
      <c r="G513" t="s">
        <v>3199</v>
      </c>
      <c r="H513" s="1">
        <v>42766.142997685187</v>
      </c>
      <c r="I513" t="s">
        <v>3671</v>
      </c>
      <c r="J513">
        <v>1160000</v>
      </c>
      <c r="K513">
        <v>15</v>
      </c>
      <c r="L513">
        <f>Tabla1_2[[#This Row],[SALARIO]]/30*Tabla1_2[[#This Row],[Dias Liquidados]]</f>
        <v>580000</v>
      </c>
      <c r="M513">
        <f>Tabla1_2[[#This Row],[SALARIO]]/100*14/2</f>
        <v>81200</v>
      </c>
      <c r="N513">
        <v>1</v>
      </c>
      <c r="O513">
        <f>Tabla1_2[[#This Row],[Salario t]]*Tabla1_2[[#This Row],['# de Salarios Minimos]]</f>
        <v>580000</v>
      </c>
      <c r="P513">
        <f>Tabla1_2[[#This Row],[Salario t]]*12</f>
        <v>6960000</v>
      </c>
      <c r="Q513">
        <v>2</v>
      </c>
      <c r="R513">
        <v>2</v>
      </c>
      <c r="S513">
        <v>50000</v>
      </c>
      <c r="T513">
        <v>250000</v>
      </c>
      <c r="U513">
        <v>5000</v>
      </c>
      <c r="V513">
        <f>Tabla1_2[[#This Row],[SALARIO]]/100*8.4</f>
        <v>97440</v>
      </c>
      <c r="W513">
        <f>Tabla1_2[[#This Row],[Seguridad social]]/2</f>
        <v>48720</v>
      </c>
      <c r="X513">
        <f>Tabla1_2[[#This Row],[Seguridad social]]-Tabla1_2[[#This Row],[salud 4%]]</f>
        <v>48720</v>
      </c>
      <c r="Y513">
        <f>Tabla1_2[[#This Row],[Base Minima]]/30*4</f>
        <v>77333.333333333328</v>
      </c>
      <c r="Z513">
        <f>Tabla1_2[[#This Row],[Fondo de Empleados]]+Tabla1_2[[#This Row],[Seguridad social]]</f>
        <v>174773.33333333331</v>
      </c>
      <c r="AA513">
        <f>Tabla1_2[[#This Row],[SALARIO]]/100*1.4</f>
        <v>16239.999999999998</v>
      </c>
      <c r="AB513">
        <f>Tabla1_2[[#This Row],[Base Minima]]/15*1.5</f>
        <v>58000</v>
      </c>
      <c r="AC513">
        <v>0</v>
      </c>
      <c r="AD513">
        <v>0</v>
      </c>
      <c r="AE513">
        <f>Tabla1_2[[#This Row],[Salario t]]/100*2</f>
        <v>11600</v>
      </c>
      <c r="AF513">
        <f>Tabla1_2[[#This Row],[Censantias]]/100*5</f>
        <v>580</v>
      </c>
      <c r="AG513">
        <f>Tabla1_2[[#This Row],[SALARIO]]/30*2</f>
        <v>77333.333333333328</v>
      </c>
      <c r="AH513">
        <v>0</v>
      </c>
      <c r="AI513">
        <f>Tabla1_2[[#This Row],[Prima]]+Tabla1_2[[#This Row],[Censantias]]+Tabla1_2[[#This Row],[Base Minima]]+Tabla1_2[[#This Row],[Subsidio de Transporte]]</f>
        <v>750133.33333333337</v>
      </c>
      <c r="AJ513">
        <f>Tabla1_2[[#This Row],[Pago Neto]]*24</f>
        <v>18003200</v>
      </c>
      <c r="AK513">
        <v>0</v>
      </c>
      <c r="AL513">
        <v>20000</v>
      </c>
      <c r="AM513">
        <v>15</v>
      </c>
    </row>
    <row r="514" spans="1:39" x14ac:dyDescent="0.35">
      <c r="A514" t="s">
        <v>5188</v>
      </c>
      <c r="B514" t="s">
        <v>520</v>
      </c>
      <c r="C514" s="1">
        <v>26786</v>
      </c>
      <c r="D514" t="s">
        <v>2008</v>
      </c>
      <c r="E514" t="s">
        <v>2009</v>
      </c>
      <c r="F514" t="s">
        <v>4188</v>
      </c>
      <c r="G514" t="s">
        <v>3200</v>
      </c>
      <c r="H514" s="1">
        <v>42742.136296296296</v>
      </c>
      <c r="I514" t="s">
        <v>3674</v>
      </c>
      <c r="J514">
        <v>1160000</v>
      </c>
      <c r="K514">
        <v>15</v>
      </c>
      <c r="L514">
        <f>Tabla1_2[[#This Row],[SALARIO]]/30*Tabla1_2[[#This Row],[Dias Liquidados]]</f>
        <v>580000</v>
      </c>
      <c r="M514">
        <f>Tabla1_2[[#This Row],[SALARIO]]/100*14/2</f>
        <v>81200</v>
      </c>
      <c r="N514">
        <v>1</v>
      </c>
      <c r="O514">
        <f>Tabla1_2[[#This Row],[Salario t]]*Tabla1_2[[#This Row],['# de Salarios Minimos]]</f>
        <v>580000</v>
      </c>
      <c r="P514">
        <f>Tabla1_2[[#This Row],[Salario t]]*12</f>
        <v>6960000</v>
      </c>
      <c r="Q514">
        <v>2</v>
      </c>
      <c r="R514">
        <v>2</v>
      </c>
      <c r="S514">
        <v>50000</v>
      </c>
      <c r="T514">
        <v>250000</v>
      </c>
      <c r="U514">
        <v>5000</v>
      </c>
      <c r="V514">
        <f>Tabla1_2[[#This Row],[SALARIO]]/100*8.4</f>
        <v>97440</v>
      </c>
      <c r="W514">
        <f>Tabla1_2[[#This Row],[Seguridad social]]/2</f>
        <v>48720</v>
      </c>
      <c r="X514">
        <f>Tabla1_2[[#This Row],[Seguridad social]]-Tabla1_2[[#This Row],[salud 4%]]</f>
        <v>48720</v>
      </c>
      <c r="Y514">
        <f>Tabla1_2[[#This Row],[Base Minima]]/30*4</f>
        <v>77333.333333333328</v>
      </c>
      <c r="Z514">
        <f>Tabla1_2[[#This Row],[Fondo de Empleados]]+Tabla1_2[[#This Row],[Seguridad social]]</f>
        <v>174773.33333333331</v>
      </c>
      <c r="AA514">
        <f>Tabla1_2[[#This Row],[SALARIO]]/100*1.4</f>
        <v>16239.999999999998</v>
      </c>
      <c r="AB514">
        <f>Tabla1_2[[#This Row],[Base Minima]]/15*1.5</f>
        <v>58000</v>
      </c>
      <c r="AC514">
        <v>0</v>
      </c>
      <c r="AD514">
        <v>0</v>
      </c>
      <c r="AE514">
        <f>Tabla1_2[[#This Row],[Salario t]]/100*2</f>
        <v>11600</v>
      </c>
      <c r="AF514">
        <f>Tabla1_2[[#This Row],[Censantias]]/100*5</f>
        <v>580</v>
      </c>
      <c r="AG514">
        <f>Tabla1_2[[#This Row],[SALARIO]]/30*2</f>
        <v>77333.333333333328</v>
      </c>
      <c r="AH514">
        <v>0</v>
      </c>
      <c r="AI514">
        <f>Tabla1_2[[#This Row],[Prima]]+Tabla1_2[[#This Row],[Censantias]]+Tabla1_2[[#This Row],[Base Minima]]+Tabla1_2[[#This Row],[Subsidio de Transporte]]</f>
        <v>750133.33333333337</v>
      </c>
      <c r="AJ514">
        <f>Tabla1_2[[#This Row],[Pago Neto]]*24</f>
        <v>18003200</v>
      </c>
      <c r="AK514">
        <v>0</v>
      </c>
      <c r="AL514">
        <v>20000</v>
      </c>
      <c r="AM514">
        <v>15</v>
      </c>
    </row>
    <row r="515" spans="1:39" x14ac:dyDescent="0.35">
      <c r="A515" t="s">
        <v>5189</v>
      </c>
      <c r="B515" t="s">
        <v>521</v>
      </c>
      <c r="C515" s="1">
        <v>34794</v>
      </c>
      <c r="D515" t="s">
        <v>1963</v>
      </c>
      <c r="E515" t="s">
        <v>2010</v>
      </c>
      <c r="F515" t="s">
        <v>4189</v>
      </c>
      <c r="G515" t="s">
        <v>3201</v>
      </c>
      <c r="H515" s="1">
        <v>39860.20076388889</v>
      </c>
      <c r="I515" t="s">
        <v>3675</v>
      </c>
      <c r="J515">
        <v>1160000</v>
      </c>
      <c r="K515">
        <v>15</v>
      </c>
      <c r="L515">
        <f>Tabla1_2[[#This Row],[SALARIO]]/30*Tabla1_2[[#This Row],[Dias Liquidados]]</f>
        <v>580000</v>
      </c>
      <c r="M515">
        <f>Tabla1_2[[#This Row],[SALARIO]]/100*14/2</f>
        <v>81200</v>
      </c>
      <c r="N515">
        <v>1</v>
      </c>
      <c r="O515">
        <f>Tabla1_2[[#This Row],[Salario t]]*Tabla1_2[[#This Row],['# de Salarios Minimos]]</f>
        <v>580000</v>
      </c>
      <c r="P515">
        <f>Tabla1_2[[#This Row],[Salario t]]*12</f>
        <v>6960000</v>
      </c>
      <c r="Q515">
        <v>2</v>
      </c>
      <c r="R515">
        <v>2</v>
      </c>
      <c r="S515">
        <v>50000</v>
      </c>
      <c r="T515">
        <v>250000</v>
      </c>
      <c r="U515">
        <v>5000</v>
      </c>
      <c r="V515">
        <f>Tabla1_2[[#This Row],[SALARIO]]/100*8.4</f>
        <v>97440</v>
      </c>
      <c r="W515">
        <f>Tabla1_2[[#This Row],[Seguridad social]]/2</f>
        <v>48720</v>
      </c>
      <c r="X515">
        <f>Tabla1_2[[#This Row],[Seguridad social]]-Tabla1_2[[#This Row],[salud 4%]]</f>
        <v>48720</v>
      </c>
      <c r="Y515">
        <f>Tabla1_2[[#This Row],[Base Minima]]/30*4</f>
        <v>77333.333333333328</v>
      </c>
      <c r="Z515">
        <f>Tabla1_2[[#This Row],[Fondo de Empleados]]+Tabla1_2[[#This Row],[Seguridad social]]</f>
        <v>174773.33333333331</v>
      </c>
      <c r="AA515">
        <f>Tabla1_2[[#This Row],[SALARIO]]/100*1.4</f>
        <v>16239.999999999998</v>
      </c>
      <c r="AB515">
        <f>Tabla1_2[[#This Row],[Base Minima]]/15*1.5</f>
        <v>58000</v>
      </c>
      <c r="AC515">
        <v>0</v>
      </c>
      <c r="AD515">
        <v>0</v>
      </c>
      <c r="AE515">
        <f>Tabla1_2[[#This Row],[Salario t]]/100*2</f>
        <v>11600</v>
      </c>
      <c r="AF515">
        <f>Tabla1_2[[#This Row],[Censantias]]/100*5</f>
        <v>580</v>
      </c>
      <c r="AG515">
        <f>Tabla1_2[[#This Row],[SALARIO]]/30*2</f>
        <v>77333.333333333328</v>
      </c>
      <c r="AH515">
        <v>0</v>
      </c>
      <c r="AI515">
        <f>Tabla1_2[[#This Row],[Prima]]+Tabla1_2[[#This Row],[Censantias]]+Tabla1_2[[#This Row],[Base Minima]]+Tabla1_2[[#This Row],[Subsidio de Transporte]]</f>
        <v>750133.33333333337</v>
      </c>
      <c r="AJ515">
        <f>Tabla1_2[[#This Row],[Pago Neto]]*24</f>
        <v>18003200</v>
      </c>
      <c r="AK515">
        <v>0</v>
      </c>
      <c r="AL515">
        <v>20000</v>
      </c>
      <c r="AM515">
        <v>15</v>
      </c>
    </row>
    <row r="516" spans="1:39" x14ac:dyDescent="0.35">
      <c r="A516" t="s">
        <v>5190</v>
      </c>
      <c r="B516" t="s">
        <v>522</v>
      </c>
      <c r="C516" s="1">
        <v>35706</v>
      </c>
      <c r="D516" t="s">
        <v>2011</v>
      </c>
      <c r="E516" t="s">
        <v>1963</v>
      </c>
      <c r="F516" t="s">
        <v>4190</v>
      </c>
      <c r="G516" t="s">
        <v>3202</v>
      </c>
      <c r="H516" s="1">
        <v>39779.940011574072</v>
      </c>
      <c r="I516" t="s">
        <v>3675</v>
      </c>
      <c r="J516">
        <v>1160000</v>
      </c>
      <c r="K516">
        <v>15</v>
      </c>
      <c r="L516">
        <f>Tabla1_2[[#This Row],[SALARIO]]/30*Tabla1_2[[#This Row],[Dias Liquidados]]</f>
        <v>580000</v>
      </c>
      <c r="M516">
        <f>Tabla1_2[[#This Row],[SALARIO]]/100*14/2</f>
        <v>81200</v>
      </c>
      <c r="N516">
        <v>1</v>
      </c>
      <c r="O516">
        <f>Tabla1_2[[#This Row],[Salario t]]*Tabla1_2[[#This Row],['# de Salarios Minimos]]</f>
        <v>580000</v>
      </c>
      <c r="P516">
        <f>Tabla1_2[[#This Row],[Salario t]]*12</f>
        <v>6960000</v>
      </c>
      <c r="Q516">
        <v>2</v>
      </c>
      <c r="R516">
        <v>2</v>
      </c>
      <c r="S516">
        <v>50000</v>
      </c>
      <c r="T516">
        <v>250000</v>
      </c>
      <c r="U516">
        <v>5000</v>
      </c>
      <c r="V516">
        <f>Tabla1_2[[#This Row],[SALARIO]]/100*8.4</f>
        <v>97440</v>
      </c>
      <c r="W516">
        <f>Tabla1_2[[#This Row],[Seguridad social]]/2</f>
        <v>48720</v>
      </c>
      <c r="X516">
        <f>Tabla1_2[[#This Row],[Seguridad social]]-Tabla1_2[[#This Row],[salud 4%]]</f>
        <v>48720</v>
      </c>
      <c r="Y516">
        <f>Tabla1_2[[#This Row],[Base Minima]]/30*4</f>
        <v>77333.333333333328</v>
      </c>
      <c r="Z516">
        <f>Tabla1_2[[#This Row],[Fondo de Empleados]]+Tabla1_2[[#This Row],[Seguridad social]]</f>
        <v>174773.33333333331</v>
      </c>
      <c r="AA516">
        <f>Tabla1_2[[#This Row],[SALARIO]]/100*1.4</f>
        <v>16239.999999999998</v>
      </c>
      <c r="AB516">
        <f>Tabla1_2[[#This Row],[Base Minima]]/15*1.5</f>
        <v>58000</v>
      </c>
      <c r="AC516">
        <v>0</v>
      </c>
      <c r="AD516">
        <v>0</v>
      </c>
      <c r="AE516">
        <f>Tabla1_2[[#This Row],[Salario t]]/100*2</f>
        <v>11600</v>
      </c>
      <c r="AF516">
        <f>Tabla1_2[[#This Row],[Censantias]]/100*5</f>
        <v>580</v>
      </c>
      <c r="AG516">
        <f>Tabla1_2[[#This Row],[SALARIO]]/30*2</f>
        <v>77333.333333333328</v>
      </c>
      <c r="AH516">
        <v>0</v>
      </c>
      <c r="AI516">
        <f>Tabla1_2[[#This Row],[Prima]]+Tabla1_2[[#This Row],[Censantias]]+Tabla1_2[[#This Row],[Base Minima]]+Tabla1_2[[#This Row],[Subsidio de Transporte]]</f>
        <v>750133.33333333337</v>
      </c>
      <c r="AJ516">
        <f>Tabla1_2[[#This Row],[Pago Neto]]*24</f>
        <v>18003200</v>
      </c>
      <c r="AK516">
        <v>0</v>
      </c>
      <c r="AL516">
        <v>20000</v>
      </c>
      <c r="AM516">
        <v>15</v>
      </c>
    </row>
    <row r="517" spans="1:39" x14ac:dyDescent="0.35">
      <c r="A517" t="s">
        <v>5191</v>
      </c>
      <c r="B517" t="s">
        <v>523</v>
      </c>
      <c r="C517" s="1">
        <v>30797</v>
      </c>
      <c r="D517" t="s">
        <v>2012</v>
      </c>
      <c r="E517" t="s">
        <v>2013</v>
      </c>
      <c r="F517" t="s">
        <v>4191</v>
      </c>
      <c r="G517" t="s">
        <v>3203</v>
      </c>
      <c r="H517" s="1">
        <v>39813.896956018521</v>
      </c>
      <c r="I517" t="s">
        <v>3673</v>
      </c>
      <c r="J517">
        <v>1160000</v>
      </c>
      <c r="K517">
        <v>15</v>
      </c>
      <c r="L517">
        <f>Tabla1_2[[#This Row],[SALARIO]]/30*Tabla1_2[[#This Row],[Dias Liquidados]]</f>
        <v>580000</v>
      </c>
      <c r="M517">
        <f>Tabla1_2[[#This Row],[SALARIO]]/100*14/2</f>
        <v>81200</v>
      </c>
      <c r="N517">
        <v>2</v>
      </c>
      <c r="O517">
        <f>Tabla1_2[[#This Row],[Salario t]]*Tabla1_2[[#This Row],['# de Salarios Minimos]]</f>
        <v>1160000</v>
      </c>
      <c r="P517">
        <f>Tabla1_2[[#This Row],[Salario t]]*12</f>
        <v>6960000</v>
      </c>
      <c r="Q517">
        <v>2</v>
      </c>
      <c r="R517">
        <v>2</v>
      </c>
      <c r="S517">
        <v>50000</v>
      </c>
      <c r="T517">
        <v>250000</v>
      </c>
      <c r="U517">
        <v>5000</v>
      </c>
      <c r="V517">
        <f>Tabla1_2[[#This Row],[SALARIO]]/100*8.4</f>
        <v>97440</v>
      </c>
      <c r="W517">
        <f>Tabla1_2[[#This Row],[Seguridad social]]/2</f>
        <v>48720</v>
      </c>
      <c r="X517">
        <f>Tabla1_2[[#This Row],[Seguridad social]]-Tabla1_2[[#This Row],[salud 4%]]</f>
        <v>48720</v>
      </c>
      <c r="Y517">
        <f>Tabla1_2[[#This Row],[Base Minima]]/30*4</f>
        <v>154666.66666666666</v>
      </c>
      <c r="Z517">
        <f>Tabla1_2[[#This Row],[Fondo de Empleados]]+Tabla1_2[[#This Row],[Seguridad social]]</f>
        <v>252106.66666666666</v>
      </c>
      <c r="AA517">
        <f>Tabla1_2[[#This Row],[SALARIO]]/100*1.4</f>
        <v>16239.999999999998</v>
      </c>
      <c r="AB517">
        <f>Tabla1_2[[#This Row],[Base Minima]]/15*1.5</f>
        <v>116000</v>
      </c>
      <c r="AC517">
        <v>0</v>
      </c>
      <c r="AD517">
        <v>0</v>
      </c>
      <c r="AE517">
        <f>Tabla1_2[[#This Row],[Salario t]]/100*2</f>
        <v>11600</v>
      </c>
      <c r="AF517">
        <f>Tabla1_2[[#This Row],[Censantias]]/100*5</f>
        <v>580</v>
      </c>
      <c r="AG517">
        <f>Tabla1_2[[#This Row],[SALARIO]]/30*2</f>
        <v>77333.333333333328</v>
      </c>
      <c r="AH517">
        <v>0</v>
      </c>
      <c r="AI517">
        <f>Tabla1_2[[#This Row],[Prima]]+Tabla1_2[[#This Row],[Censantias]]+Tabla1_2[[#This Row],[Base Minima]]+Tabla1_2[[#This Row],[Subsidio de Transporte]]</f>
        <v>1330133.3333333333</v>
      </c>
      <c r="AJ517">
        <f>Tabla1_2[[#This Row],[Pago Neto]]*24</f>
        <v>31923200</v>
      </c>
      <c r="AK517">
        <v>0</v>
      </c>
      <c r="AL517">
        <v>20000</v>
      </c>
      <c r="AM517">
        <v>15</v>
      </c>
    </row>
    <row r="518" spans="1:39" x14ac:dyDescent="0.35">
      <c r="A518" t="s">
        <v>5192</v>
      </c>
      <c r="B518" t="s">
        <v>524</v>
      </c>
      <c r="C518" s="1">
        <v>34011</v>
      </c>
      <c r="D518" t="s">
        <v>1963</v>
      </c>
      <c r="E518" t="s">
        <v>2014</v>
      </c>
      <c r="F518" t="s">
        <v>4192</v>
      </c>
      <c r="G518" t="s">
        <v>3204</v>
      </c>
      <c r="H518" s="1">
        <v>43987.248668981483</v>
      </c>
      <c r="I518" t="s">
        <v>3671</v>
      </c>
      <c r="J518">
        <v>1160000</v>
      </c>
      <c r="K518">
        <v>15</v>
      </c>
      <c r="L518">
        <f>Tabla1_2[[#This Row],[SALARIO]]/30*Tabla1_2[[#This Row],[Dias Liquidados]]</f>
        <v>580000</v>
      </c>
      <c r="M518">
        <f>Tabla1_2[[#This Row],[SALARIO]]/100*14/2</f>
        <v>81200</v>
      </c>
      <c r="N518">
        <v>2</v>
      </c>
      <c r="O518">
        <f>Tabla1_2[[#This Row],[Salario t]]*Tabla1_2[[#This Row],['# de Salarios Minimos]]</f>
        <v>1160000</v>
      </c>
      <c r="P518">
        <f>Tabla1_2[[#This Row],[Salario t]]*12</f>
        <v>6960000</v>
      </c>
      <c r="Q518">
        <v>2</v>
      </c>
      <c r="R518">
        <v>2</v>
      </c>
      <c r="S518">
        <v>50000</v>
      </c>
      <c r="T518">
        <v>250000</v>
      </c>
      <c r="U518">
        <v>5000</v>
      </c>
      <c r="V518">
        <f>Tabla1_2[[#This Row],[SALARIO]]/100*8.4</f>
        <v>97440</v>
      </c>
      <c r="W518">
        <f>Tabla1_2[[#This Row],[Seguridad social]]/2</f>
        <v>48720</v>
      </c>
      <c r="X518">
        <f>Tabla1_2[[#This Row],[Seguridad social]]-Tabla1_2[[#This Row],[salud 4%]]</f>
        <v>48720</v>
      </c>
      <c r="Y518">
        <f>Tabla1_2[[#This Row],[Base Minima]]/30*4</f>
        <v>154666.66666666666</v>
      </c>
      <c r="Z518">
        <f>Tabla1_2[[#This Row],[Fondo de Empleados]]+Tabla1_2[[#This Row],[Seguridad social]]</f>
        <v>252106.66666666666</v>
      </c>
      <c r="AA518">
        <f>Tabla1_2[[#This Row],[SALARIO]]/100*1.4</f>
        <v>16239.999999999998</v>
      </c>
      <c r="AB518">
        <f>Tabla1_2[[#This Row],[Base Minima]]/15*1.5</f>
        <v>116000</v>
      </c>
      <c r="AC518">
        <v>0</v>
      </c>
      <c r="AD518">
        <v>0</v>
      </c>
      <c r="AE518">
        <f>Tabla1_2[[#This Row],[Salario t]]/100*2</f>
        <v>11600</v>
      </c>
      <c r="AF518">
        <f>Tabla1_2[[#This Row],[Censantias]]/100*5</f>
        <v>580</v>
      </c>
      <c r="AG518">
        <f>Tabla1_2[[#This Row],[SALARIO]]/30*2</f>
        <v>77333.333333333328</v>
      </c>
      <c r="AH518">
        <v>0</v>
      </c>
      <c r="AI518">
        <f>Tabla1_2[[#This Row],[Prima]]+Tabla1_2[[#This Row],[Censantias]]+Tabla1_2[[#This Row],[Base Minima]]+Tabla1_2[[#This Row],[Subsidio de Transporte]]</f>
        <v>1330133.3333333333</v>
      </c>
      <c r="AJ518">
        <f>Tabla1_2[[#This Row],[Pago Neto]]*24</f>
        <v>31923200</v>
      </c>
      <c r="AK518">
        <v>0</v>
      </c>
      <c r="AL518">
        <v>20000</v>
      </c>
      <c r="AM518">
        <v>15</v>
      </c>
    </row>
    <row r="519" spans="1:39" x14ac:dyDescent="0.35">
      <c r="A519" t="s">
        <v>5193</v>
      </c>
      <c r="B519" t="s">
        <v>525</v>
      </c>
      <c r="C519" s="1">
        <v>32785</v>
      </c>
      <c r="D519" t="s">
        <v>2015</v>
      </c>
      <c r="E519" t="s">
        <v>1963</v>
      </c>
      <c r="F519" t="s">
        <v>4193</v>
      </c>
      <c r="G519" t="s">
        <v>3205</v>
      </c>
      <c r="H519" s="1">
        <v>43596.22384259259</v>
      </c>
      <c r="I519" t="s">
        <v>3672</v>
      </c>
      <c r="J519">
        <v>1160000</v>
      </c>
      <c r="K519">
        <v>15</v>
      </c>
      <c r="L519">
        <f>Tabla1_2[[#This Row],[SALARIO]]/30*Tabla1_2[[#This Row],[Dias Liquidados]]</f>
        <v>580000</v>
      </c>
      <c r="M519">
        <f>Tabla1_2[[#This Row],[SALARIO]]/100*14/2</f>
        <v>81200</v>
      </c>
      <c r="N519">
        <v>2</v>
      </c>
      <c r="O519">
        <f>Tabla1_2[[#This Row],[Salario t]]*Tabla1_2[[#This Row],['# de Salarios Minimos]]</f>
        <v>1160000</v>
      </c>
      <c r="P519">
        <f>Tabla1_2[[#This Row],[Salario t]]*12</f>
        <v>6960000</v>
      </c>
      <c r="Q519">
        <v>2</v>
      </c>
      <c r="R519">
        <v>2</v>
      </c>
      <c r="S519">
        <v>50000</v>
      </c>
      <c r="T519">
        <v>250000</v>
      </c>
      <c r="U519">
        <v>5000</v>
      </c>
      <c r="V519">
        <f>Tabla1_2[[#This Row],[SALARIO]]/100*8.4</f>
        <v>97440</v>
      </c>
      <c r="W519">
        <f>Tabla1_2[[#This Row],[Seguridad social]]/2</f>
        <v>48720</v>
      </c>
      <c r="X519">
        <f>Tabla1_2[[#This Row],[Seguridad social]]-Tabla1_2[[#This Row],[salud 4%]]</f>
        <v>48720</v>
      </c>
      <c r="Y519">
        <f>Tabla1_2[[#This Row],[Base Minima]]/30*4</f>
        <v>154666.66666666666</v>
      </c>
      <c r="Z519">
        <f>Tabla1_2[[#This Row],[Fondo de Empleados]]+Tabla1_2[[#This Row],[Seguridad social]]</f>
        <v>252106.66666666666</v>
      </c>
      <c r="AA519">
        <f>Tabla1_2[[#This Row],[SALARIO]]/100*1.4</f>
        <v>16239.999999999998</v>
      </c>
      <c r="AB519">
        <f>Tabla1_2[[#This Row],[Base Minima]]/15*1.5</f>
        <v>116000</v>
      </c>
      <c r="AC519">
        <v>0</v>
      </c>
      <c r="AD519">
        <v>0</v>
      </c>
      <c r="AE519">
        <f>Tabla1_2[[#This Row],[Salario t]]/100*2</f>
        <v>11600</v>
      </c>
      <c r="AF519">
        <f>Tabla1_2[[#This Row],[Censantias]]/100*5</f>
        <v>580</v>
      </c>
      <c r="AG519">
        <f>Tabla1_2[[#This Row],[SALARIO]]/30*2</f>
        <v>77333.333333333328</v>
      </c>
      <c r="AH519">
        <v>0</v>
      </c>
      <c r="AI519">
        <f>Tabla1_2[[#This Row],[Prima]]+Tabla1_2[[#This Row],[Censantias]]+Tabla1_2[[#This Row],[Base Minima]]+Tabla1_2[[#This Row],[Subsidio de Transporte]]</f>
        <v>1330133.3333333333</v>
      </c>
      <c r="AJ519">
        <f>Tabla1_2[[#This Row],[Pago Neto]]*24</f>
        <v>31923200</v>
      </c>
      <c r="AK519">
        <v>0</v>
      </c>
      <c r="AL519">
        <v>20000</v>
      </c>
      <c r="AM519">
        <v>15</v>
      </c>
    </row>
    <row r="520" spans="1:39" x14ac:dyDescent="0.35">
      <c r="A520" t="s">
        <v>5194</v>
      </c>
      <c r="B520" t="s">
        <v>526</v>
      </c>
      <c r="C520" s="1">
        <v>34072</v>
      </c>
      <c r="D520" t="s">
        <v>2016</v>
      </c>
      <c r="E520" t="s">
        <v>2017</v>
      </c>
      <c r="F520" t="s">
        <v>4194</v>
      </c>
      <c r="G520" t="s">
        <v>3206</v>
      </c>
      <c r="H520" s="1">
        <v>43123.631296296298</v>
      </c>
      <c r="I520" t="s">
        <v>3673</v>
      </c>
      <c r="J520">
        <v>1160000</v>
      </c>
      <c r="K520">
        <v>15</v>
      </c>
      <c r="L520">
        <f>Tabla1_2[[#This Row],[SALARIO]]/30*Tabla1_2[[#This Row],[Dias Liquidados]]</f>
        <v>580000</v>
      </c>
      <c r="M520">
        <f>Tabla1_2[[#This Row],[SALARIO]]/100*14/2</f>
        <v>81200</v>
      </c>
      <c r="N520">
        <v>4</v>
      </c>
      <c r="O520">
        <f>Tabla1_2[[#This Row],[Salario t]]*Tabla1_2[[#This Row],['# de Salarios Minimos]]</f>
        <v>2320000</v>
      </c>
      <c r="P520">
        <f>Tabla1_2[[#This Row],[Salario t]]*12</f>
        <v>6960000</v>
      </c>
      <c r="Q520">
        <v>2</v>
      </c>
      <c r="R520">
        <v>2</v>
      </c>
      <c r="S520">
        <v>50000</v>
      </c>
      <c r="T520">
        <v>250000</v>
      </c>
      <c r="U520">
        <v>5000</v>
      </c>
      <c r="V520">
        <f>Tabla1_2[[#This Row],[SALARIO]]/100*8.4</f>
        <v>97440</v>
      </c>
      <c r="W520">
        <f>Tabla1_2[[#This Row],[Seguridad social]]/2</f>
        <v>48720</v>
      </c>
      <c r="X520">
        <f>Tabla1_2[[#This Row],[Seguridad social]]-Tabla1_2[[#This Row],[salud 4%]]</f>
        <v>48720</v>
      </c>
      <c r="Y520">
        <f>Tabla1_2[[#This Row],[Base Minima]]/30*4</f>
        <v>309333.33333333331</v>
      </c>
      <c r="Z520">
        <f>Tabla1_2[[#This Row],[Fondo de Empleados]]+Tabla1_2[[#This Row],[Seguridad social]]</f>
        <v>406773.33333333331</v>
      </c>
      <c r="AA520">
        <f>Tabla1_2[[#This Row],[SALARIO]]/100*1.4</f>
        <v>16239.999999999998</v>
      </c>
      <c r="AB520">
        <f>Tabla1_2[[#This Row],[Base Minima]]/15*1.5</f>
        <v>232000</v>
      </c>
      <c r="AC520">
        <v>0</v>
      </c>
      <c r="AD520">
        <v>0</v>
      </c>
      <c r="AE520">
        <f>Tabla1_2[[#This Row],[Salario t]]/100*2</f>
        <v>11600</v>
      </c>
      <c r="AF520">
        <f>Tabla1_2[[#This Row],[Censantias]]/100*5</f>
        <v>580</v>
      </c>
      <c r="AG520">
        <f>Tabla1_2[[#This Row],[SALARIO]]/30*2</f>
        <v>77333.333333333328</v>
      </c>
      <c r="AH520">
        <v>0</v>
      </c>
      <c r="AI520">
        <f>Tabla1_2[[#This Row],[Prima]]+Tabla1_2[[#This Row],[Censantias]]+Tabla1_2[[#This Row],[Base Minima]]+Tabla1_2[[#This Row],[Subsidio de Transporte]]</f>
        <v>2490133.3333333335</v>
      </c>
      <c r="AJ520">
        <f>Tabla1_2[[#This Row],[Pago Neto]]*24</f>
        <v>59763200</v>
      </c>
      <c r="AK520">
        <v>0</v>
      </c>
      <c r="AL520">
        <v>20000</v>
      </c>
      <c r="AM520">
        <v>15</v>
      </c>
    </row>
    <row r="521" spans="1:39" x14ac:dyDescent="0.35">
      <c r="A521" t="s">
        <v>5195</v>
      </c>
      <c r="B521" t="s">
        <v>527</v>
      </c>
      <c r="C521" s="1">
        <v>29544</v>
      </c>
      <c r="D521" t="s">
        <v>1963</v>
      </c>
      <c r="E521" t="s">
        <v>2018</v>
      </c>
      <c r="F521" t="s">
        <v>4195</v>
      </c>
      <c r="G521" t="s">
        <v>3207</v>
      </c>
      <c r="H521" s="1">
        <v>40863.966597222221</v>
      </c>
      <c r="I521" t="s">
        <v>3675</v>
      </c>
      <c r="J521">
        <v>1160000</v>
      </c>
      <c r="K521">
        <v>15</v>
      </c>
      <c r="L521">
        <f>Tabla1_2[[#This Row],[SALARIO]]/30*Tabla1_2[[#This Row],[Dias Liquidados]]</f>
        <v>580000</v>
      </c>
      <c r="M521">
        <f>Tabla1_2[[#This Row],[SALARIO]]/100*14/2</f>
        <v>81200</v>
      </c>
      <c r="N521">
        <v>4</v>
      </c>
      <c r="O521">
        <f>Tabla1_2[[#This Row],[Salario t]]*Tabla1_2[[#This Row],['# de Salarios Minimos]]</f>
        <v>2320000</v>
      </c>
      <c r="P521">
        <f>Tabla1_2[[#This Row],[Salario t]]*12</f>
        <v>6960000</v>
      </c>
      <c r="Q521">
        <v>2</v>
      </c>
      <c r="R521">
        <v>2</v>
      </c>
      <c r="S521">
        <v>50000</v>
      </c>
      <c r="T521">
        <v>250000</v>
      </c>
      <c r="U521">
        <v>5000</v>
      </c>
      <c r="V521">
        <f>Tabla1_2[[#This Row],[SALARIO]]/100*8.4</f>
        <v>97440</v>
      </c>
      <c r="W521">
        <f>Tabla1_2[[#This Row],[Seguridad social]]/2</f>
        <v>48720</v>
      </c>
      <c r="X521">
        <f>Tabla1_2[[#This Row],[Seguridad social]]-Tabla1_2[[#This Row],[salud 4%]]</f>
        <v>48720</v>
      </c>
      <c r="Y521">
        <f>Tabla1_2[[#This Row],[Base Minima]]/30*4</f>
        <v>309333.33333333331</v>
      </c>
      <c r="Z521">
        <f>Tabla1_2[[#This Row],[Fondo de Empleados]]+Tabla1_2[[#This Row],[Seguridad social]]</f>
        <v>406773.33333333331</v>
      </c>
      <c r="AA521">
        <f>Tabla1_2[[#This Row],[SALARIO]]/100*1.4</f>
        <v>16239.999999999998</v>
      </c>
      <c r="AB521">
        <f>Tabla1_2[[#This Row],[Base Minima]]/15*1.5</f>
        <v>232000</v>
      </c>
      <c r="AC521">
        <v>0</v>
      </c>
      <c r="AD521">
        <v>0</v>
      </c>
      <c r="AE521">
        <f>Tabla1_2[[#This Row],[Salario t]]/100*2</f>
        <v>11600</v>
      </c>
      <c r="AF521">
        <f>Tabla1_2[[#This Row],[Censantias]]/100*5</f>
        <v>580</v>
      </c>
      <c r="AG521">
        <f>Tabla1_2[[#This Row],[SALARIO]]/30*2</f>
        <v>77333.333333333328</v>
      </c>
      <c r="AH521">
        <v>0</v>
      </c>
      <c r="AI521">
        <f>Tabla1_2[[#This Row],[Prima]]+Tabla1_2[[#This Row],[Censantias]]+Tabla1_2[[#This Row],[Base Minima]]+Tabla1_2[[#This Row],[Subsidio de Transporte]]</f>
        <v>2490133.3333333335</v>
      </c>
      <c r="AJ521">
        <f>Tabla1_2[[#This Row],[Pago Neto]]*24</f>
        <v>59763200</v>
      </c>
      <c r="AK521">
        <v>0</v>
      </c>
      <c r="AL521">
        <v>20000</v>
      </c>
      <c r="AM521">
        <v>15</v>
      </c>
    </row>
    <row r="522" spans="1:39" x14ac:dyDescent="0.35">
      <c r="A522" t="s">
        <v>5196</v>
      </c>
      <c r="B522" t="s">
        <v>528</v>
      </c>
      <c r="C522" s="1">
        <v>27855</v>
      </c>
      <c r="D522" t="s">
        <v>2019</v>
      </c>
      <c r="E522" t="s">
        <v>1963</v>
      </c>
      <c r="F522" t="s">
        <v>4196</v>
      </c>
      <c r="G522" t="s">
        <v>3208</v>
      </c>
      <c r="H522" s="1">
        <v>39761.989247685182</v>
      </c>
      <c r="I522" t="s">
        <v>3674</v>
      </c>
      <c r="J522">
        <v>1160000</v>
      </c>
      <c r="K522">
        <v>15</v>
      </c>
      <c r="L522">
        <f>Tabla1_2[[#This Row],[SALARIO]]/30*Tabla1_2[[#This Row],[Dias Liquidados]]</f>
        <v>580000</v>
      </c>
      <c r="M522">
        <f>Tabla1_2[[#This Row],[SALARIO]]/100*14/2</f>
        <v>81200</v>
      </c>
      <c r="N522">
        <v>4</v>
      </c>
      <c r="O522">
        <f>Tabla1_2[[#This Row],[Salario t]]*Tabla1_2[[#This Row],['# de Salarios Minimos]]</f>
        <v>2320000</v>
      </c>
      <c r="P522">
        <f>Tabla1_2[[#This Row],[Salario t]]*12</f>
        <v>6960000</v>
      </c>
      <c r="Q522">
        <v>2</v>
      </c>
      <c r="R522">
        <v>2</v>
      </c>
      <c r="S522">
        <v>50000</v>
      </c>
      <c r="T522">
        <v>250000</v>
      </c>
      <c r="U522">
        <v>5000</v>
      </c>
      <c r="V522">
        <f>Tabla1_2[[#This Row],[SALARIO]]/100*8.4</f>
        <v>97440</v>
      </c>
      <c r="W522">
        <f>Tabla1_2[[#This Row],[Seguridad social]]/2</f>
        <v>48720</v>
      </c>
      <c r="X522">
        <f>Tabla1_2[[#This Row],[Seguridad social]]-Tabla1_2[[#This Row],[salud 4%]]</f>
        <v>48720</v>
      </c>
      <c r="Y522">
        <f>Tabla1_2[[#This Row],[Base Minima]]/30*4</f>
        <v>309333.33333333331</v>
      </c>
      <c r="Z522">
        <f>Tabla1_2[[#This Row],[Fondo de Empleados]]+Tabla1_2[[#This Row],[Seguridad social]]</f>
        <v>406773.33333333331</v>
      </c>
      <c r="AA522">
        <f>Tabla1_2[[#This Row],[SALARIO]]/100*1.4</f>
        <v>16239.999999999998</v>
      </c>
      <c r="AB522">
        <f>Tabla1_2[[#This Row],[Base Minima]]/15*1.5</f>
        <v>232000</v>
      </c>
      <c r="AC522">
        <v>0</v>
      </c>
      <c r="AD522">
        <v>0</v>
      </c>
      <c r="AE522">
        <f>Tabla1_2[[#This Row],[Salario t]]/100*2</f>
        <v>11600</v>
      </c>
      <c r="AF522">
        <f>Tabla1_2[[#This Row],[Censantias]]/100*5</f>
        <v>580</v>
      </c>
      <c r="AG522">
        <f>Tabla1_2[[#This Row],[SALARIO]]/30*2</f>
        <v>77333.333333333328</v>
      </c>
      <c r="AH522">
        <v>0</v>
      </c>
      <c r="AI522">
        <f>Tabla1_2[[#This Row],[Prima]]+Tabla1_2[[#This Row],[Censantias]]+Tabla1_2[[#This Row],[Base Minima]]+Tabla1_2[[#This Row],[Subsidio de Transporte]]</f>
        <v>2490133.3333333335</v>
      </c>
      <c r="AJ522">
        <f>Tabla1_2[[#This Row],[Pago Neto]]*24</f>
        <v>59763200</v>
      </c>
      <c r="AK522">
        <v>0</v>
      </c>
      <c r="AL522">
        <v>20000</v>
      </c>
      <c r="AM522">
        <v>15</v>
      </c>
    </row>
    <row r="523" spans="1:39" x14ac:dyDescent="0.35">
      <c r="A523" t="s">
        <v>5197</v>
      </c>
      <c r="B523" t="s">
        <v>529</v>
      </c>
      <c r="C523" s="1">
        <v>27708</v>
      </c>
      <c r="D523" t="s">
        <v>2020</v>
      </c>
      <c r="E523" t="s">
        <v>2021</v>
      </c>
      <c r="F523" t="s">
        <v>4197</v>
      </c>
      <c r="G523" t="s">
        <v>3209</v>
      </c>
      <c r="H523" s="1">
        <v>40169.900740740741</v>
      </c>
      <c r="I523" t="s">
        <v>3673</v>
      </c>
      <c r="J523">
        <v>1160000</v>
      </c>
      <c r="K523">
        <v>15</v>
      </c>
      <c r="L523">
        <f>Tabla1_2[[#This Row],[SALARIO]]/30*Tabla1_2[[#This Row],[Dias Liquidados]]</f>
        <v>580000</v>
      </c>
      <c r="M523">
        <f>Tabla1_2[[#This Row],[SALARIO]]/100*14/2</f>
        <v>81200</v>
      </c>
      <c r="N523">
        <v>5</v>
      </c>
      <c r="O523">
        <f>Tabla1_2[[#This Row],[Salario t]]*Tabla1_2[[#This Row],['# de Salarios Minimos]]</f>
        <v>2900000</v>
      </c>
      <c r="P523">
        <f>Tabla1_2[[#This Row],[Salario t]]*12</f>
        <v>6960000</v>
      </c>
      <c r="Q523">
        <v>2</v>
      </c>
      <c r="R523">
        <v>2</v>
      </c>
      <c r="S523">
        <v>50000</v>
      </c>
      <c r="T523">
        <v>250000</v>
      </c>
      <c r="U523">
        <v>5000</v>
      </c>
      <c r="V523">
        <f>Tabla1_2[[#This Row],[SALARIO]]/100*8.4</f>
        <v>97440</v>
      </c>
      <c r="W523">
        <f>Tabla1_2[[#This Row],[Seguridad social]]/2</f>
        <v>48720</v>
      </c>
      <c r="X523">
        <f>Tabla1_2[[#This Row],[Seguridad social]]-Tabla1_2[[#This Row],[salud 4%]]</f>
        <v>48720</v>
      </c>
      <c r="Y523">
        <f>Tabla1_2[[#This Row],[Base Minima]]/30*4</f>
        <v>386666.66666666669</v>
      </c>
      <c r="Z523">
        <f>Tabla1_2[[#This Row],[Fondo de Empleados]]+Tabla1_2[[#This Row],[Seguridad social]]</f>
        <v>484106.66666666669</v>
      </c>
      <c r="AA523">
        <f>Tabla1_2[[#This Row],[SALARIO]]/100*1.4</f>
        <v>16239.999999999998</v>
      </c>
      <c r="AB523">
        <f>Tabla1_2[[#This Row],[Base Minima]]/15*1.5</f>
        <v>290000</v>
      </c>
      <c r="AC523">
        <v>0</v>
      </c>
      <c r="AD523">
        <v>0</v>
      </c>
      <c r="AE523">
        <f>Tabla1_2[[#This Row],[Salario t]]/100*2</f>
        <v>11600</v>
      </c>
      <c r="AF523">
        <f>Tabla1_2[[#This Row],[Censantias]]/100*5</f>
        <v>580</v>
      </c>
      <c r="AG523">
        <f>Tabla1_2[[#This Row],[SALARIO]]/30*2</f>
        <v>77333.333333333328</v>
      </c>
      <c r="AH523">
        <v>0</v>
      </c>
      <c r="AI523">
        <f>Tabla1_2[[#This Row],[Prima]]+Tabla1_2[[#This Row],[Censantias]]+Tabla1_2[[#This Row],[Base Minima]]+Tabla1_2[[#This Row],[Subsidio de Transporte]]</f>
        <v>3070133.3333333335</v>
      </c>
      <c r="AJ523">
        <f>Tabla1_2[[#This Row],[Pago Neto]]*24</f>
        <v>73683200</v>
      </c>
      <c r="AK523">
        <v>0</v>
      </c>
      <c r="AL523">
        <v>20000</v>
      </c>
      <c r="AM523">
        <v>15</v>
      </c>
    </row>
    <row r="524" spans="1:39" x14ac:dyDescent="0.35">
      <c r="A524" t="s">
        <v>5198</v>
      </c>
      <c r="B524" t="s">
        <v>530</v>
      </c>
      <c r="C524" s="1">
        <v>27927</v>
      </c>
      <c r="D524" t="s">
        <v>1963</v>
      </c>
      <c r="E524" t="s">
        <v>2022</v>
      </c>
      <c r="F524" t="s">
        <v>4198</v>
      </c>
      <c r="G524" t="s">
        <v>3210</v>
      </c>
      <c r="H524" s="1">
        <v>40284.942569444444</v>
      </c>
      <c r="I524" t="s">
        <v>3675</v>
      </c>
      <c r="J524">
        <v>1160000</v>
      </c>
      <c r="K524">
        <v>15</v>
      </c>
      <c r="L524">
        <f>Tabla1_2[[#This Row],[SALARIO]]/30*Tabla1_2[[#This Row],[Dias Liquidados]]</f>
        <v>580000</v>
      </c>
      <c r="M524">
        <f>Tabla1_2[[#This Row],[SALARIO]]/100*14/2</f>
        <v>81200</v>
      </c>
      <c r="N524">
        <v>5</v>
      </c>
      <c r="O524">
        <f>Tabla1_2[[#This Row],[Salario t]]*Tabla1_2[[#This Row],['# de Salarios Minimos]]</f>
        <v>2900000</v>
      </c>
      <c r="P524">
        <f>Tabla1_2[[#This Row],[Salario t]]*12</f>
        <v>6960000</v>
      </c>
      <c r="Q524">
        <v>2</v>
      </c>
      <c r="R524">
        <v>2</v>
      </c>
      <c r="S524">
        <v>50000</v>
      </c>
      <c r="T524">
        <v>250000</v>
      </c>
      <c r="U524">
        <v>5000</v>
      </c>
      <c r="V524">
        <f>Tabla1_2[[#This Row],[SALARIO]]/100*8.4</f>
        <v>97440</v>
      </c>
      <c r="W524">
        <f>Tabla1_2[[#This Row],[Seguridad social]]/2</f>
        <v>48720</v>
      </c>
      <c r="X524">
        <f>Tabla1_2[[#This Row],[Seguridad social]]-Tabla1_2[[#This Row],[salud 4%]]</f>
        <v>48720</v>
      </c>
      <c r="Y524">
        <f>Tabla1_2[[#This Row],[Base Minima]]/30*4</f>
        <v>386666.66666666669</v>
      </c>
      <c r="Z524">
        <f>Tabla1_2[[#This Row],[Fondo de Empleados]]+Tabla1_2[[#This Row],[Seguridad social]]</f>
        <v>484106.66666666669</v>
      </c>
      <c r="AA524">
        <f>Tabla1_2[[#This Row],[SALARIO]]/100*1.4</f>
        <v>16239.999999999998</v>
      </c>
      <c r="AB524">
        <f>Tabla1_2[[#This Row],[Base Minima]]/15*1.5</f>
        <v>290000</v>
      </c>
      <c r="AC524">
        <v>0</v>
      </c>
      <c r="AD524">
        <v>0</v>
      </c>
      <c r="AE524">
        <f>Tabla1_2[[#This Row],[Salario t]]/100*2</f>
        <v>11600</v>
      </c>
      <c r="AF524">
        <f>Tabla1_2[[#This Row],[Censantias]]/100*5</f>
        <v>580</v>
      </c>
      <c r="AG524">
        <f>Tabla1_2[[#This Row],[SALARIO]]/30*2</f>
        <v>77333.333333333328</v>
      </c>
      <c r="AH524">
        <v>0</v>
      </c>
      <c r="AI524">
        <f>Tabla1_2[[#This Row],[Prima]]+Tabla1_2[[#This Row],[Censantias]]+Tabla1_2[[#This Row],[Base Minima]]+Tabla1_2[[#This Row],[Subsidio de Transporte]]</f>
        <v>3070133.3333333335</v>
      </c>
      <c r="AJ524">
        <f>Tabla1_2[[#This Row],[Pago Neto]]*24</f>
        <v>73683200</v>
      </c>
      <c r="AK524">
        <v>0</v>
      </c>
      <c r="AL524">
        <v>20000</v>
      </c>
      <c r="AM524">
        <v>15</v>
      </c>
    </row>
    <row r="525" spans="1:39" x14ac:dyDescent="0.35">
      <c r="A525" t="s">
        <v>5199</v>
      </c>
      <c r="B525" t="s">
        <v>531</v>
      </c>
      <c r="C525" s="1">
        <v>32052</v>
      </c>
      <c r="D525" t="s">
        <v>2023</v>
      </c>
      <c r="E525" t="s">
        <v>1963</v>
      </c>
      <c r="F525" t="s">
        <v>4199</v>
      </c>
      <c r="G525" t="s">
        <v>3211</v>
      </c>
      <c r="H525" s="1">
        <v>42208.687037037038</v>
      </c>
      <c r="I525" t="s">
        <v>3675</v>
      </c>
      <c r="J525">
        <v>1160000</v>
      </c>
      <c r="K525">
        <v>15</v>
      </c>
      <c r="L525">
        <f>Tabla1_2[[#This Row],[SALARIO]]/30*Tabla1_2[[#This Row],[Dias Liquidados]]</f>
        <v>580000</v>
      </c>
      <c r="M525">
        <f>Tabla1_2[[#This Row],[SALARIO]]/100*14/2</f>
        <v>81200</v>
      </c>
      <c r="N525">
        <v>6</v>
      </c>
      <c r="O525">
        <f>Tabla1_2[[#This Row],[Salario t]]*Tabla1_2[[#This Row],['# de Salarios Minimos]]</f>
        <v>3480000</v>
      </c>
      <c r="P525">
        <f>Tabla1_2[[#This Row],[Salario t]]*12</f>
        <v>6960000</v>
      </c>
      <c r="Q525">
        <v>2</v>
      </c>
      <c r="R525">
        <v>2</v>
      </c>
      <c r="S525">
        <v>50000</v>
      </c>
      <c r="T525">
        <v>250000</v>
      </c>
      <c r="U525">
        <v>5000</v>
      </c>
      <c r="V525">
        <f>Tabla1_2[[#This Row],[SALARIO]]/100*8.4</f>
        <v>97440</v>
      </c>
      <c r="W525">
        <f>Tabla1_2[[#This Row],[Seguridad social]]/2</f>
        <v>48720</v>
      </c>
      <c r="X525">
        <f>Tabla1_2[[#This Row],[Seguridad social]]-Tabla1_2[[#This Row],[salud 4%]]</f>
        <v>48720</v>
      </c>
      <c r="Y525">
        <f>Tabla1_2[[#This Row],[Base Minima]]/30*4</f>
        <v>464000</v>
      </c>
      <c r="Z525">
        <f>Tabla1_2[[#This Row],[Fondo de Empleados]]+Tabla1_2[[#This Row],[Seguridad social]]</f>
        <v>561440</v>
      </c>
      <c r="AA525">
        <f>Tabla1_2[[#This Row],[SALARIO]]/100*1.4</f>
        <v>16239.999999999998</v>
      </c>
      <c r="AB525">
        <f>Tabla1_2[[#This Row],[Base Minima]]/15*1.5</f>
        <v>348000</v>
      </c>
      <c r="AC525">
        <v>0</v>
      </c>
      <c r="AD525">
        <v>0</v>
      </c>
      <c r="AE525">
        <f>Tabla1_2[[#This Row],[Salario t]]/100*2</f>
        <v>11600</v>
      </c>
      <c r="AF525">
        <f>Tabla1_2[[#This Row],[Censantias]]/100*5</f>
        <v>580</v>
      </c>
      <c r="AG525">
        <f>Tabla1_2[[#This Row],[SALARIO]]/30*2</f>
        <v>77333.333333333328</v>
      </c>
      <c r="AH525">
        <v>0</v>
      </c>
      <c r="AI525">
        <f>Tabla1_2[[#This Row],[Prima]]+Tabla1_2[[#This Row],[Censantias]]+Tabla1_2[[#This Row],[Base Minima]]+Tabla1_2[[#This Row],[Subsidio de Transporte]]</f>
        <v>3650133.3333333335</v>
      </c>
      <c r="AJ525">
        <f>Tabla1_2[[#This Row],[Pago Neto]]*24</f>
        <v>87603200</v>
      </c>
      <c r="AK525">
        <v>0</v>
      </c>
      <c r="AL525">
        <v>20000</v>
      </c>
      <c r="AM525">
        <v>15</v>
      </c>
    </row>
    <row r="526" spans="1:39" x14ac:dyDescent="0.35">
      <c r="A526" t="s">
        <v>5200</v>
      </c>
      <c r="B526" t="s">
        <v>532</v>
      </c>
      <c r="C526" s="1">
        <v>29053</v>
      </c>
      <c r="D526" t="s">
        <v>2024</v>
      </c>
      <c r="E526" t="s">
        <v>2025</v>
      </c>
      <c r="F526" t="s">
        <v>4200</v>
      </c>
      <c r="G526" t="s">
        <v>3212</v>
      </c>
      <c r="H526" s="1">
        <v>42044.905173611114</v>
      </c>
      <c r="I526" t="s">
        <v>3674</v>
      </c>
      <c r="J526">
        <v>1160000</v>
      </c>
      <c r="K526">
        <v>15</v>
      </c>
      <c r="L526">
        <f>Tabla1_2[[#This Row],[SALARIO]]/30*Tabla1_2[[#This Row],[Dias Liquidados]]</f>
        <v>580000</v>
      </c>
      <c r="M526">
        <f>Tabla1_2[[#This Row],[SALARIO]]/100*14/2</f>
        <v>81200</v>
      </c>
      <c r="N526">
        <v>6</v>
      </c>
      <c r="O526">
        <f>Tabla1_2[[#This Row],[Salario t]]*Tabla1_2[[#This Row],['# de Salarios Minimos]]</f>
        <v>3480000</v>
      </c>
      <c r="P526">
        <f>Tabla1_2[[#This Row],[Salario t]]*12</f>
        <v>6960000</v>
      </c>
      <c r="Q526">
        <v>2</v>
      </c>
      <c r="R526">
        <v>2</v>
      </c>
      <c r="S526">
        <v>50000</v>
      </c>
      <c r="T526">
        <v>250000</v>
      </c>
      <c r="U526">
        <v>5000</v>
      </c>
      <c r="V526">
        <f>Tabla1_2[[#This Row],[SALARIO]]/100*8.4</f>
        <v>97440</v>
      </c>
      <c r="W526">
        <f>Tabla1_2[[#This Row],[Seguridad social]]/2</f>
        <v>48720</v>
      </c>
      <c r="X526">
        <f>Tabla1_2[[#This Row],[Seguridad social]]-Tabla1_2[[#This Row],[salud 4%]]</f>
        <v>48720</v>
      </c>
      <c r="Y526">
        <f>Tabla1_2[[#This Row],[Base Minima]]/30*4</f>
        <v>464000</v>
      </c>
      <c r="Z526">
        <f>Tabla1_2[[#This Row],[Fondo de Empleados]]+Tabla1_2[[#This Row],[Seguridad social]]</f>
        <v>561440</v>
      </c>
      <c r="AA526">
        <f>Tabla1_2[[#This Row],[SALARIO]]/100*1.4</f>
        <v>16239.999999999998</v>
      </c>
      <c r="AB526">
        <f>Tabla1_2[[#This Row],[Base Minima]]/15*1.5</f>
        <v>348000</v>
      </c>
      <c r="AC526">
        <v>0</v>
      </c>
      <c r="AD526">
        <v>0</v>
      </c>
      <c r="AE526">
        <f>Tabla1_2[[#This Row],[Salario t]]/100*2</f>
        <v>11600</v>
      </c>
      <c r="AF526">
        <f>Tabla1_2[[#This Row],[Censantias]]/100*5</f>
        <v>580</v>
      </c>
      <c r="AG526">
        <f>Tabla1_2[[#This Row],[SALARIO]]/30*2</f>
        <v>77333.333333333328</v>
      </c>
      <c r="AH526">
        <v>0</v>
      </c>
      <c r="AI526">
        <f>Tabla1_2[[#This Row],[Prima]]+Tabla1_2[[#This Row],[Censantias]]+Tabla1_2[[#This Row],[Base Minima]]+Tabla1_2[[#This Row],[Subsidio de Transporte]]</f>
        <v>3650133.3333333335</v>
      </c>
      <c r="AJ526">
        <f>Tabla1_2[[#This Row],[Pago Neto]]*24</f>
        <v>87603200</v>
      </c>
      <c r="AK526">
        <v>0</v>
      </c>
      <c r="AL526">
        <v>20000</v>
      </c>
      <c r="AM526">
        <v>15</v>
      </c>
    </row>
    <row r="527" spans="1:39" x14ac:dyDescent="0.35">
      <c r="A527" t="s">
        <v>5201</v>
      </c>
      <c r="B527" t="s">
        <v>533</v>
      </c>
      <c r="C527" s="1">
        <v>36016</v>
      </c>
      <c r="D527" t="s">
        <v>1963</v>
      </c>
      <c r="E527" t="s">
        <v>2026</v>
      </c>
      <c r="F527" t="s">
        <v>4201</v>
      </c>
      <c r="G527" t="s">
        <v>3213</v>
      </c>
      <c r="H527" s="1">
        <v>38458.951805555553</v>
      </c>
      <c r="I527" t="s">
        <v>3671</v>
      </c>
      <c r="J527">
        <v>1160000</v>
      </c>
      <c r="K527">
        <v>15</v>
      </c>
      <c r="L527">
        <f>Tabla1_2[[#This Row],[SALARIO]]/30*Tabla1_2[[#This Row],[Dias Liquidados]]</f>
        <v>580000</v>
      </c>
      <c r="M527">
        <f>Tabla1_2[[#This Row],[SALARIO]]/100*14/2</f>
        <v>81200</v>
      </c>
      <c r="N527">
        <v>1</v>
      </c>
      <c r="O527">
        <f>Tabla1_2[[#This Row],[Salario t]]*Tabla1_2[[#This Row],['# de Salarios Minimos]]</f>
        <v>580000</v>
      </c>
      <c r="P527">
        <f>Tabla1_2[[#This Row],[Salario t]]*12</f>
        <v>6960000</v>
      </c>
      <c r="Q527">
        <v>2</v>
      </c>
      <c r="R527">
        <v>2</v>
      </c>
      <c r="S527">
        <v>50000</v>
      </c>
      <c r="T527">
        <v>250000</v>
      </c>
      <c r="U527">
        <v>5000</v>
      </c>
      <c r="V527">
        <f>Tabla1_2[[#This Row],[SALARIO]]/100*8.4</f>
        <v>97440</v>
      </c>
      <c r="W527">
        <f>Tabla1_2[[#This Row],[Seguridad social]]/2</f>
        <v>48720</v>
      </c>
      <c r="X527">
        <f>Tabla1_2[[#This Row],[Seguridad social]]-Tabla1_2[[#This Row],[salud 4%]]</f>
        <v>48720</v>
      </c>
      <c r="Y527">
        <f>Tabla1_2[[#This Row],[Base Minima]]/30*4</f>
        <v>77333.333333333328</v>
      </c>
      <c r="Z527">
        <f>Tabla1_2[[#This Row],[Fondo de Empleados]]+Tabla1_2[[#This Row],[Seguridad social]]</f>
        <v>174773.33333333331</v>
      </c>
      <c r="AA527">
        <f>Tabla1_2[[#This Row],[SALARIO]]/100*1.4</f>
        <v>16239.999999999998</v>
      </c>
      <c r="AB527">
        <f>Tabla1_2[[#This Row],[Base Minima]]/15*1.5</f>
        <v>58000</v>
      </c>
      <c r="AC527">
        <v>0</v>
      </c>
      <c r="AD527">
        <v>0</v>
      </c>
      <c r="AE527">
        <f>Tabla1_2[[#This Row],[Salario t]]/100*2</f>
        <v>11600</v>
      </c>
      <c r="AF527">
        <f>Tabla1_2[[#This Row],[Censantias]]/100*5</f>
        <v>580</v>
      </c>
      <c r="AG527">
        <f>Tabla1_2[[#This Row],[SALARIO]]/30*2</f>
        <v>77333.333333333328</v>
      </c>
      <c r="AH527">
        <v>0</v>
      </c>
      <c r="AI527">
        <f>Tabla1_2[[#This Row],[Prima]]+Tabla1_2[[#This Row],[Censantias]]+Tabla1_2[[#This Row],[Base Minima]]+Tabla1_2[[#This Row],[Subsidio de Transporte]]</f>
        <v>750133.33333333337</v>
      </c>
      <c r="AJ527">
        <f>Tabla1_2[[#This Row],[Pago Neto]]*24</f>
        <v>18003200</v>
      </c>
      <c r="AK527">
        <v>0</v>
      </c>
      <c r="AL527">
        <v>20000</v>
      </c>
      <c r="AM527">
        <v>15</v>
      </c>
    </row>
    <row r="528" spans="1:39" x14ac:dyDescent="0.35">
      <c r="A528" t="s">
        <v>5202</v>
      </c>
      <c r="B528" t="s">
        <v>534</v>
      </c>
      <c r="C528" s="1">
        <v>36607</v>
      </c>
      <c r="D528" t="s">
        <v>2027</v>
      </c>
      <c r="E528" t="s">
        <v>1963</v>
      </c>
      <c r="F528" t="s">
        <v>4202</v>
      </c>
      <c r="G528" t="s">
        <v>3214</v>
      </c>
      <c r="H528" s="1">
        <v>42867.072094907409</v>
      </c>
      <c r="I528" t="s">
        <v>3671</v>
      </c>
      <c r="J528">
        <v>1160000</v>
      </c>
      <c r="K528">
        <v>15</v>
      </c>
      <c r="L528">
        <f>Tabla1_2[[#This Row],[SALARIO]]/30*Tabla1_2[[#This Row],[Dias Liquidados]]</f>
        <v>580000</v>
      </c>
      <c r="M528">
        <f>Tabla1_2[[#This Row],[SALARIO]]/100*14/2</f>
        <v>81200</v>
      </c>
      <c r="N528">
        <v>1</v>
      </c>
      <c r="O528">
        <f>Tabla1_2[[#This Row],[Salario t]]*Tabla1_2[[#This Row],['# de Salarios Minimos]]</f>
        <v>580000</v>
      </c>
      <c r="P528">
        <f>Tabla1_2[[#This Row],[Salario t]]*12</f>
        <v>6960000</v>
      </c>
      <c r="Q528">
        <v>2</v>
      </c>
      <c r="R528">
        <v>2</v>
      </c>
      <c r="S528">
        <v>50000</v>
      </c>
      <c r="T528">
        <v>250000</v>
      </c>
      <c r="U528">
        <v>5000</v>
      </c>
      <c r="V528">
        <f>Tabla1_2[[#This Row],[SALARIO]]/100*8.4</f>
        <v>97440</v>
      </c>
      <c r="W528">
        <f>Tabla1_2[[#This Row],[Seguridad social]]/2</f>
        <v>48720</v>
      </c>
      <c r="X528">
        <f>Tabla1_2[[#This Row],[Seguridad social]]-Tabla1_2[[#This Row],[salud 4%]]</f>
        <v>48720</v>
      </c>
      <c r="Y528">
        <f>Tabla1_2[[#This Row],[Base Minima]]/30*4</f>
        <v>77333.333333333328</v>
      </c>
      <c r="Z528">
        <f>Tabla1_2[[#This Row],[Fondo de Empleados]]+Tabla1_2[[#This Row],[Seguridad social]]</f>
        <v>174773.33333333331</v>
      </c>
      <c r="AA528">
        <f>Tabla1_2[[#This Row],[SALARIO]]/100*1.4</f>
        <v>16239.999999999998</v>
      </c>
      <c r="AB528">
        <f>Tabla1_2[[#This Row],[Base Minima]]/15*1.5</f>
        <v>58000</v>
      </c>
      <c r="AC528">
        <v>0</v>
      </c>
      <c r="AD528">
        <v>0</v>
      </c>
      <c r="AE528">
        <f>Tabla1_2[[#This Row],[Salario t]]/100*2</f>
        <v>11600</v>
      </c>
      <c r="AF528">
        <f>Tabla1_2[[#This Row],[Censantias]]/100*5</f>
        <v>580</v>
      </c>
      <c r="AG528">
        <f>Tabla1_2[[#This Row],[SALARIO]]/30*2</f>
        <v>77333.333333333328</v>
      </c>
      <c r="AH528">
        <v>0</v>
      </c>
      <c r="AI528">
        <f>Tabla1_2[[#This Row],[Prima]]+Tabla1_2[[#This Row],[Censantias]]+Tabla1_2[[#This Row],[Base Minima]]+Tabla1_2[[#This Row],[Subsidio de Transporte]]</f>
        <v>750133.33333333337</v>
      </c>
      <c r="AJ528">
        <f>Tabla1_2[[#This Row],[Pago Neto]]*24</f>
        <v>18003200</v>
      </c>
      <c r="AK528">
        <v>0</v>
      </c>
      <c r="AL528">
        <v>20000</v>
      </c>
      <c r="AM528">
        <v>15</v>
      </c>
    </row>
    <row r="529" spans="1:39" x14ac:dyDescent="0.35">
      <c r="A529" t="s">
        <v>5203</v>
      </c>
      <c r="B529" t="s">
        <v>535</v>
      </c>
      <c r="C529" s="1">
        <v>33323</v>
      </c>
      <c r="D529" t="s">
        <v>2028</v>
      </c>
      <c r="E529" t="s">
        <v>2029</v>
      </c>
      <c r="F529" t="s">
        <v>4203</v>
      </c>
      <c r="G529" t="s">
        <v>3215</v>
      </c>
      <c r="H529" s="1">
        <v>38697.586030092592</v>
      </c>
      <c r="I529" t="s">
        <v>3675</v>
      </c>
      <c r="J529">
        <v>1160000</v>
      </c>
      <c r="K529">
        <v>15</v>
      </c>
      <c r="L529">
        <f>Tabla1_2[[#This Row],[SALARIO]]/30*Tabla1_2[[#This Row],[Dias Liquidados]]</f>
        <v>580000</v>
      </c>
      <c r="M529">
        <f>Tabla1_2[[#This Row],[SALARIO]]/100*14/2</f>
        <v>81200</v>
      </c>
      <c r="N529">
        <v>1</v>
      </c>
      <c r="O529">
        <f>Tabla1_2[[#This Row],[Salario t]]*Tabla1_2[[#This Row],['# de Salarios Minimos]]</f>
        <v>580000</v>
      </c>
      <c r="P529">
        <f>Tabla1_2[[#This Row],[Salario t]]*12</f>
        <v>6960000</v>
      </c>
      <c r="Q529">
        <v>2</v>
      </c>
      <c r="R529">
        <v>2</v>
      </c>
      <c r="S529">
        <v>50000</v>
      </c>
      <c r="T529">
        <v>250000</v>
      </c>
      <c r="U529">
        <v>5000</v>
      </c>
      <c r="V529">
        <f>Tabla1_2[[#This Row],[SALARIO]]/100*8.4</f>
        <v>97440</v>
      </c>
      <c r="W529">
        <f>Tabla1_2[[#This Row],[Seguridad social]]/2</f>
        <v>48720</v>
      </c>
      <c r="X529">
        <f>Tabla1_2[[#This Row],[Seguridad social]]-Tabla1_2[[#This Row],[salud 4%]]</f>
        <v>48720</v>
      </c>
      <c r="Y529">
        <f>Tabla1_2[[#This Row],[Base Minima]]/30*4</f>
        <v>77333.333333333328</v>
      </c>
      <c r="Z529">
        <f>Tabla1_2[[#This Row],[Fondo de Empleados]]+Tabla1_2[[#This Row],[Seguridad social]]</f>
        <v>174773.33333333331</v>
      </c>
      <c r="AA529">
        <f>Tabla1_2[[#This Row],[SALARIO]]/100*1.4</f>
        <v>16239.999999999998</v>
      </c>
      <c r="AB529">
        <f>Tabla1_2[[#This Row],[Base Minima]]/15*1.5</f>
        <v>58000</v>
      </c>
      <c r="AC529">
        <v>0</v>
      </c>
      <c r="AD529">
        <v>0</v>
      </c>
      <c r="AE529">
        <f>Tabla1_2[[#This Row],[Salario t]]/100*2</f>
        <v>11600</v>
      </c>
      <c r="AF529">
        <f>Tabla1_2[[#This Row],[Censantias]]/100*5</f>
        <v>580</v>
      </c>
      <c r="AG529">
        <f>Tabla1_2[[#This Row],[SALARIO]]/30*2</f>
        <v>77333.333333333328</v>
      </c>
      <c r="AH529">
        <v>0</v>
      </c>
      <c r="AI529">
        <f>Tabla1_2[[#This Row],[Prima]]+Tabla1_2[[#This Row],[Censantias]]+Tabla1_2[[#This Row],[Base Minima]]+Tabla1_2[[#This Row],[Subsidio de Transporte]]</f>
        <v>750133.33333333337</v>
      </c>
      <c r="AJ529">
        <f>Tabla1_2[[#This Row],[Pago Neto]]*24</f>
        <v>18003200</v>
      </c>
      <c r="AK529">
        <v>0</v>
      </c>
      <c r="AL529">
        <v>20000</v>
      </c>
      <c r="AM529">
        <v>15</v>
      </c>
    </row>
    <row r="530" spans="1:39" x14ac:dyDescent="0.35">
      <c r="A530" t="s">
        <v>5204</v>
      </c>
      <c r="B530" t="s">
        <v>536</v>
      </c>
      <c r="C530" s="1">
        <v>30237</v>
      </c>
      <c r="D530" t="s">
        <v>1963</v>
      </c>
      <c r="E530" t="s">
        <v>2030</v>
      </c>
      <c r="F530" t="s">
        <v>4204</v>
      </c>
      <c r="G530" t="s">
        <v>3216</v>
      </c>
      <c r="H530" s="1">
        <v>40648.901921296296</v>
      </c>
      <c r="I530" t="s">
        <v>3672</v>
      </c>
      <c r="J530">
        <v>1160000</v>
      </c>
      <c r="K530">
        <v>15</v>
      </c>
      <c r="L530">
        <f>Tabla1_2[[#This Row],[SALARIO]]/30*Tabla1_2[[#This Row],[Dias Liquidados]]</f>
        <v>580000</v>
      </c>
      <c r="M530">
        <f>Tabla1_2[[#This Row],[SALARIO]]/100*14/2</f>
        <v>81200</v>
      </c>
      <c r="N530">
        <v>1</v>
      </c>
      <c r="O530">
        <f>Tabla1_2[[#This Row],[Salario t]]*Tabla1_2[[#This Row],['# de Salarios Minimos]]</f>
        <v>580000</v>
      </c>
      <c r="P530">
        <f>Tabla1_2[[#This Row],[Salario t]]*12</f>
        <v>6960000</v>
      </c>
      <c r="Q530">
        <v>2</v>
      </c>
      <c r="R530">
        <v>2</v>
      </c>
      <c r="S530">
        <v>50000</v>
      </c>
      <c r="T530">
        <v>250000</v>
      </c>
      <c r="U530">
        <v>5000</v>
      </c>
      <c r="V530">
        <f>Tabla1_2[[#This Row],[SALARIO]]/100*8.4</f>
        <v>97440</v>
      </c>
      <c r="W530">
        <f>Tabla1_2[[#This Row],[Seguridad social]]/2</f>
        <v>48720</v>
      </c>
      <c r="X530">
        <f>Tabla1_2[[#This Row],[Seguridad social]]-Tabla1_2[[#This Row],[salud 4%]]</f>
        <v>48720</v>
      </c>
      <c r="Y530">
        <f>Tabla1_2[[#This Row],[Base Minima]]/30*4</f>
        <v>77333.333333333328</v>
      </c>
      <c r="Z530">
        <f>Tabla1_2[[#This Row],[Fondo de Empleados]]+Tabla1_2[[#This Row],[Seguridad social]]</f>
        <v>174773.33333333331</v>
      </c>
      <c r="AA530">
        <f>Tabla1_2[[#This Row],[SALARIO]]/100*1.4</f>
        <v>16239.999999999998</v>
      </c>
      <c r="AB530">
        <f>Tabla1_2[[#This Row],[Base Minima]]/15*1.5</f>
        <v>58000</v>
      </c>
      <c r="AC530">
        <v>0</v>
      </c>
      <c r="AD530">
        <v>0</v>
      </c>
      <c r="AE530">
        <f>Tabla1_2[[#This Row],[Salario t]]/100*2</f>
        <v>11600</v>
      </c>
      <c r="AF530">
        <f>Tabla1_2[[#This Row],[Censantias]]/100*5</f>
        <v>580</v>
      </c>
      <c r="AG530">
        <f>Tabla1_2[[#This Row],[SALARIO]]/30*2</f>
        <v>77333.333333333328</v>
      </c>
      <c r="AH530">
        <v>0</v>
      </c>
      <c r="AI530">
        <f>Tabla1_2[[#This Row],[Prima]]+Tabla1_2[[#This Row],[Censantias]]+Tabla1_2[[#This Row],[Base Minima]]+Tabla1_2[[#This Row],[Subsidio de Transporte]]</f>
        <v>750133.33333333337</v>
      </c>
      <c r="AJ530">
        <f>Tabla1_2[[#This Row],[Pago Neto]]*24</f>
        <v>18003200</v>
      </c>
      <c r="AK530">
        <v>0</v>
      </c>
      <c r="AL530">
        <v>20000</v>
      </c>
      <c r="AM530">
        <v>15</v>
      </c>
    </row>
    <row r="531" spans="1:39" x14ac:dyDescent="0.35">
      <c r="A531" t="s">
        <v>5205</v>
      </c>
      <c r="B531" t="s">
        <v>537</v>
      </c>
      <c r="C531" s="1">
        <v>36127</v>
      </c>
      <c r="D531" t="s">
        <v>2031</v>
      </c>
      <c r="E531" t="s">
        <v>1963</v>
      </c>
      <c r="F531" t="s">
        <v>4205</v>
      </c>
      <c r="G531" t="s">
        <v>3217</v>
      </c>
      <c r="H531" s="1">
        <v>43151.250821759262</v>
      </c>
      <c r="I531" t="s">
        <v>3675</v>
      </c>
      <c r="J531">
        <v>1160000</v>
      </c>
      <c r="K531">
        <v>15</v>
      </c>
      <c r="L531">
        <f>Tabla1_2[[#This Row],[SALARIO]]/30*Tabla1_2[[#This Row],[Dias Liquidados]]</f>
        <v>580000</v>
      </c>
      <c r="M531">
        <f>Tabla1_2[[#This Row],[SALARIO]]/100*14/2</f>
        <v>81200</v>
      </c>
      <c r="N531">
        <v>1</v>
      </c>
      <c r="O531">
        <f>Tabla1_2[[#This Row],[Salario t]]*Tabla1_2[[#This Row],['# de Salarios Minimos]]</f>
        <v>580000</v>
      </c>
      <c r="P531">
        <f>Tabla1_2[[#This Row],[Salario t]]*12</f>
        <v>6960000</v>
      </c>
      <c r="Q531">
        <v>2</v>
      </c>
      <c r="R531">
        <v>2</v>
      </c>
      <c r="S531">
        <v>50000</v>
      </c>
      <c r="T531">
        <v>250000</v>
      </c>
      <c r="U531">
        <v>5000</v>
      </c>
      <c r="V531">
        <f>Tabla1_2[[#This Row],[SALARIO]]/100*8.4</f>
        <v>97440</v>
      </c>
      <c r="W531">
        <f>Tabla1_2[[#This Row],[Seguridad social]]/2</f>
        <v>48720</v>
      </c>
      <c r="X531">
        <f>Tabla1_2[[#This Row],[Seguridad social]]-Tabla1_2[[#This Row],[salud 4%]]</f>
        <v>48720</v>
      </c>
      <c r="Y531">
        <f>Tabla1_2[[#This Row],[Base Minima]]/30*4</f>
        <v>77333.333333333328</v>
      </c>
      <c r="Z531">
        <f>Tabla1_2[[#This Row],[Fondo de Empleados]]+Tabla1_2[[#This Row],[Seguridad social]]</f>
        <v>174773.33333333331</v>
      </c>
      <c r="AA531">
        <f>Tabla1_2[[#This Row],[SALARIO]]/100*1.4</f>
        <v>16239.999999999998</v>
      </c>
      <c r="AB531">
        <f>Tabla1_2[[#This Row],[Base Minima]]/15*1.5</f>
        <v>58000</v>
      </c>
      <c r="AC531">
        <v>0</v>
      </c>
      <c r="AD531">
        <v>0</v>
      </c>
      <c r="AE531">
        <f>Tabla1_2[[#This Row],[Salario t]]/100*2</f>
        <v>11600</v>
      </c>
      <c r="AF531">
        <f>Tabla1_2[[#This Row],[Censantias]]/100*5</f>
        <v>580</v>
      </c>
      <c r="AG531">
        <f>Tabla1_2[[#This Row],[SALARIO]]/30*2</f>
        <v>77333.333333333328</v>
      </c>
      <c r="AH531">
        <v>0</v>
      </c>
      <c r="AI531">
        <f>Tabla1_2[[#This Row],[Prima]]+Tabla1_2[[#This Row],[Censantias]]+Tabla1_2[[#This Row],[Base Minima]]+Tabla1_2[[#This Row],[Subsidio de Transporte]]</f>
        <v>750133.33333333337</v>
      </c>
      <c r="AJ531">
        <f>Tabla1_2[[#This Row],[Pago Neto]]*24</f>
        <v>18003200</v>
      </c>
      <c r="AK531">
        <v>0</v>
      </c>
      <c r="AL531">
        <v>20000</v>
      </c>
      <c r="AM531">
        <v>15</v>
      </c>
    </row>
    <row r="532" spans="1:39" x14ac:dyDescent="0.35">
      <c r="A532" t="s">
        <v>5206</v>
      </c>
      <c r="B532" t="s">
        <v>538</v>
      </c>
      <c r="C532" s="1">
        <v>30150</v>
      </c>
      <c r="D532" t="s">
        <v>2032</v>
      </c>
      <c r="E532" t="s">
        <v>2033</v>
      </c>
      <c r="F532" t="s">
        <v>4206</v>
      </c>
      <c r="G532" t="s">
        <v>3218</v>
      </c>
      <c r="H532" s="1">
        <v>38643.299201388887</v>
      </c>
      <c r="I532" t="s">
        <v>3672</v>
      </c>
      <c r="J532">
        <v>1160000</v>
      </c>
      <c r="K532">
        <v>15</v>
      </c>
      <c r="L532">
        <f>Tabla1_2[[#This Row],[SALARIO]]/30*Tabla1_2[[#This Row],[Dias Liquidados]]</f>
        <v>580000</v>
      </c>
      <c r="M532">
        <f>Tabla1_2[[#This Row],[SALARIO]]/100*14/2</f>
        <v>81200</v>
      </c>
      <c r="N532">
        <v>2</v>
      </c>
      <c r="O532">
        <f>Tabla1_2[[#This Row],[Salario t]]*Tabla1_2[[#This Row],['# de Salarios Minimos]]</f>
        <v>1160000</v>
      </c>
      <c r="P532">
        <f>Tabla1_2[[#This Row],[Salario t]]*12</f>
        <v>6960000</v>
      </c>
      <c r="Q532">
        <v>2</v>
      </c>
      <c r="R532">
        <v>2</v>
      </c>
      <c r="S532">
        <v>50000</v>
      </c>
      <c r="T532">
        <v>250000</v>
      </c>
      <c r="U532">
        <v>5000</v>
      </c>
      <c r="V532">
        <f>Tabla1_2[[#This Row],[SALARIO]]/100*8.4</f>
        <v>97440</v>
      </c>
      <c r="W532">
        <f>Tabla1_2[[#This Row],[Seguridad social]]/2</f>
        <v>48720</v>
      </c>
      <c r="X532">
        <f>Tabla1_2[[#This Row],[Seguridad social]]-Tabla1_2[[#This Row],[salud 4%]]</f>
        <v>48720</v>
      </c>
      <c r="Y532">
        <f>Tabla1_2[[#This Row],[Base Minima]]/30*4</f>
        <v>154666.66666666666</v>
      </c>
      <c r="Z532">
        <f>Tabla1_2[[#This Row],[Fondo de Empleados]]+Tabla1_2[[#This Row],[Seguridad social]]</f>
        <v>252106.66666666666</v>
      </c>
      <c r="AA532">
        <f>Tabla1_2[[#This Row],[SALARIO]]/100*1.4</f>
        <v>16239.999999999998</v>
      </c>
      <c r="AB532">
        <f>Tabla1_2[[#This Row],[Base Minima]]/15*1.5</f>
        <v>116000</v>
      </c>
      <c r="AC532">
        <v>0</v>
      </c>
      <c r="AD532">
        <v>0</v>
      </c>
      <c r="AE532">
        <f>Tabla1_2[[#This Row],[Salario t]]/100*2</f>
        <v>11600</v>
      </c>
      <c r="AF532">
        <f>Tabla1_2[[#This Row],[Censantias]]/100*5</f>
        <v>580</v>
      </c>
      <c r="AG532">
        <f>Tabla1_2[[#This Row],[SALARIO]]/30*2</f>
        <v>77333.333333333328</v>
      </c>
      <c r="AH532">
        <v>0</v>
      </c>
      <c r="AI532">
        <f>Tabla1_2[[#This Row],[Prima]]+Tabla1_2[[#This Row],[Censantias]]+Tabla1_2[[#This Row],[Base Minima]]+Tabla1_2[[#This Row],[Subsidio de Transporte]]</f>
        <v>1330133.3333333333</v>
      </c>
      <c r="AJ532">
        <f>Tabla1_2[[#This Row],[Pago Neto]]*24</f>
        <v>31923200</v>
      </c>
      <c r="AK532">
        <v>0</v>
      </c>
      <c r="AL532">
        <v>20000</v>
      </c>
      <c r="AM532">
        <v>15</v>
      </c>
    </row>
    <row r="533" spans="1:39" x14ac:dyDescent="0.35">
      <c r="A533" t="s">
        <v>5207</v>
      </c>
      <c r="B533" t="s">
        <v>539</v>
      </c>
      <c r="C533" s="1">
        <v>33517</v>
      </c>
      <c r="D533" t="s">
        <v>1963</v>
      </c>
      <c r="E533" t="s">
        <v>2034</v>
      </c>
      <c r="F533" t="s">
        <v>4207</v>
      </c>
      <c r="G533" t="s">
        <v>3219</v>
      </c>
      <c r="H533" s="1">
        <v>42940.784722222219</v>
      </c>
      <c r="I533" t="s">
        <v>3675</v>
      </c>
      <c r="J533">
        <v>1160000</v>
      </c>
      <c r="K533">
        <v>15</v>
      </c>
      <c r="L533">
        <f>Tabla1_2[[#This Row],[SALARIO]]/30*Tabla1_2[[#This Row],[Dias Liquidados]]</f>
        <v>580000</v>
      </c>
      <c r="M533">
        <f>Tabla1_2[[#This Row],[SALARIO]]/100*14/2</f>
        <v>81200</v>
      </c>
      <c r="N533">
        <v>2</v>
      </c>
      <c r="O533">
        <f>Tabla1_2[[#This Row],[Salario t]]*Tabla1_2[[#This Row],['# de Salarios Minimos]]</f>
        <v>1160000</v>
      </c>
      <c r="P533">
        <f>Tabla1_2[[#This Row],[Salario t]]*12</f>
        <v>6960000</v>
      </c>
      <c r="Q533">
        <v>2</v>
      </c>
      <c r="R533">
        <v>2</v>
      </c>
      <c r="S533">
        <v>50000</v>
      </c>
      <c r="T533">
        <v>250000</v>
      </c>
      <c r="U533">
        <v>5000</v>
      </c>
      <c r="V533">
        <f>Tabla1_2[[#This Row],[SALARIO]]/100*8.4</f>
        <v>97440</v>
      </c>
      <c r="W533">
        <f>Tabla1_2[[#This Row],[Seguridad social]]/2</f>
        <v>48720</v>
      </c>
      <c r="X533">
        <f>Tabla1_2[[#This Row],[Seguridad social]]-Tabla1_2[[#This Row],[salud 4%]]</f>
        <v>48720</v>
      </c>
      <c r="Y533">
        <f>Tabla1_2[[#This Row],[Base Minima]]/30*4</f>
        <v>154666.66666666666</v>
      </c>
      <c r="Z533">
        <f>Tabla1_2[[#This Row],[Fondo de Empleados]]+Tabla1_2[[#This Row],[Seguridad social]]</f>
        <v>252106.66666666666</v>
      </c>
      <c r="AA533">
        <f>Tabla1_2[[#This Row],[SALARIO]]/100*1.4</f>
        <v>16239.999999999998</v>
      </c>
      <c r="AB533">
        <f>Tabla1_2[[#This Row],[Base Minima]]/15*1.5</f>
        <v>116000</v>
      </c>
      <c r="AC533">
        <v>0</v>
      </c>
      <c r="AD533">
        <v>0</v>
      </c>
      <c r="AE533">
        <f>Tabla1_2[[#This Row],[Salario t]]/100*2</f>
        <v>11600</v>
      </c>
      <c r="AF533">
        <f>Tabla1_2[[#This Row],[Censantias]]/100*5</f>
        <v>580</v>
      </c>
      <c r="AG533">
        <f>Tabla1_2[[#This Row],[SALARIO]]/30*2</f>
        <v>77333.333333333328</v>
      </c>
      <c r="AH533">
        <v>0</v>
      </c>
      <c r="AI533">
        <f>Tabla1_2[[#This Row],[Prima]]+Tabla1_2[[#This Row],[Censantias]]+Tabla1_2[[#This Row],[Base Minima]]+Tabla1_2[[#This Row],[Subsidio de Transporte]]</f>
        <v>1330133.3333333333</v>
      </c>
      <c r="AJ533">
        <f>Tabla1_2[[#This Row],[Pago Neto]]*24</f>
        <v>31923200</v>
      </c>
      <c r="AK533">
        <v>0</v>
      </c>
      <c r="AL533">
        <v>20000</v>
      </c>
      <c r="AM533">
        <v>15</v>
      </c>
    </row>
    <row r="534" spans="1:39" x14ac:dyDescent="0.35">
      <c r="A534" t="s">
        <v>5208</v>
      </c>
      <c r="B534" t="s">
        <v>540</v>
      </c>
      <c r="C534" s="1">
        <v>35920</v>
      </c>
      <c r="D534" t="s">
        <v>2035</v>
      </c>
      <c r="E534" t="s">
        <v>1963</v>
      </c>
      <c r="F534" t="s">
        <v>4208</v>
      </c>
      <c r="G534" t="s">
        <v>3220</v>
      </c>
      <c r="H534" s="1">
        <v>39771.709386574075</v>
      </c>
      <c r="I534" t="s">
        <v>3671</v>
      </c>
      <c r="J534">
        <v>1160000</v>
      </c>
      <c r="K534">
        <v>15</v>
      </c>
      <c r="L534">
        <f>Tabla1_2[[#This Row],[SALARIO]]/30*Tabla1_2[[#This Row],[Dias Liquidados]]</f>
        <v>580000</v>
      </c>
      <c r="M534">
        <f>Tabla1_2[[#This Row],[SALARIO]]/100*14/2</f>
        <v>81200</v>
      </c>
      <c r="N534">
        <v>2</v>
      </c>
      <c r="O534">
        <f>Tabla1_2[[#This Row],[Salario t]]*Tabla1_2[[#This Row],['# de Salarios Minimos]]</f>
        <v>1160000</v>
      </c>
      <c r="P534">
        <f>Tabla1_2[[#This Row],[Salario t]]*12</f>
        <v>6960000</v>
      </c>
      <c r="Q534">
        <v>2</v>
      </c>
      <c r="R534">
        <v>2</v>
      </c>
      <c r="S534">
        <v>50000</v>
      </c>
      <c r="T534">
        <v>250000</v>
      </c>
      <c r="U534">
        <v>5000</v>
      </c>
      <c r="V534">
        <f>Tabla1_2[[#This Row],[SALARIO]]/100*8.4</f>
        <v>97440</v>
      </c>
      <c r="W534">
        <f>Tabla1_2[[#This Row],[Seguridad social]]/2</f>
        <v>48720</v>
      </c>
      <c r="X534">
        <f>Tabla1_2[[#This Row],[Seguridad social]]-Tabla1_2[[#This Row],[salud 4%]]</f>
        <v>48720</v>
      </c>
      <c r="Y534">
        <f>Tabla1_2[[#This Row],[Base Minima]]/30*4</f>
        <v>154666.66666666666</v>
      </c>
      <c r="Z534">
        <f>Tabla1_2[[#This Row],[Fondo de Empleados]]+Tabla1_2[[#This Row],[Seguridad social]]</f>
        <v>252106.66666666666</v>
      </c>
      <c r="AA534">
        <f>Tabla1_2[[#This Row],[SALARIO]]/100*1.4</f>
        <v>16239.999999999998</v>
      </c>
      <c r="AB534">
        <f>Tabla1_2[[#This Row],[Base Minima]]/15*1.5</f>
        <v>116000</v>
      </c>
      <c r="AC534">
        <v>0</v>
      </c>
      <c r="AD534">
        <v>0</v>
      </c>
      <c r="AE534">
        <f>Tabla1_2[[#This Row],[Salario t]]/100*2</f>
        <v>11600</v>
      </c>
      <c r="AF534">
        <f>Tabla1_2[[#This Row],[Censantias]]/100*5</f>
        <v>580</v>
      </c>
      <c r="AG534">
        <f>Tabla1_2[[#This Row],[SALARIO]]/30*2</f>
        <v>77333.333333333328</v>
      </c>
      <c r="AH534">
        <v>0</v>
      </c>
      <c r="AI534">
        <f>Tabla1_2[[#This Row],[Prima]]+Tabla1_2[[#This Row],[Censantias]]+Tabla1_2[[#This Row],[Base Minima]]+Tabla1_2[[#This Row],[Subsidio de Transporte]]</f>
        <v>1330133.3333333333</v>
      </c>
      <c r="AJ534">
        <f>Tabla1_2[[#This Row],[Pago Neto]]*24</f>
        <v>31923200</v>
      </c>
      <c r="AK534">
        <v>0</v>
      </c>
      <c r="AL534">
        <v>20000</v>
      </c>
      <c r="AM534">
        <v>15</v>
      </c>
    </row>
    <row r="535" spans="1:39" x14ac:dyDescent="0.35">
      <c r="A535" t="s">
        <v>5209</v>
      </c>
      <c r="B535" t="s">
        <v>541</v>
      </c>
      <c r="C535" s="1">
        <v>28362</v>
      </c>
      <c r="D535" t="s">
        <v>2036</v>
      </c>
      <c r="E535" t="s">
        <v>2037</v>
      </c>
      <c r="F535" t="s">
        <v>4209</v>
      </c>
      <c r="G535" t="s">
        <v>3221</v>
      </c>
      <c r="H535" s="1">
        <v>41364.185428240744</v>
      </c>
      <c r="I535" t="s">
        <v>3674</v>
      </c>
      <c r="J535">
        <v>1160000</v>
      </c>
      <c r="K535">
        <v>15</v>
      </c>
      <c r="L535">
        <f>Tabla1_2[[#This Row],[SALARIO]]/30*Tabla1_2[[#This Row],[Dias Liquidados]]</f>
        <v>580000</v>
      </c>
      <c r="M535">
        <f>Tabla1_2[[#This Row],[SALARIO]]/100*14/2</f>
        <v>81200</v>
      </c>
      <c r="N535">
        <v>4</v>
      </c>
      <c r="O535">
        <f>Tabla1_2[[#This Row],[Salario t]]*Tabla1_2[[#This Row],['# de Salarios Minimos]]</f>
        <v>2320000</v>
      </c>
      <c r="P535">
        <f>Tabla1_2[[#This Row],[Salario t]]*12</f>
        <v>6960000</v>
      </c>
      <c r="Q535">
        <v>2</v>
      </c>
      <c r="R535">
        <v>2</v>
      </c>
      <c r="S535">
        <v>50000</v>
      </c>
      <c r="T535">
        <v>250000</v>
      </c>
      <c r="U535">
        <v>5000</v>
      </c>
      <c r="V535">
        <f>Tabla1_2[[#This Row],[SALARIO]]/100*8.4</f>
        <v>97440</v>
      </c>
      <c r="W535">
        <f>Tabla1_2[[#This Row],[Seguridad social]]/2</f>
        <v>48720</v>
      </c>
      <c r="X535">
        <f>Tabla1_2[[#This Row],[Seguridad social]]-Tabla1_2[[#This Row],[salud 4%]]</f>
        <v>48720</v>
      </c>
      <c r="Y535">
        <f>Tabla1_2[[#This Row],[Base Minima]]/30*4</f>
        <v>309333.33333333331</v>
      </c>
      <c r="Z535">
        <f>Tabla1_2[[#This Row],[Fondo de Empleados]]+Tabla1_2[[#This Row],[Seguridad social]]</f>
        <v>406773.33333333331</v>
      </c>
      <c r="AA535">
        <f>Tabla1_2[[#This Row],[SALARIO]]/100*1.4</f>
        <v>16239.999999999998</v>
      </c>
      <c r="AB535">
        <f>Tabla1_2[[#This Row],[Base Minima]]/15*1.5</f>
        <v>232000</v>
      </c>
      <c r="AC535">
        <v>0</v>
      </c>
      <c r="AD535">
        <v>0</v>
      </c>
      <c r="AE535">
        <f>Tabla1_2[[#This Row],[Salario t]]/100*2</f>
        <v>11600</v>
      </c>
      <c r="AF535">
        <f>Tabla1_2[[#This Row],[Censantias]]/100*5</f>
        <v>580</v>
      </c>
      <c r="AG535">
        <f>Tabla1_2[[#This Row],[SALARIO]]/30*2</f>
        <v>77333.333333333328</v>
      </c>
      <c r="AH535">
        <v>0</v>
      </c>
      <c r="AI535">
        <f>Tabla1_2[[#This Row],[Prima]]+Tabla1_2[[#This Row],[Censantias]]+Tabla1_2[[#This Row],[Base Minima]]+Tabla1_2[[#This Row],[Subsidio de Transporte]]</f>
        <v>2490133.3333333335</v>
      </c>
      <c r="AJ535">
        <f>Tabla1_2[[#This Row],[Pago Neto]]*24</f>
        <v>59763200</v>
      </c>
      <c r="AK535">
        <v>0</v>
      </c>
      <c r="AL535">
        <v>20000</v>
      </c>
      <c r="AM535">
        <v>15</v>
      </c>
    </row>
    <row r="536" spans="1:39" x14ac:dyDescent="0.35">
      <c r="A536" t="s">
        <v>5210</v>
      </c>
      <c r="B536" t="s">
        <v>542</v>
      </c>
      <c r="C536" s="1">
        <v>30361</v>
      </c>
      <c r="D536" t="s">
        <v>1963</v>
      </c>
      <c r="E536" t="s">
        <v>2038</v>
      </c>
      <c r="F536" t="s">
        <v>4210</v>
      </c>
      <c r="G536" t="s">
        <v>3222</v>
      </c>
      <c r="H536" s="1">
        <v>43997.151678240742</v>
      </c>
      <c r="I536" t="s">
        <v>3675</v>
      </c>
      <c r="J536">
        <v>1160000</v>
      </c>
      <c r="K536">
        <v>15</v>
      </c>
      <c r="L536">
        <f>Tabla1_2[[#This Row],[SALARIO]]/30*Tabla1_2[[#This Row],[Dias Liquidados]]</f>
        <v>580000</v>
      </c>
      <c r="M536">
        <f>Tabla1_2[[#This Row],[SALARIO]]/100*14/2</f>
        <v>81200</v>
      </c>
      <c r="N536">
        <v>4</v>
      </c>
      <c r="O536">
        <f>Tabla1_2[[#This Row],[Salario t]]*Tabla1_2[[#This Row],['# de Salarios Minimos]]</f>
        <v>2320000</v>
      </c>
      <c r="P536">
        <f>Tabla1_2[[#This Row],[Salario t]]*12</f>
        <v>6960000</v>
      </c>
      <c r="Q536">
        <v>2</v>
      </c>
      <c r="R536">
        <v>2</v>
      </c>
      <c r="S536">
        <v>50000</v>
      </c>
      <c r="T536">
        <v>250000</v>
      </c>
      <c r="U536">
        <v>5000</v>
      </c>
      <c r="V536">
        <f>Tabla1_2[[#This Row],[SALARIO]]/100*8.4</f>
        <v>97440</v>
      </c>
      <c r="W536">
        <f>Tabla1_2[[#This Row],[Seguridad social]]/2</f>
        <v>48720</v>
      </c>
      <c r="X536">
        <f>Tabla1_2[[#This Row],[Seguridad social]]-Tabla1_2[[#This Row],[salud 4%]]</f>
        <v>48720</v>
      </c>
      <c r="Y536">
        <f>Tabla1_2[[#This Row],[Base Minima]]/30*4</f>
        <v>309333.33333333331</v>
      </c>
      <c r="Z536">
        <f>Tabla1_2[[#This Row],[Fondo de Empleados]]+Tabla1_2[[#This Row],[Seguridad social]]</f>
        <v>406773.33333333331</v>
      </c>
      <c r="AA536">
        <f>Tabla1_2[[#This Row],[SALARIO]]/100*1.4</f>
        <v>16239.999999999998</v>
      </c>
      <c r="AB536">
        <f>Tabla1_2[[#This Row],[Base Minima]]/15*1.5</f>
        <v>232000</v>
      </c>
      <c r="AC536">
        <v>0</v>
      </c>
      <c r="AD536">
        <v>0</v>
      </c>
      <c r="AE536">
        <f>Tabla1_2[[#This Row],[Salario t]]/100*2</f>
        <v>11600</v>
      </c>
      <c r="AF536">
        <f>Tabla1_2[[#This Row],[Censantias]]/100*5</f>
        <v>580</v>
      </c>
      <c r="AG536">
        <f>Tabla1_2[[#This Row],[SALARIO]]/30*2</f>
        <v>77333.333333333328</v>
      </c>
      <c r="AH536">
        <v>0</v>
      </c>
      <c r="AI536">
        <f>Tabla1_2[[#This Row],[Prima]]+Tabla1_2[[#This Row],[Censantias]]+Tabla1_2[[#This Row],[Base Minima]]+Tabla1_2[[#This Row],[Subsidio de Transporte]]</f>
        <v>2490133.3333333335</v>
      </c>
      <c r="AJ536">
        <f>Tabla1_2[[#This Row],[Pago Neto]]*24</f>
        <v>59763200</v>
      </c>
      <c r="AK536">
        <v>0</v>
      </c>
      <c r="AL536">
        <v>20000</v>
      </c>
      <c r="AM536">
        <v>15</v>
      </c>
    </row>
    <row r="537" spans="1:39" x14ac:dyDescent="0.35">
      <c r="A537" t="s">
        <v>5211</v>
      </c>
      <c r="B537" t="s">
        <v>543</v>
      </c>
      <c r="C537" s="1">
        <v>27838</v>
      </c>
      <c r="D537" t="s">
        <v>2039</v>
      </c>
      <c r="E537" t="s">
        <v>1963</v>
      </c>
      <c r="F537" t="s">
        <v>4211</v>
      </c>
      <c r="G537" t="s">
        <v>3223</v>
      </c>
      <c r="H537" s="1">
        <v>42825.312407407408</v>
      </c>
      <c r="I537" t="s">
        <v>3673</v>
      </c>
      <c r="J537">
        <v>1160000</v>
      </c>
      <c r="K537">
        <v>15</v>
      </c>
      <c r="L537">
        <f>Tabla1_2[[#This Row],[SALARIO]]/30*Tabla1_2[[#This Row],[Dias Liquidados]]</f>
        <v>580000</v>
      </c>
      <c r="M537">
        <f>Tabla1_2[[#This Row],[SALARIO]]/100*14/2</f>
        <v>81200</v>
      </c>
      <c r="N537">
        <v>4</v>
      </c>
      <c r="O537">
        <f>Tabla1_2[[#This Row],[Salario t]]*Tabla1_2[[#This Row],['# de Salarios Minimos]]</f>
        <v>2320000</v>
      </c>
      <c r="P537">
        <f>Tabla1_2[[#This Row],[Salario t]]*12</f>
        <v>6960000</v>
      </c>
      <c r="Q537">
        <v>2</v>
      </c>
      <c r="R537">
        <v>2</v>
      </c>
      <c r="S537">
        <v>50000</v>
      </c>
      <c r="T537">
        <v>250000</v>
      </c>
      <c r="U537">
        <v>5000</v>
      </c>
      <c r="V537">
        <f>Tabla1_2[[#This Row],[SALARIO]]/100*8.4</f>
        <v>97440</v>
      </c>
      <c r="W537">
        <f>Tabla1_2[[#This Row],[Seguridad social]]/2</f>
        <v>48720</v>
      </c>
      <c r="X537">
        <f>Tabla1_2[[#This Row],[Seguridad social]]-Tabla1_2[[#This Row],[salud 4%]]</f>
        <v>48720</v>
      </c>
      <c r="Y537">
        <f>Tabla1_2[[#This Row],[Base Minima]]/30*4</f>
        <v>309333.33333333331</v>
      </c>
      <c r="Z537">
        <f>Tabla1_2[[#This Row],[Fondo de Empleados]]+Tabla1_2[[#This Row],[Seguridad social]]</f>
        <v>406773.33333333331</v>
      </c>
      <c r="AA537">
        <f>Tabla1_2[[#This Row],[SALARIO]]/100*1.4</f>
        <v>16239.999999999998</v>
      </c>
      <c r="AB537">
        <f>Tabla1_2[[#This Row],[Base Minima]]/15*1.5</f>
        <v>232000</v>
      </c>
      <c r="AC537">
        <v>0</v>
      </c>
      <c r="AD537">
        <v>0</v>
      </c>
      <c r="AE537">
        <f>Tabla1_2[[#This Row],[Salario t]]/100*2</f>
        <v>11600</v>
      </c>
      <c r="AF537">
        <f>Tabla1_2[[#This Row],[Censantias]]/100*5</f>
        <v>580</v>
      </c>
      <c r="AG537">
        <f>Tabla1_2[[#This Row],[SALARIO]]/30*2</f>
        <v>77333.333333333328</v>
      </c>
      <c r="AH537">
        <v>0</v>
      </c>
      <c r="AI537">
        <f>Tabla1_2[[#This Row],[Prima]]+Tabla1_2[[#This Row],[Censantias]]+Tabla1_2[[#This Row],[Base Minima]]+Tabla1_2[[#This Row],[Subsidio de Transporte]]</f>
        <v>2490133.3333333335</v>
      </c>
      <c r="AJ537">
        <f>Tabla1_2[[#This Row],[Pago Neto]]*24</f>
        <v>59763200</v>
      </c>
      <c r="AK537">
        <v>0</v>
      </c>
      <c r="AL537">
        <v>20000</v>
      </c>
      <c r="AM537">
        <v>15</v>
      </c>
    </row>
    <row r="538" spans="1:39" x14ac:dyDescent="0.35">
      <c r="A538" t="s">
        <v>5212</v>
      </c>
      <c r="B538" t="s">
        <v>544</v>
      </c>
      <c r="C538" s="1">
        <v>29214</v>
      </c>
      <c r="D538" t="s">
        <v>2040</v>
      </c>
      <c r="E538" t="s">
        <v>2041</v>
      </c>
      <c r="F538" t="s">
        <v>4212</v>
      </c>
      <c r="G538" t="s">
        <v>3224</v>
      </c>
      <c r="H538" s="1">
        <v>39017.162129629629</v>
      </c>
      <c r="I538" t="s">
        <v>3672</v>
      </c>
      <c r="J538">
        <v>1160000</v>
      </c>
      <c r="K538">
        <v>15</v>
      </c>
      <c r="L538">
        <f>Tabla1_2[[#This Row],[SALARIO]]/30*Tabla1_2[[#This Row],[Dias Liquidados]]</f>
        <v>580000</v>
      </c>
      <c r="M538">
        <f>Tabla1_2[[#This Row],[SALARIO]]/100*14/2</f>
        <v>81200</v>
      </c>
      <c r="N538">
        <v>5</v>
      </c>
      <c r="O538">
        <f>Tabla1_2[[#This Row],[Salario t]]*Tabla1_2[[#This Row],['# de Salarios Minimos]]</f>
        <v>2900000</v>
      </c>
      <c r="P538">
        <f>Tabla1_2[[#This Row],[Salario t]]*12</f>
        <v>6960000</v>
      </c>
      <c r="Q538">
        <v>2</v>
      </c>
      <c r="R538">
        <v>2</v>
      </c>
      <c r="S538">
        <v>50000</v>
      </c>
      <c r="T538">
        <v>250000</v>
      </c>
      <c r="U538">
        <v>5000</v>
      </c>
      <c r="V538">
        <f>Tabla1_2[[#This Row],[SALARIO]]/100*8.4</f>
        <v>97440</v>
      </c>
      <c r="W538">
        <f>Tabla1_2[[#This Row],[Seguridad social]]/2</f>
        <v>48720</v>
      </c>
      <c r="X538">
        <f>Tabla1_2[[#This Row],[Seguridad social]]-Tabla1_2[[#This Row],[salud 4%]]</f>
        <v>48720</v>
      </c>
      <c r="Y538">
        <f>Tabla1_2[[#This Row],[Base Minima]]/30*4</f>
        <v>386666.66666666669</v>
      </c>
      <c r="Z538">
        <f>Tabla1_2[[#This Row],[Fondo de Empleados]]+Tabla1_2[[#This Row],[Seguridad social]]</f>
        <v>484106.66666666669</v>
      </c>
      <c r="AA538">
        <f>Tabla1_2[[#This Row],[SALARIO]]/100*1.4</f>
        <v>16239.999999999998</v>
      </c>
      <c r="AB538">
        <f>Tabla1_2[[#This Row],[Base Minima]]/15*1.5</f>
        <v>290000</v>
      </c>
      <c r="AC538">
        <v>0</v>
      </c>
      <c r="AD538">
        <v>0</v>
      </c>
      <c r="AE538">
        <f>Tabla1_2[[#This Row],[Salario t]]/100*2</f>
        <v>11600</v>
      </c>
      <c r="AF538">
        <f>Tabla1_2[[#This Row],[Censantias]]/100*5</f>
        <v>580</v>
      </c>
      <c r="AG538">
        <f>Tabla1_2[[#This Row],[SALARIO]]/30*2</f>
        <v>77333.333333333328</v>
      </c>
      <c r="AH538">
        <v>0</v>
      </c>
      <c r="AI538">
        <f>Tabla1_2[[#This Row],[Prima]]+Tabla1_2[[#This Row],[Censantias]]+Tabla1_2[[#This Row],[Base Minima]]+Tabla1_2[[#This Row],[Subsidio de Transporte]]</f>
        <v>3070133.3333333335</v>
      </c>
      <c r="AJ538">
        <f>Tabla1_2[[#This Row],[Pago Neto]]*24</f>
        <v>73683200</v>
      </c>
      <c r="AK538">
        <v>0</v>
      </c>
      <c r="AL538">
        <v>20000</v>
      </c>
      <c r="AM538">
        <v>15</v>
      </c>
    </row>
    <row r="539" spans="1:39" x14ac:dyDescent="0.35">
      <c r="A539" t="s">
        <v>5213</v>
      </c>
      <c r="B539" t="s">
        <v>545</v>
      </c>
      <c r="C539" s="1">
        <v>30793</v>
      </c>
      <c r="D539" t="s">
        <v>1963</v>
      </c>
      <c r="E539" t="s">
        <v>2042</v>
      </c>
      <c r="F539" t="s">
        <v>4213</v>
      </c>
      <c r="G539" t="s">
        <v>3225</v>
      </c>
      <c r="H539" s="1">
        <v>38821.366747685184</v>
      </c>
      <c r="I539" t="s">
        <v>3673</v>
      </c>
      <c r="J539">
        <v>1160000</v>
      </c>
      <c r="K539">
        <v>15</v>
      </c>
      <c r="L539">
        <f>Tabla1_2[[#This Row],[SALARIO]]/30*Tabla1_2[[#This Row],[Dias Liquidados]]</f>
        <v>580000</v>
      </c>
      <c r="M539">
        <f>Tabla1_2[[#This Row],[SALARIO]]/100*14/2</f>
        <v>81200</v>
      </c>
      <c r="N539">
        <v>5</v>
      </c>
      <c r="O539">
        <f>Tabla1_2[[#This Row],[Salario t]]*Tabla1_2[[#This Row],['# de Salarios Minimos]]</f>
        <v>2900000</v>
      </c>
      <c r="P539">
        <f>Tabla1_2[[#This Row],[Salario t]]*12</f>
        <v>6960000</v>
      </c>
      <c r="Q539">
        <v>2</v>
      </c>
      <c r="R539">
        <v>2</v>
      </c>
      <c r="S539">
        <v>50000</v>
      </c>
      <c r="T539">
        <v>250000</v>
      </c>
      <c r="U539">
        <v>5000</v>
      </c>
      <c r="V539">
        <f>Tabla1_2[[#This Row],[SALARIO]]/100*8.4</f>
        <v>97440</v>
      </c>
      <c r="W539">
        <f>Tabla1_2[[#This Row],[Seguridad social]]/2</f>
        <v>48720</v>
      </c>
      <c r="X539">
        <f>Tabla1_2[[#This Row],[Seguridad social]]-Tabla1_2[[#This Row],[salud 4%]]</f>
        <v>48720</v>
      </c>
      <c r="Y539">
        <f>Tabla1_2[[#This Row],[Base Minima]]/30*4</f>
        <v>386666.66666666669</v>
      </c>
      <c r="Z539">
        <f>Tabla1_2[[#This Row],[Fondo de Empleados]]+Tabla1_2[[#This Row],[Seguridad social]]</f>
        <v>484106.66666666669</v>
      </c>
      <c r="AA539">
        <f>Tabla1_2[[#This Row],[SALARIO]]/100*1.4</f>
        <v>16239.999999999998</v>
      </c>
      <c r="AB539">
        <f>Tabla1_2[[#This Row],[Base Minima]]/15*1.5</f>
        <v>290000</v>
      </c>
      <c r="AC539">
        <v>0</v>
      </c>
      <c r="AD539">
        <v>0</v>
      </c>
      <c r="AE539">
        <f>Tabla1_2[[#This Row],[Salario t]]/100*2</f>
        <v>11600</v>
      </c>
      <c r="AF539">
        <f>Tabla1_2[[#This Row],[Censantias]]/100*5</f>
        <v>580</v>
      </c>
      <c r="AG539">
        <f>Tabla1_2[[#This Row],[SALARIO]]/30*2</f>
        <v>77333.333333333328</v>
      </c>
      <c r="AH539">
        <v>0</v>
      </c>
      <c r="AI539">
        <f>Tabla1_2[[#This Row],[Prima]]+Tabla1_2[[#This Row],[Censantias]]+Tabla1_2[[#This Row],[Base Minima]]+Tabla1_2[[#This Row],[Subsidio de Transporte]]</f>
        <v>3070133.3333333335</v>
      </c>
      <c r="AJ539">
        <f>Tabla1_2[[#This Row],[Pago Neto]]*24</f>
        <v>73683200</v>
      </c>
      <c r="AK539">
        <v>0</v>
      </c>
      <c r="AL539">
        <v>20000</v>
      </c>
      <c r="AM539">
        <v>15</v>
      </c>
    </row>
    <row r="540" spans="1:39" x14ac:dyDescent="0.35">
      <c r="A540" t="s">
        <v>5214</v>
      </c>
      <c r="B540" t="s">
        <v>546</v>
      </c>
      <c r="C540" s="1">
        <v>27310</v>
      </c>
      <c r="D540" t="s">
        <v>2043</v>
      </c>
      <c r="E540" t="s">
        <v>1963</v>
      </c>
      <c r="F540" t="s">
        <v>4214</v>
      </c>
      <c r="G540" t="s">
        <v>3226</v>
      </c>
      <c r="H540" s="1">
        <v>39221.182083333333</v>
      </c>
      <c r="I540" t="s">
        <v>3675</v>
      </c>
      <c r="J540">
        <v>1160000</v>
      </c>
      <c r="K540">
        <v>15</v>
      </c>
      <c r="L540">
        <f>Tabla1_2[[#This Row],[SALARIO]]/30*Tabla1_2[[#This Row],[Dias Liquidados]]</f>
        <v>580000</v>
      </c>
      <c r="M540">
        <f>Tabla1_2[[#This Row],[SALARIO]]/100*14/2</f>
        <v>81200</v>
      </c>
      <c r="N540">
        <v>6</v>
      </c>
      <c r="O540">
        <f>Tabla1_2[[#This Row],[Salario t]]*Tabla1_2[[#This Row],['# de Salarios Minimos]]</f>
        <v>3480000</v>
      </c>
      <c r="P540">
        <f>Tabla1_2[[#This Row],[Salario t]]*12</f>
        <v>6960000</v>
      </c>
      <c r="Q540">
        <v>2</v>
      </c>
      <c r="R540">
        <v>2</v>
      </c>
      <c r="S540">
        <v>50000</v>
      </c>
      <c r="T540">
        <v>250000</v>
      </c>
      <c r="U540">
        <v>5000</v>
      </c>
      <c r="V540">
        <f>Tabla1_2[[#This Row],[SALARIO]]/100*8.4</f>
        <v>97440</v>
      </c>
      <c r="W540">
        <f>Tabla1_2[[#This Row],[Seguridad social]]/2</f>
        <v>48720</v>
      </c>
      <c r="X540">
        <f>Tabla1_2[[#This Row],[Seguridad social]]-Tabla1_2[[#This Row],[salud 4%]]</f>
        <v>48720</v>
      </c>
      <c r="Y540">
        <f>Tabla1_2[[#This Row],[Base Minima]]/30*4</f>
        <v>464000</v>
      </c>
      <c r="Z540">
        <f>Tabla1_2[[#This Row],[Fondo de Empleados]]+Tabla1_2[[#This Row],[Seguridad social]]</f>
        <v>561440</v>
      </c>
      <c r="AA540">
        <f>Tabla1_2[[#This Row],[SALARIO]]/100*1.4</f>
        <v>16239.999999999998</v>
      </c>
      <c r="AB540">
        <f>Tabla1_2[[#This Row],[Base Minima]]/15*1.5</f>
        <v>348000</v>
      </c>
      <c r="AC540">
        <v>0</v>
      </c>
      <c r="AD540">
        <v>0</v>
      </c>
      <c r="AE540">
        <f>Tabla1_2[[#This Row],[Salario t]]/100*2</f>
        <v>11600</v>
      </c>
      <c r="AF540">
        <f>Tabla1_2[[#This Row],[Censantias]]/100*5</f>
        <v>580</v>
      </c>
      <c r="AG540">
        <f>Tabla1_2[[#This Row],[SALARIO]]/30*2</f>
        <v>77333.333333333328</v>
      </c>
      <c r="AH540">
        <v>0</v>
      </c>
      <c r="AI540">
        <f>Tabla1_2[[#This Row],[Prima]]+Tabla1_2[[#This Row],[Censantias]]+Tabla1_2[[#This Row],[Base Minima]]+Tabla1_2[[#This Row],[Subsidio de Transporte]]</f>
        <v>3650133.3333333335</v>
      </c>
      <c r="AJ540">
        <f>Tabla1_2[[#This Row],[Pago Neto]]*24</f>
        <v>87603200</v>
      </c>
      <c r="AK540">
        <v>0</v>
      </c>
      <c r="AL540">
        <v>20000</v>
      </c>
      <c r="AM540">
        <v>15</v>
      </c>
    </row>
    <row r="541" spans="1:39" x14ac:dyDescent="0.35">
      <c r="A541" t="s">
        <v>5215</v>
      </c>
      <c r="B541" t="s">
        <v>547</v>
      </c>
      <c r="C541" s="1">
        <v>36605</v>
      </c>
      <c r="D541" t="s">
        <v>2044</v>
      </c>
      <c r="E541" t="s">
        <v>2045</v>
      </c>
      <c r="F541" t="s">
        <v>4215</v>
      </c>
      <c r="G541" t="s">
        <v>3227</v>
      </c>
      <c r="H541" s="1">
        <v>43536.05810185185</v>
      </c>
      <c r="I541" t="s">
        <v>3671</v>
      </c>
      <c r="J541">
        <v>1160000</v>
      </c>
      <c r="K541">
        <v>15</v>
      </c>
      <c r="L541">
        <f>Tabla1_2[[#This Row],[SALARIO]]/30*Tabla1_2[[#This Row],[Dias Liquidados]]</f>
        <v>580000</v>
      </c>
      <c r="M541">
        <f>Tabla1_2[[#This Row],[SALARIO]]/100*14/2</f>
        <v>81200</v>
      </c>
      <c r="N541">
        <v>6</v>
      </c>
      <c r="O541">
        <f>Tabla1_2[[#This Row],[Salario t]]*Tabla1_2[[#This Row],['# de Salarios Minimos]]</f>
        <v>3480000</v>
      </c>
      <c r="P541">
        <f>Tabla1_2[[#This Row],[Salario t]]*12</f>
        <v>6960000</v>
      </c>
      <c r="Q541">
        <v>2</v>
      </c>
      <c r="R541">
        <v>2</v>
      </c>
      <c r="S541">
        <v>50000</v>
      </c>
      <c r="T541">
        <v>250000</v>
      </c>
      <c r="U541">
        <v>5000</v>
      </c>
      <c r="V541">
        <f>Tabla1_2[[#This Row],[SALARIO]]/100*8.4</f>
        <v>97440</v>
      </c>
      <c r="W541">
        <f>Tabla1_2[[#This Row],[Seguridad social]]/2</f>
        <v>48720</v>
      </c>
      <c r="X541">
        <f>Tabla1_2[[#This Row],[Seguridad social]]-Tabla1_2[[#This Row],[salud 4%]]</f>
        <v>48720</v>
      </c>
      <c r="Y541">
        <f>Tabla1_2[[#This Row],[Base Minima]]/30*4</f>
        <v>464000</v>
      </c>
      <c r="Z541">
        <f>Tabla1_2[[#This Row],[Fondo de Empleados]]+Tabla1_2[[#This Row],[Seguridad social]]</f>
        <v>561440</v>
      </c>
      <c r="AA541">
        <f>Tabla1_2[[#This Row],[SALARIO]]/100*1.4</f>
        <v>16239.999999999998</v>
      </c>
      <c r="AB541">
        <f>Tabla1_2[[#This Row],[Base Minima]]/15*1.5</f>
        <v>348000</v>
      </c>
      <c r="AC541">
        <v>0</v>
      </c>
      <c r="AD541">
        <v>0</v>
      </c>
      <c r="AE541">
        <f>Tabla1_2[[#This Row],[Salario t]]/100*2</f>
        <v>11600</v>
      </c>
      <c r="AF541">
        <f>Tabla1_2[[#This Row],[Censantias]]/100*5</f>
        <v>580</v>
      </c>
      <c r="AG541">
        <f>Tabla1_2[[#This Row],[SALARIO]]/30*2</f>
        <v>77333.333333333328</v>
      </c>
      <c r="AH541">
        <v>0</v>
      </c>
      <c r="AI541">
        <f>Tabla1_2[[#This Row],[Prima]]+Tabla1_2[[#This Row],[Censantias]]+Tabla1_2[[#This Row],[Base Minima]]+Tabla1_2[[#This Row],[Subsidio de Transporte]]</f>
        <v>3650133.3333333335</v>
      </c>
      <c r="AJ541">
        <f>Tabla1_2[[#This Row],[Pago Neto]]*24</f>
        <v>87603200</v>
      </c>
      <c r="AK541">
        <v>0</v>
      </c>
      <c r="AL541">
        <v>20000</v>
      </c>
      <c r="AM541">
        <v>15</v>
      </c>
    </row>
    <row r="542" spans="1:39" x14ac:dyDescent="0.35">
      <c r="A542" t="s">
        <v>5216</v>
      </c>
      <c r="B542" t="s">
        <v>548</v>
      </c>
      <c r="C542" s="1">
        <v>31820</v>
      </c>
      <c r="D542" t="s">
        <v>1963</v>
      </c>
      <c r="E542" t="s">
        <v>2046</v>
      </c>
      <c r="F542" t="s">
        <v>4216</v>
      </c>
      <c r="G542" t="s">
        <v>3228</v>
      </c>
      <c r="H542" s="1">
        <v>38757.301041666666</v>
      </c>
      <c r="I542" t="s">
        <v>3671</v>
      </c>
      <c r="J542">
        <v>1160000</v>
      </c>
      <c r="K542">
        <v>15</v>
      </c>
      <c r="L542">
        <f>Tabla1_2[[#This Row],[SALARIO]]/30*Tabla1_2[[#This Row],[Dias Liquidados]]</f>
        <v>580000</v>
      </c>
      <c r="M542">
        <f>Tabla1_2[[#This Row],[SALARIO]]/100*14/2</f>
        <v>81200</v>
      </c>
      <c r="N542">
        <v>4</v>
      </c>
      <c r="O542">
        <f>Tabla1_2[[#This Row],[Salario t]]*Tabla1_2[[#This Row],['# de Salarios Minimos]]</f>
        <v>2320000</v>
      </c>
      <c r="P542">
        <f>Tabla1_2[[#This Row],[Salario t]]*12</f>
        <v>6960000</v>
      </c>
      <c r="Q542">
        <v>2</v>
      </c>
      <c r="R542">
        <v>2</v>
      </c>
      <c r="S542">
        <v>50000</v>
      </c>
      <c r="T542">
        <v>250000</v>
      </c>
      <c r="U542">
        <v>5000</v>
      </c>
      <c r="V542">
        <f>Tabla1_2[[#This Row],[SALARIO]]/100*8.4</f>
        <v>97440</v>
      </c>
      <c r="W542">
        <f>Tabla1_2[[#This Row],[Seguridad social]]/2</f>
        <v>48720</v>
      </c>
      <c r="X542">
        <f>Tabla1_2[[#This Row],[Seguridad social]]-Tabla1_2[[#This Row],[salud 4%]]</f>
        <v>48720</v>
      </c>
      <c r="Y542">
        <f>Tabla1_2[[#This Row],[Base Minima]]/30*4</f>
        <v>309333.33333333331</v>
      </c>
      <c r="Z542">
        <f>Tabla1_2[[#This Row],[Fondo de Empleados]]+Tabla1_2[[#This Row],[Seguridad social]]</f>
        <v>406773.33333333331</v>
      </c>
      <c r="AA542">
        <f>Tabla1_2[[#This Row],[SALARIO]]/100*1.4</f>
        <v>16239.999999999998</v>
      </c>
      <c r="AB542">
        <f>Tabla1_2[[#This Row],[Base Minima]]/15*1.5</f>
        <v>232000</v>
      </c>
      <c r="AC542">
        <v>0</v>
      </c>
      <c r="AD542">
        <v>0</v>
      </c>
      <c r="AE542">
        <f>Tabla1_2[[#This Row],[Salario t]]/100*2</f>
        <v>11600</v>
      </c>
      <c r="AF542">
        <f>Tabla1_2[[#This Row],[Censantias]]/100*5</f>
        <v>580</v>
      </c>
      <c r="AG542">
        <f>Tabla1_2[[#This Row],[SALARIO]]/30*2</f>
        <v>77333.333333333328</v>
      </c>
      <c r="AH542">
        <v>0</v>
      </c>
      <c r="AI542">
        <f>Tabla1_2[[#This Row],[Prima]]+Tabla1_2[[#This Row],[Censantias]]+Tabla1_2[[#This Row],[Base Minima]]+Tabla1_2[[#This Row],[Subsidio de Transporte]]</f>
        <v>2490133.3333333335</v>
      </c>
      <c r="AJ542">
        <f>Tabla1_2[[#This Row],[Pago Neto]]*24</f>
        <v>59763200</v>
      </c>
      <c r="AK542">
        <v>0</v>
      </c>
      <c r="AL542">
        <v>20000</v>
      </c>
      <c r="AM542">
        <v>15</v>
      </c>
    </row>
    <row r="543" spans="1:39" x14ac:dyDescent="0.35">
      <c r="A543" t="s">
        <v>5217</v>
      </c>
      <c r="B543" t="s">
        <v>549</v>
      </c>
      <c r="C543" s="1">
        <v>31858</v>
      </c>
      <c r="D543" t="s">
        <v>1102</v>
      </c>
      <c r="E543" t="s">
        <v>1963</v>
      </c>
      <c r="F543" t="s">
        <v>4217</v>
      </c>
      <c r="G543" t="s">
        <v>3229</v>
      </c>
      <c r="H543" s="1">
        <v>41194.374386574076</v>
      </c>
      <c r="I543" t="s">
        <v>3672</v>
      </c>
      <c r="J543">
        <v>1160000</v>
      </c>
      <c r="K543">
        <v>15</v>
      </c>
      <c r="L543">
        <f>Tabla1_2[[#This Row],[SALARIO]]/30*Tabla1_2[[#This Row],[Dias Liquidados]]</f>
        <v>580000</v>
      </c>
      <c r="M543">
        <f>Tabla1_2[[#This Row],[SALARIO]]/100*14/2</f>
        <v>81200</v>
      </c>
      <c r="N543">
        <v>4</v>
      </c>
      <c r="O543">
        <f>Tabla1_2[[#This Row],[Salario t]]*Tabla1_2[[#This Row],['# de Salarios Minimos]]</f>
        <v>2320000</v>
      </c>
      <c r="P543">
        <f>Tabla1_2[[#This Row],[Salario t]]*12</f>
        <v>6960000</v>
      </c>
      <c r="Q543">
        <v>2</v>
      </c>
      <c r="R543">
        <v>2</v>
      </c>
      <c r="S543">
        <v>50000</v>
      </c>
      <c r="T543">
        <v>250000</v>
      </c>
      <c r="U543">
        <v>5000</v>
      </c>
      <c r="V543">
        <f>Tabla1_2[[#This Row],[SALARIO]]/100*8.4</f>
        <v>97440</v>
      </c>
      <c r="W543">
        <f>Tabla1_2[[#This Row],[Seguridad social]]/2</f>
        <v>48720</v>
      </c>
      <c r="X543">
        <f>Tabla1_2[[#This Row],[Seguridad social]]-Tabla1_2[[#This Row],[salud 4%]]</f>
        <v>48720</v>
      </c>
      <c r="Y543">
        <f>Tabla1_2[[#This Row],[Base Minima]]/30*4</f>
        <v>309333.33333333331</v>
      </c>
      <c r="Z543">
        <f>Tabla1_2[[#This Row],[Fondo de Empleados]]+Tabla1_2[[#This Row],[Seguridad social]]</f>
        <v>406773.33333333331</v>
      </c>
      <c r="AA543">
        <f>Tabla1_2[[#This Row],[SALARIO]]/100*1.4</f>
        <v>16239.999999999998</v>
      </c>
      <c r="AB543">
        <f>Tabla1_2[[#This Row],[Base Minima]]/15*1.5</f>
        <v>232000</v>
      </c>
      <c r="AC543">
        <v>0</v>
      </c>
      <c r="AD543">
        <v>0</v>
      </c>
      <c r="AE543">
        <f>Tabla1_2[[#This Row],[Salario t]]/100*2</f>
        <v>11600</v>
      </c>
      <c r="AF543">
        <f>Tabla1_2[[#This Row],[Censantias]]/100*5</f>
        <v>580</v>
      </c>
      <c r="AG543">
        <f>Tabla1_2[[#This Row],[SALARIO]]/30*2</f>
        <v>77333.333333333328</v>
      </c>
      <c r="AH543">
        <v>0</v>
      </c>
      <c r="AI543">
        <f>Tabla1_2[[#This Row],[Prima]]+Tabla1_2[[#This Row],[Censantias]]+Tabla1_2[[#This Row],[Base Minima]]+Tabla1_2[[#This Row],[Subsidio de Transporte]]</f>
        <v>2490133.3333333335</v>
      </c>
      <c r="AJ543">
        <f>Tabla1_2[[#This Row],[Pago Neto]]*24</f>
        <v>59763200</v>
      </c>
      <c r="AK543">
        <v>0</v>
      </c>
      <c r="AL543">
        <v>20000</v>
      </c>
      <c r="AM543">
        <v>15</v>
      </c>
    </row>
    <row r="544" spans="1:39" x14ac:dyDescent="0.35">
      <c r="A544" t="s">
        <v>5218</v>
      </c>
      <c r="B544" t="s">
        <v>550</v>
      </c>
      <c r="C544" s="1">
        <v>34036</v>
      </c>
      <c r="D544" t="s">
        <v>2047</v>
      </c>
      <c r="E544" t="s">
        <v>2048</v>
      </c>
      <c r="F544" t="s">
        <v>4218</v>
      </c>
      <c r="G544" t="s">
        <v>3230</v>
      </c>
      <c r="H544" s="1">
        <v>38926.931041666663</v>
      </c>
      <c r="I544" t="s">
        <v>3673</v>
      </c>
      <c r="J544">
        <v>1160000</v>
      </c>
      <c r="K544">
        <v>15</v>
      </c>
      <c r="L544">
        <f>Tabla1_2[[#This Row],[SALARIO]]/30*Tabla1_2[[#This Row],[Dias Liquidados]]</f>
        <v>580000</v>
      </c>
      <c r="M544">
        <f>Tabla1_2[[#This Row],[SALARIO]]/100*14/2</f>
        <v>81200</v>
      </c>
      <c r="N544">
        <v>5</v>
      </c>
      <c r="O544">
        <f>Tabla1_2[[#This Row],[Salario t]]*Tabla1_2[[#This Row],['# de Salarios Minimos]]</f>
        <v>2900000</v>
      </c>
      <c r="P544">
        <f>Tabla1_2[[#This Row],[Salario t]]*12</f>
        <v>6960000</v>
      </c>
      <c r="Q544">
        <v>2</v>
      </c>
      <c r="R544">
        <v>2</v>
      </c>
      <c r="S544">
        <v>50000</v>
      </c>
      <c r="T544">
        <v>250000</v>
      </c>
      <c r="U544">
        <v>5000</v>
      </c>
      <c r="V544">
        <f>Tabla1_2[[#This Row],[SALARIO]]/100*8.4</f>
        <v>97440</v>
      </c>
      <c r="W544">
        <f>Tabla1_2[[#This Row],[Seguridad social]]/2</f>
        <v>48720</v>
      </c>
      <c r="X544">
        <f>Tabla1_2[[#This Row],[Seguridad social]]-Tabla1_2[[#This Row],[salud 4%]]</f>
        <v>48720</v>
      </c>
      <c r="Y544">
        <f>Tabla1_2[[#This Row],[Base Minima]]/30*4</f>
        <v>386666.66666666669</v>
      </c>
      <c r="Z544">
        <f>Tabla1_2[[#This Row],[Fondo de Empleados]]+Tabla1_2[[#This Row],[Seguridad social]]</f>
        <v>484106.66666666669</v>
      </c>
      <c r="AA544">
        <f>Tabla1_2[[#This Row],[SALARIO]]/100*1.4</f>
        <v>16239.999999999998</v>
      </c>
      <c r="AB544">
        <f>Tabla1_2[[#This Row],[Base Minima]]/15*1.5</f>
        <v>290000</v>
      </c>
      <c r="AC544">
        <v>0</v>
      </c>
      <c r="AD544">
        <v>0</v>
      </c>
      <c r="AE544">
        <f>Tabla1_2[[#This Row],[Salario t]]/100*2</f>
        <v>11600</v>
      </c>
      <c r="AF544">
        <f>Tabla1_2[[#This Row],[Censantias]]/100*5</f>
        <v>580</v>
      </c>
      <c r="AG544">
        <f>Tabla1_2[[#This Row],[SALARIO]]/30*2</f>
        <v>77333.333333333328</v>
      </c>
      <c r="AH544">
        <v>0</v>
      </c>
      <c r="AI544">
        <f>Tabla1_2[[#This Row],[Prima]]+Tabla1_2[[#This Row],[Censantias]]+Tabla1_2[[#This Row],[Base Minima]]+Tabla1_2[[#This Row],[Subsidio de Transporte]]</f>
        <v>3070133.3333333335</v>
      </c>
      <c r="AJ544">
        <f>Tabla1_2[[#This Row],[Pago Neto]]*24</f>
        <v>73683200</v>
      </c>
      <c r="AK544">
        <v>0</v>
      </c>
      <c r="AL544">
        <v>20000</v>
      </c>
      <c r="AM544">
        <v>15</v>
      </c>
    </row>
    <row r="545" spans="1:39" x14ac:dyDescent="0.35">
      <c r="A545" t="s">
        <v>5219</v>
      </c>
      <c r="B545" t="s">
        <v>551</v>
      </c>
      <c r="C545" s="1">
        <v>30611</v>
      </c>
      <c r="D545" t="s">
        <v>1963</v>
      </c>
      <c r="E545" t="s">
        <v>2049</v>
      </c>
      <c r="F545" t="s">
        <v>4219</v>
      </c>
      <c r="G545" t="s">
        <v>3231</v>
      </c>
      <c r="H545" s="1">
        <v>39665.307303240741</v>
      </c>
      <c r="I545" t="s">
        <v>3674</v>
      </c>
      <c r="J545">
        <v>1160000</v>
      </c>
      <c r="K545">
        <v>15</v>
      </c>
      <c r="L545">
        <f>Tabla1_2[[#This Row],[SALARIO]]/30*Tabla1_2[[#This Row],[Dias Liquidados]]</f>
        <v>580000</v>
      </c>
      <c r="M545">
        <f>Tabla1_2[[#This Row],[SALARIO]]/100*14/2</f>
        <v>81200</v>
      </c>
      <c r="N545">
        <v>5</v>
      </c>
      <c r="O545">
        <f>Tabla1_2[[#This Row],[Salario t]]*Tabla1_2[[#This Row],['# de Salarios Minimos]]</f>
        <v>2900000</v>
      </c>
      <c r="P545">
        <f>Tabla1_2[[#This Row],[Salario t]]*12</f>
        <v>6960000</v>
      </c>
      <c r="Q545">
        <v>2</v>
      </c>
      <c r="R545">
        <v>2</v>
      </c>
      <c r="S545">
        <v>50000</v>
      </c>
      <c r="T545">
        <v>250000</v>
      </c>
      <c r="U545">
        <v>5000</v>
      </c>
      <c r="V545">
        <f>Tabla1_2[[#This Row],[SALARIO]]/100*8.4</f>
        <v>97440</v>
      </c>
      <c r="W545">
        <f>Tabla1_2[[#This Row],[Seguridad social]]/2</f>
        <v>48720</v>
      </c>
      <c r="X545">
        <f>Tabla1_2[[#This Row],[Seguridad social]]-Tabla1_2[[#This Row],[salud 4%]]</f>
        <v>48720</v>
      </c>
      <c r="Y545">
        <f>Tabla1_2[[#This Row],[Base Minima]]/30*4</f>
        <v>386666.66666666669</v>
      </c>
      <c r="Z545">
        <f>Tabla1_2[[#This Row],[Fondo de Empleados]]+Tabla1_2[[#This Row],[Seguridad social]]</f>
        <v>484106.66666666669</v>
      </c>
      <c r="AA545">
        <f>Tabla1_2[[#This Row],[SALARIO]]/100*1.4</f>
        <v>16239.999999999998</v>
      </c>
      <c r="AB545">
        <f>Tabla1_2[[#This Row],[Base Minima]]/15*1.5</f>
        <v>290000</v>
      </c>
      <c r="AC545">
        <v>0</v>
      </c>
      <c r="AD545">
        <v>0</v>
      </c>
      <c r="AE545">
        <f>Tabla1_2[[#This Row],[Salario t]]/100*2</f>
        <v>11600</v>
      </c>
      <c r="AF545">
        <f>Tabla1_2[[#This Row],[Censantias]]/100*5</f>
        <v>580</v>
      </c>
      <c r="AG545">
        <f>Tabla1_2[[#This Row],[SALARIO]]/30*2</f>
        <v>77333.333333333328</v>
      </c>
      <c r="AH545">
        <v>0</v>
      </c>
      <c r="AI545">
        <f>Tabla1_2[[#This Row],[Prima]]+Tabla1_2[[#This Row],[Censantias]]+Tabla1_2[[#This Row],[Base Minima]]+Tabla1_2[[#This Row],[Subsidio de Transporte]]</f>
        <v>3070133.3333333335</v>
      </c>
      <c r="AJ545">
        <f>Tabla1_2[[#This Row],[Pago Neto]]*24</f>
        <v>73683200</v>
      </c>
      <c r="AK545">
        <v>0</v>
      </c>
      <c r="AL545">
        <v>20000</v>
      </c>
      <c r="AM545">
        <v>15</v>
      </c>
    </row>
    <row r="546" spans="1:39" x14ac:dyDescent="0.35">
      <c r="A546" t="s">
        <v>5220</v>
      </c>
      <c r="B546" t="s">
        <v>552</v>
      </c>
      <c r="C546" s="1">
        <v>34349</v>
      </c>
      <c r="D546" t="s">
        <v>2050</v>
      </c>
      <c r="E546" t="s">
        <v>1963</v>
      </c>
      <c r="F546" t="s">
        <v>4220</v>
      </c>
      <c r="G546" t="s">
        <v>3232</v>
      </c>
      <c r="H546" s="1">
        <v>43572.948125000003</v>
      </c>
      <c r="I546" t="s">
        <v>3671</v>
      </c>
      <c r="J546">
        <v>1160000</v>
      </c>
      <c r="K546">
        <v>15</v>
      </c>
      <c r="L546">
        <f>Tabla1_2[[#This Row],[SALARIO]]/30*Tabla1_2[[#This Row],[Dias Liquidados]]</f>
        <v>580000</v>
      </c>
      <c r="M546">
        <f>Tabla1_2[[#This Row],[SALARIO]]/100*14/2</f>
        <v>81200</v>
      </c>
      <c r="N546">
        <v>6</v>
      </c>
      <c r="O546">
        <f>Tabla1_2[[#This Row],[Salario t]]*Tabla1_2[[#This Row],['# de Salarios Minimos]]</f>
        <v>3480000</v>
      </c>
      <c r="P546">
        <f>Tabla1_2[[#This Row],[Salario t]]*12</f>
        <v>6960000</v>
      </c>
      <c r="Q546">
        <v>2</v>
      </c>
      <c r="R546">
        <v>2</v>
      </c>
      <c r="S546">
        <v>50000</v>
      </c>
      <c r="T546">
        <v>250000</v>
      </c>
      <c r="U546">
        <v>5000</v>
      </c>
      <c r="V546">
        <f>Tabla1_2[[#This Row],[SALARIO]]/100*8.4</f>
        <v>97440</v>
      </c>
      <c r="W546">
        <f>Tabla1_2[[#This Row],[Seguridad social]]/2</f>
        <v>48720</v>
      </c>
      <c r="X546">
        <f>Tabla1_2[[#This Row],[Seguridad social]]-Tabla1_2[[#This Row],[salud 4%]]</f>
        <v>48720</v>
      </c>
      <c r="Y546">
        <f>Tabla1_2[[#This Row],[Base Minima]]/30*4</f>
        <v>464000</v>
      </c>
      <c r="Z546">
        <f>Tabla1_2[[#This Row],[Fondo de Empleados]]+Tabla1_2[[#This Row],[Seguridad social]]</f>
        <v>561440</v>
      </c>
      <c r="AA546">
        <f>Tabla1_2[[#This Row],[SALARIO]]/100*1.4</f>
        <v>16239.999999999998</v>
      </c>
      <c r="AB546">
        <f>Tabla1_2[[#This Row],[Base Minima]]/15*1.5</f>
        <v>348000</v>
      </c>
      <c r="AC546">
        <v>0</v>
      </c>
      <c r="AD546">
        <v>0</v>
      </c>
      <c r="AE546">
        <f>Tabla1_2[[#This Row],[Salario t]]/100*2</f>
        <v>11600</v>
      </c>
      <c r="AF546">
        <f>Tabla1_2[[#This Row],[Censantias]]/100*5</f>
        <v>580</v>
      </c>
      <c r="AG546">
        <f>Tabla1_2[[#This Row],[SALARIO]]/30*2</f>
        <v>77333.333333333328</v>
      </c>
      <c r="AH546">
        <v>0</v>
      </c>
      <c r="AI546">
        <f>Tabla1_2[[#This Row],[Prima]]+Tabla1_2[[#This Row],[Censantias]]+Tabla1_2[[#This Row],[Base Minima]]+Tabla1_2[[#This Row],[Subsidio de Transporte]]</f>
        <v>3650133.3333333335</v>
      </c>
      <c r="AJ546">
        <f>Tabla1_2[[#This Row],[Pago Neto]]*24</f>
        <v>87603200</v>
      </c>
      <c r="AK546">
        <v>0</v>
      </c>
      <c r="AL546">
        <v>20000</v>
      </c>
      <c r="AM546">
        <v>15</v>
      </c>
    </row>
    <row r="547" spans="1:39" x14ac:dyDescent="0.35">
      <c r="A547" t="s">
        <v>5221</v>
      </c>
      <c r="B547" t="s">
        <v>553</v>
      </c>
      <c r="C547" s="1">
        <v>25988</v>
      </c>
      <c r="D547" t="s">
        <v>2051</v>
      </c>
      <c r="E547" t="s">
        <v>2052</v>
      </c>
      <c r="F547" t="s">
        <v>4221</v>
      </c>
      <c r="G547" t="s">
        <v>3233</v>
      </c>
      <c r="H547" s="1">
        <v>43932.051412037035</v>
      </c>
      <c r="I547" t="s">
        <v>3674</v>
      </c>
      <c r="J547">
        <v>1160000</v>
      </c>
      <c r="K547">
        <v>15</v>
      </c>
      <c r="L547">
        <f>Tabla1_2[[#This Row],[SALARIO]]/30*Tabla1_2[[#This Row],[Dias Liquidados]]</f>
        <v>580000</v>
      </c>
      <c r="M547">
        <f>Tabla1_2[[#This Row],[SALARIO]]/100*14/2</f>
        <v>81200</v>
      </c>
      <c r="N547">
        <v>6</v>
      </c>
      <c r="O547">
        <f>Tabla1_2[[#This Row],[Salario t]]*Tabla1_2[[#This Row],['# de Salarios Minimos]]</f>
        <v>3480000</v>
      </c>
      <c r="P547">
        <f>Tabla1_2[[#This Row],[Salario t]]*12</f>
        <v>6960000</v>
      </c>
      <c r="Q547">
        <v>2</v>
      </c>
      <c r="R547">
        <v>2</v>
      </c>
      <c r="S547">
        <v>50000</v>
      </c>
      <c r="T547">
        <v>250000</v>
      </c>
      <c r="U547">
        <v>5000</v>
      </c>
      <c r="V547">
        <f>Tabla1_2[[#This Row],[SALARIO]]/100*8.4</f>
        <v>97440</v>
      </c>
      <c r="W547">
        <f>Tabla1_2[[#This Row],[Seguridad social]]/2</f>
        <v>48720</v>
      </c>
      <c r="X547">
        <f>Tabla1_2[[#This Row],[Seguridad social]]-Tabla1_2[[#This Row],[salud 4%]]</f>
        <v>48720</v>
      </c>
      <c r="Y547">
        <f>Tabla1_2[[#This Row],[Base Minima]]/30*4</f>
        <v>464000</v>
      </c>
      <c r="Z547">
        <f>Tabla1_2[[#This Row],[Fondo de Empleados]]+Tabla1_2[[#This Row],[Seguridad social]]</f>
        <v>561440</v>
      </c>
      <c r="AA547">
        <f>Tabla1_2[[#This Row],[SALARIO]]/100*1.4</f>
        <v>16239.999999999998</v>
      </c>
      <c r="AB547">
        <f>Tabla1_2[[#This Row],[Base Minima]]/15*1.5</f>
        <v>348000</v>
      </c>
      <c r="AC547">
        <v>0</v>
      </c>
      <c r="AD547">
        <v>0</v>
      </c>
      <c r="AE547">
        <f>Tabla1_2[[#This Row],[Salario t]]/100*2</f>
        <v>11600</v>
      </c>
      <c r="AF547">
        <f>Tabla1_2[[#This Row],[Censantias]]/100*5</f>
        <v>580</v>
      </c>
      <c r="AG547">
        <f>Tabla1_2[[#This Row],[SALARIO]]/30*2</f>
        <v>77333.333333333328</v>
      </c>
      <c r="AH547">
        <v>0</v>
      </c>
      <c r="AI547">
        <f>Tabla1_2[[#This Row],[Prima]]+Tabla1_2[[#This Row],[Censantias]]+Tabla1_2[[#This Row],[Base Minima]]+Tabla1_2[[#This Row],[Subsidio de Transporte]]</f>
        <v>3650133.3333333335</v>
      </c>
      <c r="AJ547">
        <f>Tabla1_2[[#This Row],[Pago Neto]]*24</f>
        <v>87603200</v>
      </c>
      <c r="AK547">
        <v>0</v>
      </c>
      <c r="AL547">
        <v>20000</v>
      </c>
      <c r="AM547">
        <v>15</v>
      </c>
    </row>
    <row r="548" spans="1:39" x14ac:dyDescent="0.35">
      <c r="A548" t="s">
        <v>5222</v>
      </c>
      <c r="B548" t="s">
        <v>554</v>
      </c>
      <c r="C548" s="1">
        <v>33620</v>
      </c>
      <c r="D548" t="s">
        <v>1963</v>
      </c>
      <c r="E548" t="s">
        <v>2053</v>
      </c>
      <c r="F548" t="s">
        <v>4222</v>
      </c>
      <c r="G548" t="s">
        <v>3234</v>
      </c>
      <c r="H548" s="1">
        <v>43817.920949074076</v>
      </c>
      <c r="I548" t="s">
        <v>3673</v>
      </c>
      <c r="J548">
        <v>1160000</v>
      </c>
      <c r="K548">
        <v>15</v>
      </c>
      <c r="L548">
        <f>Tabla1_2[[#This Row],[SALARIO]]/30*Tabla1_2[[#This Row],[Dias Liquidados]]</f>
        <v>580000</v>
      </c>
      <c r="M548">
        <f>Tabla1_2[[#This Row],[SALARIO]]/100*14/2</f>
        <v>81200</v>
      </c>
      <c r="N548">
        <v>1</v>
      </c>
      <c r="O548">
        <f>Tabla1_2[[#This Row],[Salario t]]*Tabla1_2[[#This Row],['# de Salarios Minimos]]</f>
        <v>580000</v>
      </c>
      <c r="P548">
        <f>Tabla1_2[[#This Row],[Salario t]]*12</f>
        <v>6960000</v>
      </c>
      <c r="Q548">
        <v>2</v>
      </c>
      <c r="R548">
        <v>2</v>
      </c>
      <c r="S548">
        <v>50000</v>
      </c>
      <c r="T548">
        <v>250000</v>
      </c>
      <c r="U548">
        <v>5000</v>
      </c>
      <c r="V548">
        <f>Tabla1_2[[#This Row],[SALARIO]]/100*8.4</f>
        <v>97440</v>
      </c>
      <c r="W548">
        <f>Tabla1_2[[#This Row],[Seguridad social]]/2</f>
        <v>48720</v>
      </c>
      <c r="X548">
        <f>Tabla1_2[[#This Row],[Seguridad social]]-Tabla1_2[[#This Row],[salud 4%]]</f>
        <v>48720</v>
      </c>
      <c r="Y548">
        <f>Tabla1_2[[#This Row],[Base Minima]]/30*4</f>
        <v>77333.333333333328</v>
      </c>
      <c r="Z548">
        <f>Tabla1_2[[#This Row],[Fondo de Empleados]]+Tabla1_2[[#This Row],[Seguridad social]]</f>
        <v>174773.33333333331</v>
      </c>
      <c r="AA548">
        <f>Tabla1_2[[#This Row],[SALARIO]]/100*1.4</f>
        <v>16239.999999999998</v>
      </c>
      <c r="AB548">
        <f>Tabla1_2[[#This Row],[Base Minima]]/15*1.5</f>
        <v>58000</v>
      </c>
      <c r="AC548">
        <v>0</v>
      </c>
      <c r="AD548">
        <v>0</v>
      </c>
      <c r="AE548">
        <f>Tabla1_2[[#This Row],[Salario t]]/100*2</f>
        <v>11600</v>
      </c>
      <c r="AF548">
        <f>Tabla1_2[[#This Row],[Censantias]]/100*5</f>
        <v>580</v>
      </c>
      <c r="AG548">
        <f>Tabla1_2[[#This Row],[SALARIO]]/30*2</f>
        <v>77333.333333333328</v>
      </c>
      <c r="AH548">
        <v>0</v>
      </c>
      <c r="AI548">
        <f>Tabla1_2[[#This Row],[Prima]]+Tabla1_2[[#This Row],[Censantias]]+Tabla1_2[[#This Row],[Base Minima]]+Tabla1_2[[#This Row],[Subsidio de Transporte]]</f>
        <v>750133.33333333337</v>
      </c>
      <c r="AJ548">
        <f>Tabla1_2[[#This Row],[Pago Neto]]*24</f>
        <v>18003200</v>
      </c>
      <c r="AK548">
        <v>0</v>
      </c>
      <c r="AL548">
        <v>20000</v>
      </c>
      <c r="AM548">
        <v>15</v>
      </c>
    </row>
    <row r="549" spans="1:39" x14ac:dyDescent="0.35">
      <c r="A549" t="s">
        <v>5223</v>
      </c>
      <c r="B549" t="s">
        <v>555</v>
      </c>
      <c r="C549" s="1">
        <v>28667</v>
      </c>
      <c r="D549" t="s">
        <v>2054</v>
      </c>
      <c r="E549" t="s">
        <v>1963</v>
      </c>
      <c r="F549" t="s">
        <v>4223</v>
      </c>
      <c r="G549" t="s">
        <v>3235</v>
      </c>
      <c r="H549" s="1">
        <v>43138.86824074074</v>
      </c>
      <c r="I549" t="s">
        <v>3675</v>
      </c>
      <c r="J549">
        <v>1160000</v>
      </c>
      <c r="K549">
        <v>15</v>
      </c>
      <c r="L549">
        <f>Tabla1_2[[#This Row],[SALARIO]]/30*Tabla1_2[[#This Row],[Dias Liquidados]]</f>
        <v>580000</v>
      </c>
      <c r="M549">
        <f>Tabla1_2[[#This Row],[SALARIO]]/100*14/2</f>
        <v>81200</v>
      </c>
      <c r="N549">
        <v>1</v>
      </c>
      <c r="O549">
        <f>Tabla1_2[[#This Row],[Salario t]]*Tabla1_2[[#This Row],['# de Salarios Minimos]]</f>
        <v>580000</v>
      </c>
      <c r="P549">
        <f>Tabla1_2[[#This Row],[Salario t]]*12</f>
        <v>6960000</v>
      </c>
      <c r="Q549">
        <v>2</v>
      </c>
      <c r="R549">
        <v>2</v>
      </c>
      <c r="S549">
        <v>50000</v>
      </c>
      <c r="T549">
        <v>250000</v>
      </c>
      <c r="U549">
        <v>5000</v>
      </c>
      <c r="V549">
        <f>Tabla1_2[[#This Row],[SALARIO]]/100*8.4</f>
        <v>97440</v>
      </c>
      <c r="W549">
        <f>Tabla1_2[[#This Row],[Seguridad social]]/2</f>
        <v>48720</v>
      </c>
      <c r="X549">
        <f>Tabla1_2[[#This Row],[Seguridad social]]-Tabla1_2[[#This Row],[salud 4%]]</f>
        <v>48720</v>
      </c>
      <c r="Y549">
        <f>Tabla1_2[[#This Row],[Base Minima]]/30*4</f>
        <v>77333.333333333328</v>
      </c>
      <c r="Z549">
        <f>Tabla1_2[[#This Row],[Fondo de Empleados]]+Tabla1_2[[#This Row],[Seguridad social]]</f>
        <v>174773.33333333331</v>
      </c>
      <c r="AA549">
        <f>Tabla1_2[[#This Row],[SALARIO]]/100*1.4</f>
        <v>16239.999999999998</v>
      </c>
      <c r="AB549">
        <f>Tabla1_2[[#This Row],[Base Minima]]/15*1.5</f>
        <v>58000</v>
      </c>
      <c r="AC549">
        <v>0</v>
      </c>
      <c r="AD549">
        <v>0</v>
      </c>
      <c r="AE549">
        <f>Tabla1_2[[#This Row],[Salario t]]/100*2</f>
        <v>11600</v>
      </c>
      <c r="AF549">
        <f>Tabla1_2[[#This Row],[Censantias]]/100*5</f>
        <v>580</v>
      </c>
      <c r="AG549">
        <f>Tabla1_2[[#This Row],[SALARIO]]/30*2</f>
        <v>77333.333333333328</v>
      </c>
      <c r="AH549">
        <v>0</v>
      </c>
      <c r="AI549">
        <f>Tabla1_2[[#This Row],[Prima]]+Tabla1_2[[#This Row],[Censantias]]+Tabla1_2[[#This Row],[Base Minima]]+Tabla1_2[[#This Row],[Subsidio de Transporte]]</f>
        <v>750133.33333333337</v>
      </c>
      <c r="AJ549">
        <f>Tabla1_2[[#This Row],[Pago Neto]]*24</f>
        <v>18003200</v>
      </c>
      <c r="AK549">
        <v>0</v>
      </c>
      <c r="AL549">
        <v>20000</v>
      </c>
      <c r="AM549">
        <v>15</v>
      </c>
    </row>
    <row r="550" spans="1:39" x14ac:dyDescent="0.35">
      <c r="A550" t="s">
        <v>5224</v>
      </c>
      <c r="B550" t="s">
        <v>556</v>
      </c>
      <c r="C550" s="1">
        <v>34590</v>
      </c>
      <c r="D550" t="s">
        <v>2055</v>
      </c>
      <c r="E550" t="s">
        <v>2056</v>
      </c>
      <c r="F550" t="s">
        <v>4224</v>
      </c>
      <c r="G550" t="s">
        <v>3236</v>
      </c>
      <c r="H550" s="1">
        <v>41170.480486111112</v>
      </c>
      <c r="I550" t="s">
        <v>3674</v>
      </c>
      <c r="J550">
        <v>1160000</v>
      </c>
      <c r="K550">
        <v>15</v>
      </c>
      <c r="L550">
        <f>Tabla1_2[[#This Row],[SALARIO]]/30*Tabla1_2[[#This Row],[Dias Liquidados]]</f>
        <v>580000</v>
      </c>
      <c r="M550">
        <f>Tabla1_2[[#This Row],[SALARIO]]/100*14/2</f>
        <v>81200</v>
      </c>
      <c r="N550">
        <v>1</v>
      </c>
      <c r="O550">
        <f>Tabla1_2[[#This Row],[Salario t]]*Tabla1_2[[#This Row],['# de Salarios Minimos]]</f>
        <v>580000</v>
      </c>
      <c r="P550">
        <f>Tabla1_2[[#This Row],[Salario t]]*12</f>
        <v>6960000</v>
      </c>
      <c r="Q550">
        <v>2</v>
      </c>
      <c r="R550">
        <v>2</v>
      </c>
      <c r="S550">
        <v>50000</v>
      </c>
      <c r="T550">
        <v>250000</v>
      </c>
      <c r="U550">
        <v>5000</v>
      </c>
      <c r="V550">
        <f>Tabla1_2[[#This Row],[SALARIO]]/100*8.4</f>
        <v>97440</v>
      </c>
      <c r="W550">
        <f>Tabla1_2[[#This Row],[Seguridad social]]/2</f>
        <v>48720</v>
      </c>
      <c r="X550">
        <f>Tabla1_2[[#This Row],[Seguridad social]]-Tabla1_2[[#This Row],[salud 4%]]</f>
        <v>48720</v>
      </c>
      <c r="Y550">
        <f>Tabla1_2[[#This Row],[Base Minima]]/30*4</f>
        <v>77333.333333333328</v>
      </c>
      <c r="Z550">
        <f>Tabla1_2[[#This Row],[Fondo de Empleados]]+Tabla1_2[[#This Row],[Seguridad social]]</f>
        <v>174773.33333333331</v>
      </c>
      <c r="AA550">
        <f>Tabla1_2[[#This Row],[SALARIO]]/100*1.4</f>
        <v>16239.999999999998</v>
      </c>
      <c r="AB550">
        <f>Tabla1_2[[#This Row],[Base Minima]]/15*1.5</f>
        <v>58000</v>
      </c>
      <c r="AC550">
        <v>0</v>
      </c>
      <c r="AD550">
        <v>0</v>
      </c>
      <c r="AE550">
        <f>Tabla1_2[[#This Row],[Salario t]]/100*2</f>
        <v>11600</v>
      </c>
      <c r="AF550">
        <f>Tabla1_2[[#This Row],[Censantias]]/100*5</f>
        <v>580</v>
      </c>
      <c r="AG550">
        <f>Tabla1_2[[#This Row],[SALARIO]]/30*2</f>
        <v>77333.333333333328</v>
      </c>
      <c r="AH550">
        <v>0</v>
      </c>
      <c r="AI550">
        <f>Tabla1_2[[#This Row],[Prima]]+Tabla1_2[[#This Row],[Censantias]]+Tabla1_2[[#This Row],[Base Minima]]+Tabla1_2[[#This Row],[Subsidio de Transporte]]</f>
        <v>750133.33333333337</v>
      </c>
      <c r="AJ550">
        <f>Tabla1_2[[#This Row],[Pago Neto]]*24</f>
        <v>18003200</v>
      </c>
      <c r="AK550">
        <v>0</v>
      </c>
      <c r="AL550">
        <v>20000</v>
      </c>
      <c r="AM550">
        <v>15</v>
      </c>
    </row>
    <row r="551" spans="1:39" x14ac:dyDescent="0.35">
      <c r="A551" t="s">
        <v>5225</v>
      </c>
      <c r="B551" t="s">
        <v>557</v>
      </c>
      <c r="C551" s="1">
        <v>25570</v>
      </c>
      <c r="D551" t="s">
        <v>1963</v>
      </c>
      <c r="E551" t="s">
        <v>2057</v>
      </c>
      <c r="F551" t="s">
        <v>4225</v>
      </c>
      <c r="G551" t="s">
        <v>3237</v>
      </c>
      <c r="H551" s="1">
        <v>43825.128634259258</v>
      </c>
      <c r="I551" t="s">
        <v>3673</v>
      </c>
      <c r="J551">
        <v>1160000</v>
      </c>
      <c r="K551">
        <v>15</v>
      </c>
      <c r="L551">
        <f>Tabla1_2[[#This Row],[SALARIO]]/30*Tabla1_2[[#This Row],[Dias Liquidados]]</f>
        <v>580000</v>
      </c>
      <c r="M551">
        <f>Tabla1_2[[#This Row],[SALARIO]]/100*14/2</f>
        <v>81200</v>
      </c>
      <c r="N551">
        <v>1</v>
      </c>
      <c r="O551">
        <f>Tabla1_2[[#This Row],[Salario t]]*Tabla1_2[[#This Row],['# de Salarios Minimos]]</f>
        <v>580000</v>
      </c>
      <c r="P551">
        <f>Tabla1_2[[#This Row],[Salario t]]*12</f>
        <v>6960000</v>
      </c>
      <c r="Q551">
        <v>2</v>
      </c>
      <c r="R551">
        <v>2</v>
      </c>
      <c r="S551">
        <v>50000</v>
      </c>
      <c r="T551">
        <v>250000</v>
      </c>
      <c r="U551">
        <v>5000</v>
      </c>
      <c r="V551">
        <f>Tabla1_2[[#This Row],[SALARIO]]/100*8.4</f>
        <v>97440</v>
      </c>
      <c r="W551">
        <f>Tabla1_2[[#This Row],[Seguridad social]]/2</f>
        <v>48720</v>
      </c>
      <c r="X551">
        <f>Tabla1_2[[#This Row],[Seguridad social]]-Tabla1_2[[#This Row],[salud 4%]]</f>
        <v>48720</v>
      </c>
      <c r="Y551">
        <f>Tabla1_2[[#This Row],[Base Minima]]/30*4</f>
        <v>77333.333333333328</v>
      </c>
      <c r="Z551">
        <f>Tabla1_2[[#This Row],[Fondo de Empleados]]+Tabla1_2[[#This Row],[Seguridad social]]</f>
        <v>174773.33333333331</v>
      </c>
      <c r="AA551">
        <f>Tabla1_2[[#This Row],[SALARIO]]/100*1.4</f>
        <v>16239.999999999998</v>
      </c>
      <c r="AB551">
        <f>Tabla1_2[[#This Row],[Base Minima]]/15*1.5</f>
        <v>58000</v>
      </c>
      <c r="AC551">
        <v>0</v>
      </c>
      <c r="AD551">
        <v>0</v>
      </c>
      <c r="AE551">
        <f>Tabla1_2[[#This Row],[Salario t]]/100*2</f>
        <v>11600</v>
      </c>
      <c r="AF551">
        <f>Tabla1_2[[#This Row],[Censantias]]/100*5</f>
        <v>580</v>
      </c>
      <c r="AG551">
        <f>Tabla1_2[[#This Row],[SALARIO]]/30*2</f>
        <v>77333.333333333328</v>
      </c>
      <c r="AH551">
        <v>0</v>
      </c>
      <c r="AI551">
        <f>Tabla1_2[[#This Row],[Prima]]+Tabla1_2[[#This Row],[Censantias]]+Tabla1_2[[#This Row],[Base Minima]]+Tabla1_2[[#This Row],[Subsidio de Transporte]]</f>
        <v>750133.33333333337</v>
      </c>
      <c r="AJ551">
        <f>Tabla1_2[[#This Row],[Pago Neto]]*24</f>
        <v>18003200</v>
      </c>
      <c r="AK551">
        <v>0</v>
      </c>
      <c r="AL551">
        <v>20000</v>
      </c>
      <c r="AM551">
        <v>15</v>
      </c>
    </row>
    <row r="552" spans="1:39" x14ac:dyDescent="0.35">
      <c r="A552" t="s">
        <v>5226</v>
      </c>
      <c r="B552" t="s">
        <v>558</v>
      </c>
      <c r="C552" s="1">
        <v>27093</v>
      </c>
      <c r="D552" t="s">
        <v>2058</v>
      </c>
      <c r="E552" t="s">
        <v>1963</v>
      </c>
      <c r="F552" t="s">
        <v>4226</v>
      </c>
      <c r="G552" t="s">
        <v>3238</v>
      </c>
      <c r="H552" s="1">
        <v>43194.756111111114</v>
      </c>
      <c r="I552" t="s">
        <v>3672</v>
      </c>
      <c r="J552">
        <v>1160000</v>
      </c>
      <c r="K552">
        <v>15</v>
      </c>
      <c r="L552">
        <f>Tabla1_2[[#This Row],[SALARIO]]/30*Tabla1_2[[#This Row],[Dias Liquidados]]</f>
        <v>580000</v>
      </c>
      <c r="M552">
        <f>Tabla1_2[[#This Row],[SALARIO]]/100*14/2</f>
        <v>81200</v>
      </c>
      <c r="N552">
        <v>1</v>
      </c>
      <c r="O552">
        <f>Tabla1_2[[#This Row],[Salario t]]*Tabla1_2[[#This Row],['# de Salarios Minimos]]</f>
        <v>580000</v>
      </c>
      <c r="P552">
        <f>Tabla1_2[[#This Row],[Salario t]]*12</f>
        <v>6960000</v>
      </c>
      <c r="Q552">
        <v>2</v>
      </c>
      <c r="R552">
        <v>2</v>
      </c>
      <c r="S552">
        <v>50000</v>
      </c>
      <c r="T552">
        <v>250000</v>
      </c>
      <c r="U552">
        <v>5000</v>
      </c>
      <c r="V552">
        <f>Tabla1_2[[#This Row],[SALARIO]]/100*8.4</f>
        <v>97440</v>
      </c>
      <c r="W552">
        <f>Tabla1_2[[#This Row],[Seguridad social]]/2</f>
        <v>48720</v>
      </c>
      <c r="X552">
        <f>Tabla1_2[[#This Row],[Seguridad social]]-Tabla1_2[[#This Row],[salud 4%]]</f>
        <v>48720</v>
      </c>
      <c r="Y552">
        <f>Tabla1_2[[#This Row],[Base Minima]]/30*4</f>
        <v>77333.333333333328</v>
      </c>
      <c r="Z552">
        <f>Tabla1_2[[#This Row],[Fondo de Empleados]]+Tabla1_2[[#This Row],[Seguridad social]]</f>
        <v>174773.33333333331</v>
      </c>
      <c r="AA552">
        <f>Tabla1_2[[#This Row],[SALARIO]]/100*1.4</f>
        <v>16239.999999999998</v>
      </c>
      <c r="AB552">
        <f>Tabla1_2[[#This Row],[Base Minima]]/15*1.5</f>
        <v>58000</v>
      </c>
      <c r="AC552">
        <v>0</v>
      </c>
      <c r="AD552">
        <v>0</v>
      </c>
      <c r="AE552">
        <f>Tabla1_2[[#This Row],[Salario t]]/100*2</f>
        <v>11600</v>
      </c>
      <c r="AF552">
        <f>Tabla1_2[[#This Row],[Censantias]]/100*5</f>
        <v>580</v>
      </c>
      <c r="AG552">
        <f>Tabla1_2[[#This Row],[SALARIO]]/30*2</f>
        <v>77333.333333333328</v>
      </c>
      <c r="AH552">
        <v>0</v>
      </c>
      <c r="AI552">
        <f>Tabla1_2[[#This Row],[Prima]]+Tabla1_2[[#This Row],[Censantias]]+Tabla1_2[[#This Row],[Base Minima]]+Tabla1_2[[#This Row],[Subsidio de Transporte]]</f>
        <v>750133.33333333337</v>
      </c>
      <c r="AJ552">
        <f>Tabla1_2[[#This Row],[Pago Neto]]*24</f>
        <v>18003200</v>
      </c>
      <c r="AK552">
        <v>0</v>
      </c>
      <c r="AL552">
        <v>20000</v>
      </c>
      <c r="AM552">
        <v>15</v>
      </c>
    </row>
    <row r="553" spans="1:39" x14ac:dyDescent="0.35">
      <c r="A553" t="s">
        <v>5227</v>
      </c>
      <c r="B553" t="s">
        <v>559</v>
      </c>
      <c r="C553" s="1">
        <v>32204</v>
      </c>
      <c r="D553" t="s">
        <v>2059</v>
      </c>
      <c r="E553" t="s">
        <v>2060</v>
      </c>
      <c r="F553" t="s">
        <v>4227</v>
      </c>
      <c r="G553" t="s">
        <v>3239</v>
      </c>
      <c r="H553" s="1">
        <v>43376.085763888892</v>
      </c>
      <c r="I553" t="s">
        <v>3673</v>
      </c>
      <c r="J553">
        <v>1160000</v>
      </c>
      <c r="K553">
        <v>15</v>
      </c>
      <c r="L553">
        <f>Tabla1_2[[#This Row],[SALARIO]]/30*Tabla1_2[[#This Row],[Dias Liquidados]]</f>
        <v>580000</v>
      </c>
      <c r="M553">
        <f>Tabla1_2[[#This Row],[SALARIO]]/100*14/2</f>
        <v>81200</v>
      </c>
      <c r="N553">
        <v>2</v>
      </c>
      <c r="O553">
        <f>Tabla1_2[[#This Row],[Salario t]]*Tabla1_2[[#This Row],['# de Salarios Minimos]]</f>
        <v>1160000</v>
      </c>
      <c r="P553">
        <f>Tabla1_2[[#This Row],[Salario t]]*12</f>
        <v>6960000</v>
      </c>
      <c r="Q553">
        <v>2</v>
      </c>
      <c r="R553">
        <v>2</v>
      </c>
      <c r="S553">
        <v>50000</v>
      </c>
      <c r="T553">
        <v>250000</v>
      </c>
      <c r="U553">
        <v>5000</v>
      </c>
      <c r="V553">
        <f>Tabla1_2[[#This Row],[SALARIO]]/100*8.4</f>
        <v>97440</v>
      </c>
      <c r="W553">
        <f>Tabla1_2[[#This Row],[Seguridad social]]/2</f>
        <v>48720</v>
      </c>
      <c r="X553">
        <f>Tabla1_2[[#This Row],[Seguridad social]]-Tabla1_2[[#This Row],[salud 4%]]</f>
        <v>48720</v>
      </c>
      <c r="Y553">
        <f>Tabla1_2[[#This Row],[Base Minima]]/30*4</f>
        <v>154666.66666666666</v>
      </c>
      <c r="Z553">
        <f>Tabla1_2[[#This Row],[Fondo de Empleados]]+Tabla1_2[[#This Row],[Seguridad social]]</f>
        <v>252106.66666666666</v>
      </c>
      <c r="AA553">
        <f>Tabla1_2[[#This Row],[SALARIO]]/100*1.4</f>
        <v>16239.999999999998</v>
      </c>
      <c r="AB553">
        <f>Tabla1_2[[#This Row],[Base Minima]]/15*1.5</f>
        <v>116000</v>
      </c>
      <c r="AC553">
        <v>0</v>
      </c>
      <c r="AD553">
        <v>0</v>
      </c>
      <c r="AE553">
        <f>Tabla1_2[[#This Row],[Salario t]]/100*2</f>
        <v>11600</v>
      </c>
      <c r="AF553">
        <f>Tabla1_2[[#This Row],[Censantias]]/100*5</f>
        <v>580</v>
      </c>
      <c r="AG553">
        <f>Tabla1_2[[#This Row],[SALARIO]]/30*2</f>
        <v>77333.333333333328</v>
      </c>
      <c r="AH553">
        <v>0</v>
      </c>
      <c r="AI553">
        <f>Tabla1_2[[#This Row],[Prima]]+Tabla1_2[[#This Row],[Censantias]]+Tabla1_2[[#This Row],[Base Minima]]+Tabla1_2[[#This Row],[Subsidio de Transporte]]</f>
        <v>1330133.3333333333</v>
      </c>
      <c r="AJ553">
        <f>Tabla1_2[[#This Row],[Pago Neto]]*24</f>
        <v>31923200</v>
      </c>
      <c r="AK553">
        <v>0</v>
      </c>
      <c r="AL553">
        <v>20000</v>
      </c>
      <c r="AM553">
        <v>15</v>
      </c>
    </row>
    <row r="554" spans="1:39" x14ac:dyDescent="0.35">
      <c r="A554" t="s">
        <v>5228</v>
      </c>
      <c r="B554" t="s">
        <v>560</v>
      </c>
      <c r="C554" s="1">
        <v>33994</v>
      </c>
      <c r="D554" t="s">
        <v>1963</v>
      </c>
      <c r="E554" t="s">
        <v>2061</v>
      </c>
      <c r="F554" t="s">
        <v>4228</v>
      </c>
      <c r="G554" t="s">
        <v>3240</v>
      </c>
      <c r="H554" s="1">
        <v>41051.193148148152</v>
      </c>
      <c r="I554" t="s">
        <v>3671</v>
      </c>
      <c r="J554">
        <v>1160000</v>
      </c>
      <c r="K554">
        <v>15</v>
      </c>
      <c r="L554">
        <f>Tabla1_2[[#This Row],[SALARIO]]/30*Tabla1_2[[#This Row],[Dias Liquidados]]</f>
        <v>580000</v>
      </c>
      <c r="M554">
        <f>Tabla1_2[[#This Row],[SALARIO]]/100*14/2</f>
        <v>81200</v>
      </c>
      <c r="N554">
        <v>2</v>
      </c>
      <c r="O554">
        <f>Tabla1_2[[#This Row],[Salario t]]*Tabla1_2[[#This Row],['# de Salarios Minimos]]</f>
        <v>1160000</v>
      </c>
      <c r="P554">
        <f>Tabla1_2[[#This Row],[Salario t]]*12</f>
        <v>6960000</v>
      </c>
      <c r="Q554">
        <v>2</v>
      </c>
      <c r="R554">
        <v>2</v>
      </c>
      <c r="S554">
        <v>50000</v>
      </c>
      <c r="T554">
        <v>250000</v>
      </c>
      <c r="U554">
        <v>5000</v>
      </c>
      <c r="V554">
        <f>Tabla1_2[[#This Row],[SALARIO]]/100*8.4</f>
        <v>97440</v>
      </c>
      <c r="W554">
        <f>Tabla1_2[[#This Row],[Seguridad social]]/2</f>
        <v>48720</v>
      </c>
      <c r="X554">
        <f>Tabla1_2[[#This Row],[Seguridad social]]-Tabla1_2[[#This Row],[salud 4%]]</f>
        <v>48720</v>
      </c>
      <c r="Y554">
        <f>Tabla1_2[[#This Row],[Base Minima]]/30*4</f>
        <v>154666.66666666666</v>
      </c>
      <c r="Z554">
        <f>Tabla1_2[[#This Row],[Fondo de Empleados]]+Tabla1_2[[#This Row],[Seguridad social]]</f>
        <v>252106.66666666666</v>
      </c>
      <c r="AA554">
        <f>Tabla1_2[[#This Row],[SALARIO]]/100*1.4</f>
        <v>16239.999999999998</v>
      </c>
      <c r="AB554">
        <f>Tabla1_2[[#This Row],[Base Minima]]/15*1.5</f>
        <v>116000</v>
      </c>
      <c r="AC554">
        <v>0</v>
      </c>
      <c r="AD554">
        <v>0</v>
      </c>
      <c r="AE554">
        <f>Tabla1_2[[#This Row],[Salario t]]/100*2</f>
        <v>11600</v>
      </c>
      <c r="AF554">
        <f>Tabla1_2[[#This Row],[Censantias]]/100*5</f>
        <v>580</v>
      </c>
      <c r="AG554">
        <f>Tabla1_2[[#This Row],[SALARIO]]/30*2</f>
        <v>77333.333333333328</v>
      </c>
      <c r="AH554">
        <v>0</v>
      </c>
      <c r="AI554">
        <f>Tabla1_2[[#This Row],[Prima]]+Tabla1_2[[#This Row],[Censantias]]+Tabla1_2[[#This Row],[Base Minima]]+Tabla1_2[[#This Row],[Subsidio de Transporte]]</f>
        <v>1330133.3333333333</v>
      </c>
      <c r="AJ554">
        <f>Tabla1_2[[#This Row],[Pago Neto]]*24</f>
        <v>31923200</v>
      </c>
      <c r="AK554">
        <v>0</v>
      </c>
      <c r="AL554">
        <v>20000</v>
      </c>
      <c r="AM554">
        <v>15</v>
      </c>
    </row>
    <row r="555" spans="1:39" x14ac:dyDescent="0.35">
      <c r="A555" t="s">
        <v>5229</v>
      </c>
      <c r="B555" t="s">
        <v>561</v>
      </c>
      <c r="C555" s="1">
        <v>26961</v>
      </c>
      <c r="D555" t="s">
        <v>2062</v>
      </c>
      <c r="E555" t="s">
        <v>1963</v>
      </c>
      <c r="F555" t="s">
        <v>4229</v>
      </c>
      <c r="G555" t="s">
        <v>3241</v>
      </c>
      <c r="H555" s="1">
        <v>43790.346354166664</v>
      </c>
      <c r="I555" t="s">
        <v>3674</v>
      </c>
      <c r="J555">
        <v>1160000</v>
      </c>
      <c r="K555">
        <v>15</v>
      </c>
      <c r="L555">
        <f>Tabla1_2[[#This Row],[SALARIO]]/30*Tabla1_2[[#This Row],[Dias Liquidados]]</f>
        <v>580000</v>
      </c>
      <c r="M555">
        <f>Tabla1_2[[#This Row],[SALARIO]]/100*14/2</f>
        <v>81200</v>
      </c>
      <c r="N555">
        <v>2</v>
      </c>
      <c r="O555">
        <f>Tabla1_2[[#This Row],[Salario t]]*Tabla1_2[[#This Row],['# de Salarios Minimos]]</f>
        <v>1160000</v>
      </c>
      <c r="P555">
        <f>Tabla1_2[[#This Row],[Salario t]]*12</f>
        <v>6960000</v>
      </c>
      <c r="Q555">
        <v>2</v>
      </c>
      <c r="R555">
        <v>2</v>
      </c>
      <c r="S555">
        <v>50000</v>
      </c>
      <c r="T555">
        <v>250000</v>
      </c>
      <c r="U555">
        <v>5000</v>
      </c>
      <c r="V555">
        <f>Tabla1_2[[#This Row],[SALARIO]]/100*8.4</f>
        <v>97440</v>
      </c>
      <c r="W555">
        <f>Tabla1_2[[#This Row],[Seguridad social]]/2</f>
        <v>48720</v>
      </c>
      <c r="X555">
        <f>Tabla1_2[[#This Row],[Seguridad social]]-Tabla1_2[[#This Row],[salud 4%]]</f>
        <v>48720</v>
      </c>
      <c r="Y555">
        <f>Tabla1_2[[#This Row],[Base Minima]]/30*4</f>
        <v>154666.66666666666</v>
      </c>
      <c r="Z555">
        <f>Tabla1_2[[#This Row],[Fondo de Empleados]]+Tabla1_2[[#This Row],[Seguridad social]]</f>
        <v>252106.66666666666</v>
      </c>
      <c r="AA555">
        <f>Tabla1_2[[#This Row],[SALARIO]]/100*1.4</f>
        <v>16239.999999999998</v>
      </c>
      <c r="AB555">
        <f>Tabla1_2[[#This Row],[Base Minima]]/15*1.5</f>
        <v>116000</v>
      </c>
      <c r="AC555">
        <v>0</v>
      </c>
      <c r="AD555">
        <v>0</v>
      </c>
      <c r="AE555">
        <f>Tabla1_2[[#This Row],[Salario t]]/100*2</f>
        <v>11600</v>
      </c>
      <c r="AF555">
        <f>Tabla1_2[[#This Row],[Censantias]]/100*5</f>
        <v>580</v>
      </c>
      <c r="AG555">
        <f>Tabla1_2[[#This Row],[SALARIO]]/30*2</f>
        <v>77333.333333333328</v>
      </c>
      <c r="AH555">
        <v>0</v>
      </c>
      <c r="AI555">
        <f>Tabla1_2[[#This Row],[Prima]]+Tabla1_2[[#This Row],[Censantias]]+Tabla1_2[[#This Row],[Base Minima]]+Tabla1_2[[#This Row],[Subsidio de Transporte]]</f>
        <v>1330133.3333333333</v>
      </c>
      <c r="AJ555">
        <f>Tabla1_2[[#This Row],[Pago Neto]]*24</f>
        <v>31923200</v>
      </c>
      <c r="AK555">
        <v>0</v>
      </c>
      <c r="AL555">
        <v>20000</v>
      </c>
      <c r="AM555">
        <v>15</v>
      </c>
    </row>
    <row r="556" spans="1:39" x14ac:dyDescent="0.35">
      <c r="A556" t="s">
        <v>5230</v>
      </c>
      <c r="B556" t="s">
        <v>562</v>
      </c>
      <c r="C556" s="1">
        <v>29234</v>
      </c>
      <c r="D556" t="s">
        <v>2063</v>
      </c>
      <c r="E556" t="s">
        <v>2064</v>
      </c>
      <c r="F556" t="s">
        <v>4230</v>
      </c>
      <c r="G556" t="s">
        <v>3242</v>
      </c>
      <c r="H556" s="1">
        <v>40134.95453703704</v>
      </c>
      <c r="I556" t="s">
        <v>3675</v>
      </c>
      <c r="J556">
        <v>1160000</v>
      </c>
      <c r="K556">
        <v>15</v>
      </c>
      <c r="L556">
        <f>Tabla1_2[[#This Row],[SALARIO]]/30*Tabla1_2[[#This Row],[Dias Liquidados]]</f>
        <v>580000</v>
      </c>
      <c r="M556">
        <f>Tabla1_2[[#This Row],[SALARIO]]/100*14/2</f>
        <v>81200</v>
      </c>
      <c r="N556">
        <v>4</v>
      </c>
      <c r="O556">
        <f>Tabla1_2[[#This Row],[Salario t]]*Tabla1_2[[#This Row],['# de Salarios Minimos]]</f>
        <v>2320000</v>
      </c>
      <c r="P556">
        <f>Tabla1_2[[#This Row],[Salario t]]*12</f>
        <v>6960000</v>
      </c>
      <c r="Q556">
        <v>2</v>
      </c>
      <c r="R556">
        <v>2</v>
      </c>
      <c r="S556">
        <v>50000</v>
      </c>
      <c r="T556">
        <v>250000</v>
      </c>
      <c r="U556">
        <v>5000</v>
      </c>
      <c r="V556">
        <f>Tabla1_2[[#This Row],[SALARIO]]/100*8.4</f>
        <v>97440</v>
      </c>
      <c r="W556">
        <f>Tabla1_2[[#This Row],[Seguridad social]]/2</f>
        <v>48720</v>
      </c>
      <c r="X556">
        <f>Tabla1_2[[#This Row],[Seguridad social]]-Tabla1_2[[#This Row],[salud 4%]]</f>
        <v>48720</v>
      </c>
      <c r="Y556">
        <f>Tabla1_2[[#This Row],[Base Minima]]/30*4</f>
        <v>309333.33333333331</v>
      </c>
      <c r="Z556">
        <f>Tabla1_2[[#This Row],[Fondo de Empleados]]+Tabla1_2[[#This Row],[Seguridad social]]</f>
        <v>406773.33333333331</v>
      </c>
      <c r="AA556">
        <f>Tabla1_2[[#This Row],[SALARIO]]/100*1.4</f>
        <v>16239.999999999998</v>
      </c>
      <c r="AB556">
        <f>Tabla1_2[[#This Row],[Base Minima]]/15*1.5</f>
        <v>232000</v>
      </c>
      <c r="AC556">
        <v>0</v>
      </c>
      <c r="AD556">
        <v>0</v>
      </c>
      <c r="AE556">
        <f>Tabla1_2[[#This Row],[Salario t]]/100*2</f>
        <v>11600</v>
      </c>
      <c r="AF556">
        <f>Tabla1_2[[#This Row],[Censantias]]/100*5</f>
        <v>580</v>
      </c>
      <c r="AG556">
        <f>Tabla1_2[[#This Row],[SALARIO]]/30*2</f>
        <v>77333.333333333328</v>
      </c>
      <c r="AH556">
        <v>0</v>
      </c>
      <c r="AI556">
        <f>Tabla1_2[[#This Row],[Prima]]+Tabla1_2[[#This Row],[Censantias]]+Tabla1_2[[#This Row],[Base Minima]]+Tabla1_2[[#This Row],[Subsidio de Transporte]]</f>
        <v>2490133.3333333335</v>
      </c>
      <c r="AJ556">
        <f>Tabla1_2[[#This Row],[Pago Neto]]*24</f>
        <v>59763200</v>
      </c>
      <c r="AK556">
        <v>0</v>
      </c>
      <c r="AL556">
        <v>20000</v>
      </c>
      <c r="AM556">
        <v>15</v>
      </c>
    </row>
    <row r="557" spans="1:39" x14ac:dyDescent="0.35">
      <c r="A557" t="s">
        <v>5231</v>
      </c>
      <c r="B557" t="s">
        <v>563</v>
      </c>
      <c r="C557" s="1">
        <v>32918</v>
      </c>
      <c r="D557" t="s">
        <v>1963</v>
      </c>
      <c r="E557" t="s">
        <v>2065</v>
      </c>
      <c r="F557" t="s">
        <v>4231</v>
      </c>
      <c r="G557" t="s">
        <v>3243</v>
      </c>
      <c r="H557" s="1">
        <v>41905.536249999997</v>
      </c>
      <c r="I557" t="s">
        <v>3675</v>
      </c>
      <c r="J557">
        <v>1160000</v>
      </c>
      <c r="K557">
        <v>15</v>
      </c>
      <c r="L557">
        <f>Tabla1_2[[#This Row],[SALARIO]]/30*Tabla1_2[[#This Row],[Dias Liquidados]]</f>
        <v>580000</v>
      </c>
      <c r="M557">
        <f>Tabla1_2[[#This Row],[SALARIO]]/100*14/2</f>
        <v>81200</v>
      </c>
      <c r="N557">
        <v>4</v>
      </c>
      <c r="O557">
        <f>Tabla1_2[[#This Row],[Salario t]]*Tabla1_2[[#This Row],['# de Salarios Minimos]]</f>
        <v>2320000</v>
      </c>
      <c r="P557">
        <f>Tabla1_2[[#This Row],[Salario t]]*12</f>
        <v>6960000</v>
      </c>
      <c r="Q557">
        <v>2</v>
      </c>
      <c r="R557">
        <v>2</v>
      </c>
      <c r="S557">
        <v>50000</v>
      </c>
      <c r="T557">
        <v>250000</v>
      </c>
      <c r="U557">
        <v>5000</v>
      </c>
      <c r="V557">
        <f>Tabla1_2[[#This Row],[SALARIO]]/100*8.4</f>
        <v>97440</v>
      </c>
      <c r="W557">
        <f>Tabla1_2[[#This Row],[Seguridad social]]/2</f>
        <v>48720</v>
      </c>
      <c r="X557">
        <f>Tabla1_2[[#This Row],[Seguridad social]]-Tabla1_2[[#This Row],[salud 4%]]</f>
        <v>48720</v>
      </c>
      <c r="Y557">
        <f>Tabla1_2[[#This Row],[Base Minima]]/30*4</f>
        <v>309333.33333333331</v>
      </c>
      <c r="Z557">
        <f>Tabla1_2[[#This Row],[Fondo de Empleados]]+Tabla1_2[[#This Row],[Seguridad social]]</f>
        <v>406773.33333333331</v>
      </c>
      <c r="AA557">
        <f>Tabla1_2[[#This Row],[SALARIO]]/100*1.4</f>
        <v>16239.999999999998</v>
      </c>
      <c r="AB557">
        <f>Tabla1_2[[#This Row],[Base Minima]]/15*1.5</f>
        <v>232000</v>
      </c>
      <c r="AC557">
        <v>0</v>
      </c>
      <c r="AD557">
        <v>0</v>
      </c>
      <c r="AE557">
        <f>Tabla1_2[[#This Row],[Salario t]]/100*2</f>
        <v>11600</v>
      </c>
      <c r="AF557">
        <f>Tabla1_2[[#This Row],[Censantias]]/100*5</f>
        <v>580</v>
      </c>
      <c r="AG557">
        <f>Tabla1_2[[#This Row],[SALARIO]]/30*2</f>
        <v>77333.333333333328</v>
      </c>
      <c r="AH557">
        <v>0</v>
      </c>
      <c r="AI557">
        <f>Tabla1_2[[#This Row],[Prima]]+Tabla1_2[[#This Row],[Censantias]]+Tabla1_2[[#This Row],[Base Minima]]+Tabla1_2[[#This Row],[Subsidio de Transporte]]</f>
        <v>2490133.3333333335</v>
      </c>
      <c r="AJ557">
        <f>Tabla1_2[[#This Row],[Pago Neto]]*24</f>
        <v>59763200</v>
      </c>
      <c r="AK557">
        <v>0</v>
      </c>
      <c r="AL557">
        <v>20000</v>
      </c>
      <c r="AM557">
        <v>15</v>
      </c>
    </row>
    <row r="558" spans="1:39" x14ac:dyDescent="0.35">
      <c r="A558" t="s">
        <v>5232</v>
      </c>
      <c r="B558" t="s">
        <v>564</v>
      </c>
      <c r="C558" s="1">
        <v>33712</v>
      </c>
      <c r="D558" t="s">
        <v>2066</v>
      </c>
      <c r="E558" t="s">
        <v>1963</v>
      </c>
      <c r="F558" t="s">
        <v>4232</v>
      </c>
      <c r="G558" t="s">
        <v>3244</v>
      </c>
      <c r="H558" s="1">
        <v>44102.861342592594</v>
      </c>
      <c r="I558" t="s">
        <v>3672</v>
      </c>
      <c r="J558">
        <v>1160000</v>
      </c>
      <c r="K558">
        <v>15</v>
      </c>
      <c r="L558">
        <f>Tabla1_2[[#This Row],[SALARIO]]/30*Tabla1_2[[#This Row],[Dias Liquidados]]</f>
        <v>580000</v>
      </c>
      <c r="M558">
        <f>Tabla1_2[[#This Row],[SALARIO]]/100*14/2</f>
        <v>81200</v>
      </c>
      <c r="N558">
        <v>4</v>
      </c>
      <c r="O558">
        <f>Tabla1_2[[#This Row],[Salario t]]*Tabla1_2[[#This Row],['# de Salarios Minimos]]</f>
        <v>2320000</v>
      </c>
      <c r="P558">
        <f>Tabla1_2[[#This Row],[Salario t]]*12</f>
        <v>6960000</v>
      </c>
      <c r="Q558">
        <v>2</v>
      </c>
      <c r="R558">
        <v>2</v>
      </c>
      <c r="S558">
        <v>50000</v>
      </c>
      <c r="T558">
        <v>250000</v>
      </c>
      <c r="U558">
        <v>5000</v>
      </c>
      <c r="V558">
        <f>Tabla1_2[[#This Row],[SALARIO]]/100*8.4</f>
        <v>97440</v>
      </c>
      <c r="W558">
        <f>Tabla1_2[[#This Row],[Seguridad social]]/2</f>
        <v>48720</v>
      </c>
      <c r="X558">
        <f>Tabla1_2[[#This Row],[Seguridad social]]-Tabla1_2[[#This Row],[salud 4%]]</f>
        <v>48720</v>
      </c>
      <c r="Y558">
        <f>Tabla1_2[[#This Row],[Base Minima]]/30*4</f>
        <v>309333.33333333331</v>
      </c>
      <c r="Z558">
        <f>Tabla1_2[[#This Row],[Fondo de Empleados]]+Tabla1_2[[#This Row],[Seguridad social]]</f>
        <v>406773.33333333331</v>
      </c>
      <c r="AA558">
        <f>Tabla1_2[[#This Row],[SALARIO]]/100*1.4</f>
        <v>16239.999999999998</v>
      </c>
      <c r="AB558">
        <f>Tabla1_2[[#This Row],[Base Minima]]/15*1.5</f>
        <v>232000</v>
      </c>
      <c r="AC558">
        <v>0</v>
      </c>
      <c r="AD558">
        <v>0</v>
      </c>
      <c r="AE558">
        <f>Tabla1_2[[#This Row],[Salario t]]/100*2</f>
        <v>11600</v>
      </c>
      <c r="AF558">
        <f>Tabla1_2[[#This Row],[Censantias]]/100*5</f>
        <v>580</v>
      </c>
      <c r="AG558">
        <f>Tabla1_2[[#This Row],[SALARIO]]/30*2</f>
        <v>77333.333333333328</v>
      </c>
      <c r="AH558">
        <v>0</v>
      </c>
      <c r="AI558">
        <f>Tabla1_2[[#This Row],[Prima]]+Tabla1_2[[#This Row],[Censantias]]+Tabla1_2[[#This Row],[Base Minima]]+Tabla1_2[[#This Row],[Subsidio de Transporte]]</f>
        <v>2490133.3333333335</v>
      </c>
      <c r="AJ558">
        <f>Tabla1_2[[#This Row],[Pago Neto]]*24</f>
        <v>59763200</v>
      </c>
      <c r="AK558">
        <v>0</v>
      </c>
      <c r="AL558">
        <v>20000</v>
      </c>
      <c r="AM558">
        <v>15</v>
      </c>
    </row>
    <row r="559" spans="1:39" x14ac:dyDescent="0.35">
      <c r="A559" t="s">
        <v>5233</v>
      </c>
      <c r="B559" t="s">
        <v>565</v>
      </c>
      <c r="C559" s="1">
        <v>30246</v>
      </c>
      <c r="D559" t="s">
        <v>2067</v>
      </c>
      <c r="E559" t="s">
        <v>2068</v>
      </c>
      <c r="F559" t="s">
        <v>4233</v>
      </c>
      <c r="G559" t="s">
        <v>3245</v>
      </c>
      <c r="H559" s="1">
        <v>43222.728900462964</v>
      </c>
      <c r="I559" t="s">
        <v>3675</v>
      </c>
      <c r="J559">
        <v>1160000</v>
      </c>
      <c r="K559">
        <v>15</v>
      </c>
      <c r="L559">
        <f>Tabla1_2[[#This Row],[SALARIO]]/30*Tabla1_2[[#This Row],[Dias Liquidados]]</f>
        <v>580000</v>
      </c>
      <c r="M559">
        <f>Tabla1_2[[#This Row],[SALARIO]]/100*14/2</f>
        <v>81200</v>
      </c>
      <c r="N559">
        <v>5</v>
      </c>
      <c r="O559">
        <f>Tabla1_2[[#This Row],[Salario t]]*Tabla1_2[[#This Row],['# de Salarios Minimos]]</f>
        <v>2900000</v>
      </c>
      <c r="P559">
        <f>Tabla1_2[[#This Row],[Salario t]]*12</f>
        <v>6960000</v>
      </c>
      <c r="Q559">
        <v>2</v>
      </c>
      <c r="R559">
        <v>2</v>
      </c>
      <c r="S559">
        <v>50000</v>
      </c>
      <c r="T559">
        <v>250000</v>
      </c>
      <c r="U559">
        <v>5000</v>
      </c>
      <c r="V559">
        <f>Tabla1_2[[#This Row],[SALARIO]]/100*8.4</f>
        <v>97440</v>
      </c>
      <c r="W559">
        <f>Tabla1_2[[#This Row],[Seguridad social]]/2</f>
        <v>48720</v>
      </c>
      <c r="X559">
        <f>Tabla1_2[[#This Row],[Seguridad social]]-Tabla1_2[[#This Row],[salud 4%]]</f>
        <v>48720</v>
      </c>
      <c r="Y559">
        <f>Tabla1_2[[#This Row],[Base Minima]]/30*4</f>
        <v>386666.66666666669</v>
      </c>
      <c r="Z559">
        <f>Tabla1_2[[#This Row],[Fondo de Empleados]]+Tabla1_2[[#This Row],[Seguridad social]]</f>
        <v>484106.66666666669</v>
      </c>
      <c r="AA559">
        <f>Tabla1_2[[#This Row],[SALARIO]]/100*1.4</f>
        <v>16239.999999999998</v>
      </c>
      <c r="AB559">
        <f>Tabla1_2[[#This Row],[Base Minima]]/15*1.5</f>
        <v>290000</v>
      </c>
      <c r="AC559">
        <v>0</v>
      </c>
      <c r="AD559">
        <v>0</v>
      </c>
      <c r="AE559">
        <f>Tabla1_2[[#This Row],[Salario t]]/100*2</f>
        <v>11600</v>
      </c>
      <c r="AF559">
        <f>Tabla1_2[[#This Row],[Censantias]]/100*5</f>
        <v>580</v>
      </c>
      <c r="AG559">
        <f>Tabla1_2[[#This Row],[SALARIO]]/30*2</f>
        <v>77333.333333333328</v>
      </c>
      <c r="AH559">
        <v>0</v>
      </c>
      <c r="AI559">
        <f>Tabla1_2[[#This Row],[Prima]]+Tabla1_2[[#This Row],[Censantias]]+Tabla1_2[[#This Row],[Base Minima]]+Tabla1_2[[#This Row],[Subsidio de Transporte]]</f>
        <v>3070133.3333333335</v>
      </c>
      <c r="AJ559">
        <f>Tabla1_2[[#This Row],[Pago Neto]]*24</f>
        <v>73683200</v>
      </c>
      <c r="AK559">
        <v>0</v>
      </c>
      <c r="AL559">
        <v>20000</v>
      </c>
      <c r="AM559">
        <v>15</v>
      </c>
    </row>
    <row r="560" spans="1:39" x14ac:dyDescent="0.35">
      <c r="A560" t="s">
        <v>5234</v>
      </c>
      <c r="B560" t="s">
        <v>566</v>
      </c>
      <c r="C560" s="1">
        <v>33932</v>
      </c>
      <c r="D560" t="s">
        <v>1963</v>
      </c>
      <c r="E560" t="s">
        <v>2069</v>
      </c>
      <c r="F560" t="s">
        <v>4234</v>
      </c>
      <c r="G560" t="s">
        <v>3246</v>
      </c>
      <c r="H560" s="1">
        <v>44116.309050925927</v>
      </c>
      <c r="I560" t="s">
        <v>3675</v>
      </c>
      <c r="J560">
        <v>1160000</v>
      </c>
      <c r="K560">
        <v>15</v>
      </c>
      <c r="L560">
        <f>Tabla1_2[[#This Row],[SALARIO]]/30*Tabla1_2[[#This Row],[Dias Liquidados]]</f>
        <v>580000</v>
      </c>
      <c r="M560">
        <f>Tabla1_2[[#This Row],[SALARIO]]/100*14/2</f>
        <v>81200</v>
      </c>
      <c r="N560">
        <v>5</v>
      </c>
      <c r="O560">
        <f>Tabla1_2[[#This Row],[Salario t]]*Tabla1_2[[#This Row],['# de Salarios Minimos]]</f>
        <v>2900000</v>
      </c>
      <c r="P560">
        <f>Tabla1_2[[#This Row],[Salario t]]*12</f>
        <v>6960000</v>
      </c>
      <c r="Q560">
        <v>2</v>
      </c>
      <c r="R560">
        <v>2</v>
      </c>
      <c r="S560">
        <v>50000</v>
      </c>
      <c r="T560">
        <v>250000</v>
      </c>
      <c r="U560">
        <v>5000</v>
      </c>
      <c r="V560">
        <f>Tabla1_2[[#This Row],[SALARIO]]/100*8.4</f>
        <v>97440</v>
      </c>
      <c r="W560">
        <f>Tabla1_2[[#This Row],[Seguridad social]]/2</f>
        <v>48720</v>
      </c>
      <c r="X560">
        <f>Tabla1_2[[#This Row],[Seguridad social]]-Tabla1_2[[#This Row],[salud 4%]]</f>
        <v>48720</v>
      </c>
      <c r="Y560">
        <f>Tabla1_2[[#This Row],[Base Minima]]/30*4</f>
        <v>386666.66666666669</v>
      </c>
      <c r="Z560">
        <f>Tabla1_2[[#This Row],[Fondo de Empleados]]+Tabla1_2[[#This Row],[Seguridad social]]</f>
        <v>484106.66666666669</v>
      </c>
      <c r="AA560">
        <f>Tabla1_2[[#This Row],[SALARIO]]/100*1.4</f>
        <v>16239.999999999998</v>
      </c>
      <c r="AB560">
        <f>Tabla1_2[[#This Row],[Base Minima]]/15*1.5</f>
        <v>290000</v>
      </c>
      <c r="AC560">
        <v>0</v>
      </c>
      <c r="AD560">
        <v>0</v>
      </c>
      <c r="AE560">
        <f>Tabla1_2[[#This Row],[Salario t]]/100*2</f>
        <v>11600</v>
      </c>
      <c r="AF560">
        <f>Tabla1_2[[#This Row],[Censantias]]/100*5</f>
        <v>580</v>
      </c>
      <c r="AG560">
        <f>Tabla1_2[[#This Row],[SALARIO]]/30*2</f>
        <v>77333.333333333328</v>
      </c>
      <c r="AH560">
        <v>0</v>
      </c>
      <c r="AI560">
        <f>Tabla1_2[[#This Row],[Prima]]+Tabla1_2[[#This Row],[Censantias]]+Tabla1_2[[#This Row],[Base Minima]]+Tabla1_2[[#This Row],[Subsidio de Transporte]]</f>
        <v>3070133.3333333335</v>
      </c>
      <c r="AJ560">
        <f>Tabla1_2[[#This Row],[Pago Neto]]*24</f>
        <v>73683200</v>
      </c>
      <c r="AK560">
        <v>0</v>
      </c>
      <c r="AL560">
        <v>20000</v>
      </c>
      <c r="AM560">
        <v>15</v>
      </c>
    </row>
    <row r="561" spans="1:39" x14ac:dyDescent="0.35">
      <c r="A561" t="s">
        <v>5235</v>
      </c>
      <c r="B561" t="s">
        <v>567</v>
      </c>
      <c r="C561" s="1">
        <v>33746</v>
      </c>
      <c r="D561" t="s">
        <v>2070</v>
      </c>
      <c r="E561" t="s">
        <v>1963</v>
      </c>
      <c r="F561" t="s">
        <v>4235</v>
      </c>
      <c r="G561" t="s">
        <v>3247</v>
      </c>
      <c r="H561" s="1">
        <v>39515.051412037035</v>
      </c>
      <c r="I561" t="s">
        <v>3674</v>
      </c>
      <c r="J561">
        <v>1160000</v>
      </c>
      <c r="K561">
        <v>15</v>
      </c>
      <c r="L561">
        <f>Tabla1_2[[#This Row],[SALARIO]]/30*Tabla1_2[[#This Row],[Dias Liquidados]]</f>
        <v>580000</v>
      </c>
      <c r="M561">
        <f>Tabla1_2[[#This Row],[SALARIO]]/100*14/2</f>
        <v>81200</v>
      </c>
      <c r="N561">
        <v>6</v>
      </c>
      <c r="O561">
        <f>Tabla1_2[[#This Row],[Salario t]]*Tabla1_2[[#This Row],['# de Salarios Minimos]]</f>
        <v>3480000</v>
      </c>
      <c r="P561">
        <f>Tabla1_2[[#This Row],[Salario t]]*12</f>
        <v>6960000</v>
      </c>
      <c r="Q561">
        <v>2</v>
      </c>
      <c r="R561">
        <v>2</v>
      </c>
      <c r="S561">
        <v>50000</v>
      </c>
      <c r="T561">
        <v>250000</v>
      </c>
      <c r="U561">
        <v>5000</v>
      </c>
      <c r="V561">
        <f>Tabla1_2[[#This Row],[SALARIO]]/100*8.4</f>
        <v>97440</v>
      </c>
      <c r="W561">
        <f>Tabla1_2[[#This Row],[Seguridad social]]/2</f>
        <v>48720</v>
      </c>
      <c r="X561">
        <f>Tabla1_2[[#This Row],[Seguridad social]]-Tabla1_2[[#This Row],[salud 4%]]</f>
        <v>48720</v>
      </c>
      <c r="Y561">
        <f>Tabla1_2[[#This Row],[Base Minima]]/30*4</f>
        <v>464000</v>
      </c>
      <c r="Z561">
        <f>Tabla1_2[[#This Row],[Fondo de Empleados]]+Tabla1_2[[#This Row],[Seguridad social]]</f>
        <v>561440</v>
      </c>
      <c r="AA561">
        <f>Tabla1_2[[#This Row],[SALARIO]]/100*1.4</f>
        <v>16239.999999999998</v>
      </c>
      <c r="AB561">
        <f>Tabla1_2[[#This Row],[Base Minima]]/15*1.5</f>
        <v>348000</v>
      </c>
      <c r="AC561">
        <v>0</v>
      </c>
      <c r="AD561">
        <v>0</v>
      </c>
      <c r="AE561">
        <f>Tabla1_2[[#This Row],[Salario t]]/100*2</f>
        <v>11600</v>
      </c>
      <c r="AF561">
        <f>Tabla1_2[[#This Row],[Censantias]]/100*5</f>
        <v>580</v>
      </c>
      <c r="AG561">
        <f>Tabla1_2[[#This Row],[SALARIO]]/30*2</f>
        <v>77333.333333333328</v>
      </c>
      <c r="AH561">
        <v>0</v>
      </c>
      <c r="AI561">
        <f>Tabla1_2[[#This Row],[Prima]]+Tabla1_2[[#This Row],[Censantias]]+Tabla1_2[[#This Row],[Base Minima]]+Tabla1_2[[#This Row],[Subsidio de Transporte]]</f>
        <v>3650133.3333333335</v>
      </c>
      <c r="AJ561">
        <f>Tabla1_2[[#This Row],[Pago Neto]]*24</f>
        <v>87603200</v>
      </c>
      <c r="AK561">
        <v>0</v>
      </c>
      <c r="AL561">
        <v>20000</v>
      </c>
      <c r="AM561">
        <v>15</v>
      </c>
    </row>
    <row r="562" spans="1:39" x14ac:dyDescent="0.35">
      <c r="A562" t="s">
        <v>5236</v>
      </c>
      <c r="B562" t="s">
        <v>568</v>
      </c>
      <c r="C562" s="1">
        <v>32296</v>
      </c>
      <c r="D562" t="s">
        <v>2071</v>
      </c>
      <c r="E562" t="s">
        <v>2072</v>
      </c>
      <c r="F562" t="s">
        <v>4236</v>
      </c>
      <c r="G562" t="s">
        <v>3248</v>
      </c>
      <c r="H562" s="1">
        <v>41012.15216435185</v>
      </c>
      <c r="I562" t="s">
        <v>3671</v>
      </c>
      <c r="J562">
        <v>1160000</v>
      </c>
      <c r="K562">
        <v>15</v>
      </c>
      <c r="L562">
        <f>Tabla1_2[[#This Row],[SALARIO]]/30*Tabla1_2[[#This Row],[Dias Liquidados]]</f>
        <v>580000</v>
      </c>
      <c r="M562">
        <f>Tabla1_2[[#This Row],[SALARIO]]/100*14/2</f>
        <v>81200</v>
      </c>
      <c r="N562">
        <v>6</v>
      </c>
      <c r="O562">
        <f>Tabla1_2[[#This Row],[Salario t]]*Tabla1_2[[#This Row],['# de Salarios Minimos]]</f>
        <v>3480000</v>
      </c>
      <c r="P562">
        <f>Tabla1_2[[#This Row],[Salario t]]*12</f>
        <v>6960000</v>
      </c>
      <c r="Q562">
        <v>2</v>
      </c>
      <c r="R562">
        <v>2</v>
      </c>
      <c r="S562">
        <v>50000</v>
      </c>
      <c r="T562">
        <v>250000</v>
      </c>
      <c r="U562">
        <v>5000</v>
      </c>
      <c r="V562">
        <f>Tabla1_2[[#This Row],[SALARIO]]/100*8.4</f>
        <v>97440</v>
      </c>
      <c r="W562">
        <f>Tabla1_2[[#This Row],[Seguridad social]]/2</f>
        <v>48720</v>
      </c>
      <c r="X562">
        <f>Tabla1_2[[#This Row],[Seguridad social]]-Tabla1_2[[#This Row],[salud 4%]]</f>
        <v>48720</v>
      </c>
      <c r="Y562">
        <f>Tabla1_2[[#This Row],[Base Minima]]/30*4</f>
        <v>464000</v>
      </c>
      <c r="Z562">
        <f>Tabla1_2[[#This Row],[Fondo de Empleados]]+Tabla1_2[[#This Row],[Seguridad social]]</f>
        <v>561440</v>
      </c>
      <c r="AA562">
        <f>Tabla1_2[[#This Row],[SALARIO]]/100*1.4</f>
        <v>16239.999999999998</v>
      </c>
      <c r="AB562">
        <f>Tabla1_2[[#This Row],[Base Minima]]/15*1.5</f>
        <v>348000</v>
      </c>
      <c r="AC562">
        <v>0</v>
      </c>
      <c r="AD562">
        <v>0</v>
      </c>
      <c r="AE562">
        <f>Tabla1_2[[#This Row],[Salario t]]/100*2</f>
        <v>11600</v>
      </c>
      <c r="AF562">
        <f>Tabla1_2[[#This Row],[Censantias]]/100*5</f>
        <v>580</v>
      </c>
      <c r="AG562">
        <f>Tabla1_2[[#This Row],[SALARIO]]/30*2</f>
        <v>77333.333333333328</v>
      </c>
      <c r="AH562">
        <v>0</v>
      </c>
      <c r="AI562">
        <f>Tabla1_2[[#This Row],[Prima]]+Tabla1_2[[#This Row],[Censantias]]+Tabla1_2[[#This Row],[Base Minima]]+Tabla1_2[[#This Row],[Subsidio de Transporte]]</f>
        <v>3650133.3333333335</v>
      </c>
      <c r="AJ562">
        <f>Tabla1_2[[#This Row],[Pago Neto]]*24</f>
        <v>87603200</v>
      </c>
      <c r="AK562">
        <v>0</v>
      </c>
      <c r="AL562">
        <v>20000</v>
      </c>
      <c r="AM562">
        <v>15</v>
      </c>
    </row>
    <row r="563" spans="1:39" x14ac:dyDescent="0.35">
      <c r="A563" t="s">
        <v>5237</v>
      </c>
      <c r="B563" t="s">
        <v>569</v>
      </c>
      <c r="C563" s="1">
        <v>30605</v>
      </c>
      <c r="D563" t="s">
        <v>1963</v>
      </c>
      <c r="E563" t="s">
        <v>2073</v>
      </c>
      <c r="F563" t="s">
        <v>4237</v>
      </c>
      <c r="G563" t="s">
        <v>3249</v>
      </c>
      <c r="H563" s="1">
        <v>40857.18849537037</v>
      </c>
      <c r="I563" t="s">
        <v>3673</v>
      </c>
      <c r="J563">
        <v>1160000</v>
      </c>
      <c r="K563">
        <v>15</v>
      </c>
      <c r="L563">
        <f>Tabla1_2[[#This Row],[SALARIO]]/30*Tabla1_2[[#This Row],[Dias Liquidados]]</f>
        <v>580000</v>
      </c>
      <c r="M563">
        <f>Tabla1_2[[#This Row],[SALARIO]]/100*14/2</f>
        <v>81200</v>
      </c>
      <c r="N563">
        <v>1</v>
      </c>
      <c r="O563">
        <f>Tabla1_2[[#This Row],[Salario t]]*Tabla1_2[[#This Row],['# de Salarios Minimos]]</f>
        <v>580000</v>
      </c>
      <c r="P563">
        <f>Tabla1_2[[#This Row],[Salario t]]*12</f>
        <v>6960000</v>
      </c>
      <c r="Q563">
        <v>2</v>
      </c>
      <c r="R563">
        <v>2</v>
      </c>
      <c r="S563">
        <v>50000</v>
      </c>
      <c r="T563">
        <v>250000</v>
      </c>
      <c r="U563">
        <v>5000</v>
      </c>
      <c r="V563">
        <f>Tabla1_2[[#This Row],[SALARIO]]/100*8.4</f>
        <v>97440</v>
      </c>
      <c r="W563">
        <f>Tabla1_2[[#This Row],[Seguridad social]]/2</f>
        <v>48720</v>
      </c>
      <c r="X563">
        <f>Tabla1_2[[#This Row],[Seguridad social]]-Tabla1_2[[#This Row],[salud 4%]]</f>
        <v>48720</v>
      </c>
      <c r="Y563">
        <f>Tabla1_2[[#This Row],[Base Minima]]/30*4</f>
        <v>77333.333333333328</v>
      </c>
      <c r="Z563">
        <f>Tabla1_2[[#This Row],[Fondo de Empleados]]+Tabla1_2[[#This Row],[Seguridad social]]</f>
        <v>174773.33333333331</v>
      </c>
      <c r="AA563">
        <f>Tabla1_2[[#This Row],[SALARIO]]/100*1.4</f>
        <v>16239.999999999998</v>
      </c>
      <c r="AB563">
        <f>Tabla1_2[[#This Row],[Base Minima]]/15*1.5</f>
        <v>58000</v>
      </c>
      <c r="AC563">
        <v>0</v>
      </c>
      <c r="AD563">
        <v>0</v>
      </c>
      <c r="AE563">
        <f>Tabla1_2[[#This Row],[Salario t]]/100*2</f>
        <v>11600</v>
      </c>
      <c r="AF563">
        <f>Tabla1_2[[#This Row],[Censantias]]/100*5</f>
        <v>580</v>
      </c>
      <c r="AG563">
        <f>Tabla1_2[[#This Row],[SALARIO]]/30*2</f>
        <v>77333.333333333328</v>
      </c>
      <c r="AH563">
        <v>0</v>
      </c>
      <c r="AI563">
        <f>Tabla1_2[[#This Row],[Prima]]+Tabla1_2[[#This Row],[Censantias]]+Tabla1_2[[#This Row],[Base Minima]]+Tabla1_2[[#This Row],[Subsidio de Transporte]]</f>
        <v>750133.33333333337</v>
      </c>
      <c r="AJ563">
        <f>Tabla1_2[[#This Row],[Pago Neto]]*24</f>
        <v>18003200</v>
      </c>
      <c r="AK563">
        <v>0</v>
      </c>
      <c r="AL563">
        <v>20000</v>
      </c>
      <c r="AM563">
        <v>15</v>
      </c>
    </row>
    <row r="564" spans="1:39" x14ac:dyDescent="0.35">
      <c r="A564" t="s">
        <v>5238</v>
      </c>
      <c r="B564" t="s">
        <v>570</v>
      </c>
      <c r="C564" s="1">
        <v>33987</v>
      </c>
      <c r="D564" t="s">
        <v>2074</v>
      </c>
      <c r="E564" t="s">
        <v>1963</v>
      </c>
      <c r="F564" t="s">
        <v>4238</v>
      </c>
      <c r="G564" t="s">
        <v>3250</v>
      </c>
      <c r="H564" s="1">
        <v>41606.849282407406</v>
      </c>
      <c r="I564" t="s">
        <v>3673</v>
      </c>
      <c r="J564">
        <v>1160000</v>
      </c>
      <c r="K564">
        <v>15</v>
      </c>
      <c r="L564">
        <f>Tabla1_2[[#This Row],[SALARIO]]/30*Tabla1_2[[#This Row],[Dias Liquidados]]</f>
        <v>580000</v>
      </c>
      <c r="M564">
        <f>Tabla1_2[[#This Row],[SALARIO]]/100*14/2</f>
        <v>81200</v>
      </c>
      <c r="N564">
        <v>1</v>
      </c>
      <c r="O564">
        <f>Tabla1_2[[#This Row],[Salario t]]*Tabla1_2[[#This Row],['# de Salarios Minimos]]</f>
        <v>580000</v>
      </c>
      <c r="P564">
        <f>Tabla1_2[[#This Row],[Salario t]]*12</f>
        <v>6960000</v>
      </c>
      <c r="Q564">
        <v>2</v>
      </c>
      <c r="R564">
        <v>2</v>
      </c>
      <c r="S564">
        <v>50000</v>
      </c>
      <c r="T564">
        <v>250000</v>
      </c>
      <c r="U564">
        <v>5000</v>
      </c>
      <c r="V564">
        <f>Tabla1_2[[#This Row],[SALARIO]]/100*8.4</f>
        <v>97440</v>
      </c>
      <c r="W564">
        <f>Tabla1_2[[#This Row],[Seguridad social]]/2</f>
        <v>48720</v>
      </c>
      <c r="X564">
        <f>Tabla1_2[[#This Row],[Seguridad social]]-Tabla1_2[[#This Row],[salud 4%]]</f>
        <v>48720</v>
      </c>
      <c r="Y564">
        <f>Tabla1_2[[#This Row],[Base Minima]]/30*4</f>
        <v>77333.333333333328</v>
      </c>
      <c r="Z564">
        <f>Tabla1_2[[#This Row],[Fondo de Empleados]]+Tabla1_2[[#This Row],[Seguridad social]]</f>
        <v>174773.33333333331</v>
      </c>
      <c r="AA564">
        <f>Tabla1_2[[#This Row],[SALARIO]]/100*1.4</f>
        <v>16239.999999999998</v>
      </c>
      <c r="AB564">
        <f>Tabla1_2[[#This Row],[Base Minima]]/15*1.5</f>
        <v>58000</v>
      </c>
      <c r="AC564">
        <v>0</v>
      </c>
      <c r="AD564">
        <v>0</v>
      </c>
      <c r="AE564">
        <f>Tabla1_2[[#This Row],[Salario t]]/100*2</f>
        <v>11600</v>
      </c>
      <c r="AF564">
        <f>Tabla1_2[[#This Row],[Censantias]]/100*5</f>
        <v>580</v>
      </c>
      <c r="AG564">
        <f>Tabla1_2[[#This Row],[SALARIO]]/30*2</f>
        <v>77333.333333333328</v>
      </c>
      <c r="AH564">
        <v>0</v>
      </c>
      <c r="AI564">
        <f>Tabla1_2[[#This Row],[Prima]]+Tabla1_2[[#This Row],[Censantias]]+Tabla1_2[[#This Row],[Base Minima]]+Tabla1_2[[#This Row],[Subsidio de Transporte]]</f>
        <v>750133.33333333337</v>
      </c>
      <c r="AJ564">
        <f>Tabla1_2[[#This Row],[Pago Neto]]*24</f>
        <v>18003200</v>
      </c>
      <c r="AK564">
        <v>0</v>
      </c>
      <c r="AL564">
        <v>20000</v>
      </c>
      <c r="AM564">
        <v>15</v>
      </c>
    </row>
    <row r="565" spans="1:39" x14ac:dyDescent="0.35">
      <c r="A565" t="s">
        <v>5239</v>
      </c>
      <c r="B565" t="s">
        <v>571</v>
      </c>
      <c r="C565" s="1">
        <v>31255</v>
      </c>
      <c r="D565" t="s">
        <v>2075</v>
      </c>
      <c r="E565" t="s">
        <v>2076</v>
      </c>
      <c r="F565" t="s">
        <v>4239</v>
      </c>
      <c r="G565" t="s">
        <v>3251</v>
      </c>
      <c r="H565" s="1">
        <v>43362.95621527778</v>
      </c>
      <c r="I565" t="s">
        <v>3672</v>
      </c>
      <c r="J565">
        <v>1160000</v>
      </c>
      <c r="K565">
        <v>15</v>
      </c>
      <c r="L565">
        <f>Tabla1_2[[#This Row],[SALARIO]]/30*Tabla1_2[[#This Row],[Dias Liquidados]]</f>
        <v>580000</v>
      </c>
      <c r="M565">
        <f>Tabla1_2[[#This Row],[SALARIO]]/100*14/2</f>
        <v>81200</v>
      </c>
      <c r="N565">
        <v>1</v>
      </c>
      <c r="O565">
        <f>Tabla1_2[[#This Row],[Salario t]]*Tabla1_2[[#This Row],['# de Salarios Minimos]]</f>
        <v>580000</v>
      </c>
      <c r="P565">
        <f>Tabla1_2[[#This Row],[Salario t]]*12</f>
        <v>6960000</v>
      </c>
      <c r="Q565">
        <v>2</v>
      </c>
      <c r="R565">
        <v>2</v>
      </c>
      <c r="S565">
        <v>50000</v>
      </c>
      <c r="T565">
        <v>250000</v>
      </c>
      <c r="U565">
        <v>5000</v>
      </c>
      <c r="V565">
        <f>Tabla1_2[[#This Row],[SALARIO]]/100*8.4</f>
        <v>97440</v>
      </c>
      <c r="W565">
        <f>Tabla1_2[[#This Row],[Seguridad social]]/2</f>
        <v>48720</v>
      </c>
      <c r="X565">
        <f>Tabla1_2[[#This Row],[Seguridad social]]-Tabla1_2[[#This Row],[salud 4%]]</f>
        <v>48720</v>
      </c>
      <c r="Y565">
        <f>Tabla1_2[[#This Row],[Base Minima]]/30*4</f>
        <v>77333.333333333328</v>
      </c>
      <c r="Z565">
        <f>Tabla1_2[[#This Row],[Fondo de Empleados]]+Tabla1_2[[#This Row],[Seguridad social]]</f>
        <v>174773.33333333331</v>
      </c>
      <c r="AA565">
        <f>Tabla1_2[[#This Row],[SALARIO]]/100*1.4</f>
        <v>16239.999999999998</v>
      </c>
      <c r="AB565">
        <f>Tabla1_2[[#This Row],[Base Minima]]/15*1.5</f>
        <v>58000</v>
      </c>
      <c r="AC565">
        <v>0</v>
      </c>
      <c r="AD565">
        <v>0</v>
      </c>
      <c r="AE565">
        <f>Tabla1_2[[#This Row],[Salario t]]/100*2</f>
        <v>11600</v>
      </c>
      <c r="AF565">
        <f>Tabla1_2[[#This Row],[Censantias]]/100*5</f>
        <v>580</v>
      </c>
      <c r="AG565">
        <f>Tabla1_2[[#This Row],[SALARIO]]/30*2</f>
        <v>77333.333333333328</v>
      </c>
      <c r="AH565">
        <v>0</v>
      </c>
      <c r="AI565">
        <f>Tabla1_2[[#This Row],[Prima]]+Tabla1_2[[#This Row],[Censantias]]+Tabla1_2[[#This Row],[Base Minima]]+Tabla1_2[[#This Row],[Subsidio de Transporte]]</f>
        <v>750133.33333333337</v>
      </c>
      <c r="AJ565">
        <f>Tabla1_2[[#This Row],[Pago Neto]]*24</f>
        <v>18003200</v>
      </c>
      <c r="AK565">
        <v>0</v>
      </c>
      <c r="AL565">
        <v>20000</v>
      </c>
      <c r="AM565">
        <v>15</v>
      </c>
    </row>
    <row r="566" spans="1:39" x14ac:dyDescent="0.35">
      <c r="A566" t="s">
        <v>5240</v>
      </c>
      <c r="B566" t="s">
        <v>572</v>
      </c>
      <c r="C566" s="1">
        <v>33396</v>
      </c>
      <c r="D566" t="s">
        <v>1963</v>
      </c>
      <c r="E566" t="s">
        <v>2077</v>
      </c>
      <c r="F566" t="s">
        <v>4240</v>
      </c>
      <c r="G566" t="s">
        <v>3252</v>
      </c>
      <c r="H566" s="1">
        <v>43494.343182870369</v>
      </c>
      <c r="I566" t="s">
        <v>3673</v>
      </c>
      <c r="J566">
        <v>1160000</v>
      </c>
      <c r="K566">
        <v>15</v>
      </c>
      <c r="L566">
        <f>Tabla1_2[[#This Row],[SALARIO]]/30*Tabla1_2[[#This Row],[Dias Liquidados]]</f>
        <v>580000</v>
      </c>
      <c r="M566">
        <f>Tabla1_2[[#This Row],[SALARIO]]/100*14/2</f>
        <v>81200</v>
      </c>
      <c r="N566">
        <v>1</v>
      </c>
      <c r="O566">
        <f>Tabla1_2[[#This Row],[Salario t]]*Tabla1_2[[#This Row],['# de Salarios Minimos]]</f>
        <v>580000</v>
      </c>
      <c r="P566">
        <f>Tabla1_2[[#This Row],[Salario t]]*12</f>
        <v>6960000</v>
      </c>
      <c r="Q566">
        <v>2</v>
      </c>
      <c r="R566">
        <v>2</v>
      </c>
      <c r="S566">
        <v>50000</v>
      </c>
      <c r="T566">
        <v>250000</v>
      </c>
      <c r="U566">
        <v>5000</v>
      </c>
      <c r="V566">
        <f>Tabla1_2[[#This Row],[SALARIO]]/100*8.4</f>
        <v>97440</v>
      </c>
      <c r="W566">
        <f>Tabla1_2[[#This Row],[Seguridad social]]/2</f>
        <v>48720</v>
      </c>
      <c r="X566">
        <f>Tabla1_2[[#This Row],[Seguridad social]]-Tabla1_2[[#This Row],[salud 4%]]</f>
        <v>48720</v>
      </c>
      <c r="Y566">
        <f>Tabla1_2[[#This Row],[Base Minima]]/30*4</f>
        <v>77333.333333333328</v>
      </c>
      <c r="Z566">
        <f>Tabla1_2[[#This Row],[Fondo de Empleados]]+Tabla1_2[[#This Row],[Seguridad social]]</f>
        <v>174773.33333333331</v>
      </c>
      <c r="AA566">
        <f>Tabla1_2[[#This Row],[SALARIO]]/100*1.4</f>
        <v>16239.999999999998</v>
      </c>
      <c r="AB566">
        <f>Tabla1_2[[#This Row],[Base Minima]]/15*1.5</f>
        <v>58000</v>
      </c>
      <c r="AC566">
        <v>0</v>
      </c>
      <c r="AD566">
        <v>0</v>
      </c>
      <c r="AE566">
        <f>Tabla1_2[[#This Row],[Salario t]]/100*2</f>
        <v>11600</v>
      </c>
      <c r="AF566">
        <f>Tabla1_2[[#This Row],[Censantias]]/100*5</f>
        <v>580</v>
      </c>
      <c r="AG566">
        <f>Tabla1_2[[#This Row],[SALARIO]]/30*2</f>
        <v>77333.333333333328</v>
      </c>
      <c r="AH566">
        <v>0</v>
      </c>
      <c r="AI566">
        <f>Tabla1_2[[#This Row],[Prima]]+Tabla1_2[[#This Row],[Censantias]]+Tabla1_2[[#This Row],[Base Minima]]+Tabla1_2[[#This Row],[Subsidio de Transporte]]</f>
        <v>750133.33333333337</v>
      </c>
      <c r="AJ566">
        <f>Tabla1_2[[#This Row],[Pago Neto]]*24</f>
        <v>18003200</v>
      </c>
      <c r="AK566">
        <v>0</v>
      </c>
      <c r="AL566">
        <v>20000</v>
      </c>
      <c r="AM566">
        <v>15</v>
      </c>
    </row>
    <row r="567" spans="1:39" x14ac:dyDescent="0.35">
      <c r="A567" t="s">
        <v>5241</v>
      </c>
      <c r="B567" t="s">
        <v>573</v>
      </c>
      <c r="C567" s="1">
        <v>31186</v>
      </c>
      <c r="D567" t="s">
        <v>2078</v>
      </c>
      <c r="E567" t="s">
        <v>1963</v>
      </c>
      <c r="F567" t="s">
        <v>4241</v>
      </c>
      <c r="G567" t="s">
        <v>3253</v>
      </c>
      <c r="H567" s="1">
        <v>43786.778877314813</v>
      </c>
      <c r="I567" t="s">
        <v>3673</v>
      </c>
      <c r="J567">
        <v>1160000</v>
      </c>
      <c r="K567">
        <v>15</v>
      </c>
      <c r="L567">
        <f>Tabla1_2[[#This Row],[SALARIO]]/30*Tabla1_2[[#This Row],[Dias Liquidados]]</f>
        <v>580000</v>
      </c>
      <c r="M567">
        <f>Tabla1_2[[#This Row],[SALARIO]]/100*14/2</f>
        <v>81200</v>
      </c>
      <c r="N567">
        <v>1</v>
      </c>
      <c r="O567">
        <f>Tabla1_2[[#This Row],[Salario t]]*Tabla1_2[[#This Row],['# de Salarios Minimos]]</f>
        <v>580000</v>
      </c>
      <c r="P567">
        <f>Tabla1_2[[#This Row],[Salario t]]*12</f>
        <v>6960000</v>
      </c>
      <c r="Q567">
        <v>2</v>
      </c>
      <c r="R567">
        <v>2</v>
      </c>
      <c r="S567">
        <v>50000</v>
      </c>
      <c r="T567">
        <v>250000</v>
      </c>
      <c r="U567">
        <v>5000</v>
      </c>
      <c r="V567">
        <f>Tabla1_2[[#This Row],[SALARIO]]/100*8.4</f>
        <v>97440</v>
      </c>
      <c r="W567">
        <f>Tabla1_2[[#This Row],[Seguridad social]]/2</f>
        <v>48720</v>
      </c>
      <c r="X567">
        <f>Tabla1_2[[#This Row],[Seguridad social]]-Tabla1_2[[#This Row],[salud 4%]]</f>
        <v>48720</v>
      </c>
      <c r="Y567">
        <f>Tabla1_2[[#This Row],[Base Minima]]/30*4</f>
        <v>77333.333333333328</v>
      </c>
      <c r="Z567">
        <f>Tabla1_2[[#This Row],[Fondo de Empleados]]+Tabla1_2[[#This Row],[Seguridad social]]</f>
        <v>174773.33333333331</v>
      </c>
      <c r="AA567">
        <f>Tabla1_2[[#This Row],[SALARIO]]/100*1.4</f>
        <v>16239.999999999998</v>
      </c>
      <c r="AB567">
        <f>Tabla1_2[[#This Row],[Base Minima]]/15*1.5</f>
        <v>58000</v>
      </c>
      <c r="AC567">
        <v>0</v>
      </c>
      <c r="AD567">
        <v>0</v>
      </c>
      <c r="AE567">
        <f>Tabla1_2[[#This Row],[Salario t]]/100*2</f>
        <v>11600</v>
      </c>
      <c r="AF567">
        <f>Tabla1_2[[#This Row],[Censantias]]/100*5</f>
        <v>580</v>
      </c>
      <c r="AG567">
        <f>Tabla1_2[[#This Row],[SALARIO]]/30*2</f>
        <v>77333.333333333328</v>
      </c>
      <c r="AH567">
        <v>0</v>
      </c>
      <c r="AI567">
        <f>Tabla1_2[[#This Row],[Prima]]+Tabla1_2[[#This Row],[Censantias]]+Tabla1_2[[#This Row],[Base Minima]]+Tabla1_2[[#This Row],[Subsidio de Transporte]]</f>
        <v>750133.33333333337</v>
      </c>
      <c r="AJ567">
        <f>Tabla1_2[[#This Row],[Pago Neto]]*24</f>
        <v>18003200</v>
      </c>
      <c r="AK567">
        <v>0</v>
      </c>
      <c r="AL567">
        <v>20000</v>
      </c>
      <c r="AM567">
        <v>15</v>
      </c>
    </row>
    <row r="568" spans="1:39" x14ac:dyDescent="0.35">
      <c r="A568" t="s">
        <v>5242</v>
      </c>
      <c r="B568" t="s">
        <v>574</v>
      </c>
      <c r="C568" s="1">
        <v>26814</v>
      </c>
      <c r="D568" t="s">
        <v>2079</v>
      </c>
      <c r="E568" t="s">
        <v>2080</v>
      </c>
      <c r="F568" t="s">
        <v>4242</v>
      </c>
      <c r="G568" t="s">
        <v>3254</v>
      </c>
      <c r="H568" s="1">
        <v>43437.397662037038</v>
      </c>
      <c r="I568" t="s">
        <v>3674</v>
      </c>
      <c r="J568">
        <v>1160000</v>
      </c>
      <c r="K568">
        <v>15</v>
      </c>
      <c r="L568">
        <f>Tabla1_2[[#This Row],[SALARIO]]/30*Tabla1_2[[#This Row],[Dias Liquidados]]</f>
        <v>580000</v>
      </c>
      <c r="M568">
        <f>Tabla1_2[[#This Row],[SALARIO]]/100*14/2</f>
        <v>81200</v>
      </c>
      <c r="N568">
        <v>2</v>
      </c>
      <c r="O568">
        <f>Tabla1_2[[#This Row],[Salario t]]*Tabla1_2[[#This Row],['# de Salarios Minimos]]</f>
        <v>1160000</v>
      </c>
      <c r="P568">
        <f>Tabla1_2[[#This Row],[Salario t]]*12</f>
        <v>6960000</v>
      </c>
      <c r="Q568">
        <v>2</v>
      </c>
      <c r="R568">
        <v>2</v>
      </c>
      <c r="S568">
        <v>50000</v>
      </c>
      <c r="T568">
        <v>250000</v>
      </c>
      <c r="U568">
        <v>5000</v>
      </c>
      <c r="V568">
        <f>Tabla1_2[[#This Row],[SALARIO]]/100*8.4</f>
        <v>97440</v>
      </c>
      <c r="W568">
        <f>Tabla1_2[[#This Row],[Seguridad social]]/2</f>
        <v>48720</v>
      </c>
      <c r="X568">
        <f>Tabla1_2[[#This Row],[Seguridad social]]-Tabla1_2[[#This Row],[salud 4%]]</f>
        <v>48720</v>
      </c>
      <c r="Y568">
        <f>Tabla1_2[[#This Row],[Base Minima]]/30*4</f>
        <v>154666.66666666666</v>
      </c>
      <c r="Z568">
        <f>Tabla1_2[[#This Row],[Fondo de Empleados]]+Tabla1_2[[#This Row],[Seguridad social]]</f>
        <v>252106.66666666666</v>
      </c>
      <c r="AA568">
        <f>Tabla1_2[[#This Row],[SALARIO]]/100*1.4</f>
        <v>16239.999999999998</v>
      </c>
      <c r="AB568">
        <f>Tabla1_2[[#This Row],[Base Minima]]/15*1.5</f>
        <v>116000</v>
      </c>
      <c r="AC568">
        <v>0</v>
      </c>
      <c r="AD568">
        <v>0</v>
      </c>
      <c r="AE568">
        <f>Tabla1_2[[#This Row],[Salario t]]/100*2</f>
        <v>11600</v>
      </c>
      <c r="AF568">
        <f>Tabla1_2[[#This Row],[Censantias]]/100*5</f>
        <v>580</v>
      </c>
      <c r="AG568">
        <f>Tabla1_2[[#This Row],[SALARIO]]/30*2</f>
        <v>77333.333333333328</v>
      </c>
      <c r="AH568">
        <v>0</v>
      </c>
      <c r="AI568">
        <f>Tabla1_2[[#This Row],[Prima]]+Tabla1_2[[#This Row],[Censantias]]+Tabla1_2[[#This Row],[Base Minima]]+Tabla1_2[[#This Row],[Subsidio de Transporte]]</f>
        <v>1330133.3333333333</v>
      </c>
      <c r="AJ568">
        <f>Tabla1_2[[#This Row],[Pago Neto]]*24</f>
        <v>31923200</v>
      </c>
      <c r="AK568">
        <v>0</v>
      </c>
      <c r="AL568">
        <v>20000</v>
      </c>
      <c r="AM568">
        <v>15</v>
      </c>
    </row>
    <row r="569" spans="1:39" x14ac:dyDescent="0.35">
      <c r="A569" t="s">
        <v>5243</v>
      </c>
      <c r="B569" t="s">
        <v>575</v>
      </c>
      <c r="C569" s="1">
        <v>25754</v>
      </c>
      <c r="D569" t="s">
        <v>1963</v>
      </c>
      <c r="E569" t="s">
        <v>2081</v>
      </c>
      <c r="F569" t="s">
        <v>4243</v>
      </c>
      <c r="G569" t="s">
        <v>3255</v>
      </c>
      <c r="H569" s="1">
        <v>39858.491122685184</v>
      </c>
      <c r="I569" t="s">
        <v>3675</v>
      </c>
      <c r="J569">
        <v>1160000</v>
      </c>
      <c r="K569">
        <v>15</v>
      </c>
      <c r="L569">
        <f>Tabla1_2[[#This Row],[SALARIO]]/30*Tabla1_2[[#This Row],[Dias Liquidados]]</f>
        <v>580000</v>
      </c>
      <c r="M569">
        <f>Tabla1_2[[#This Row],[SALARIO]]/100*14/2</f>
        <v>81200</v>
      </c>
      <c r="N569">
        <v>2</v>
      </c>
      <c r="O569">
        <f>Tabla1_2[[#This Row],[Salario t]]*Tabla1_2[[#This Row],['# de Salarios Minimos]]</f>
        <v>1160000</v>
      </c>
      <c r="P569">
        <f>Tabla1_2[[#This Row],[Salario t]]*12</f>
        <v>6960000</v>
      </c>
      <c r="Q569">
        <v>2</v>
      </c>
      <c r="R569">
        <v>2</v>
      </c>
      <c r="S569">
        <v>50000</v>
      </c>
      <c r="T569">
        <v>250000</v>
      </c>
      <c r="U569">
        <v>5000</v>
      </c>
      <c r="V569">
        <f>Tabla1_2[[#This Row],[SALARIO]]/100*8.4</f>
        <v>97440</v>
      </c>
      <c r="W569">
        <f>Tabla1_2[[#This Row],[Seguridad social]]/2</f>
        <v>48720</v>
      </c>
      <c r="X569">
        <f>Tabla1_2[[#This Row],[Seguridad social]]-Tabla1_2[[#This Row],[salud 4%]]</f>
        <v>48720</v>
      </c>
      <c r="Y569">
        <f>Tabla1_2[[#This Row],[Base Minima]]/30*4</f>
        <v>154666.66666666666</v>
      </c>
      <c r="Z569">
        <f>Tabla1_2[[#This Row],[Fondo de Empleados]]+Tabla1_2[[#This Row],[Seguridad social]]</f>
        <v>252106.66666666666</v>
      </c>
      <c r="AA569">
        <f>Tabla1_2[[#This Row],[SALARIO]]/100*1.4</f>
        <v>16239.999999999998</v>
      </c>
      <c r="AB569">
        <f>Tabla1_2[[#This Row],[Base Minima]]/15*1.5</f>
        <v>116000</v>
      </c>
      <c r="AC569">
        <v>0</v>
      </c>
      <c r="AD569">
        <v>0</v>
      </c>
      <c r="AE569">
        <f>Tabla1_2[[#This Row],[Salario t]]/100*2</f>
        <v>11600</v>
      </c>
      <c r="AF569">
        <f>Tabla1_2[[#This Row],[Censantias]]/100*5</f>
        <v>580</v>
      </c>
      <c r="AG569">
        <f>Tabla1_2[[#This Row],[SALARIO]]/30*2</f>
        <v>77333.333333333328</v>
      </c>
      <c r="AH569">
        <v>0</v>
      </c>
      <c r="AI569">
        <f>Tabla1_2[[#This Row],[Prima]]+Tabla1_2[[#This Row],[Censantias]]+Tabla1_2[[#This Row],[Base Minima]]+Tabla1_2[[#This Row],[Subsidio de Transporte]]</f>
        <v>1330133.3333333333</v>
      </c>
      <c r="AJ569">
        <f>Tabla1_2[[#This Row],[Pago Neto]]*24</f>
        <v>31923200</v>
      </c>
      <c r="AK569">
        <v>0</v>
      </c>
      <c r="AL569">
        <v>20000</v>
      </c>
      <c r="AM569">
        <v>15</v>
      </c>
    </row>
    <row r="570" spans="1:39" x14ac:dyDescent="0.35">
      <c r="A570" t="s">
        <v>5244</v>
      </c>
      <c r="B570" t="s">
        <v>576</v>
      </c>
      <c r="C570" s="1">
        <v>30006</v>
      </c>
      <c r="D570" t="s">
        <v>2082</v>
      </c>
      <c r="E570" t="s">
        <v>1963</v>
      </c>
      <c r="F570" t="s">
        <v>4244</v>
      </c>
      <c r="G570" t="s">
        <v>3256</v>
      </c>
      <c r="H570" s="1">
        <v>40924.777291666665</v>
      </c>
      <c r="I570" t="s">
        <v>3675</v>
      </c>
      <c r="J570">
        <v>1160000</v>
      </c>
      <c r="K570">
        <v>15</v>
      </c>
      <c r="L570">
        <f>Tabla1_2[[#This Row],[SALARIO]]/30*Tabla1_2[[#This Row],[Dias Liquidados]]</f>
        <v>580000</v>
      </c>
      <c r="M570">
        <f>Tabla1_2[[#This Row],[SALARIO]]/100*14/2</f>
        <v>81200</v>
      </c>
      <c r="N570">
        <v>2</v>
      </c>
      <c r="O570">
        <f>Tabla1_2[[#This Row],[Salario t]]*Tabla1_2[[#This Row],['# de Salarios Minimos]]</f>
        <v>1160000</v>
      </c>
      <c r="P570">
        <f>Tabla1_2[[#This Row],[Salario t]]*12</f>
        <v>6960000</v>
      </c>
      <c r="Q570">
        <v>2</v>
      </c>
      <c r="R570">
        <v>2</v>
      </c>
      <c r="S570">
        <v>50000</v>
      </c>
      <c r="T570">
        <v>250000</v>
      </c>
      <c r="U570">
        <v>5000</v>
      </c>
      <c r="V570">
        <f>Tabla1_2[[#This Row],[SALARIO]]/100*8.4</f>
        <v>97440</v>
      </c>
      <c r="W570">
        <f>Tabla1_2[[#This Row],[Seguridad social]]/2</f>
        <v>48720</v>
      </c>
      <c r="X570">
        <f>Tabla1_2[[#This Row],[Seguridad social]]-Tabla1_2[[#This Row],[salud 4%]]</f>
        <v>48720</v>
      </c>
      <c r="Y570">
        <f>Tabla1_2[[#This Row],[Base Minima]]/30*4</f>
        <v>154666.66666666666</v>
      </c>
      <c r="Z570">
        <f>Tabla1_2[[#This Row],[Fondo de Empleados]]+Tabla1_2[[#This Row],[Seguridad social]]</f>
        <v>252106.66666666666</v>
      </c>
      <c r="AA570">
        <f>Tabla1_2[[#This Row],[SALARIO]]/100*1.4</f>
        <v>16239.999999999998</v>
      </c>
      <c r="AB570">
        <f>Tabla1_2[[#This Row],[Base Minima]]/15*1.5</f>
        <v>116000</v>
      </c>
      <c r="AC570">
        <v>0</v>
      </c>
      <c r="AD570">
        <v>0</v>
      </c>
      <c r="AE570">
        <f>Tabla1_2[[#This Row],[Salario t]]/100*2</f>
        <v>11600</v>
      </c>
      <c r="AF570">
        <f>Tabla1_2[[#This Row],[Censantias]]/100*5</f>
        <v>580</v>
      </c>
      <c r="AG570">
        <f>Tabla1_2[[#This Row],[SALARIO]]/30*2</f>
        <v>77333.333333333328</v>
      </c>
      <c r="AH570">
        <v>0</v>
      </c>
      <c r="AI570">
        <f>Tabla1_2[[#This Row],[Prima]]+Tabla1_2[[#This Row],[Censantias]]+Tabla1_2[[#This Row],[Base Minima]]+Tabla1_2[[#This Row],[Subsidio de Transporte]]</f>
        <v>1330133.3333333333</v>
      </c>
      <c r="AJ570">
        <f>Tabla1_2[[#This Row],[Pago Neto]]*24</f>
        <v>31923200</v>
      </c>
      <c r="AK570">
        <v>0</v>
      </c>
      <c r="AL570">
        <v>20000</v>
      </c>
      <c r="AM570">
        <v>15</v>
      </c>
    </row>
    <row r="571" spans="1:39" x14ac:dyDescent="0.35">
      <c r="A571" t="s">
        <v>5245</v>
      </c>
      <c r="B571" t="s">
        <v>577</v>
      </c>
      <c r="C571" s="1">
        <v>27399</v>
      </c>
      <c r="D571" t="s">
        <v>2083</v>
      </c>
      <c r="E571" t="s">
        <v>2084</v>
      </c>
      <c r="F571" t="s">
        <v>4245</v>
      </c>
      <c r="G571" t="s">
        <v>3257</v>
      </c>
      <c r="H571" s="1">
        <v>40233.646377314813</v>
      </c>
      <c r="I571" t="s">
        <v>3672</v>
      </c>
      <c r="J571">
        <v>1160000</v>
      </c>
      <c r="K571">
        <v>15</v>
      </c>
      <c r="L571">
        <f>Tabla1_2[[#This Row],[SALARIO]]/30*Tabla1_2[[#This Row],[Dias Liquidados]]</f>
        <v>580000</v>
      </c>
      <c r="M571">
        <f>Tabla1_2[[#This Row],[SALARIO]]/100*14/2</f>
        <v>81200</v>
      </c>
      <c r="N571">
        <v>4</v>
      </c>
      <c r="O571">
        <f>Tabla1_2[[#This Row],[Salario t]]*Tabla1_2[[#This Row],['# de Salarios Minimos]]</f>
        <v>2320000</v>
      </c>
      <c r="P571">
        <f>Tabla1_2[[#This Row],[Salario t]]*12</f>
        <v>6960000</v>
      </c>
      <c r="Q571">
        <v>2</v>
      </c>
      <c r="R571">
        <v>2</v>
      </c>
      <c r="S571">
        <v>50000</v>
      </c>
      <c r="T571">
        <v>250000</v>
      </c>
      <c r="U571">
        <v>5000</v>
      </c>
      <c r="V571">
        <f>Tabla1_2[[#This Row],[SALARIO]]/100*8.4</f>
        <v>97440</v>
      </c>
      <c r="W571">
        <f>Tabla1_2[[#This Row],[Seguridad social]]/2</f>
        <v>48720</v>
      </c>
      <c r="X571">
        <f>Tabla1_2[[#This Row],[Seguridad social]]-Tabla1_2[[#This Row],[salud 4%]]</f>
        <v>48720</v>
      </c>
      <c r="Y571">
        <f>Tabla1_2[[#This Row],[Base Minima]]/30*4</f>
        <v>309333.33333333331</v>
      </c>
      <c r="Z571">
        <f>Tabla1_2[[#This Row],[Fondo de Empleados]]+Tabla1_2[[#This Row],[Seguridad social]]</f>
        <v>406773.33333333331</v>
      </c>
      <c r="AA571">
        <f>Tabla1_2[[#This Row],[SALARIO]]/100*1.4</f>
        <v>16239.999999999998</v>
      </c>
      <c r="AB571">
        <f>Tabla1_2[[#This Row],[Base Minima]]/15*1.5</f>
        <v>232000</v>
      </c>
      <c r="AC571">
        <v>0</v>
      </c>
      <c r="AD571">
        <v>0</v>
      </c>
      <c r="AE571">
        <f>Tabla1_2[[#This Row],[Salario t]]/100*2</f>
        <v>11600</v>
      </c>
      <c r="AF571">
        <f>Tabla1_2[[#This Row],[Censantias]]/100*5</f>
        <v>580</v>
      </c>
      <c r="AG571">
        <f>Tabla1_2[[#This Row],[SALARIO]]/30*2</f>
        <v>77333.333333333328</v>
      </c>
      <c r="AH571">
        <v>0</v>
      </c>
      <c r="AI571">
        <f>Tabla1_2[[#This Row],[Prima]]+Tabla1_2[[#This Row],[Censantias]]+Tabla1_2[[#This Row],[Base Minima]]+Tabla1_2[[#This Row],[Subsidio de Transporte]]</f>
        <v>2490133.3333333335</v>
      </c>
      <c r="AJ571">
        <f>Tabla1_2[[#This Row],[Pago Neto]]*24</f>
        <v>59763200</v>
      </c>
      <c r="AK571">
        <v>0</v>
      </c>
      <c r="AL571">
        <v>20000</v>
      </c>
      <c r="AM571">
        <v>15</v>
      </c>
    </row>
    <row r="572" spans="1:39" x14ac:dyDescent="0.35">
      <c r="A572" t="s">
        <v>5246</v>
      </c>
      <c r="B572" t="s">
        <v>578</v>
      </c>
      <c r="C572" s="1">
        <v>33442</v>
      </c>
      <c r="D572" t="s">
        <v>1963</v>
      </c>
      <c r="E572" t="s">
        <v>2085</v>
      </c>
      <c r="F572" t="s">
        <v>4246</v>
      </c>
      <c r="G572" t="s">
        <v>2712</v>
      </c>
      <c r="H572" s="1">
        <v>44064.029710648145</v>
      </c>
      <c r="I572" t="s">
        <v>3671</v>
      </c>
      <c r="J572">
        <v>1160000</v>
      </c>
      <c r="K572">
        <v>15</v>
      </c>
      <c r="L572">
        <f>Tabla1_2[[#This Row],[SALARIO]]/30*Tabla1_2[[#This Row],[Dias Liquidados]]</f>
        <v>580000</v>
      </c>
      <c r="M572">
        <f>Tabla1_2[[#This Row],[SALARIO]]/100*14/2</f>
        <v>81200</v>
      </c>
      <c r="N572">
        <v>4</v>
      </c>
      <c r="O572">
        <f>Tabla1_2[[#This Row],[Salario t]]*Tabla1_2[[#This Row],['# de Salarios Minimos]]</f>
        <v>2320000</v>
      </c>
      <c r="P572">
        <f>Tabla1_2[[#This Row],[Salario t]]*12</f>
        <v>6960000</v>
      </c>
      <c r="Q572">
        <v>2</v>
      </c>
      <c r="R572">
        <v>2</v>
      </c>
      <c r="S572">
        <v>50000</v>
      </c>
      <c r="T572">
        <v>250000</v>
      </c>
      <c r="U572">
        <v>5000</v>
      </c>
      <c r="V572">
        <f>Tabla1_2[[#This Row],[SALARIO]]/100*8.4</f>
        <v>97440</v>
      </c>
      <c r="W572">
        <f>Tabla1_2[[#This Row],[Seguridad social]]/2</f>
        <v>48720</v>
      </c>
      <c r="X572">
        <f>Tabla1_2[[#This Row],[Seguridad social]]-Tabla1_2[[#This Row],[salud 4%]]</f>
        <v>48720</v>
      </c>
      <c r="Y572">
        <f>Tabla1_2[[#This Row],[Base Minima]]/30*4</f>
        <v>309333.33333333331</v>
      </c>
      <c r="Z572">
        <f>Tabla1_2[[#This Row],[Fondo de Empleados]]+Tabla1_2[[#This Row],[Seguridad social]]</f>
        <v>406773.33333333331</v>
      </c>
      <c r="AA572">
        <f>Tabla1_2[[#This Row],[SALARIO]]/100*1.4</f>
        <v>16239.999999999998</v>
      </c>
      <c r="AB572">
        <f>Tabla1_2[[#This Row],[Base Minima]]/15*1.5</f>
        <v>232000</v>
      </c>
      <c r="AC572">
        <v>0</v>
      </c>
      <c r="AD572">
        <v>0</v>
      </c>
      <c r="AE572">
        <f>Tabla1_2[[#This Row],[Salario t]]/100*2</f>
        <v>11600</v>
      </c>
      <c r="AF572">
        <f>Tabla1_2[[#This Row],[Censantias]]/100*5</f>
        <v>580</v>
      </c>
      <c r="AG572">
        <f>Tabla1_2[[#This Row],[SALARIO]]/30*2</f>
        <v>77333.333333333328</v>
      </c>
      <c r="AH572">
        <v>0</v>
      </c>
      <c r="AI572">
        <f>Tabla1_2[[#This Row],[Prima]]+Tabla1_2[[#This Row],[Censantias]]+Tabla1_2[[#This Row],[Base Minima]]+Tabla1_2[[#This Row],[Subsidio de Transporte]]</f>
        <v>2490133.3333333335</v>
      </c>
      <c r="AJ572">
        <f>Tabla1_2[[#This Row],[Pago Neto]]*24</f>
        <v>59763200</v>
      </c>
      <c r="AK572">
        <v>0</v>
      </c>
      <c r="AL572">
        <v>20000</v>
      </c>
      <c r="AM572">
        <v>15</v>
      </c>
    </row>
    <row r="573" spans="1:39" x14ac:dyDescent="0.35">
      <c r="A573" t="s">
        <v>5247</v>
      </c>
      <c r="B573" t="s">
        <v>579</v>
      </c>
      <c r="C573" s="1">
        <v>27503</v>
      </c>
      <c r="D573" t="s">
        <v>2086</v>
      </c>
      <c r="E573" t="s">
        <v>1963</v>
      </c>
      <c r="F573" t="s">
        <v>4247</v>
      </c>
      <c r="G573" t="s">
        <v>3258</v>
      </c>
      <c r="H573" s="1">
        <v>40485.733506944445</v>
      </c>
      <c r="I573" t="s">
        <v>3672</v>
      </c>
      <c r="J573">
        <v>1160000</v>
      </c>
      <c r="K573">
        <v>15</v>
      </c>
      <c r="L573">
        <f>Tabla1_2[[#This Row],[SALARIO]]/30*Tabla1_2[[#This Row],[Dias Liquidados]]</f>
        <v>580000</v>
      </c>
      <c r="M573">
        <f>Tabla1_2[[#This Row],[SALARIO]]/100*14/2</f>
        <v>81200</v>
      </c>
      <c r="N573">
        <v>4</v>
      </c>
      <c r="O573">
        <f>Tabla1_2[[#This Row],[Salario t]]*Tabla1_2[[#This Row],['# de Salarios Minimos]]</f>
        <v>2320000</v>
      </c>
      <c r="P573">
        <f>Tabla1_2[[#This Row],[Salario t]]*12</f>
        <v>6960000</v>
      </c>
      <c r="Q573">
        <v>2</v>
      </c>
      <c r="R573">
        <v>2</v>
      </c>
      <c r="S573">
        <v>50000</v>
      </c>
      <c r="T573">
        <v>250000</v>
      </c>
      <c r="U573">
        <v>5000</v>
      </c>
      <c r="V573">
        <f>Tabla1_2[[#This Row],[SALARIO]]/100*8.4</f>
        <v>97440</v>
      </c>
      <c r="W573">
        <f>Tabla1_2[[#This Row],[Seguridad social]]/2</f>
        <v>48720</v>
      </c>
      <c r="X573">
        <f>Tabla1_2[[#This Row],[Seguridad social]]-Tabla1_2[[#This Row],[salud 4%]]</f>
        <v>48720</v>
      </c>
      <c r="Y573">
        <f>Tabla1_2[[#This Row],[Base Minima]]/30*4</f>
        <v>309333.33333333331</v>
      </c>
      <c r="Z573">
        <f>Tabla1_2[[#This Row],[Fondo de Empleados]]+Tabla1_2[[#This Row],[Seguridad social]]</f>
        <v>406773.33333333331</v>
      </c>
      <c r="AA573">
        <f>Tabla1_2[[#This Row],[SALARIO]]/100*1.4</f>
        <v>16239.999999999998</v>
      </c>
      <c r="AB573">
        <f>Tabla1_2[[#This Row],[Base Minima]]/15*1.5</f>
        <v>232000</v>
      </c>
      <c r="AC573">
        <v>0</v>
      </c>
      <c r="AD573">
        <v>0</v>
      </c>
      <c r="AE573">
        <f>Tabla1_2[[#This Row],[Salario t]]/100*2</f>
        <v>11600</v>
      </c>
      <c r="AF573">
        <f>Tabla1_2[[#This Row],[Censantias]]/100*5</f>
        <v>580</v>
      </c>
      <c r="AG573">
        <f>Tabla1_2[[#This Row],[SALARIO]]/30*2</f>
        <v>77333.333333333328</v>
      </c>
      <c r="AH573">
        <v>0</v>
      </c>
      <c r="AI573">
        <f>Tabla1_2[[#This Row],[Prima]]+Tabla1_2[[#This Row],[Censantias]]+Tabla1_2[[#This Row],[Base Minima]]+Tabla1_2[[#This Row],[Subsidio de Transporte]]</f>
        <v>2490133.3333333335</v>
      </c>
      <c r="AJ573">
        <f>Tabla1_2[[#This Row],[Pago Neto]]*24</f>
        <v>59763200</v>
      </c>
      <c r="AK573">
        <v>0</v>
      </c>
      <c r="AL573">
        <v>20000</v>
      </c>
      <c r="AM573">
        <v>15</v>
      </c>
    </row>
    <row r="574" spans="1:39" x14ac:dyDescent="0.35">
      <c r="A574" t="s">
        <v>5248</v>
      </c>
      <c r="B574" t="s">
        <v>580</v>
      </c>
      <c r="C574" s="1">
        <v>29199</v>
      </c>
      <c r="D574" t="s">
        <v>2087</v>
      </c>
      <c r="E574" t="s">
        <v>2088</v>
      </c>
      <c r="F574" t="s">
        <v>4248</v>
      </c>
      <c r="G574" t="s">
        <v>2754</v>
      </c>
      <c r="H574" s="1">
        <v>43645.656215277777</v>
      </c>
      <c r="I574" t="s">
        <v>3673</v>
      </c>
      <c r="J574">
        <v>1160000</v>
      </c>
      <c r="K574">
        <v>15</v>
      </c>
      <c r="L574">
        <f>Tabla1_2[[#This Row],[SALARIO]]/30*Tabla1_2[[#This Row],[Dias Liquidados]]</f>
        <v>580000</v>
      </c>
      <c r="M574">
        <f>Tabla1_2[[#This Row],[SALARIO]]/100*14/2</f>
        <v>81200</v>
      </c>
      <c r="N574">
        <v>5</v>
      </c>
      <c r="O574">
        <f>Tabla1_2[[#This Row],[Salario t]]*Tabla1_2[[#This Row],['# de Salarios Minimos]]</f>
        <v>2900000</v>
      </c>
      <c r="P574">
        <f>Tabla1_2[[#This Row],[Salario t]]*12</f>
        <v>6960000</v>
      </c>
      <c r="Q574">
        <v>2</v>
      </c>
      <c r="R574">
        <v>2</v>
      </c>
      <c r="S574">
        <v>50000</v>
      </c>
      <c r="T574">
        <v>250000</v>
      </c>
      <c r="U574">
        <v>5000</v>
      </c>
      <c r="V574">
        <f>Tabla1_2[[#This Row],[SALARIO]]/100*8.4</f>
        <v>97440</v>
      </c>
      <c r="W574">
        <f>Tabla1_2[[#This Row],[Seguridad social]]/2</f>
        <v>48720</v>
      </c>
      <c r="X574">
        <f>Tabla1_2[[#This Row],[Seguridad social]]-Tabla1_2[[#This Row],[salud 4%]]</f>
        <v>48720</v>
      </c>
      <c r="Y574">
        <f>Tabla1_2[[#This Row],[Base Minima]]/30*4</f>
        <v>386666.66666666669</v>
      </c>
      <c r="Z574">
        <f>Tabla1_2[[#This Row],[Fondo de Empleados]]+Tabla1_2[[#This Row],[Seguridad social]]</f>
        <v>484106.66666666669</v>
      </c>
      <c r="AA574">
        <f>Tabla1_2[[#This Row],[SALARIO]]/100*1.4</f>
        <v>16239.999999999998</v>
      </c>
      <c r="AB574">
        <f>Tabla1_2[[#This Row],[Base Minima]]/15*1.5</f>
        <v>290000</v>
      </c>
      <c r="AC574">
        <v>0</v>
      </c>
      <c r="AD574">
        <v>0</v>
      </c>
      <c r="AE574">
        <f>Tabla1_2[[#This Row],[Salario t]]/100*2</f>
        <v>11600</v>
      </c>
      <c r="AF574">
        <f>Tabla1_2[[#This Row],[Censantias]]/100*5</f>
        <v>580</v>
      </c>
      <c r="AG574">
        <f>Tabla1_2[[#This Row],[SALARIO]]/30*2</f>
        <v>77333.333333333328</v>
      </c>
      <c r="AH574">
        <v>0</v>
      </c>
      <c r="AI574">
        <f>Tabla1_2[[#This Row],[Prima]]+Tabla1_2[[#This Row],[Censantias]]+Tabla1_2[[#This Row],[Base Minima]]+Tabla1_2[[#This Row],[Subsidio de Transporte]]</f>
        <v>3070133.3333333335</v>
      </c>
      <c r="AJ574">
        <f>Tabla1_2[[#This Row],[Pago Neto]]*24</f>
        <v>73683200</v>
      </c>
      <c r="AK574">
        <v>0</v>
      </c>
      <c r="AL574">
        <v>20000</v>
      </c>
      <c r="AM574">
        <v>15</v>
      </c>
    </row>
    <row r="575" spans="1:39" x14ac:dyDescent="0.35">
      <c r="A575" t="s">
        <v>5249</v>
      </c>
      <c r="B575" t="s">
        <v>581</v>
      </c>
      <c r="C575" s="1">
        <v>31062</v>
      </c>
      <c r="D575" t="s">
        <v>1963</v>
      </c>
      <c r="E575" t="s">
        <v>2089</v>
      </c>
      <c r="F575" t="s">
        <v>4249</v>
      </c>
      <c r="G575" t="s">
        <v>3259</v>
      </c>
      <c r="H575" s="1">
        <v>43428.074988425928</v>
      </c>
      <c r="I575" t="s">
        <v>3675</v>
      </c>
      <c r="J575">
        <v>1160000</v>
      </c>
      <c r="K575">
        <v>15</v>
      </c>
      <c r="L575">
        <f>Tabla1_2[[#This Row],[SALARIO]]/30*Tabla1_2[[#This Row],[Dias Liquidados]]</f>
        <v>580000</v>
      </c>
      <c r="M575">
        <f>Tabla1_2[[#This Row],[SALARIO]]/100*14/2</f>
        <v>81200</v>
      </c>
      <c r="N575">
        <v>5</v>
      </c>
      <c r="O575">
        <f>Tabla1_2[[#This Row],[Salario t]]*Tabla1_2[[#This Row],['# de Salarios Minimos]]</f>
        <v>2900000</v>
      </c>
      <c r="P575">
        <f>Tabla1_2[[#This Row],[Salario t]]*12</f>
        <v>6960000</v>
      </c>
      <c r="Q575">
        <v>2</v>
      </c>
      <c r="R575">
        <v>2</v>
      </c>
      <c r="S575">
        <v>50000</v>
      </c>
      <c r="T575">
        <v>250000</v>
      </c>
      <c r="U575">
        <v>5000</v>
      </c>
      <c r="V575">
        <f>Tabla1_2[[#This Row],[SALARIO]]/100*8.4</f>
        <v>97440</v>
      </c>
      <c r="W575">
        <f>Tabla1_2[[#This Row],[Seguridad social]]/2</f>
        <v>48720</v>
      </c>
      <c r="X575">
        <f>Tabla1_2[[#This Row],[Seguridad social]]-Tabla1_2[[#This Row],[salud 4%]]</f>
        <v>48720</v>
      </c>
      <c r="Y575">
        <f>Tabla1_2[[#This Row],[Base Minima]]/30*4</f>
        <v>386666.66666666669</v>
      </c>
      <c r="Z575">
        <f>Tabla1_2[[#This Row],[Fondo de Empleados]]+Tabla1_2[[#This Row],[Seguridad social]]</f>
        <v>484106.66666666669</v>
      </c>
      <c r="AA575">
        <f>Tabla1_2[[#This Row],[SALARIO]]/100*1.4</f>
        <v>16239.999999999998</v>
      </c>
      <c r="AB575">
        <f>Tabla1_2[[#This Row],[Base Minima]]/15*1.5</f>
        <v>290000</v>
      </c>
      <c r="AC575">
        <v>0</v>
      </c>
      <c r="AD575">
        <v>0</v>
      </c>
      <c r="AE575">
        <f>Tabla1_2[[#This Row],[Salario t]]/100*2</f>
        <v>11600</v>
      </c>
      <c r="AF575">
        <f>Tabla1_2[[#This Row],[Censantias]]/100*5</f>
        <v>580</v>
      </c>
      <c r="AG575">
        <f>Tabla1_2[[#This Row],[SALARIO]]/30*2</f>
        <v>77333.333333333328</v>
      </c>
      <c r="AH575">
        <v>0</v>
      </c>
      <c r="AI575">
        <f>Tabla1_2[[#This Row],[Prima]]+Tabla1_2[[#This Row],[Censantias]]+Tabla1_2[[#This Row],[Base Minima]]+Tabla1_2[[#This Row],[Subsidio de Transporte]]</f>
        <v>3070133.3333333335</v>
      </c>
      <c r="AJ575">
        <f>Tabla1_2[[#This Row],[Pago Neto]]*24</f>
        <v>73683200</v>
      </c>
      <c r="AK575">
        <v>0</v>
      </c>
      <c r="AL575">
        <v>20000</v>
      </c>
      <c r="AM575">
        <v>15</v>
      </c>
    </row>
    <row r="576" spans="1:39" x14ac:dyDescent="0.35">
      <c r="A576" t="s">
        <v>5250</v>
      </c>
      <c r="B576" t="s">
        <v>582</v>
      </c>
      <c r="C576" s="1">
        <v>32150</v>
      </c>
      <c r="D576" t="s">
        <v>2090</v>
      </c>
      <c r="E576" t="s">
        <v>1963</v>
      </c>
      <c r="F576" t="s">
        <v>4250</v>
      </c>
      <c r="G576" t="s">
        <v>3260</v>
      </c>
      <c r="H576" s="1">
        <v>38658.521006944444</v>
      </c>
      <c r="I576" t="s">
        <v>3674</v>
      </c>
      <c r="J576">
        <v>1160000</v>
      </c>
      <c r="K576">
        <v>15</v>
      </c>
      <c r="L576">
        <f>Tabla1_2[[#This Row],[SALARIO]]/30*Tabla1_2[[#This Row],[Dias Liquidados]]</f>
        <v>580000</v>
      </c>
      <c r="M576">
        <f>Tabla1_2[[#This Row],[SALARIO]]/100*14/2</f>
        <v>81200</v>
      </c>
      <c r="N576">
        <v>6</v>
      </c>
      <c r="O576">
        <f>Tabla1_2[[#This Row],[Salario t]]*Tabla1_2[[#This Row],['# de Salarios Minimos]]</f>
        <v>3480000</v>
      </c>
      <c r="P576">
        <f>Tabla1_2[[#This Row],[Salario t]]*12</f>
        <v>6960000</v>
      </c>
      <c r="Q576">
        <v>2</v>
      </c>
      <c r="R576">
        <v>2</v>
      </c>
      <c r="S576">
        <v>50000</v>
      </c>
      <c r="T576">
        <v>250000</v>
      </c>
      <c r="U576">
        <v>5000</v>
      </c>
      <c r="V576">
        <f>Tabla1_2[[#This Row],[SALARIO]]/100*8.4</f>
        <v>97440</v>
      </c>
      <c r="W576">
        <f>Tabla1_2[[#This Row],[Seguridad social]]/2</f>
        <v>48720</v>
      </c>
      <c r="X576">
        <f>Tabla1_2[[#This Row],[Seguridad social]]-Tabla1_2[[#This Row],[salud 4%]]</f>
        <v>48720</v>
      </c>
      <c r="Y576">
        <f>Tabla1_2[[#This Row],[Base Minima]]/30*4</f>
        <v>464000</v>
      </c>
      <c r="Z576">
        <f>Tabla1_2[[#This Row],[Fondo de Empleados]]+Tabla1_2[[#This Row],[Seguridad social]]</f>
        <v>561440</v>
      </c>
      <c r="AA576">
        <f>Tabla1_2[[#This Row],[SALARIO]]/100*1.4</f>
        <v>16239.999999999998</v>
      </c>
      <c r="AB576">
        <f>Tabla1_2[[#This Row],[Base Minima]]/15*1.5</f>
        <v>348000</v>
      </c>
      <c r="AC576">
        <v>0</v>
      </c>
      <c r="AD576">
        <v>0</v>
      </c>
      <c r="AE576">
        <f>Tabla1_2[[#This Row],[Salario t]]/100*2</f>
        <v>11600</v>
      </c>
      <c r="AF576">
        <f>Tabla1_2[[#This Row],[Censantias]]/100*5</f>
        <v>580</v>
      </c>
      <c r="AG576">
        <f>Tabla1_2[[#This Row],[SALARIO]]/30*2</f>
        <v>77333.333333333328</v>
      </c>
      <c r="AH576">
        <v>0</v>
      </c>
      <c r="AI576">
        <f>Tabla1_2[[#This Row],[Prima]]+Tabla1_2[[#This Row],[Censantias]]+Tabla1_2[[#This Row],[Base Minima]]+Tabla1_2[[#This Row],[Subsidio de Transporte]]</f>
        <v>3650133.3333333335</v>
      </c>
      <c r="AJ576">
        <f>Tabla1_2[[#This Row],[Pago Neto]]*24</f>
        <v>87603200</v>
      </c>
      <c r="AK576">
        <v>0</v>
      </c>
      <c r="AL576">
        <v>20000</v>
      </c>
      <c r="AM576">
        <v>15</v>
      </c>
    </row>
    <row r="577" spans="1:39" x14ac:dyDescent="0.35">
      <c r="A577" t="s">
        <v>5251</v>
      </c>
      <c r="B577" t="s">
        <v>583</v>
      </c>
      <c r="C577" s="1">
        <v>36445</v>
      </c>
      <c r="D577" t="s">
        <v>2091</v>
      </c>
      <c r="E577" t="s">
        <v>2092</v>
      </c>
      <c r="F577" t="s">
        <v>4251</v>
      </c>
      <c r="G577" t="s">
        <v>3261</v>
      </c>
      <c r="H577" s="1">
        <v>38656.982048611113</v>
      </c>
      <c r="I577" t="s">
        <v>3672</v>
      </c>
      <c r="J577">
        <v>1160000</v>
      </c>
      <c r="K577">
        <v>15</v>
      </c>
      <c r="L577">
        <f>Tabla1_2[[#This Row],[SALARIO]]/30*Tabla1_2[[#This Row],[Dias Liquidados]]</f>
        <v>580000</v>
      </c>
      <c r="M577">
        <f>Tabla1_2[[#This Row],[SALARIO]]/100*14/2</f>
        <v>81200</v>
      </c>
      <c r="N577">
        <v>6</v>
      </c>
      <c r="O577">
        <f>Tabla1_2[[#This Row],[Salario t]]*Tabla1_2[[#This Row],['# de Salarios Minimos]]</f>
        <v>3480000</v>
      </c>
      <c r="P577">
        <f>Tabla1_2[[#This Row],[Salario t]]*12</f>
        <v>6960000</v>
      </c>
      <c r="Q577">
        <v>2</v>
      </c>
      <c r="R577">
        <v>2</v>
      </c>
      <c r="S577">
        <v>50000</v>
      </c>
      <c r="T577">
        <v>250000</v>
      </c>
      <c r="U577">
        <v>5000</v>
      </c>
      <c r="V577">
        <f>Tabla1_2[[#This Row],[SALARIO]]/100*8.4</f>
        <v>97440</v>
      </c>
      <c r="W577">
        <f>Tabla1_2[[#This Row],[Seguridad social]]/2</f>
        <v>48720</v>
      </c>
      <c r="X577">
        <f>Tabla1_2[[#This Row],[Seguridad social]]-Tabla1_2[[#This Row],[salud 4%]]</f>
        <v>48720</v>
      </c>
      <c r="Y577">
        <f>Tabla1_2[[#This Row],[Base Minima]]/30*4</f>
        <v>464000</v>
      </c>
      <c r="Z577">
        <f>Tabla1_2[[#This Row],[Fondo de Empleados]]+Tabla1_2[[#This Row],[Seguridad social]]</f>
        <v>561440</v>
      </c>
      <c r="AA577">
        <f>Tabla1_2[[#This Row],[SALARIO]]/100*1.4</f>
        <v>16239.999999999998</v>
      </c>
      <c r="AB577">
        <f>Tabla1_2[[#This Row],[Base Minima]]/15*1.5</f>
        <v>348000</v>
      </c>
      <c r="AC577">
        <v>0</v>
      </c>
      <c r="AD577">
        <v>0</v>
      </c>
      <c r="AE577">
        <f>Tabla1_2[[#This Row],[Salario t]]/100*2</f>
        <v>11600</v>
      </c>
      <c r="AF577">
        <f>Tabla1_2[[#This Row],[Censantias]]/100*5</f>
        <v>580</v>
      </c>
      <c r="AG577">
        <f>Tabla1_2[[#This Row],[SALARIO]]/30*2</f>
        <v>77333.333333333328</v>
      </c>
      <c r="AH577">
        <v>0</v>
      </c>
      <c r="AI577">
        <f>Tabla1_2[[#This Row],[Prima]]+Tabla1_2[[#This Row],[Censantias]]+Tabla1_2[[#This Row],[Base Minima]]+Tabla1_2[[#This Row],[Subsidio de Transporte]]</f>
        <v>3650133.3333333335</v>
      </c>
      <c r="AJ577">
        <f>Tabla1_2[[#This Row],[Pago Neto]]*24</f>
        <v>87603200</v>
      </c>
      <c r="AK577">
        <v>0</v>
      </c>
      <c r="AL577">
        <v>20000</v>
      </c>
      <c r="AM577">
        <v>15</v>
      </c>
    </row>
    <row r="578" spans="1:39" x14ac:dyDescent="0.35">
      <c r="A578" t="s">
        <v>5252</v>
      </c>
      <c r="B578" t="s">
        <v>584</v>
      </c>
      <c r="C578" s="1">
        <v>35768</v>
      </c>
      <c r="D578" t="s">
        <v>1963</v>
      </c>
      <c r="E578" t="s">
        <v>2093</v>
      </c>
      <c r="F578" t="s">
        <v>4252</v>
      </c>
      <c r="G578" t="s">
        <v>3262</v>
      </c>
      <c r="H578" s="1">
        <v>40185.839409722219</v>
      </c>
      <c r="I578" t="s">
        <v>3671</v>
      </c>
      <c r="J578">
        <v>1160000</v>
      </c>
      <c r="K578">
        <v>15</v>
      </c>
      <c r="L578">
        <f>Tabla1_2[[#This Row],[SALARIO]]/30*Tabla1_2[[#This Row],[Dias Liquidados]]</f>
        <v>580000</v>
      </c>
      <c r="M578">
        <f>Tabla1_2[[#This Row],[SALARIO]]/100*14/2</f>
        <v>81200</v>
      </c>
      <c r="N578">
        <v>4</v>
      </c>
      <c r="O578">
        <f>Tabla1_2[[#This Row],[Salario t]]*Tabla1_2[[#This Row],['# de Salarios Minimos]]</f>
        <v>2320000</v>
      </c>
      <c r="P578">
        <f>Tabla1_2[[#This Row],[Salario t]]*12</f>
        <v>6960000</v>
      </c>
      <c r="Q578">
        <v>2</v>
      </c>
      <c r="R578">
        <v>2</v>
      </c>
      <c r="S578">
        <v>50000</v>
      </c>
      <c r="T578">
        <v>250000</v>
      </c>
      <c r="U578">
        <v>5000</v>
      </c>
      <c r="V578">
        <f>Tabla1_2[[#This Row],[SALARIO]]/100*8.4</f>
        <v>97440</v>
      </c>
      <c r="W578">
        <f>Tabla1_2[[#This Row],[Seguridad social]]/2</f>
        <v>48720</v>
      </c>
      <c r="X578">
        <f>Tabla1_2[[#This Row],[Seguridad social]]-Tabla1_2[[#This Row],[salud 4%]]</f>
        <v>48720</v>
      </c>
      <c r="Y578">
        <f>Tabla1_2[[#This Row],[Base Minima]]/30*4</f>
        <v>309333.33333333331</v>
      </c>
      <c r="Z578">
        <f>Tabla1_2[[#This Row],[Fondo de Empleados]]+Tabla1_2[[#This Row],[Seguridad social]]</f>
        <v>406773.33333333331</v>
      </c>
      <c r="AA578">
        <f>Tabla1_2[[#This Row],[SALARIO]]/100*1.4</f>
        <v>16239.999999999998</v>
      </c>
      <c r="AB578">
        <f>Tabla1_2[[#This Row],[Base Minima]]/15*1.5</f>
        <v>232000</v>
      </c>
      <c r="AC578">
        <v>0</v>
      </c>
      <c r="AD578">
        <v>0</v>
      </c>
      <c r="AE578">
        <f>Tabla1_2[[#This Row],[Salario t]]/100*2</f>
        <v>11600</v>
      </c>
      <c r="AF578">
        <f>Tabla1_2[[#This Row],[Censantias]]/100*5</f>
        <v>580</v>
      </c>
      <c r="AG578">
        <f>Tabla1_2[[#This Row],[SALARIO]]/30*2</f>
        <v>77333.333333333328</v>
      </c>
      <c r="AH578">
        <v>0</v>
      </c>
      <c r="AI578">
        <f>Tabla1_2[[#This Row],[Prima]]+Tabla1_2[[#This Row],[Censantias]]+Tabla1_2[[#This Row],[Base Minima]]+Tabla1_2[[#This Row],[Subsidio de Transporte]]</f>
        <v>2490133.3333333335</v>
      </c>
      <c r="AJ578">
        <f>Tabla1_2[[#This Row],[Pago Neto]]*24</f>
        <v>59763200</v>
      </c>
      <c r="AK578">
        <v>0</v>
      </c>
      <c r="AL578">
        <v>20000</v>
      </c>
      <c r="AM578">
        <v>15</v>
      </c>
    </row>
    <row r="579" spans="1:39" x14ac:dyDescent="0.35">
      <c r="A579" t="s">
        <v>5253</v>
      </c>
      <c r="B579" t="s">
        <v>585</v>
      </c>
      <c r="C579" s="1">
        <v>27538</v>
      </c>
      <c r="D579" t="s">
        <v>2094</v>
      </c>
      <c r="E579" t="s">
        <v>1963</v>
      </c>
      <c r="F579" t="s">
        <v>4253</v>
      </c>
      <c r="G579" t="s">
        <v>3263</v>
      </c>
      <c r="H579" s="1">
        <v>42592.498460648145</v>
      </c>
      <c r="I579" t="s">
        <v>3671</v>
      </c>
      <c r="J579">
        <v>1160000</v>
      </c>
      <c r="K579">
        <v>15</v>
      </c>
      <c r="L579">
        <f>Tabla1_2[[#This Row],[SALARIO]]/30*Tabla1_2[[#This Row],[Dias Liquidados]]</f>
        <v>580000</v>
      </c>
      <c r="M579">
        <f>Tabla1_2[[#This Row],[SALARIO]]/100*14/2</f>
        <v>81200</v>
      </c>
      <c r="N579">
        <v>4</v>
      </c>
      <c r="O579">
        <f>Tabla1_2[[#This Row],[Salario t]]*Tabla1_2[[#This Row],['# de Salarios Minimos]]</f>
        <v>2320000</v>
      </c>
      <c r="P579">
        <f>Tabla1_2[[#This Row],[Salario t]]*12</f>
        <v>6960000</v>
      </c>
      <c r="Q579">
        <v>2</v>
      </c>
      <c r="R579">
        <v>2</v>
      </c>
      <c r="S579">
        <v>50000</v>
      </c>
      <c r="T579">
        <v>250000</v>
      </c>
      <c r="U579">
        <v>5000</v>
      </c>
      <c r="V579">
        <f>Tabla1_2[[#This Row],[SALARIO]]/100*8.4</f>
        <v>97440</v>
      </c>
      <c r="W579">
        <f>Tabla1_2[[#This Row],[Seguridad social]]/2</f>
        <v>48720</v>
      </c>
      <c r="X579">
        <f>Tabla1_2[[#This Row],[Seguridad social]]-Tabla1_2[[#This Row],[salud 4%]]</f>
        <v>48720</v>
      </c>
      <c r="Y579">
        <f>Tabla1_2[[#This Row],[Base Minima]]/30*4</f>
        <v>309333.33333333331</v>
      </c>
      <c r="Z579">
        <f>Tabla1_2[[#This Row],[Fondo de Empleados]]+Tabla1_2[[#This Row],[Seguridad social]]</f>
        <v>406773.33333333331</v>
      </c>
      <c r="AA579">
        <f>Tabla1_2[[#This Row],[SALARIO]]/100*1.4</f>
        <v>16239.999999999998</v>
      </c>
      <c r="AB579">
        <f>Tabla1_2[[#This Row],[Base Minima]]/15*1.5</f>
        <v>232000</v>
      </c>
      <c r="AC579">
        <v>0</v>
      </c>
      <c r="AD579">
        <v>0</v>
      </c>
      <c r="AE579">
        <f>Tabla1_2[[#This Row],[Salario t]]/100*2</f>
        <v>11600</v>
      </c>
      <c r="AF579">
        <f>Tabla1_2[[#This Row],[Censantias]]/100*5</f>
        <v>580</v>
      </c>
      <c r="AG579">
        <f>Tabla1_2[[#This Row],[SALARIO]]/30*2</f>
        <v>77333.333333333328</v>
      </c>
      <c r="AH579">
        <v>0</v>
      </c>
      <c r="AI579">
        <f>Tabla1_2[[#This Row],[Prima]]+Tabla1_2[[#This Row],[Censantias]]+Tabla1_2[[#This Row],[Base Minima]]+Tabla1_2[[#This Row],[Subsidio de Transporte]]</f>
        <v>2490133.3333333335</v>
      </c>
      <c r="AJ579">
        <f>Tabla1_2[[#This Row],[Pago Neto]]*24</f>
        <v>59763200</v>
      </c>
      <c r="AK579">
        <v>0</v>
      </c>
      <c r="AL579">
        <v>20000</v>
      </c>
      <c r="AM579">
        <v>15</v>
      </c>
    </row>
    <row r="580" spans="1:39" x14ac:dyDescent="0.35">
      <c r="A580" t="s">
        <v>5254</v>
      </c>
      <c r="B580" t="s">
        <v>586</v>
      </c>
      <c r="C580" s="1">
        <v>32453</v>
      </c>
      <c r="D580" t="s">
        <v>2095</v>
      </c>
      <c r="E580" t="s">
        <v>2096</v>
      </c>
      <c r="F580" t="s">
        <v>4254</v>
      </c>
      <c r="G580" t="s">
        <v>3264</v>
      </c>
      <c r="H580" s="1">
        <v>40199.992164351854</v>
      </c>
      <c r="I580" t="s">
        <v>3671</v>
      </c>
      <c r="J580">
        <v>1160000</v>
      </c>
      <c r="K580">
        <v>15</v>
      </c>
      <c r="L580">
        <f>Tabla1_2[[#This Row],[SALARIO]]/30*Tabla1_2[[#This Row],[Dias Liquidados]]</f>
        <v>580000</v>
      </c>
      <c r="M580">
        <f>Tabla1_2[[#This Row],[SALARIO]]/100*14/2</f>
        <v>81200</v>
      </c>
      <c r="N580">
        <v>5</v>
      </c>
      <c r="O580">
        <f>Tabla1_2[[#This Row],[Salario t]]*Tabla1_2[[#This Row],['# de Salarios Minimos]]</f>
        <v>2900000</v>
      </c>
      <c r="P580">
        <f>Tabla1_2[[#This Row],[Salario t]]*12</f>
        <v>6960000</v>
      </c>
      <c r="Q580">
        <v>2</v>
      </c>
      <c r="R580">
        <v>2</v>
      </c>
      <c r="S580">
        <v>50000</v>
      </c>
      <c r="T580">
        <v>250000</v>
      </c>
      <c r="U580">
        <v>5000</v>
      </c>
      <c r="V580">
        <f>Tabla1_2[[#This Row],[SALARIO]]/100*8.4</f>
        <v>97440</v>
      </c>
      <c r="W580">
        <f>Tabla1_2[[#This Row],[Seguridad social]]/2</f>
        <v>48720</v>
      </c>
      <c r="X580">
        <f>Tabla1_2[[#This Row],[Seguridad social]]-Tabla1_2[[#This Row],[salud 4%]]</f>
        <v>48720</v>
      </c>
      <c r="Y580">
        <f>Tabla1_2[[#This Row],[Base Minima]]/30*4</f>
        <v>386666.66666666669</v>
      </c>
      <c r="Z580">
        <f>Tabla1_2[[#This Row],[Fondo de Empleados]]+Tabla1_2[[#This Row],[Seguridad social]]</f>
        <v>484106.66666666669</v>
      </c>
      <c r="AA580">
        <f>Tabla1_2[[#This Row],[SALARIO]]/100*1.4</f>
        <v>16239.999999999998</v>
      </c>
      <c r="AB580">
        <f>Tabla1_2[[#This Row],[Base Minima]]/15*1.5</f>
        <v>290000</v>
      </c>
      <c r="AC580">
        <v>0</v>
      </c>
      <c r="AD580">
        <v>0</v>
      </c>
      <c r="AE580">
        <f>Tabla1_2[[#This Row],[Salario t]]/100*2</f>
        <v>11600</v>
      </c>
      <c r="AF580">
        <f>Tabla1_2[[#This Row],[Censantias]]/100*5</f>
        <v>580</v>
      </c>
      <c r="AG580">
        <f>Tabla1_2[[#This Row],[SALARIO]]/30*2</f>
        <v>77333.333333333328</v>
      </c>
      <c r="AH580">
        <v>0</v>
      </c>
      <c r="AI580">
        <f>Tabla1_2[[#This Row],[Prima]]+Tabla1_2[[#This Row],[Censantias]]+Tabla1_2[[#This Row],[Base Minima]]+Tabla1_2[[#This Row],[Subsidio de Transporte]]</f>
        <v>3070133.3333333335</v>
      </c>
      <c r="AJ580">
        <f>Tabla1_2[[#This Row],[Pago Neto]]*24</f>
        <v>73683200</v>
      </c>
      <c r="AK580">
        <v>0</v>
      </c>
      <c r="AL580">
        <v>20000</v>
      </c>
      <c r="AM580">
        <v>15</v>
      </c>
    </row>
    <row r="581" spans="1:39" x14ac:dyDescent="0.35">
      <c r="A581" t="s">
        <v>5255</v>
      </c>
      <c r="B581" t="s">
        <v>587</v>
      </c>
      <c r="C581" s="1">
        <v>29482</v>
      </c>
      <c r="D581" t="s">
        <v>1963</v>
      </c>
      <c r="E581" t="s">
        <v>2097</v>
      </c>
      <c r="F581" t="s">
        <v>4255</v>
      </c>
      <c r="G581" t="s">
        <v>3265</v>
      </c>
      <c r="H581" s="1">
        <v>41405.984375</v>
      </c>
      <c r="I581" t="s">
        <v>3675</v>
      </c>
      <c r="J581">
        <v>1160000</v>
      </c>
      <c r="K581">
        <v>15</v>
      </c>
      <c r="L581">
        <f>Tabla1_2[[#This Row],[SALARIO]]/30*Tabla1_2[[#This Row],[Dias Liquidados]]</f>
        <v>580000</v>
      </c>
      <c r="M581">
        <f>Tabla1_2[[#This Row],[SALARIO]]/100*14/2</f>
        <v>81200</v>
      </c>
      <c r="N581">
        <v>5</v>
      </c>
      <c r="O581">
        <f>Tabla1_2[[#This Row],[Salario t]]*Tabla1_2[[#This Row],['# de Salarios Minimos]]</f>
        <v>2900000</v>
      </c>
      <c r="P581">
        <f>Tabla1_2[[#This Row],[Salario t]]*12</f>
        <v>6960000</v>
      </c>
      <c r="Q581">
        <v>2</v>
      </c>
      <c r="R581">
        <v>2</v>
      </c>
      <c r="S581">
        <v>50000</v>
      </c>
      <c r="T581">
        <v>250000</v>
      </c>
      <c r="U581">
        <v>5000</v>
      </c>
      <c r="V581">
        <f>Tabla1_2[[#This Row],[SALARIO]]/100*8.4</f>
        <v>97440</v>
      </c>
      <c r="W581">
        <f>Tabla1_2[[#This Row],[Seguridad social]]/2</f>
        <v>48720</v>
      </c>
      <c r="X581">
        <f>Tabla1_2[[#This Row],[Seguridad social]]-Tabla1_2[[#This Row],[salud 4%]]</f>
        <v>48720</v>
      </c>
      <c r="Y581">
        <f>Tabla1_2[[#This Row],[Base Minima]]/30*4</f>
        <v>386666.66666666669</v>
      </c>
      <c r="Z581">
        <f>Tabla1_2[[#This Row],[Fondo de Empleados]]+Tabla1_2[[#This Row],[Seguridad social]]</f>
        <v>484106.66666666669</v>
      </c>
      <c r="AA581">
        <f>Tabla1_2[[#This Row],[SALARIO]]/100*1.4</f>
        <v>16239.999999999998</v>
      </c>
      <c r="AB581">
        <f>Tabla1_2[[#This Row],[Base Minima]]/15*1.5</f>
        <v>290000</v>
      </c>
      <c r="AC581">
        <v>0</v>
      </c>
      <c r="AD581">
        <v>0</v>
      </c>
      <c r="AE581">
        <f>Tabla1_2[[#This Row],[Salario t]]/100*2</f>
        <v>11600</v>
      </c>
      <c r="AF581">
        <f>Tabla1_2[[#This Row],[Censantias]]/100*5</f>
        <v>580</v>
      </c>
      <c r="AG581">
        <f>Tabla1_2[[#This Row],[SALARIO]]/30*2</f>
        <v>77333.333333333328</v>
      </c>
      <c r="AH581">
        <v>0</v>
      </c>
      <c r="AI581">
        <f>Tabla1_2[[#This Row],[Prima]]+Tabla1_2[[#This Row],[Censantias]]+Tabla1_2[[#This Row],[Base Minima]]+Tabla1_2[[#This Row],[Subsidio de Transporte]]</f>
        <v>3070133.3333333335</v>
      </c>
      <c r="AJ581">
        <f>Tabla1_2[[#This Row],[Pago Neto]]*24</f>
        <v>73683200</v>
      </c>
      <c r="AK581">
        <v>0</v>
      </c>
      <c r="AL581">
        <v>20000</v>
      </c>
      <c r="AM581">
        <v>15</v>
      </c>
    </row>
    <row r="582" spans="1:39" x14ac:dyDescent="0.35">
      <c r="A582" t="s">
        <v>5256</v>
      </c>
      <c r="B582" t="s">
        <v>588</v>
      </c>
      <c r="C582" s="1">
        <v>33516</v>
      </c>
      <c r="D582" t="s">
        <v>2098</v>
      </c>
      <c r="E582" t="s">
        <v>1963</v>
      </c>
      <c r="F582" t="s">
        <v>4256</v>
      </c>
      <c r="G582" t="s">
        <v>3266</v>
      </c>
      <c r="H582" s="1">
        <v>39502.659421296295</v>
      </c>
      <c r="I582" t="s">
        <v>3674</v>
      </c>
      <c r="J582">
        <v>1160000</v>
      </c>
      <c r="K582">
        <v>15</v>
      </c>
      <c r="L582">
        <f>Tabla1_2[[#This Row],[SALARIO]]/30*Tabla1_2[[#This Row],[Dias Liquidados]]</f>
        <v>580000</v>
      </c>
      <c r="M582">
        <f>Tabla1_2[[#This Row],[SALARIO]]/100*14/2</f>
        <v>81200</v>
      </c>
      <c r="N582">
        <v>6</v>
      </c>
      <c r="O582">
        <f>Tabla1_2[[#This Row],[Salario t]]*Tabla1_2[[#This Row],['# de Salarios Minimos]]</f>
        <v>3480000</v>
      </c>
      <c r="P582">
        <f>Tabla1_2[[#This Row],[Salario t]]*12</f>
        <v>6960000</v>
      </c>
      <c r="Q582">
        <v>2</v>
      </c>
      <c r="R582">
        <v>2</v>
      </c>
      <c r="S582">
        <v>50000</v>
      </c>
      <c r="T582">
        <v>250000</v>
      </c>
      <c r="U582">
        <v>5000</v>
      </c>
      <c r="V582">
        <f>Tabla1_2[[#This Row],[SALARIO]]/100*8.4</f>
        <v>97440</v>
      </c>
      <c r="W582">
        <f>Tabla1_2[[#This Row],[Seguridad social]]/2</f>
        <v>48720</v>
      </c>
      <c r="X582">
        <f>Tabla1_2[[#This Row],[Seguridad social]]-Tabla1_2[[#This Row],[salud 4%]]</f>
        <v>48720</v>
      </c>
      <c r="Y582">
        <f>Tabla1_2[[#This Row],[Base Minima]]/30*4</f>
        <v>464000</v>
      </c>
      <c r="Z582">
        <f>Tabla1_2[[#This Row],[Fondo de Empleados]]+Tabla1_2[[#This Row],[Seguridad social]]</f>
        <v>561440</v>
      </c>
      <c r="AA582">
        <f>Tabla1_2[[#This Row],[SALARIO]]/100*1.4</f>
        <v>16239.999999999998</v>
      </c>
      <c r="AB582">
        <f>Tabla1_2[[#This Row],[Base Minima]]/15*1.5</f>
        <v>348000</v>
      </c>
      <c r="AC582">
        <v>0</v>
      </c>
      <c r="AD582">
        <v>0</v>
      </c>
      <c r="AE582">
        <f>Tabla1_2[[#This Row],[Salario t]]/100*2</f>
        <v>11600</v>
      </c>
      <c r="AF582">
        <f>Tabla1_2[[#This Row],[Censantias]]/100*5</f>
        <v>580</v>
      </c>
      <c r="AG582">
        <f>Tabla1_2[[#This Row],[SALARIO]]/30*2</f>
        <v>77333.333333333328</v>
      </c>
      <c r="AH582">
        <v>0</v>
      </c>
      <c r="AI582">
        <f>Tabla1_2[[#This Row],[Prima]]+Tabla1_2[[#This Row],[Censantias]]+Tabla1_2[[#This Row],[Base Minima]]+Tabla1_2[[#This Row],[Subsidio de Transporte]]</f>
        <v>3650133.3333333335</v>
      </c>
      <c r="AJ582">
        <f>Tabla1_2[[#This Row],[Pago Neto]]*24</f>
        <v>87603200</v>
      </c>
      <c r="AK582">
        <v>0</v>
      </c>
      <c r="AL582">
        <v>20000</v>
      </c>
      <c r="AM582">
        <v>15</v>
      </c>
    </row>
    <row r="583" spans="1:39" x14ac:dyDescent="0.35">
      <c r="A583" t="s">
        <v>5257</v>
      </c>
      <c r="B583" t="s">
        <v>589</v>
      </c>
      <c r="C583" s="1">
        <v>29850</v>
      </c>
      <c r="D583" t="s">
        <v>2099</v>
      </c>
      <c r="E583" t="s">
        <v>2100</v>
      </c>
      <c r="F583" t="s">
        <v>4257</v>
      </c>
      <c r="G583" t="s">
        <v>3267</v>
      </c>
      <c r="H583" s="1">
        <v>42568.665844907409</v>
      </c>
      <c r="I583" t="s">
        <v>3671</v>
      </c>
      <c r="J583">
        <v>1160000</v>
      </c>
      <c r="K583">
        <v>15</v>
      </c>
      <c r="L583">
        <f>Tabla1_2[[#This Row],[SALARIO]]/30*Tabla1_2[[#This Row],[Dias Liquidados]]</f>
        <v>580000</v>
      </c>
      <c r="M583">
        <f>Tabla1_2[[#This Row],[SALARIO]]/100*14/2</f>
        <v>81200</v>
      </c>
      <c r="N583">
        <v>6</v>
      </c>
      <c r="O583">
        <f>Tabla1_2[[#This Row],[Salario t]]*Tabla1_2[[#This Row],['# de Salarios Minimos]]</f>
        <v>3480000</v>
      </c>
      <c r="P583">
        <f>Tabla1_2[[#This Row],[Salario t]]*12</f>
        <v>6960000</v>
      </c>
      <c r="Q583">
        <v>2</v>
      </c>
      <c r="R583">
        <v>2</v>
      </c>
      <c r="S583">
        <v>50000</v>
      </c>
      <c r="T583">
        <v>250000</v>
      </c>
      <c r="U583">
        <v>5000</v>
      </c>
      <c r="V583">
        <f>Tabla1_2[[#This Row],[SALARIO]]/100*8.4</f>
        <v>97440</v>
      </c>
      <c r="W583">
        <f>Tabla1_2[[#This Row],[Seguridad social]]/2</f>
        <v>48720</v>
      </c>
      <c r="X583">
        <f>Tabla1_2[[#This Row],[Seguridad social]]-Tabla1_2[[#This Row],[salud 4%]]</f>
        <v>48720</v>
      </c>
      <c r="Y583">
        <f>Tabla1_2[[#This Row],[Base Minima]]/30*4</f>
        <v>464000</v>
      </c>
      <c r="Z583">
        <f>Tabla1_2[[#This Row],[Fondo de Empleados]]+Tabla1_2[[#This Row],[Seguridad social]]</f>
        <v>561440</v>
      </c>
      <c r="AA583">
        <f>Tabla1_2[[#This Row],[SALARIO]]/100*1.4</f>
        <v>16239.999999999998</v>
      </c>
      <c r="AB583">
        <f>Tabla1_2[[#This Row],[Base Minima]]/15*1.5</f>
        <v>348000</v>
      </c>
      <c r="AC583">
        <v>0</v>
      </c>
      <c r="AD583">
        <v>0</v>
      </c>
      <c r="AE583">
        <f>Tabla1_2[[#This Row],[Salario t]]/100*2</f>
        <v>11600</v>
      </c>
      <c r="AF583">
        <f>Tabla1_2[[#This Row],[Censantias]]/100*5</f>
        <v>580</v>
      </c>
      <c r="AG583">
        <f>Tabla1_2[[#This Row],[SALARIO]]/30*2</f>
        <v>77333.333333333328</v>
      </c>
      <c r="AH583">
        <v>0</v>
      </c>
      <c r="AI583">
        <f>Tabla1_2[[#This Row],[Prima]]+Tabla1_2[[#This Row],[Censantias]]+Tabla1_2[[#This Row],[Base Minima]]+Tabla1_2[[#This Row],[Subsidio de Transporte]]</f>
        <v>3650133.3333333335</v>
      </c>
      <c r="AJ583">
        <f>Tabla1_2[[#This Row],[Pago Neto]]*24</f>
        <v>87603200</v>
      </c>
      <c r="AK583">
        <v>0</v>
      </c>
      <c r="AL583">
        <v>20000</v>
      </c>
      <c r="AM583">
        <v>15</v>
      </c>
    </row>
    <row r="584" spans="1:39" x14ac:dyDescent="0.35">
      <c r="A584" t="s">
        <v>5258</v>
      </c>
      <c r="B584" t="s">
        <v>590</v>
      </c>
      <c r="C584" s="1">
        <v>33901</v>
      </c>
      <c r="D584" t="s">
        <v>1963</v>
      </c>
      <c r="E584" t="s">
        <v>2101</v>
      </c>
      <c r="F584" t="s">
        <v>4258</v>
      </c>
      <c r="G584" t="s">
        <v>3268</v>
      </c>
      <c r="H584" s="1">
        <v>40872.167500000003</v>
      </c>
      <c r="I584" t="s">
        <v>3675</v>
      </c>
      <c r="J584">
        <v>1160000</v>
      </c>
      <c r="K584">
        <v>15</v>
      </c>
      <c r="L584">
        <f>Tabla1_2[[#This Row],[SALARIO]]/30*Tabla1_2[[#This Row],[Dias Liquidados]]</f>
        <v>580000</v>
      </c>
      <c r="M584">
        <f>Tabla1_2[[#This Row],[SALARIO]]/100*14/2</f>
        <v>81200</v>
      </c>
      <c r="N584">
        <v>1</v>
      </c>
      <c r="O584">
        <f>Tabla1_2[[#This Row],[Salario t]]*Tabla1_2[[#This Row],['# de Salarios Minimos]]</f>
        <v>580000</v>
      </c>
      <c r="P584">
        <f>Tabla1_2[[#This Row],[Salario t]]*12</f>
        <v>6960000</v>
      </c>
      <c r="Q584">
        <v>2</v>
      </c>
      <c r="R584">
        <v>2</v>
      </c>
      <c r="S584">
        <v>50000</v>
      </c>
      <c r="T584">
        <v>250000</v>
      </c>
      <c r="U584">
        <v>5000</v>
      </c>
      <c r="V584">
        <f>Tabla1_2[[#This Row],[SALARIO]]/100*8.4</f>
        <v>97440</v>
      </c>
      <c r="W584">
        <f>Tabla1_2[[#This Row],[Seguridad social]]/2</f>
        <v>48720</v>
      </c>
      <c r="X584">
        <f>Tabla1_2[[#This Row],[Seguridad social]]-Tabla1_2[[#This Row],[salud 4%]]</f>
        <v>48720</v>
      </c>
      <c r="Y584">
        <f>Tabla1_2[[#This Row],[Base Minima]]/30*4</f>
        <v>77333.333333333328</v>
      </c>
      <c r="Z584">
        <f>Tabla1_2[[#This Row],[Fondo de Empleados]]+Tabla1_2[[#This Row],[Seguridad social]]</f>
        <v>174773.33333333331</v>
      </c>
      <c r="AA584">
        <f>Tabla1_2[[#This Row],[SALARIO]]/100*1.4</f>
        <v>16239.999999999998</v>
      </c>
      <c r="AB584">
        <f>Tabla1_2[[#This Row],[Base Minima]]/15*1.5</f>
        <v>58000</v>
      </c>
      <c r="AC584">
        <v>0</v>
      </c>
      <c r="AD584">
        <v>0</v>
      </c>
      <c r="AE584">
        <f>Tabla1_2[[#This Row],[Salario t]]/100*2</f>
        <v>11600</v>
      </c>
      <c r="AF584">
        <f>Tabla1_2[[#This Row],[Censantias]]/100*5</f>
        <v>580</v>
      </c>
      <c r="AG584">
        <f>Tabla1_2[[#This Row],[SALARIO]]/30*2</f>
        <v>77333.333333333328</v>
      </c>
      <c r="AH584">
        <v>0</v>
      </c>
      <c r="AI584">
        <f>Tabla1_2[[#This Row],[Prima]]+Tabla1_2[[#This Row],[Censantias]]+Tabla1_2[[#This Row],[Base Minima]]+Tabla1_2[[#This Row],[Subsidio de Transporte]]</f>
        <v>750133.33333333337</v>
      </c>
      <c r="AJ584">
        <f>Tabla1_2[[#This Row],[Pago Neto]]*24</f>
        <v>18003200</v>
      </c>
      <c r="AK584">
        <v>0</v>
      </c>
      <c r="AL584">
        <v>20000</v>
      </c>
      <c r="AM584">
        <v>15</v>
      </c>
    </row>
    <row r="585" spans="1:39" x14ac:dyDescent="0.35">
      <c r="A585" t="s">
        <v>5259</v>
      </c>
      <c r="B585" t="s">
        <v>591</v>
      </c>
      <c r="C585" s="1">
        <v>36060</v>
      </c>
      <c r="D585" t="s">
        <v>2102</v>
      </c>
      <c r="E585" t="s">
        <v>1963</v>
      </c>
      <c r="F585" t="s">
        <v>4259</v>
      </c>
      <c r="G585" t="s">
        <v>3269</v>
      </c>
      <c r="H585" s="1">
        <v>38592.106006944443</v>
      </c>
      <c r="I585" t="s">
        <v>3675</v>
      </c>
      <c r="J585">
        <v>1160000</v>
      </c>
      <c r="K585">
        <v>15</v>
      </c>
      <c r="L585">
        <f>Tabla1_2[[#This Row],[SALARIO]]/30*Tabla1_2[[#This Row],[Dias Liquidados]]</f>
        <v>580000</v>
      </c>
      <c r="M585">
        <f>Tabla1_2[[#This Row],[SALARIO]]/100*14/2</f>
        <v>81200</v>
      </c>
      <c r="N585">
        <v>1</v>
      </c>
      <c r="O585">
        <f>Tabla1_2[[#This Row],[Salario t]]*Tabla1_2[[#This Row],['# de Salarios Minimos]]</f>
        <v>580000</v>
      </c>
      <c r="P585">
        <f>Tabla1_2[[#This Row],[Salario t]]*12</f>
        <v>6960000</v>
      </c>
      <c r="Q585">
        <v>2</v>
      </c>
      <c r="R585">
        <v>2</v>
      </c>
      <c r="S585">
        <v>50000</v>
      </c>
      <c r="T585">
        <v>250000</v>
      </c>
      <c r="U585">
        <v>5000</v>
      </c>
      <c r="V585">
        <f>Tabla1_2[[#This Row],[SALARIO]]/100*8.4</f>
        <v>97440</v>
      </c>
      <c r="W585">
        <f>Tabla1_2[[#This Row],[Seguridad social]]/2</f>
        <v>48720</v>
      </c>
      <c r="X585">
        <f>Tabla1_2[[#This Row],[Seguridad social]]-Tabla1_2[[#This Row],[salud 4%]]</f>
        <v>48720</v>
      </c>
      <c r="Y585">
        <f>Tabla1_2[[#This Row],[Base Minima]]/30*4</f>
        <v>77333.333333333328</v>
      </c>
      <c r="Z585">
        <f>Tabla1_2[[#This Row],[Fondo de Empleados]]+Tabla1_2[[#This Row],[Seguridad social]]</f>
        <v>174773.33333333331</v>
      </c>
      <c r="AA585">
        <f>Tabla1_2[[#This Row],[SALARIO]]/100*1.4</f>
        <v>16239.999999999998</v>
      </c>
      <c r="AB585">
        <f>Tabla1_2[[#This Row],[Base Minima]]/15*1.5</f>
        <v>58000</v>
      </c>
      <c r="AC585">
        <v>0</v>
      </c>
      <c r="AD585">
        <v>0</v>
      </c>
      <c r="AE585">
        <f>Tabla1_2[[#This Row],[Salario t]]/100*2</f>
        <v>11600</v>
      </c>
      <c r="AF585">
        <f>Tabla1_2[[#This Row],[Censantias]]/100*5</f>
        <v>580</v>
      </c>
      <c r="AG585">
        <f>Tabla1_2[[#This Row],[SALARIO]]/30*2</f>
        <v>77333.333333333328</v>
      </c>
      <c r="AH585">
        <v>0</v>
      </c>
      <c r="AI585">
        <f>Tabla1_2[[#This Row],[Prima]]+Tabla1_2[[#This Row],[Censantias]]+Tabla1_2[[#This Row],[Base Minima]]+Tabla1_2[[#This Row],[Subsidio de Transporte]]</f>
        <v>750133.33333333337</v>
      </c>
      <c r="AJ585">
        <f>Tabla1_2[[#This Row],[Pago Neto]]*24</f>
        <v>18003200</v>
      </c>
      <c r="AK585">
        <v>0</v>
      </c>
      <c r="AL585">
        <v>20000</v>
      </c>
      <c r="AM585">
        <v>15</v>
      </c>
    </row>
    <row r="586" spans="1:39" x14ac:dyDescent="0.35">
      <c r="A586" t="s">
        <v>5260</v>
      </c>
      <c r="B586" t="s">
        <v>592</v>
      </c>
      <c r="C586" s="1">
        <v>31952</v>
      </c>
      <c r="D586" t="s">
        <v>2103</v>
      </c>
      <c r="E586" t="s">
        <v>2104</v>
      </c>
      <c r="F586" t="s">
        <v>4260</v>
      </c>
      <c r="G586" t="s">
        <v>3270</v>
      </c>
      <c r="H586" s="1">
        <v>39371.01489583333</v>
      </c>
      <c r="I586" t="s">
        <v>3672</v>
      </c>
      <c r="J586">
        <v>1160000</v>
      </c>
      <c r="K586">
        <v>15</v>
      </c>
      <c r="L586">
        <f>Tabla1_2[[#This Row],[SALARIO]]/30*Tabla1_2[[#This Row],[Dias Liquidados]]</f>
        <v>580000</v>
      </c>
      <c r="M586">
        <f>Tabla1_2[[#This Row],[SALARIO]]/100*14/2</f>
        <v>81200</v>
      </c>
      <c r="N586">
        <v>1</v>
      </c>
      <c r="O586">
        <f>Tabla1_2[[#This Row],[Salario t]]*Tabla1_2[[#This Row],['# de Salarios Minimos]]</f>
        <v>580000</v>
      </c>
      <c r="P586">
        <f>Tabla1_2[[#This Row],[Salario t]]*12</f>
        <v>6960000</v>
      </c>
      <c r="Q586">
        <v>2</v>
      </c>
      <c r="R586">
        <v>2</v>
      </c>
      <c r="S586">
        <v>50000</v>
      </c>
      <c r="T586">
        <v>250000</v>
      </c>
      <c r="U586">
        <v>5000</v>
      </c>
      <c r="V586">
        <f>Tabla1_2[[#This Row],[SALARIO]]/100*8.4</f>
        <v>97440</v>
      </c>
      <c r="W586">
        <f>Tabla1_2[[#This Row],[Seguridad social]]/2</f>
        <v>48720</v>
      </c>
      <c r="X586">
        <f>Tabla1_2[[#This Row],[Seguridad social]]-Tabla1_2[[#This Row],[salud 4%]]</f>
        <v>48720</v>
      </c>
      <c r="Y586">
        <f>Tabla1_2[[#This Row],[Base Minima]]/30*4</f>
        <v>77333.333333333328</v>
      </c>
      <c r="Z586">
        <f>Tabla1_2[[#This Row],[Fondo de Empleados]]+Tabla1_2[[#This Row],[Seguridad social]]</f>
        <v>174773.33333333331</v>
      </c>
      <c r="AA586">
        <f>Tabla1_2[[#This Row],[SALARIO]]/100*1.4</f>
        <v>16239.999999999998</v>
      </c>
      <c r="AB586">
        <f>Tabla1_2[[#This Row],[Base Minima]]/15*1.5</f>
        <v>58000</v>
      </c>
      <c r="AC586">
        <v>0</v>
      </c>
      <c r="AD586">
        <v>0</v>
      </c>
      <c r="AE586">
        <f>Tabla1_2[[#This Row],[Salario t]]/100*2</f>
        <v>11600</v>
      </c>
      <c r="AF586">
        <f>Tabla1_2[[#This Row],[Censantias]]/100*5</f>
        <v>580</v>
      </c>
      <c r="AG586">
        <f>Tabla1_2[[#This Row],[SALARIO]]/30*2</f>
        <v>77333.333333333328</v>
      </c>
      <c r="AH586">
        <v>0</v>
      </c>
      <c r="AI586">
        <f>Tabla1_2[[#This Row],[Prima]]+Tabla1_2[[#This Row],[Censantias]]+Tabla1_2[[#This Row],[Base Minima]]+Tabla1_2[[#This Row],[Subsidio de Transporte]]</f>
        <v>750133.33333333337</v>
      </c>
      <c r="AJ586">
        <f>Tabla1_2[[#This Row],[Pago Neto]]*24</f>
        <v>18003200</v>
      </c>
      <c r="AK586">
        <v>0</v>
      </c>
      <c r="AL586">
        <v>20000</v>
      </c>
      <c r="AM586">
        <v>15</v>
      </c>
    </row>
    <row r="587" spans="1:39" x14ac:dyDescent="0.35">
      <c r="A587" t="s">
        <v>5261</v>
      </c>
      <c r="B587" t="s">
        <v>593</v>
      </c>
      <c r="C587" s="1">
        <v>35842</v>
      </c>
      <c r="D587" t="s">
        <v>1963</v>
      </c>
      <c r="E587" t="s">
        <v>2105</v>
      </c>
      <c r="F587" t="s">
        <v>4261</v>
      </c>
      <c r="G587" t="s">
        <v>3271</v>
      </c>
      <c r="H587" s="1">
        <v>43301.497546296298</v>
      </c>
      <c r="I587" t="s">
        <v>3672</v>
      </c>
      <c r="J587">
        <v>1160000</v>
      </c>
      <c r="K587">
        <v>15</v>
      </c>
      <c r="L587">
        <f>Tabla1_2[[#This Row],[SALARIO]]/30*Tabla1_2[[#This Row],[Dias Liquidados]]</f>
        <v>580000</v>
      </c>
      <c r="M587">
        <f>Tabla1_2[[#This Row],[SALARIO]]/100*14/2</f>
        <v>81200</v>
      </c>
      <c r="N587">
        <v>1</v>
      </c>
      <c r="O587">
        <f>Tabla1_2[[#This Row],[Salario t]]*Tabla1_2[[#This Row],['# de Salarios Minimos]]</f>
        <v>580000</v>
      </c>
      <c r="P587">
        <f>Tabla1_2[[#This Row],[Salario t]]*12</f>
        <v>6960000</v>
      </c>
      <c r="Q587">
        <v>2</v>
      </c>
      <c r="R587">
        <v>2</v>
      </c>
      <c r="S587">
        <v>50000</v>
      </c>
      <c r="T587">
        <v>250000</v>
      </c>
      <c r="U587">
        <v>5000</v>
      </c>
      <c r="V587">
        <f>Tabla1_2[[#This Row],[SALARIO]]/100*8.4</f>
        <v>97440</v>
      </c>
      <c r="W587">
        <f>Tabla1_2[[#This Row],[Seguridad social]]/2</f>
        <v>48720</v>
      </c>
      <c r="X587">
        <f>Tabla1_2[[#This Row],[Seguridad social]]-Tabla1_2[[#This Row],[salud 4%]]</f>
        <v>48720</v>
      </c>
      <c r="Y587">
        <f>Tabla1_2[[#This Row],[Base Minima]]/30*4</f>
        <v>77333.333333333328</v>
      </c>
      <c r="Z587">
        <f>Tabla1_2[[#This Row],[Fondo de Empleados]]+Tabla1_2[[#This Row],[Seguridad social]]</f>
        <v>174773.33333333331</v>
      </c>
      <c r="AA587">
        <f>Tabla1_2[[#This Row],[SALARIO]]/100*1.4</f>
        <v>16239.999999999998</v>
      </c>
      <c r="AB587">
        <f>Tabla1_2[[#This Row],[Base Minima]]/15*1.5</f>
        <v>58000</v>
      </c>
      <c r="AC587">
        <v>0</v>
      </c>
      <c r="AD587">
        <v>0</v>
      </c>
      <c r="AE587">
        <f>Tabla1_2[[#This Row],[Salario t]]/100*2</f>
        <v>11600</v>
      </c>
      <c r="AF587">
        <f>Tabla1_2[[#This Row],[Censantias]]/100*5</f>
        <v>580</v>
      </c>
      <c r="AG587">
        <f>Tabla1_2[[#This Row],[SALARIO]]/30*2</f>
        <v>77333.333333333328</v>
      </c>
      <c r="AH587">
        <v>0</v>
      </c>
      <c r="AI587">
        <f>Tabla1_2[[#This Row],[Prima]]+Tabla1_2[[#This Row],[Censantias]]+Tabla1_2[[#This Row],[Base Minima]]+Tabla1_2[[#This Row],[Subsidio de Transporte]]</f>
        <v>750133.33333333337</v>
      </c>
      <c r="AJ587">
        <f>Tabla1_2[[#This Row],[Pago Neto]]*24</f>
        <v>18003200</v>
      </c>
      <c r="AK587">
        <v>0</v>
      </c>
      <c r="AL587">
        <v>20000</v>
      </c>
      <c r="AM587">
        <v>15</v>
      </c>
    </row>
    <row r="588" spans="1:39" x14ac:dyDescent="0.35">
      <c r="A588" t="s">
        <v>5262</v>
      </c>
      <c r="B588" t="s">
        <v>594</v>
      </c>
      <c r="C588" s="1">
        <v>26044</v>
      </c>
      <c r="D588" t="s">
        <v>2106</v>
      </c>
      <c r="E588" t="s">
        <v>1963</v>
      </c>
      <c r="F588" t="s">
        <v>4262</v>
      </c>
      <c r="G588" t="s">
        <v>3272</v>
      </c>
      <c r="H588" s="1">
        <v>39936.895613425928</v>
      </c>
      <c r="I588" t="s">
        <v>3673</v>
      </c>
      <c r="J588">
        <v>1160000</v>
      </c>
      <c r="K588">
        <v>15</v>
      </c>
      <c r="L588">
        <f>Tabla1_2[[#This Row],[SALARIO]]/30*Tabla1_2[[#This Row],[Dias Liquidados]]</f>
        <v>580000</v>
      </c>
      <c r="M588">
        <f>Tabla1_2[[#This Row],[SALARIO]]/100*14/2</f>
        <v>81200</v>
      </c>
      <c r="N588">
        <v>1</v>
      </c>
      <c r="O588">
        <f>Tabla1_2[[#This Row],[Salario t]]*Tabla1_2[[#This Row],['# de Salarios Minimos]]</f>
        <v>580000</v>
      </c>
      <c r="P588">
        <f>Tabla1_2[[#This Row],[Salario t]]*12</f>
        <v>6960000</v>
      </c>
      <c r="Q588">
        <v>2</v>
      </c>
      <c r="R588">
        <v>2</v>
      </c>
      <c r="S588">
        <v>50000</v>
      </c>
      <c r="T588">
        <v>250000</v>
      </c>
      <c r="U588">
        <v>5000</v>
      </c>
      <c r="V588">
        <f>Tabla1_2[[#This Row],[SALARIO]]/100*8.4</f>
        <v>97440</v>
      </c>
      <c r="W588">
        <f>Tabla1_2[[#This Row],[Seguridad social]]/2</f>
        <v>48720</v>
      </c>
      <c r="X588">
        <f>Tabla1_2[[#This Row],[Seguridad social]]-Tabla1_2[[#This Row],[salud 4%]]</f>
        <v>48720</v>
      </c>
      <c r="Y588">
        <f>Tabla1_2[[#This Row],[Base Minima]]/30*4</f>
        <v>77333.333333333328</v>
      </c>
      <c r="Z588">
        <f>Tabla1_2[[#This Row],[Fondo de Empleados]]+Tabla1_2[[#This Row],[Seguridad social]]</f>
        <v>174773.33333333331</v>
      </c>
      <c r="AA588">
        <f>Tabla1_2[[#This Row],[SALARIO]]/100*1.4</f>
        <v>16239.999999999998</v>
      </c>
      <c r="AB588">
        <f>Tabla1_2[[#This Row],[Base Minima]]/15*1.5</f>
        <v>58000</v>
      </c>
      <c r="AC588">
        <v>0</v>
      </c>
      <c r="AD588">
        <v>0</v>
      </c>
      <c r="AE588">
        <f>Tabla1_2[[#This Row],[Salario t]]/100*2</f>
        <v>11600</v>
      </c>
      <c r="AF588">
        <f>Tabla1_2[[#This Row],[Censantias]]/100*5</f>
        <v>580</v>
      </c>
      <c r="AG588">
        <f>Tabla1_2[[#This Row],[SALARIO]]/30*2</f>
        <v>77333.333333333328</v>
      </c>
      <c r="AH588">
        <v>0</v>
      </c>
      <c r="AI588">
        <f>Tabla1_2[[#This Row],[Prima]]+Tabla1_2[[#This Row],[Censantias]]+Tabla1_2[[#This Row],[Base Minima]]+Tabla1_2[[#This Row],[Subsidio de Transporte]]</f>
        <v>750133.33333333337</v>
      </c>
      <c r="AJ588">
        <f>Tabla1_2[[#This Row],[Pago Neto]]*24</f>
        <v>18003200</v>
      </c>
      <c r="AK588">
        <v>0</v>
      </c>
      <c r="AL588">
        <v>20000</v>
      </c>
      <c r="AM588">
        <v>15</v>
      </c>
    </row>
    <row r="589" spans="1:39" x14ac:dyDescent="0.35">
      <c r="A589" t="s">
        <v>5263</v>
      </c>
      <c r="B589" t="s">
        <v>595</v>
      </c>
      <c r="C589" s="1">
        <v>36283</v>
      </c>
      <c r="D589" t="s">
        <v>2107</v>
      </c>
      <c r="E589" t="s">
        <v>2108</v>
      </c>
      <c r="F589" t="s">
        <v>4263</v>
      </c>
      <c r="G589" t="s">
        <v>3273</v>
      </c>
      <c r="H589" s="1">
        <v>40486.182800925926</v>
      </c>
      <c r="I589" t="s">
        <v>3675</v>
      </c>
      <c r="J589">
        <v>1160000</v>
      </c>
      <c r="K589">
        <v>15</v>
      </c>
      <c r="L589">
        <f>Tabla1_2[[#This Row],[SALARIO]]/30*Tabla1_2[[#This Row],[Dias Liquidados]]</f>
        <v>580000</v>
      </c>
      <c r="M589">
        <f>Tabla1_2[[#This Row],[SALARIO]]/100*14/2</f>
        <v>81200</v>
      </c>
      <c r="N589">
        <v>2</v>
      </c>
      <c r="O589">
        <f>Tabla1_2[[#This Row],[Salario t]]*Tabla1_2[[#This Row],['# de Salarios Minimos]]</f>
        <v>1160000</v>
      </c>
      <c r="P589">
        <f>Tabla1_2[[#This Row],[Salario t]]*12</f>
        <v>6960000</v>
      </c>
      <c r="Q589">
        <v>2</v>
      </c>
      <c r="R589">
        <v>2</v>
      </c>
      <c r="S589">
        <v>50000</v>
      </c>
      <c r="T589">
        <v>250000</v>
      </c>
      <c r="U589">
        <v>5000</v>
      </c>
      <c r="V589">
        <f>Tabla1_2[[#This Row],[SALARIO]]/100*8.4</f>
        <v>97440</v>
      </c>
      <c r="W589">
        <f>Tabla1_2[[#This Row],[Seguridad social]]/2</f>
        <v>48720</v>
      </c>
      <c r="X589">
        <f>Tabla1_2[[#This Row],[Seguridad social]]-Tabla1_2[[#This Row],[salud 4%]]</f>
        <v>48720</v>
      </c>
      <c r="Y589">
        <f>Tabla1_2[[#This Row],[Base Minima]]/30*4</f>
        <v>154666.66666666666</v>
      </c>
      <c r="Z589">
        <f>Tabla1_2[[#This Row],[Fondo de Empleados]]+Tabla1_2[[#This Row],[Seguridad social]]</f>
        <v>252106.66666666666</v>
      </c>
      <c r="AA589">
        <f>Tabla1_2[[#This Row],[SALARIO]]/100*1.4</f>
        <v>16239.999999999998</v>
      </c>
      <c r="AB589">
        <f>Tabla1_2[[#This Row],[Base Minima]]/15*1.5</f>
        <v>116000</v>
      </c>
      <c r="AC589">
        <v>0</v>
      </c>
      <c r="AD589">
        <v>0</v>
      </c>
      <c r="AE589">
        <f>Tabla1_2[[#This Row],[Salario t]]/100*2</f>
        <v>11600</v>
      </c>
      <c r="AF589">
        <f>Tabla1_2[[#This Row],[Censantias]]/100*5</f>
        <v>580</v>
      </c>
      <c r="AG589">
        <f>Tabla1_2[[#This Row],[SALARIO]]/30*2</f>
        <v>77333.333333333328</v>
      </c>
      <c r="AH589">
        <v>0</v>
      </c>
      <c r="AI589">
        <f>Tabla1_2[[#This Row],[Prima]]+Tabla1_2[[#This Row],[Censantias]]+Tabla1_2[[#This Row],[Base Minima]]+Tabla1_2[[#This Row],[Subsidio de Transporte]]</f>
        <v>1330133.3333333333</v>
      </c>
      <c r="AJ589">
        <f>Tabla1_2[[#This Row],[Pago Neto]]*24</f>
        <v>31923200</v>
      </c>
      <c r="AK589">
        <v>0</v>
      </c>
      <c r="AL589">
        <v>20000</v>
      </c>
      <c r="AM589">
        <v>15</v>
      </c>
    </row>
    <row r="590" spans="1:39" x14ac:dyDescent="0.35">
      <c r="A590" t="s">
        <v>5264</v>
      </c>
      <c r="B590" t="s">
        <v>596</v>
      </c>
      <c r="C590" s="1">
        <v>34631</v>
      </c>
      <c r="D590" t="s">
        <v>1963</v>
      </c>
      <c r="E590" t="s">
        <v>2109</v>
      </c>
      <c r="F590" t="s">
        <v>4264</v>
      </c>
      <c r="G590" t="s">
        <v>3274</v>
      </c>
      <c r="H590" s="1">
        <v>42386.730578703704</v>
      </c>
      <c r="I590" t="s">
        <v>3673</v>
      </c>
      <c r="J590">
        <v>1160000</v>
      </c>
      <c r="K590">
        <v>15</v>
      </c>
      <c r="L590">
        <f>Tabla1_2[[#This Row],[SALARIO]]/30*Tabla1_2[[#This Row],[Dias Liquidados]]</f>
        <v>580000</v>
      </c>
      <c r="M590">
        <f>Tabla1_2[[#This Row],[SALARIO]]/100*14/2</f>
        <v>81200</v>
      </c>
      <c r="N590">
        <v>2</v>
      </c>
      <c r="O590">
        <f>Tabla1_2[[#This Row],[Salario t]]*Tabla1_2[[#This Row],['# de Salarios Minimos]]</f>
        <v>1160000</v>
      </c>
      <c r="P590">
        <f>Tabla1_2[[#This Row],[Salario t]]*12</f>
        <v>6960000</v>
      </c>
      <c r="Q590">
        <v>2</v>
      </c>
      <c r="R590">
        <v>2</v>
      </c>
      <c r="S590">
        <v>50000</v>
      </c>
      <c r="T590">
        <v>250000</v>
      </c>
      <c r="U590">
        <v>5000</v>
      </c>
      <c r="V590">
        <f>Tabla1_2[[#This Row],[SALARIO]]/100*8.4</f>
        <v>97440</v>
      </c>
      <c r="W590">
        <f>Tabla1_2[[#This Row],[Seguridad social]]/2</f>
        <v>48720</v>
      </c>
      <c r="X590">
        <f>Tabla1_2[[#This Row],[Seguridad social]]-Tabla1_2[[#This Row],[salud 4%]]</f>
        <v>48720</v>
      </c>
      <c r="Y590">
        <f>Tabla1_2[[#This Row],[Base Minima]]/30*4</f>
        <v>154666.66666666666</v>
      </c>
      <c r="Z590">
        <f>Tabla1_2[[#This Row],[Fondo de Empleados]]+Tabla1_2[[#This Row],[Seguridad social]]</f>
        <v>252106.66666666666</v>
      </c>
      <c r="AA590">
        <f>Tabla1_2[[#This Row],[SALARIO]]/100*1.4</f>
        <v>16239.999999999998</v>
      </c>
      <c r="AB590">
        <f>Tabla1_2[[#This Row],[Base Minima]]/15*1.5</f>
        <v>116000</v>
      </c>
      <c r="AC590">
        <v>0</v>
      </c>
      <c r="AD590">
        <v>0</v>
      </c>
      <c r="AE590">
        <f>Tabla1_2[[#This Row],[Salario t]]/100*2</f>
        <v>11600</v>
      </c>
      <c r="AF590">
        <f>Tabla1_2[[#This Row],[Censantias]]/100*5</f>
        <v>580</v>
      </c>
      <c r="AG590">
        <f>Tabla1_2[[#This Row],[SALARIO]]/30*2</f>
        <v>77333.333333333328</v>
      </c>
      <c r="AH590">
        <v>0</v>
      </c>
      <c r="AI590">
        <f>Tabla1_2[[#This Row],[Prima]]+Tabla1_2[[#This Row],[Censantias]]+Tabla1_2[[#This Row],[Base Minima]]+Tabla1_2[[#This Row],[Subsidio de Transporte]]</f>
        <v>1330133.3333333333</v>
      </c>
      <c r="AJ590">
        <f>Tabla1_2[[#This Row],[Pago Neto]]*24</f>
        <v>31923200</v>
      </c>
      <c r="AK590">
        <v>0</v>
      </c>
      <c r="AL590">
        <v>20000</v>
      </c>
      <c r="AM590">
        <v>15</v>
      </c>
    </row>
    <row r="591" spans="1:39" x14ac:dyDescent="0.35">
      <c r="A591" t="s">
        <v>5265</v>
      </c>
      <c r="B591" t="s">
        <v>597</v>
      </c>
      <c r="C591" s="1">
        <v>31545</v>
      </c>
      <c r="D591" t="s">
        <v>2110</v>
      </c>
      <c r="E591" t="s">
        <v>1963</v>
      </c>
      <c r="F591" t="s">
        <v>4265</v>
      </c>
      <c r="G591" t="s">
        <v>3275</v>
      </c>
      <c r="H591" s="1">
        <v>41438.115879629629</v>
      </c>
      <c r="I591" t="s">
        <v>3673</v>
      </c>
      <c r="J591">
        <v>1160000</v>
      </c>
      <c r="K591">
        <v>15</v>
      </c>
      <c r="L591">
        <f>Tabla1_2[[#This Row],[SALARIO]]/30*Tabla1_2[[#This Row],[Dias Liquidados]]</f>
        <v>580000</v>
      </c>
      <c r="M591">
        <f>Tabla1_2[[#This Row],[SALARIO]]/100*14/2</f>
        <v>81200</v>
      </c>
      <c r="N591">
        <v>2</v>
      </c>
      <c r="O591">
        <f>Tabla1_2[[#This Row],[Salario t]]*Tabla1_2[[#This Row],['# de Salarios Minimos]]</f>
        <v>1160000</v>
      </c>
      <c r="P591">
        <f>Tabla1_2[[#This Row],[Salario t]]*12</f>
        <v>6960000</v>
      </c>
      <c r="Q591">
        <v>2</v>
      </c>
      <c r="R591">
        <v>2</v>
      </c>
      <c r="S591">
        <v>50000</v>
      </c>
      <c r="T591">
        <v>250000</v>
      </c>
      <c r="U591">
        <v>5000</v>
      </c>
      <c r="V591">
        <f>Tabla1_2[[#This Row],[SALARIO]]/100*8.4</f>
        <v>97440</v>
      </c>
      <c r="W591">
        <f>Tabla1_2[[#This Row],[Seguridad social]]/2</f>
        <v>48720</v>
      </c>
      <c r="X591">
        <f>Tabla1_2[[#This Row],[Seguridad social]]-Tabla1_2[[#This Row],[salud 4%]]</f>
        <v>48720</v>
      </c>
      <c r="Y591">
        <f>Tabla1_2[[#This Row],[Base Minima]]/30*4</f>
        <v>154666.66666666666</v>
      </c>
      <c r="Z591">
        <f>Tabla1_2[[#This Row],[Fondo de Empleados]]+Tabla1_2[[#This Row],[Seguridad social]]</f>
        <v>252106.66666666666</v>
      </c>
      <c r="AA591">
        <f>Tabla1_2[[#This Row],[SALARIO]]/100*1.4</f>
        <v>16239.999999999998</v>
      </c>
      <c r="AB591">
        <f>Tabla1_2[[#This Row],[Base Minima]]/15*1.5</f>
        <v>116000</v>
      </c>
      <c r="AC591">
        <v>0</v>
      </c>
      <c r="AD591">
        <v>0</v>
      </c>
      <c r="AE591">
        <f>Tabla1_2[[#This Row],[Salario t]]/100*2</f>
        <v>11600</v>
      </c>
      <c r="AF591">
        <f>Tabla1_2[[#This Row],[Censantias]]/100*5</f>
        <v>580</v>
      </c>
      <c r="AG591">
        <f>Tabla1_2[[#This Row],[SALARIO]]/30*2</f>
        <v>77333.333333333328</v>
      </c>
      <c r="AH591">
        <v>0</v>
      </c>
      <c r="AI591">
        <f>Tabla1_2[[#This Row],[Prima]]+Tabla1_2[[#This Row],[Censantias]]+Tabla1_2[[#This Row],[Base Minima]]+Tabla1_2[[#This Row],[Subsidio de Transporte]]</f>
        <v>1330133.3333333333</v>
      </c>
      <c r="AJ591">
        <f>Tabla1_2[[#This Row],[Pago Neto]]*24</f>
        <v>31923200</v>
      </c>
      <c r="AK591">
        <v>0</v>
      </c>
      <c r="AL591">
        <v>20000</v>
      </c>
      <c r="AM591">
        <v>15</v>
      </c>
    </row>
    <row r="592" spans="1:39" x14ac:dyDescent="0.35">
      <c r="A592" t="s">
        <v>5266</v>
      </c>
      <c r="B592" t="s">
        <v>598</v>
      </c>
      <c r="C592" s="1">
        <v>32766</v>
      </c>
      <c r="D592" t="s">
        <v>2111</v>
      </c>
      <c r="E592" t="s">
        <v>2112</v>
      </c>
      <c r="F592" t="s">
        <v>4266</v>
      </c>
      <c r="G592" t="s">
        <v>3276</v>
      </c>
      <c r="H592" s="1">
        <v>40982.447962962964</v>
      </c>
      <c r="I592" t="s">
        <v>3672</v>
      </c>
      <c r="J592">
        <v>1160000</v>
      </c>
      <c r="K592">
        <v>15</v>
      </c>
      <c r="L592">
        <f>Tabla1_2[[#This Row],[SALARIO]]/30*Tabla1_2[[#This Row],[Dias Liquidados]]</f>
        <v>580000</v>
      </c>
      <c r="M592">
        <f>Tabla1_2[[#This Row],[SALARIO]]/100*14/2</f>
        <v>81200</v>
      </c>
      <c r="N592">
        <v>4</v>
      </c>
      <c r="O592">
        <f>Tabla1_2[[#This Row],[Salario t]]*Tabla1_2[[#This Row],['# de Salarios Minimos]]</f>
        <v>2320000</v>
      </c>
      <c r="P592">
        <f>Tabla1_2[[#This Row],[Salario t]]*12</f>
        <v>6960000</v>
      </c>
      <c r="Q592">
        <v>2</v>
      </c>
      <c r="R592">
        <v>2</v>
      </c>
      <c r="S592">
        <v>50000</v>
      </c>
      <c r="T592">
        <v>250000</v>
      </c>
      <c r="U592">
        <v>5000</v>
      </c>
      <c r="V592">
        <f>Tabla1_2[[#This Row],[SALARIO]]/100*8.4</f>
        <v>97440</v>
      </c>
      <c r="W592">
        <f>Tabla1_2[[#This Row],[Seguridad social]]/2</f>
        <v>48720</v>
      </c>
      <c r="X592">
        <f>Tabla1_2[[#This Row],[Seguridad social]]-Tabla1_2[[#This Row],[salud 4%]]</f>
        <v>48720</v>
      </c>
      <c r="Y592">
        <f>Tabla1_2[[#This Row],[Base Minima]]/30*4</f>
        <v>309333.33333333331</v>
      </c>
      <c r="Z592">
        <f>Tabla1_2[[#This Row],[Fondo de Empleados]]+Tabla1_2[[#This Row],[Seguridad social]]</f>
        <v>406773.33333333331</v>
      </c>
      <c r="AA592">
        <f>Tabla1_2[[#This Row],[SALARIO]]/100*1.4</f>
        <v>16239.999999999998</v>
      </c>
      <c r="AB592">
        <f>Tabla1_2[[#This Row],[Base Minima]]/15*1.5</f>
        <v>232000</v>
      </c>
      <c r="AC592">
        <v>0</v>
      </c>
      <c r="AD592">
        <v>0</v>
      </c>
      <c r="AE592">
        <f>Tabla1_2[[#This Row],[Salario t]]/100*2</f>
        <v>11600</v>
      </c>
      <c r="AF592">
        <f>Tabla1_2[[#This Row],[Censantias]]/100*5</f>
        <v>580</v>
      </c>
      <c r="AG592">
        <f>Tabla1_2[[#This Row],[SALARIO]]/30*2</f>
        <v>77333.333333333328</v>
      </c>
      <c r="AH592">
        <v>0</v>
      </c>
      <c r="AI592">
        <f>Tabla1_2[[#This Row],[Prima]]+Tabla1_2[[#This Row],[Censantias]]+Tabla1_2[[#This Row],[Base Minima]]+Tabla1_2[[#This Row],[Subsidio de Transporte]]</f>
        <v>2490133.3333333335</v>
      </c>
      <c r="AJ592">
        <f>Tabla1_2[[#This Row],[Pago Neto]]*24</f>
        <v>59763200</v>
      </c>
      <c r="AK592">
        <v>0</v>
      </c>
      <c r="AL592">
        <v>20000</v>
      </c>
      <c r="AM592">
        <v>15</v>
      </c>
    </row>
    <row r="593" spans="1:39" x14ac:dyDescent="0.35">
      <c r="A593" t="s">
        <v>5267</v>
      </c>
      <c r="B593" t="s">
        <v>599</v>
      </c>
      <c r="C593" s="1">
        <v>32984</v>
      </c>
      <c r="D593" t="s">
        <v>1963</v>
      </c>
      <c r="E593" t="s">
        <v>2113</v>
      </c>
      <c r="F593" t="s">
        <v>4267</v>
      </c>
      <c r="G593" t="s">
        <v>3277</v>
      </c>
      <c r="H593" s="1">
        <v>40200.213240740741</v>
      </c>
      <c r="I593" t="s">
        <v>3673</v>
      </c>
      <c r="J593">
        <v>1160000</v>
      </c>
      <c r="K593">
        <v>15</v>
      </c>
      <c r="L593">
        <f>Tabla1_2[[#This Row],[SALARIO]]/30*Tabla1_2[[#This Row],[Dias Liquidados]]</f>
        <v>580000</v>
      </c>
      <c r="M593">
        <f>Tabla1_2[[#This Row],[SALARIO]]/100*14/2</f>
        <v>81200</v>
      </c>
      <c r="N593">
        <v>4</v>
      </c>
      <c r="O593">
        <f>Tabla1_2[[#This Row],[Salario t]]*Tabla1_2[[#This Row],['# de Salarios Minimos]]</f>
        <v>2320000</v>
      </c>
      <c r="P593">
        <f>Tabla1_2[[#This Row],[Salario t]]*12</f>
        <v>6960000</v>
      </c>
      <c r="Q593">
        <v>2</v>
      </c>
      <c r="R593">
        <v>2</v>
      </c>
      <c r="S593">
        <v>50000</v>
      </c>
      <c r="T593">
        <v>250000</v>
      </c>
      <c r="U593">
        <v>5000</v>
      </c>
      <c r="V593">
        <f>Tabla1_2[[#This Row],[SALARIO]]/100*8.4</f>
        <v>97440</v>
      </c>
      <c r="W593">
        <f>Tabla1_2[[#This Row],[Seguridad social]]/2</f>
        <v>48720</v>
      </c>
      <c r="X593">
        <f>Tabla1_2[[#This Row],[Seguridad social]]-Tabla1_2[[#This Row],[salud 4%]]</f>
        <v>48720</v>
      </c>
      <c r="Y593">
        <f>Tabla1_2[[#This Row],[Base Minima]]/30*4</f>
        <v>309333.33333333331</v>
      </c>
      <c r="Z593">
        <f>Tabla1_2[[#This Row],[Fondo de Empleados]]+Tabla1_2[[#This Row],[Seguridad social]]</f>
        <v>406773.33333333331</v>
      </c>
      <c r="AA593">
        <f>Tabla1_2[[#This Row],[SALARIO]]/100*1.4</f>
        <v>16239.999999999998</v>
      </c>
      <c r="AB593">
        <f>Tabla1_2[[#This Row],[Base Minima]]/15*1.5</f>
        <v>232000</v>
      </c>
      <c r="AC593">
        <v>0</v>
      </c>
      <c r="AD593">
        <v>0</v>
      </c>
      <c r="AE593">
        <f>Tabla1_2[[#This Row],[Salario t]]/100*2</f>
        <v>11600</v>
      </c>
      <c r="AF593">
        <f>Tabla1_2[[#This Row],[Censantias]]/100*5</f>
        <v>580</v>
      </c>
      <c r="AG593">
        <f>Tabla1_2[[#This Row],[SALARIO]]/30*2</f>
        <v>77333.333333333328</v>
      </c>
      <c r="AH593">
        <v>0</v>
      </c>
      <c r="AI593">
        <f>Tabla1_2[[#This Row],[Prima]]+Tabla1_2[[#This Row],[Censantias]]+Tabla1_2[[#This Row],[Base Minima]]+Tabla1_2[[#This Row],[Subsidio de Transporte]]</f>
        <v>2490133.3333333335</v>
      </c>
      <c r="AJ593">
        <f>Tabla1_2[[#This Row],[Pago Neto]]*24</f>
        <v>59763200</v>
      </c>
      <c r="AK593">
        <v>0</v>
      </c>
      <c r="AL593">
        <v>20000</v>
      </c>
      <c r="AM593">
        <v>15</v>
      </c>
    </row>
    <row r="594" spans="1:39" x14ac:dyDescent="0.35">
      <c r="A594" t="s">
        <v>5268</v>
      </c>
      <c r="B594" t="s">
        <v>600</v>
      </c>
      <c r="C594" s="1">
        <v>29723</v>
      </c>
      <c r="D594" t="s">
        <v>2114</v>
      </c>
      <c r="E594" t="s">
        <v>1963</v>
      </c>
      <c r="F594" t="s">
        <v>4268</v>
      </c>
      <c r="G594" t="s">
        <v>3278</v>
      </c>
      <c r="H594" s="1">
        <v>43453.252604166664</v>
      </c>
      <c r="I594" t="s">
        <v>3671</v>
      </c>
      <c r="J594">
        <v>1160000</v>
      </c>
      <c r="K594">
        <v>15</v>
      </c>
      <c r="L594">
        <f>Tabla1_2[[#This Row],[SALARIO]]/30*Tabla1_2[[#This Row],[Dias Liquidados]]</f>
        <v>580000</v>
      </c>
      <c r="M594">
        <f>Tabla1_2[[#This Row],[SALARIO]]/100*14/2</f>
        <v>81200</v>
      </c>
      <c r="N594">
        <v>4</v>
      </c>
      <c r="O594">
        <f>Tabla1_2[[#This Row],[Salario t]]*Tabla1_2[[#This Row],['# de Salarios Minimos]]</f>
        <v>2320000</v>
      </c>
      <c r="P594">
        <f>Tabla1_2[[#This Row],[Salario t]]*12</f>
        <v>6960000</v>
      </c>
      <c r="Q594">
        <v>2</v>
      </c>
      <c r="R594">
        <v>2</v>
      </c>
      <c r="S594">
        <v>50000</v>
      </c>
      <c r="T594">
        <v>250000</v>
      </c>
      <c r="U594">
        <v>5000</v>
      </c>
      <c r="V594">
        <f>Tabla1_2[[#This Row],[SALARIO]]/100*8.4</f>
        <v>97440</v>
      </c>
      <c r="W594">
        <f>Tabla1_2[[#This Row],[Seguridad social]]/2</f>
        <v>48720</v>
      </c>
      <c r="X594">
        <f>Tabla1_2[[#This Row],[Seguridad social]]-Tabla1_2[[#This Row],[salud 4%]]</f>
        <v>48720</v>
      </c>
      <c r="Y594">
        <f>Tabla1_2[[#This Row],[Base Minima]]/30*4</f>
        <v>309333.33333333331</v>
      </c>
      <c r="Z594">
        <f>Tabla1_2[[#This Row],[Fondo de Empleados]]+Tabla1_2[[#This Row],[Seguridad social]]</f>
        <v>406773.33333333331</v>
      </c>
      <c r="AA594">
        <f>Tabla1_2[[#This Row],[SALARIO]]/100*1.4</f>
        <v>16239.999999999998</v>
      </c>
      <c r="AB594">
        <f>Tabla1_2[[#This Row],[Base Minima]]/15*1.5</f>
        <v>232000</v>
      </c>
      <c r="AC594">
        <v>0</v>
      </c>
      <c r="AD594">
        <v>0</v>
      </c>
      <c r="AE594">
        <f>Tabla1_2[[#This Row],[Salario t]]/100*2</f>
        <v>11600</v>
      </c>
      <c r="AF594">
        <f>Tabla1_2[[#This Row],[Censantias]]/100*5</f>
        <v>580</v>
      </c>
      <c r="AG594">
        <f>Tabla1_2[[#This Row],[SALARIO]]/30*2</f>
        <v>77333.333333333328</v>
      </c>
      <c r="AH594">
        <v>0</v>
      </c>
      <c r="AI594">
        <f>Tabla1_2[[#This Row],[Prima]]+Tabla1_2[[#This Row],[Censantias]]+Tabla1_2[[#This Row],[Base Minima]]+Tabla1_2[[#This Row],[Subsidio de Transporte]]</f>
        <v>2490133.3333333335</v>
      </c>
      <c r="AJ594">
        <f>Tabla1_2[[#This Row],[Pago Neto]]*24</f>
        <v>59763200</v>
      </c>
      <c r="AK594">
        <v>0</v>
      </c>
      <c r="AL594">
        <v>20000</v>
      </c>
      <c r="AM594">
        <v>15</v>
      </c>
    </row>
    <row r="595" spans="1:39" x14ac:dyDescent="0.35">
      <c r="A595" t="s">
        <v>5269</v>
      </c>
      <c r="B595" t="s">
        <v>601</v>
      </c>
      <c r="C595" s="1">
        <v>29096</v>
      </c>
      <c r="D595" t="s">
        <v>2115</v>
      </c>
      <c r="E595" t="s">
        <v>2116</v>
      </c>
      <c r="F595" t="s">
        <v>4269</v>
      </c>
      <c r="G595" t="s">
        <v>3279</v>
      </c>
      <c r="H595" s="1">
        <v>40594.650312500002</v>
      </c>
      <c r="I595" t="s">
        <v>3674</v>
      </c>
      <c r="J595">
        <v>1160000</v>
      </c>
      <c r="K595">
        <v>15</v>
      </c>
      <c r="L595">
        <f>Tabla1_2[[#This Row],[SALARIO]]/30*Tabla1_2[[#This Row],[Dias Liquidados]]</f>
        <v>580000</v>
      </c>
      <c r="M595">
        <f>Tabla1_2[[#This Row],[SALARIO]]/100*14/2</f>
        <v>81200</v>
      </c>
      <c r="N595">
        <v>5</v>
      </c>
      <c r="O595">
        <f>Tabla1_2[[#This Row],[Salario t]]*Tabla1_2[[#This Row],['# de Salarios Minimos]]</f>
        <v>2900000</v>
      </c>
      <c r="P595">
        <f>Tabla1_2[[#This Row],[Salario t]]*12</f>
        <v>6960000</v>
      </c>
      <c r="Q595">
        <v>2</v>
      </c>
      <c r="R595">
        <v>2</v>
      </c>
      <c r="S595">
        <v>50000</v>
      </c>
      <c r="T595">
        <v>250000</v>
      </c>
      <c r="U595">
        <v>5000</v>
      </c>
      <c r="V595">
        <f>Tabla1_2[[#This Row],[SALARIO]]/100*8.4</f>
        <v>97440</v>
      </c>
      <c r="W595">
        <f>Tabla1_2[[#This Row],[Seguridad social]]/2</f>
        <v>48720</v>
      </c>
      <c r="X595">
        <f>Tabla1_2[[#This Row],[Seguridad social]]-Tabla1_2[[#This Row],[salud 4%]]</f>
        <v>48720</v>
      </c>
      <c r="Y595">
        <f>Tabla1_2[[#This Row],[Base Minima]]/30*4</f>
        <v>386666.66666666669</v>
      </c>
      <c r="Z595">
        <f>Tabla1_2[[#This Row],[Fondo de Empleados]]+Tabla1_2[[#This Row],[Seguridad social]]</f>
        <v>484106.66666666669</v>
      </c>
      <c r="AA595">
        <f>Tabla1_2[[#This Row],[SALARIO]]/100*1.4</f>
        <v>16239.999999999998</v>
      </c>
      <c r="AB595">
        <f>Tabla1_2[[#This Row],[Base Minima]]/15*1.5</f>
        <v>290000</v>
      </c>
      <c r="AC595">
        <v>0</v>
      </c>
      <c r="AD595">
        <v>0</v>
      </c>
      <c r="AE595">
        <f>Tabla1_2[[#This Row],[Salario t]]/100*2</f>
        <v>11600</v>
      </c>
      <c r="AF595">
        <f>Tabla1_2[[#This Row],[Censantias]]/100*5</f>
        <v>580</v>
      </c>
      <c r="AG595">
        <f>Tabla1_2[[#This Row],[SALARIO]]/30*2</f>
        <v>77333.333333333328</v>
      </c>
      <c r="AH595">
        <v>0</v>
      </c>
      <c r="AI595">
        <f>Tabla1_2[[#This Row],[Prima]]+Tabla1_2[[#This Row],[Censantias]]+Tabla1_2[[#This Row],[Base Minima]]+Tabla1_2[[#This Row],[Subsidio de Transporte]]</f>
        <v>3070133.3333333335</v>
      </c>
      <c r="AJ595">
        <f>Tabla1_2[[#This Row],[Pago Neto]]*24</f>
        <v>73683200</v>
      </c>
      <c r="AK595">
        <v>0</v>
      </c>
      <c r="AL595">
        <v>20000</v>
      </c>
      <c r="AM595">
        <v>15</v>
      </c>
    </row>
    <row r="596" spans="1:39" x14ac:dyDescent="0.35">
      <c r="A596" t="s">
        <v>5270</v>
      </c>
      <c r="B596" t="s">
        <v>602</v>
      </c>
      <c r="C596" s="1">
        <v>27056</v>
      </c>
      <c r="D596" t="s">
        <v>1963</v>
      </c>
      <c r="E596" t="s">
        <v>2117</v>
      </c>
      <c r="F596" t="s">
        <v>4270</v>
      </c>
      <c r="G596" t="s">
        <v>3280</v>
      </c>
      <c r="H596" s="1">
        <v>39415.045439814814</v>
      </c>
      <c r="I596" t="s">
        <v>3671</v>
      </c>
      <c r="J596">
        <v>1160000</v>
      </c>
      <c r="K596">
        <v>15</v>
      </c>
      <c r="L596">
        <f>Tabla1_2[[#This Row],[SALARIO]]/30*Tabla1_2[[#This Row],[Dias Liquidados]]</f>
        <v>580000</v>
      </c>
      <c r="M596">
        <f>Tabla1_2[[#This Row],[SALARIO]]/100*14/2</f>
        <v>81200</v>
      </c>
      <c r="N596">
        <v>5</v>
      </c>
      <c r="O596">
        <f>Tabla1_2[[#This Row],[Salario t]]*Tabla1_2[[#This Row],['# de Salarios Minimos]]</f>
        <v>2900000</v>
      </c>
      <c r="P596">
        <f>Tabla1_2[[#This Row],[Salario t]]*12</f>
        <v>6960000</v>
      </c>
      <c r="Q596">
        <v>2</v>
      </c>
      <c r="R596">
        <v>2</v>
      </c>
      <c r="S596">
        <v>50000</v>
      </c>
      <c r="T596">
        <v>250000</v>
      </c>
      <c r="U596">
        <v>5000</v>
      </c>
      <c r="V596">
        <f>Tabla1_2[[#This Row],[SALARIO]]/100*8.4</f>
        <v>97440</v>
      </c>
      <c r="W596">
        <f>Tabla1_2[[#This Row],[Seguridad social]]/2</f>
        <v>48720</v>
      </c>
      <c r="X596">
        <f>Tabla1_2[[#This Row],[Seguridad social]]-Tabla1_2[[#This Row],[salud 4%]]</f>
        <v>48720</v>
      </c>
      <c r="Y596">
        <f>Tabla1_2[[#This Row],[Base Minima]]/30*4</f>
        <v>386666.66666666669</v>
      </c>
      <c r="Z596">
        <f>Tabla1_2[[#This Row],[Fondo de Empleados]]+Tabla1_2[[#This Row],[Seguridad social]]</f>
        <v>484106.66666666669</v>
      </c>
      <c r="AA596">
        <f>Tabla1_2[[#This Row],[SALARIO]]/100*1.4</f>
        <v>16239.999999999998</v>
      </c>
      <c r="AB596">
        <f>Tabla1_2[[#This Row],[Base Minima]]/15*1.5</f>
        <v>290000</v>
      </c>
      <c r="AC596">
        <v>0</v>
      </c>
      <c r="AD596">
        <v>0</v>
      </c>
      <c r="AE596">
        <f>Tabla1_2[[#This Row],[Salario t]]/100*2</f>
        <v>11600</v>
      </c>
      <c r="AF596">
        <f>Tabla1_2[[#This Row],[Censantias]]/100*5</f>
        <v>580</v>
      </c>
      <c r="AG596">
        <f>Tabla1_2[[#This Row],[SALARIO]]/30*2</f>
        <v>77333.333333333328</v>
      </c>
      <c r="AH596">
        <v>0</v>
      </c>
      <c r="AI596">
        <f>Tabla1_2[[#This Row],[Prima]]+Tabla1_2[[#This Row],[Censantias]]+Tabla1_2[[#This Row],[Base Minima]]+Tabla1_2[[#This Row],[Subsidio de Transporte]]</f>
        <v>3070133.3333333335</v>
      </c>
      <c r="AJ596">
        <f>Tabla1_2[[#This Row],[Pago Neto]]*24</f>
        <v>73683200</v>
      </c>
      <c r="AK596">
        <v>0</v>
      </c>
      <c r="AL596">
        <v>20000</v>
      </c>
      <c r="AM596">
        <v>15</v>
      </c>
    </row>
    <row r="597" spans="1:39" x14ac:dyDescent="0.35">
      <c r="A597" t="s">
        <v>5271</v>
      </c>
      <c r="B597" t="s">
        <v>603</v>
      </c>
      <c r="C597" s="1">
        <v>31626</v>
      </c>
      <c r="D597" t="s">
        <v>2118</v>
      </c>
      <c r="E597" t="s">
        <v>1963</v>
      </c>
      <c r="F597" t="s">
        <v>4271</v>
      </c>
      <c r="G597" t="s">
        <v>3281</v>
      </c>
      <c r="H597" s="1">
        <v>41820.083969907406</v>
      </c>
      <c r="I597" t="s">
        <v>3672</v>
      </c>
      <c r="J597">
        <v>1160000</v>
      </c>
      <c r="K597">
        <v>15</v>
      </c>
      <c r="L597">
        <f>Tabla1_2[[#This Row],[SALARIO]]/30*Tabla1_2[[#This Row],[Dias Liquidados]]</f>
        <v>580000</v>
      </c>
      <c r="M597">
        <f>Tabla1_2[[#This Row],[SALARIO]]/100*14/2</f>
        <v>81200</v>
      </c>
      <c r="N597">
        <v>6</v>
      </c>
      <c r="O597">
        <f>Tabla1_2[[#This Row],[Salario t]]*Tabla1_2[[#This Row],['# de Salarios Minimos]]</f>
        <v>3480000</v>
      </c>
      <c r="P597">
        <f>Tabla1_2[[#This Row],[Salario t]]*12</f>
        <v>6960000</v>
      </c>
      <c r="Q597">
        <v>2</v>
      </c>
      <c r="R597">
        <v>2</v>
      </c>
      <c r="S597">
        <v>50000</v>
      </c>
      <c r="T597">
        <v>250000</v>
      </c>
      <c r="U597">
        <v>5000</v>
      </c>
      <c r="V597">
        <f>Tabla1_2[[#This Row],[SALARIO]]/100*8.4</f>
        <v>97440</v>
      </c>
      <c r="W597">
        <f>Tabla1_2[[#This Row],[Seguridad social]]/2</f>
        <v>48720</v>
      </c>
      <c r="X597">
        <f>Tabla1_2[[#This Row],[Seguridad social]]-Tabla1_2[[#This Row],[salud 4%]]</f>
        <v>48720</v>
      </c>
      <c r="Y597">
        <f>Tabla1_2[[#This Row],[Base Minima]]/30*4</f>
        <v>464000</v>
      </c>
      <c r="Z597">
        <f>Tabla1_2[[#This Row],[Fondo de Empleados]]+Tabla1_2[[#This Row],[Seguridad social]]</f>
        <v>561440</v>
      </c>
      <c r="AA597">
        <f>Tabla1_2[[#This Row],[SALARIO]]/100*1.4</f>
        <v>16239.999999999998</v>
      </c>
      <c r="AB597">
        <f>Tabla1_2[[#This Row],[Base Minima]]/15*1.5</f>
        <v>348000</v>
      </c>
      <c r="AC597">
        <v>0</v>
      </c>
      <c r="AD597">
        <v>0</v>
      </c>
      <c r="AE597">
        <f>Tabla1_2[[#This Row],[Salario t]]/100*2</f>
        <v>11600</v>
      </c>
      <c r="AF597">
        <f>Tabla1_2[[#This Row],[Censantias]]/100*5</f>
        <v>580</v>
      </c>
      <c r="AG597">
        <f>Tabla1_2[[#This Row],[SALARIO]]/30*2</f>
        <v>77333.333333333328</v>
      </c>
      <c r="AH597">
        <v>0</v>
      </c>
      <c r="AI597">
        <f>Tabla1_2[[#This Row],[Prima]]+Tabla1_2[[#This Row],[Censantias]]+Tabla1_2[[#This Row],[Base Minima]]+Tabla1_2[[#This Row],[Subsidio de Transporte]]</f>
        <v>3650133.3333333335</v>
      </c>
      <c r="AJ597">
        <f>Tabla1_2[[#This Row],[Pago Neto]]*24</f>
        <v>87603200</v>
      </c>
      <c r="AK597">
        <v>0</v>
      </c>
      <c r="AL597">
        <v>20000</v>
      </c>
      <c r="AM597">
        <v>15</v>
      </c>
    </row>
    <row r="598" spans="1:39" x14ac:dyDescent="0.35">
      <c r="A598" t="s">
        <v>5272</v>
      </c>
      <c r="B598" t="s">
        <v>604</v>
      </c>
      <c r="C598" s="1">
        <v>33208</v>
      </c>
      <c r="D598" t="s">
        <v>2119</v>
      </c>
      <c r="E598" t="s">
        <v>2120</v>
      </c>
      <c r="F598" t="s">
        <v>4272</v>
      </c>
      <c r="G598" t="s">
        <v>3282</v>
      </c>
      <c r="H598" s="1">
        <v>41605.891493055555</v>
      </c>
      <c r="I598" t="s">
        <v>3671</v>
      </c>
      <c r="J598">
        <v>1160000</v>
      </c>
      <c r="K598">
        <v>15</v>
      </c>
      <c r="L598">
        <f>Tabla1_2[[#This Row],[SALARIO]]/30*Tabla1_2[[#This Row],[Dias Liquidados]]</f>
        <v>580000</v>
      </c>
      <c r="M598">
        <f>Tabla1_2[[#This Row],[SALARIO]]/100*14/2</f>
        <v>81200</v>
      </c>
      <c r="N598">
        <v>6</v>
      </c>
      <c r="O598">
        <f>Tabla1_2[[#This Row],[Salario t]]*Tabla1_2[[#This Row],['# de Salarios Minimos]]</f>
        <v>3480000</v>
      </c>
      <c r="P598">
        <f>Tabla1_2[[#This Row],[Salario t]]*12</f>
        <v>6960000</v>
      </c>
      <c r="Q598">
        <v>2</v>
      </c>
      <c r="R598">
        <v>2</v>
      </c>
      <c r="S598">
        <v>50000</v>
      </c>
      <c r="T598">
        <v>250000</v>
      </c>
      <c r="U598">
        <v>5000</v>
      </c>
      <c r="V598">
        <f>Tabla1_2[[#This Row],[SALARIO]]/100*8.4</f>
        <v>97440</v>
      </c>
      <c r="W598">
        <f>Tabla1_2[[#This Row],[Seguridad social]]/2</f>
        <v>48720</v>
      </c>
      <c r="X598">
        <f>Tabla1_2[[#This Row],[Seguridad social]]-Tabla1_2[[#This Row],[salud 4%]]</f>
        <v>48720</v>
      </c>
      <c r="Y598">
        <f>Tabla1_2[[#This Row],[Base Minima]]/30*4</f>
        <v>464000</v>
      </c>
      <c r="Z598">
        <f>Tabla1_2[[#This Row],[Fondo de Empleados]]+Tabla1_2[[#This Row],[Seguridad social]]</f>
        <v>561440</v>
      </c>
      <c r="AA598">
        <f>Tabla1_2[[#This Row],[SALARIO]]/100*1.4</f>
        <v>16239.999999999998</v>
      </c>
      <c r="AB598">
        <f>Tabla1_2[[#This Row],[Base Minima]]/15*1.5</f>
        <v>348000</v>
      </c>
      <c r="AC598">
        <v>0</v>
      </c>
      <c r="AD598">
        <v>0</v>
      </c>
      <c r="AE598">
        <f>Tabla1_2[[#This Row],[Salario t]]/100*2</f>
        <v>11600</v>
      </c>
      <c r="AF598">
        <f>Tabla1_2[[#This Row],[Censantias]]/100*5</f>
        <v>580</v>
      </c>
      <c r="AG598">
        <f>Tabla1_2[[#This Row],[SALARIO]]/30*2</f>
        <v>77333.333333333328</v>
      </c>
      <c r="AH598">
        <v>0</v>
      </c>
      <c r="AI598">
        <f>Tabla1_2[[#This Row],[Prima]]+Tabla1_2[[#This Row],[Censantias]]+Tabla1_2[[#This Row],[Base Minima]]+Tabla1_2[[#This Row],[Subsidio de Transporte]]</f>
        <v>3650133.3333333335</v>
      </c>
      <c r="AJ598">
        <f>Tabla1_2[[#This Row],[Pago Neto]]*24</f>
        <v>87603200</v>
      </c>
      <c r="AK598">
        <v>0</v>
      </c>
      <c r="AL598">
        <v>20000</v>
      </c>
      <c r="AM598">
        <v>15</v>
      </c>
    </row>
    <row r="599" spans="1:39" x14ac:dyDescent="0.35">
      <c r="A599" t="s">
        <v>5273</v>
      </c>
      <c r="B599" t="s">
        <v>605</v>
      </c>
      <c r="C599" s="1">
        <v>35994</v>
      </c>
      <c r="D599" t="s">
        <v>1963</v>
      </c>
      <c r="E599" t="s">
        <v>2121</v>
      </c>
      <c r="F599" t="s">
        <v>4273</v>
      </c>
      <c r="G599" t="s">
        <v>3283</v>
      </c>
      <c r="H599" s="1">
        <v>38727.48232638889</v>
      </c>
      <c r="I599" t="s">
        <v>3673</v>
      </c>
      <c r="J599">
        <v>1160000</v>
      </c>
      <c r="K599">
        <v>15</v>
      </c>
      <c r="L599">
        <f>Tabla1_2[[#This Row],[SALARIO]]/30*Tabla1_2[[#This Row],[Dias Liquidados]]</f>
        <v>580000</v>
      </c>
      <c r="M599">
        <f>Tabla1_2[[#This Row],[SALARIO]]/100*14/2</f>
        <v>81200</v>
      </c>
      <c r="N599">
        <v>1</v>
      </c>
      <c r="O599">
        <f>Tabla1_2[[#This Row],[Salario t]]*Tabla1_2[[#This Row],['# de Salarios Minimos]]</f>
        <v>580000</v>
      </c>
      <c r="P599">
        <f>Tabla1_2[[#This Row],[Salario t]]*12</f>
        <v>6960000</v>
      </c>
      <c r="Q599">
        <v>2</v>
      </c>
      <c r="R599">
        <v>2</v>
      </c>
      <c r="S599">
        <v>50000</v>
      </c>
      <c r="T599">
        <v>250000</v>
      </c>
      <c r="U599">
        <v>5000</v>
      </c>
      <c r="V599">
        <f>Tabla1_2[[#This Row],[SALARIO]]/100*8.4</f>
        <v>97440</v>
      </c>
      <c r="W599">
        <f>Tabla1_2[[#This Row],[Seguridad social]]/2</f>
        <v>48720</v>
      </c>
      <c r="X599">
        <f>Tabla1_2[[#This Row],[Seguridad social]]-Tabla1_2[[#This Row],[salud 4%]]</f>
        <v>48720</v>
      </c>
      <c r="Y599">
        <f>Tabla1_2[[#This Row],[Base Minima]]/30*4</f>
        <v>77333.333333333328</v>
      </c>
      <c r="Z599">
        <f>Tabla1_2[[#This Row],[Fondo de Empleados]]+Tabla1_2[[#This Row],[Seguridad social]]</f>
        <v>174773.33333333331</v>
      </c>
      <c r="AA599">
        <f>Tabla1_2[[#This Row],[SALARIO]]/100*1.4</f>
        <v>16239.999999999998</v>
      </c>
      <c r="AB599">
        <f>Tabla1_2[[#This Row],[Base Minima]]/15*1.5</f>
        <v>58000</v>
      </c>
      <c r="AC599">
        <v>0</v>
      </c>
      <c r="AD599">
        <v>0</v>
      </c>
      <c r="AE599">
        <f>Tabla1_2[[#This Row],[Salario t]]/100*2</f>
        <v>11600</v>
      </c>
      <c r="AF599">
        <f>Tabla1_2[[#This Row],[Censantias]]/100*5</f>
        <v>580</v>
      </c>
      <c r="AG599">
        <f>Tabla1_2[[#This Row],[SALARIO]]/30*2</f>
        <v>77333.333333333328</v>
      </c>
      <c r="AH599">
        <v>0</v>
      </c>
      <c r="AI599">
        <f>Tabla1_2[[#This Row],[Prima]]+Tabla1_2[[#This Row],[Censantias]]+Tabla1_2[[#This Row],[Base Minima]]+Tabla1_2[[#This Row],[Subsidio de Transporte]]</f>
        <v>750133.33333333337</v>
      </c>
      <c r="AJ599">
        <f>Tabla1_2[[#This Row],[Pago Neto]]*24</f>
        <v>18003200</v>
      </c>
      <c r="AK599">
        <v>0</v>
      </c>
      <c r="AL599">
        <v>20000</v>
      </c>
      <c r="AM599">
        <v>15</v>
      </c>
    </row>
    <row r="600" spans="1:39" x14ac:dyDescent="0.35">
      <c r="A600" t="s">
        <v>5274</v>
      </c>
      <c r="B600" t="s">
        <v>606</v>
      </c>
      <c r="C600" s="1">
        <v>33708</v>
      </c>
      <c r="D600" t="s">
        <v>2122</v>
      </c>
      <c r="E600" t="s">
        <v>1963</v>
      </c>
      <c r="F600" t="s">
        <v>4274</v>
      </c>
      <c r="G600" t="s">
        <v>3284</v>
      </c>
      <c r="H600" s="1">
        <v>39419.307905092595</v>
      </c>
      <c r="I600" t="s">
        <v>3671</v>
      </c>
      <c r="J600">
        <v>1160000</v>
      </c>
      <c r="K600">
        <v>15</v>
      </c>
      <c r="L600">
        <f>Tabla1_2[[#This Row],[SALARIO]]/30*Tabla1_2[[#This Row],[Dias Liquidados]]</f>
        <v>580000</v>
      </c>
      <c r="M600">
        <f>Tabla1_2[[#This Row],[SALARIO]]/100*14/2</f>
        <v>81200</v>
      </c>
      <c r="N600">
        <v>1</v>
      </c>
      <c r="O600">
        <f>Tabla1_2[[#This Row],[Salario t]]*Tabla1_2[[#This Row],['# de Salarios Minimos]]</f>
        <v>580000</v>
      </c>
      <c r="P600">
        <f>Tabla1_2[[#This Row],[Salario t]]*12</f>
        <v>6960000</v>
      </c>
      <c r="Q600">
        <v>2</v>
      </c>
      <c r="R600">
        <v>2</v>
      </c>
      <c r="S600">
        <v>50000</v>
      </c>
      <c r="T600">
        <v>250000</v>
      </c>
      <c r="U600">
        <v>5000</v>
      </c>
      <c r="V600">
        <f>Tabla1_2[[#This Row],[SALARIO]]/100*8.4</f>
        <v>97440</v>
      </c>
      <c r="W600">
        <f>Tabla1_2[[#This Row],[Seguridad social]]/2</f>
        <v>48720</v>
      </c>
      <c r="X600">
        <f>Tabla1_2[[#This Row],[Seguridad social]]-Tabla1_2[[#This Row],[salud 4%]]</f>
        <v>48720</v>
      </c>
      <c r="Y600">
        <f>Tabla1_2[[#This Row],[Base Minima]]/30*4</f>
        <v>77333.333333333328</v>
      </c>
      <c r="Z600">
        <f>Tabla1_2[[#This Row],[Fondo de Empleados]]+Tabla1_2[[#This Row],[Seguridad social]]</f>
        <v>174773.33333333331</v>
      </c>
      <c r="AA600">
        <f>Tabla1_2[[#This Row],[SALARIO]]/100*1.4</f>
        <v>16239.999999999998</v>
      </c>
      <c r="AB600">
        <f>Tabla1_2[[#This Row],[Base Minima]]/15*1.5</f>
        <v>58000</v>
      </c>
      <c r="AC600">
        <v>0</v>
      </c>
      <c r="AD600">
        <v>0</v>
      </c>
      <c r="AE600">
        <f>Tabla1_2[[#This Row],[Salario t]]/100*2</f>
        <v>11600</v>
      </c>
      <c r="AF600">
        <f>Tabla1_2[[#This Row],[Censantias]]/100*5</f>
        <v>580</v>
      </c>
      <c r="AG600">
        <f>Tabla1_2[[#This Row],[SALARIO]]/30*2</f>
        <v>77333.333333333328</v>
      </c>
      <c r="AH600">
        <v>0</v>
      </c>
      <c r="AI600">
        <f>Tabla1_2[[#This Row],[Prima]]+Tabla1_2[[#This Row],[Censantias]]+Tabla1_2[[#This Row],[Base Minima]]+Tabla1_2[[#This Row],[Subsidio de Transporte]]</f>
        <v>750133.33333333337</v>
      </c>
      <c r="AJ600">
        <f>Tabla1_2[[#This Row],[Pago Neto]]*24</f>
        <v>18003200</v>
      </c>
      <c r="AK600">
        <v>0</v>
      </c>
      <c r="AL600">
        <v>20000</v>
      </c>
      <c r="AM600">
        <v>15</v>
      </c>
    </row>
    <row r="601" spans="1:39" x14ac:dyDescent="0.35">
      <c r="A601" t="s">
        <v>5275</v>
      </c>
      <c r="B601" t="s">
        <v>607</v>
      </c>
      <c r="C601" s="1">
        <v>26549</v>
      </c>
      <c r="D601" t="s">
        <v>2123</v>
      </c>
      <c r="E601" t="s">
        <v>2124</v>
      </c>
      <c r="F601" t="s">
        <v>4275</v>
      </c>
      <c r="G601" t="s">
        <v>3285</v>
      </c>
      <c r="H601" s="1">
        <v>40300.540405092594</v>
      </c>
      <c r="I601" t="s">
        <v>3671</v>
      </c>
      <c r="J601">
        <v>1160000</v>
      </c>
      <c r="K601">
        <v>15</v>
      </c>
      <c r="L601">
        <f>Tabla1_2[[#This Row],[SALARIO]]/30*Tabla1_2[[#This Row],[Dias Liquidados]]</f>
        <v>580000</v>
      </c>
      <c r="M601">
        <f>Tabla1_2[[#This Row],[SALARIO]]/100*14/2</f>
        <v>81200</v>
      </c>
      <c r="N601">
        <v>1</v>
      </c>
      <c r="O601">
        <f>Tabla1_2[[#This Row],[Salario t]]*Tabla1_2[[#This Row],['# de Salarios Minimos]]</f>
        <v>580000</v>
      </c>
      <c r="P601">
        <f>Tabla1_2[[#This Row],[Salario t]]*12</f>
        <v>6960000</v>
      </c>
      <c r="Q601">
        <v>2</v>
      </c>
      <c r="R601">
        <v>2</v>
      </c>
      <c r="S601">
        <v>50000</v>
      </c>
      <c r="T601">
        <v>250000</v>
      </c>
      <c r="U601">
        <v>5000</v>
      </c>
      <c r="V601">
        <f>Tabla1_2[[#This Row],[SALARIO]]/100*8.4</f>
        <v>97440</v>
      </c>
      <c r="W601">
        <f>Tabla1_2[[#This Row],[Seguridad social]]/2</f>
        <v>48720</v>
      </c>
      <c r="X601">
        <f>Tabla1_2[[#This Row],[Seguridad social]]-Tabla1_2[[#This Row],[salud 4%]]</f>
        <v>48720</v>
      </c>
      <c r="Y601">
        <f>Tabla1_2[[#This Row],[Base Minima]]/30*4</f>
        <v>77333.333333333328</v>
      </c>
      <c r="Z601">
        <f>Tabla1_2[[#This Row],[Fondo de Empleados]]+Tabla1_2[[#This Row],[Seguridad social]]</f>
        <v>174773.33333333331</v>
      </c>
      <c r="AA601">
        <f>Tabla1_2[[#This Row],[SALARIO]]/100*1.4</f>
        <v>16239.999999999998</v>
      </c>
      <c r="AB601">
        <f>Tabla1_2[[#This Row],[Base Minima]]/15*1.5</f>
        <v>58000</v>
      </c>
      <c r="AC601">
        <v>0</v>
      </c>
      <c r="AD601">
        <v>0</v>
      </c>
      <c r="AE601">
        <f>Tabla1_2[[#This Row],[Salario t]]/100*2</f>
        <v>11600</v>
      </c>
      <c r="AF601">
        <f>Tabla1_2[[#This Row],[Censantias]]/100*5</f>
        <v>580</v>
      </c>
      <c r="AG601">
        <f>Tabla1_2[[#This Row],[SALARIO]]/30*2</f>
        <v>77333.333333333328</v>
      </c>
      <c r="AH601">
        <v>0</v>
      </c>
      <c r="AI601">
        <f>Tabla1_2[[#This Row],[Prima]]+Tabla1_2[[#This Row],[Censantias]]+Tabla1_2[[#This Row],[Base Minima]]+Tabla1_2[[#This Row],[Subsidio de Transporte]]</f>
        <v>750133.33333333337</v>
      </c>
      <c r="AJ601">
        <f>Tabla1_2[[#This Row],[Pago Neto]]*24</f>
        <v>18003200</v>
      </c>
      <c r="AK601">
        <v>0</v>
      </c>
      <c r="AL601">
        <v>20000</v>
      </c>
      <c r="AM601">
        <v>15</v>
      </c>
    </row>
    <row r="602" spans="1:39" x14ac:dyDescent="0.35">
      <c r="A602" t="s">
        <v>5276</v>
      </c>
      <c r="B602" t="s">
        <v>608</v>
      </c>
      <c r="C602" s="1">
        <v>32982</v>
      </c>
      <c r="D602" t="s">
        <v>1963</v>
      </c>
      <c r="E602" t="s">
        <v>2125</v>
      </c>
      <c r="F602" t="s">
        <v>4276</v>
      </c>
      <c r="G602" t="s">
        <v>3286</v>
      </c>
      <c r="H602" s="1">
        <v>39297.459386574075</v>
      </c>
      <c r="I602" t="s">
        <v>3671</v>
      </c>
      <c r="J602">
        <v>1160000</v>
      </c>
      <c r="K602">
        <v>15</v>
      </c>
      <c r="L602">
        <f>Tabla1_2[[#This Row],[SALARIO]]/30*Tabla1_2[[#This Row],[Dias Liquidados]]</f>
        <v>580000</v>
      </c>
      <c r="M602">
        <f>Tabla1_2[[#This Row],[SALARIO]]/100*14/2</f>
        <v>81200</v>
      </c>
      <c r="N602">
        <v>1</v>
      </c>
      <c r="O602">
        <f>Tabla1_2[[#This Row],[Salario t]]*Tabla1_2[[#This Row],['# de Salarios Minimos]]</f>
        <v>580000</v>
      </c>
      <c r="P602">
        <f>Tabla1_2[[#This Row],[Salario t]]*12</f>
        <v>6960000</v>
      </c>
      <c r="Q602">
        <v>2</v>
      </c>
      <c r="R602">
        <v>2</v>
      </c>
      <c r="S602">
        <v>50000</v>
      </c>
      <c r="T602">
        <v>250000</v>
      </c>
      <c r="U602">
        <v>5000</v>
      </c>
      <c r="V602">
        <f>Tabla1_2[[#This Row],[SALARIO]]/100*8.4</f>
        <v>97440</v>
      </c>
      <c r="W602">
        <f>Tabla1_2[[#This Row],[Seguridad social]]/2</f>
        <v>48720</v>
      </c>
      <c r="X602">
        <f>Tabla1_2[[#This Row],[Seguridad social]]-Tabla1_2[[#This Row],[salud 4%]]</f>
        <v>48720</v>
      </c>
      <c r="Y602">
        <f>Tabla1_2[[#This Row],[Base Minima]]/30*4</f>
        <v>77333.333333333328</v>
      </c>
      <c r="Z602">
        <f>Tabla1_2[[#This Row],[Fondo de Empleados]]+Tabla1_2[[#This Row],[Seguridad social]]</f>
        <v>174773.33333333331</v>
      </c>
      <c r="AA602">
        <f>Tabla1_2[[#This Row],[SALARIO]]/100*1.4</f>
        <v>16239.999999999998</v>
      </c>
      <c r="AB602">
        <f>Tabla1_2[[#This Row],[Base Minima]]/15*1.5</f>
        <v>58000</v>
      </c>
      <c r="AC602">
        <v>0</v>
      </c>
      <c r="AD602">
        <v>0</v>
      </c>
      <c r="AE602">
        <f>Tabla1_2[[#This Row],[Salario t]]/100*2</f>
        <v>11600</v>
      </c>
      <c r="AF602">
        <f>Tabla1_2[[#This Row],[Censantias]]/100*5</f>
        <v>580</v>
      </c>
      <c r="AG602">
        <f>Tabla1_2[[#This Row],[SALARIO]]/30*2</f>
        <v>77333.333333333328</v>
      </c>
      <c r="AH602">
        <v>0</v>
      </c>
      <c r="AI602">
        <f>Tabla1_2[[#This Row],[Prima]]+Tabla1_2[[#This Row],[Censantias]]+Tabla1_2[[#This Row],[Base Minima]]+Tabla1_2[[#This Row],[Subsidio de Transporte]]</f>
        <v>750133.33333333337</v>
      </c>
      <c r="AJ602">
        <f>Tabla1_2[[#This Row],[Pago Neto]]*24</f>
        <v>18003200</v>
      </c>
      <c r="AK602">
        <v>0</v>
      </c>
      <c r="AL602">
        <v>20000</v>
      </c>
      <c r="AM602">
        <v>15</v>
      </c>
    </row>
    <row r="603" spans="1:39" x14ac:dyDescent="0.35">
      <c r="A603" t="s">
        <v>5277</v>
      </c>
      <c r="B603" t="s">
        <v>609</v>
      </c>
      <c r="C603" s="1">
        <v>36421</v>
      </c>
      <c r="D603" t="s">
        <v>2126</v>
      </c>
      <c r="E603" t="s">
        <v>1963</v>
      </c>
      <c r="F603" t="s">
        <v>4277</v>
      </c>
      <c r="G603" t="s">
        <v>3287</v>
      </c>
      <c r="H603" s="1">
        <v>43544.039247685185</v>
      </c>
      <c r="I603" t="s">
        <v>3671</v>
      </c>
      <c r="J603">
        <v>1160000</v>
      </c>
      <c r="K603">
        <v>15</v>
      </c>
      <c r="L603">
        <f>Tabla1_2[[#This Row],[SALARIO]]/30*Tabla1_2[[#This Row],[Dias Liquidados]]</f>
        <v>580000</v>
      </c>
      <c r="M603">
        <f>Tabla1_2[[#This Row],[SALARIO]]/100*14/2</f>
        <v>81200</v>
      </c>
      <c r="N603">
        <v>1</v>
      </c>
      <c r="O603">
        <f>Tabla1_2[[#This Row],[Salario t]]*Tabla1_2[[#This Row],['# de Salarios Minimos]]</f>
        <v>580000</v>
      </c>
      <c r="P603">
        <f>Tabla1_2[[#This Row],[Salario t]]*12</f>
        <v>6960000</v>
      </c>
      <c r="Q603">
        <v>2</v>
      </c>
      <c r="R603">
        <v>2</v>
      </c>
      <c r="S603">
        <v>50000</v>
      </c>
      <c r="T603">
        <v>250000</v>
      </c>
      <c r="U603">
        <v>5000</v>
      </c>
      <c r="V603">
        <f>Tabla1_2[[#This Row],[SALARIO]]/100*8.4</f>
        <v>97440</v>
      </c>
      <c r="W603">
        <f>Tabla1_2[[#This Row],[Seguridad social]]/2</f>
        <v>48720</v>
      </c>
      <c r="X603">
        <f>Tabla1_2[[#This Row],[Seguridad social]]-Tabla1_2[[#This Row],[salud 4%]]</f>
        <v>48720</v>
      </c>
      <c r="Y603">
        <f>Tabla1_2[[#This Row],[Base Minima]]/30*4</f>
        <v>77333.333333333328</v>
      </c>
      <c r="Z603">
        <f>Tabla1_2[[#This Row],[Fondo de Empleados]]+Tabla1_2[[#This Row],[Seguridad social]]</f>
        <v>174773.33333333331</v>
      </c>
      <c r="AA603">
        <f>Tabla1_2[[#This Row],[SALARIO]]/100*1.4</f>
        <v>16239.999999999998</v>
      </c>
      <c r="AB603">
        <f>Tabla1_2[[#This Row],[Base Minima]]/15*1.5</f>
        <v>58000</v>
      </c>
      <c r="AC603">
        <v>0</v>
      </c>
      <c r="AD603">
        <v>0</v>
      </c>
      <c r="AE603">
        <f>Tabla1_2[[#This Row],[Salario t]]/100*2</f>
        <v>11600</v>
      </c>
      <c r="AF603">
        <f>Tabla1_2[[#This Row],[Censantias]]/100*5</f>
        <v>580</v>
      </c>
      <c r="AG603">
        <f>Tabla1_2[[#This Row],[SALARIO]]/30*2</f>
        <v>77333.333333333328</v>
      </c>
      <c r="AH603">
        <v>0</v>
      </c>
      <c r="AI603">
        <f>Tabla1_2[[#This Row],[Prima]]+Tabla1_2[[#This Row],[Censantias]]+Tabla1_2[[#This Row],[Base Minima]]+Tabla1_2[[#This Row],[Subsidio de Transporte]]</f>
        <v>750133.33333333337</v>
      </c>
      <c r="AJ603">
        <f>Tabla1_2[[#This Row],[Pago Neto]]*24</f>
        <v>18003200</v>
      </c>
      <c r="AK603">
        <v>0</v>
      </c>
      <c r="AL603">
        <v>20000</v>
      </c>
      <c r="AM603">
        <v>15</v>
      </c>
    </row>
    <row r="604" spans="1:39" x14ac:dyDescent="0.35">
      <c r="A604" t="s">
        <v>5278</v>
      </c>
      <c r="B604" t="s">
        <v>610</v>
      </c>
      <c r="C604" s="1">
        <v>28132</v>
      </c>
      <c r="D604" t="s">
        <v>2127</v>
      </c>
      <c r="E604" t="s">
        <v>2128</v>
      </c>
      <c r="F604" t="s">
        <v>4278</v>
      </c>
      <c r="G604" t="s">
        <v>3288</v>
      </c>
      <c r="H604" s="1">
        <v>39005.619699074072</v>
      </c>
      <c r="I604" t="s">
        <v>3672</v>
      </c>
      <c r="J604">
        <v>1160000</v>
      </c>
      <c r="K604">
        <v>15</v>
      </c>
      <c r="L604">
        <f>Tabla1_2[[#This Row],[SALARIO]]/30*Tabla1_2[[#This Row],[Dias Liquidados]]</f>
        <v>580000</v>
      </c>
      <c r="M604">
        <f>Tabla1_2[[#This Row],[SALARIO]]/100*14/2</f>
        <v>81200</v>
      </c>
      <c r="N604">
        <v>2</v>
      </c>
      <c r="O604">
        <f>Tabla1_2[[#This Row],[Salario t]]*Tabla1_2[[#This Row],['# de Salarios Minimos]]</f>
        <v>1160000</v>
      </c>
      <c r="P604">
        <f>Tabla1_2[[#This Row],[Salario t]]*12</f>
        <v>6960000</v>
      </c>
      <c r="Q604">
        <v>2</v>
      </c>
      <c r="R604">
        <v>2</v>
      </c>
      <c r="S604">
        <v>50000</v>
      </c>
      <c r="T604">
        <v>250000</v>
      </c>
      <c r="U604">
        <v>5000</v>
      </c>
      <c r="V604">
        <f>Tabla1_2[[#This Row],[SALARIO]]/100*8.4</f>
        <v>97440</v>
      </c>
      <c r="W604">
        <f>Tabla1_2[[#This Row],[Seguridad social]]/2</f>
        <v>48720</v>
      </c>
      <c r="X604">
        <f>Tabla1_2[[#This Row],[Seguridad social]]-Tabla1_2[[#This Row],[salud 4%]]</f>
        <v>48720</v>
      </c>
      <c r="Y604">
        <f>Tabla1_2[[#This Row],[Base Minima]]/30*4</f>
        <v>154666.66666666666</v>
      </c>
      <c r="Z604">
        <f>Tabla1_2[[#This Row],[Fondo de Empleados]]+Tabla1_2[[#This Row],[Seguridad social]]</f>
        <v>252106.66666666666</v>
      </c>
      <c r="AA604">
        <f>Tabla1_2[[#This Row],[SALARIO]]/100*1.4</f>
        <v>16239.999999999998</v>
      </c>
      <c r="AB604">
        <f>Tabla1_2[[#This Row],[Base Minima]]/15*1.5</f>
        <v>116000</v>
      </c>
      <c r="AC604">
        <v>0</v>
      </c>
      <c r="AD604">
        <v>0</v>
      </c>
      <c r="AE604">
        <f>Tabla1_2[[#This Row],[Salario t]]/100*2</f>
        <v>11600</v>
      </c>
      <c r="AF604">
        <f>Tabla1_2[[#This Row],[Censantias]]/100*5</f>
        <v>580</v>
      </c>
      <c r="AG604">
        <f>Tabla1_2[[#This Row],[SALARIO]]/30*2</f>
        <v>77333.333333333328</v>
      </c>
      <c r="AH604">
        <v>0</v>
      </c>
      <c r="AI604">
        <f>Tabla1_2[[#This Row],[Prima]]+Tabla1_2[[#This Row],[Censantias]]+Tabla1_2[[#This Row],[Base Minima]]+Tabla1_2[[#This Row],[Subsidio de Transporte]]</f>
        <v>1330133.3333333333</v>
      </c>
      <c r="AJ604">
        <f>Tabla1_2[[#This Row],[Pago Neto]]*24</f>
        <v>31923200</v>
      </c>
      <c r="AK604">
        <v>0</v>
      </c>
      <c r="AL604">
        <v>20000</v>
      </c>
      <c r="AM604">
        <v>15</v>
      </c>
    </row>
    <row r="605" spans="1:39" x14ac:dyDescent="0.35">
      <c r="A605" t="s">
        <v>5279</v>
      </c>
      <c r="B605" t="s">
        <v>611</v>
      </c>
      <c r="C605" s="1">
        <v>32613</v>
      </c>
      <c r="D605" t="s">
        <v>1963</v>
      </c>
      <c r="E605" t="s">
        <v>2129</v>
      </c>
      <c r="F605" t="s">
        <v>4279</v>
      </c>
      <c r="G605" t="s">
        <v>3289</v>
      </c>
      <c r="H605" s="1">
        <v>41847.720856481479</v>
      </c>
      <c r="I605" t="s">
        <v>3672</v>
      </c>
      <c r="J605">
        <v>1160000</v>
      </c>
      <c r="K605">
        <v>15</v>
      </c>
      <c r="L605">
        <f>Tabla1_2[[#This Row],[SALARIO]]/30*Tabla1_2[[#This Row],[Dias Liquidados]]</f>
        <v>580000</v>
      </c>
      <c r="M605">
        <f>Tabla1_2[[#This Row],[SALARIO]]/100*14/2</f>
        <v>81200</v>
      </c>
      <c r="N605">
        <v>2</v>
      </c>
      <c r="O605">
        <f>Tabla1_2[[#This Row],[Salario t]]*Tabla1_2[[#This Row],['# de Salarios Minimos]]</f>
        <v>1160000</v>
      </c>
      <c r="P605">
        <f>Tabla1_2[[#This Row],[Salario t]]*12</f>
        <v>6960000</v>
      </c>
      <c r="Q605">
        <v>2</v>
      </c>
      <c r="R605">
        <v>2</v>
      </c>
      <c r="S605">
        <v>50000</v>
      </c>
      <c r="T605">
        <v>250000</v>
      </c>
      <c r="U605">
        <v>5000</v>
      </c>
      <c r="V605">
        <f>Tabla1_2[[#This Row],[SALARIO]]/100*8.4</f>
        <v>97440</v>
      </c>
      <c r="W605">
        <f>Tabla1_2[[#This Row],[Seguridad social]]/2</f>
        <v>48720</v>
      </c>
      <c r="X605">
        <f>Tabla1_2[[#This Row],[Seguridad social]]-Tabla1_2[[#This Row],[salud 4%]]</f>
        <v>48720</v>
      </c>
      <c r="Y605">
        <f>Tabla1_2[[#This Row],[Base Minima]]/30*4</f>
        <v>154666.66666666666</v>
      </c>
      <c r="Z605">
        <f>Tabla1_2[[#This Row],[Fondo de Empleados]]+Tabla1_2[[#This Row],[Seguridad social]]</f>
        <v>252106.66666666666</v>
      </c>
      <c r="AA605">
        <f>Tabla1_2[[#This Row],[SALARIO]]/100*1.4</f>
        <v>16239.999999999998</v>
      </c>
      <c r="AB605">
        <f>Tabla1_2[[#This Row],[Base Minima]]/15*1.5</f>
        <v>116000</v>
      </c>
      <c r="AC605">
        <v>0</v>
      </c>
      <c r="AD605">
        <v>0</v>
      </c>
      <c r="AE605">
        <f>Tabla1_2[[#This Row],[Salario t]]/100*2</f>
        <v>11600</v>
      </c>
      <c r="AF605">
        <f>Tabla1_2[[#This Row],[Censantias]]/100*5</f>
        <v>580</v>
      </c>
      <c r="AG605">
        <f>Tabla1_2[[#This Row],[SALARIO]]/30*2</f>
        <v>77333.333333333328</v>
      </c>
      <c r="AH605">
        <v>0</v>
      </c>
      <c r="AI605">
        <f>Tabla1_2[[#This Row],[Prima]]+Tabla1_2[[#This Row],[Censantias]]+Tabla1_2[[#This Row],[Base Minima]]+Tabla1_2[[#This Row],[Subsidio de Transporte]]</f>
        <v>1330133.3333333333</v>
      </c>
      <c r="AJ605">
        <f>Tabla1_2[[#This Row],[Pago Neto]]*24</f>
        <v>31923200</v>
      </c>
      <c r="AK605">
        <v>0</v>
      </c>
      <c r="AL605">
        <v>20000</v>
      </c>
      <c r="AM605">
        <v>15</v>
      </c>
    </row>
    <row r="606" spans="1:39" x14ac:dyDescent="0.35">
      <c r="A606" t="s">
        <v>5280</v>
      </c>
      <c r="B606" t="s">
        <v>612</v>
      </c>
      <c r="C606" s="1">
        <v>32984</v>
      </c>
      <c r="D606" t="s">
        <v>2130</v>
      </c>
      <c r="E606" t="s">
        <v>1963</v>
      </c>
      <c r="F606" t="s">
        <v>4280</v>
      </c>
      <c r="G606" t="s">
        <v>3290</v>
      </c>
      <c r="H606" s="1">
        <v>40410.157106481478</v>
      </c>
      <c r="I606" t="s">
        <v>3675</v>
      </c>
      <c r="J606">
        <v>1160000</v>
      </c>
      <c r="K606">
        <v>15</v>
      </c>
      <c r="L606">
        <f>Tabla1_2[[#This Row],[SALARIO]]/30*Tabla1_2[[#This Row],[Dias Liquidados]]</f>
        <v>580000</v>
      </c>
      <c r="M606">
        <f>Tabla1_2[[#This Row],[SALARIO]]/100*14/2</f>
        <v>81200</v>
      </c>
      <c r="N606">
        <v>2</v>
      </c>
      <c r="O606">
        <f>Tabla1_2[[#This Row],[Salario t]]*Tabla1_2[[#This Row],['# de Salarios Minimos]]</f>
        <v>1160000</v>
      </c>
      <c r="P606">
        <f>Tabla1_2[[#This Row],[Salario t]]*12</f>
        <v>6960000</v>
      </c>
      <c r="Q606">
        <v>2</v>
      </c>
      <c r="R606">
        <v>2</v>
      </c>
      <c r="S606">
        <v>50000</v>
      </c>
      <c r="T606">
        <v>250000</v>
      </c>
      <c r="U606">
        <v>5000</v>
      </c>
      <c r="V606">
        <f>Tabla1_2[[#This Row],[SALARIO]]/100*8.4</f>
        <v>97440</v>
      </c>
      <c r="W606">
        <f>Tabla1_2[[#This Row],[Seguridad social]]/2</f>
        <v>48720</v>
      </c>
      <c r="X606">
        <f>Tabla1_2[[#This Row],[Seguridad social]]-Tabla1_2[[#This Row],[salud 4%]]</f>
        <v>48720</v>
      </c>
      <c r="Y606">
        <f>Tabla1_2[[#This Row],[Base Minima]]/30*4</f>
        <v>154666.66666666666</v>
      </c>
      <c r="Z606">
        <f>Tabla1_2[[#This Row],[Fondo de Empleados]]+Tabla1_2[[#This Row],[Seguridad social]]</f>
        <v>252106.66666666666</v>
      </c>
      <c r="AA606">
        <f>Tabla1_2[[#This Row],[SALARIO]]/100*1.4</f>
        <v>16239.999999999998</v>
      </c>
      <c r="AB606">
        <f>Tabla1_2[[#This Row],[Base Minima]]/15*1.5</f>
        <v>116000</v>
      </c>
      <c r="AC606">
        <v>0</v>
      </c>
      <c r="AD606">
        <v>0</v>
      </c>
      <c r="AE606">
        <f>Tabla1_2[[#This Row],[Salario t]]/100*2</f>
        <v>11600</v>
      </c>
      <c r="AF606">
        <f>Tabla1_2[[#This Row],[Censantias]]/100*5</f>
        <v>580</v>
      </c>
      <c r="AG606">
        <f>Tabla1_2[[#This Row],[SALARIO]]/30*2</f>
        <v>77333.333333333328</v>
      </c>
      <c r="AH606">
        <v>0</v>
      </c>
      <c r="AI606">
        <f>Tabla1_2[[#This Row],[Prima]]+Tabla1_2[[#This Row],[Censantias]]+Tabla1_2[[#This Row],[Base Minima]]+Tabla1_2[[#This Row],[Subsidio de Transporte]]</f>
        <v>1330133.3333333333</v>
      </c>
      <c r="AJ606">
        <f>Tabla1_2[[#This Row],[Pago Neto]]*24</f>
        <v>31923200</v>
      </c>
      <c r="AK606">
        <v>0</v>
      </c>
      <c r="AL606">
        <v>20000</v>
      </c>
      <c r="AM606">
        <v>15</v>
      </c>
    </row>
    <row r="607" spans="1:39" x14ac:dyDescent="0.35">
      <c r="A607" t="s">
        <v>5281</v>
      </c>
      <c r="B607" t="s">
        <v>613</v>
      </c>
      <c r="C607" s="1">
        <v>33540</v>
      </c>
      <c r="D607" t="s">
        <v>2131</v>
      </c>
      <c r="E607" t="s">
        <v>2132</v>
      </c>
      <c r="F607" t="s">
        <v>4281</v>
      </c>
      <c r="G607" t="s">
        <v>3291</v>
      </c>
      <c r="H607" s="1">
        <v>42282.564837962964</v>
      </c>
      <c r="I607" t="s">
        <v>3673</v>
      </c>
      <c r="J607">
        <v>1160000</v>
      </c>
      <c r="K607">
        <v>15</v>
      </c>
      <c r="L607">
        <f>Tabla1_2[[#This Row],[SALARIO]]/30*Tabla1_2[[#This Row],[Dias Liquidados]]</f>
        <v>580000</v>
      </c>
      <c r="M607">
        <f>Tabla1_2[[#This Row],[SALARIO]]/100*14/2</f>
        <v>81200</v>
      </c>
      <c r="N607">
        <v>4</v>
      </c>
      <c r="O607">
        <f>Tabla1_2[[#This Row],[Salario t]]*Tabla1_2[[#This Row],['# de Salarios Minimos]]</f>
        <v>2320000</v>
      </c>
      <c r="P607">
        <f>Tabla1_2[[#This Row],[Salario t]]*12</f>
        <v>6960000</v>
      </c>
      <c r="Q607">
        <v>2</v>
      </c>
      <c r="R607">
        <v>2</v>
      </c>
      <c r="S607">
        <v>50000</v>
      </c>
      <c r="T607">
        <v>250000</v>
      </c>
      <c r="U607">
        <v>5000</v>
      </c>
      <c r="V607">
        <f>Tabla1_2[[#This Row],[SALARIO]]/100*8.4</f>
        <v>97440</v>
      </c>
      <c r="W607">
        <f>Tabla1_2[[#This Row],[Seguridad social]]/2</f>
        <v>48720</v>
      </c>
      <c r="X607">
        <f>Tabla1_2[[#This Row],[Seguridad social]]-Tabla1_2[[#This Row],[salud 4%]]</f>
        <v>48720</v>
      </c>
      <c r="Y607">
        <f>Tabla1_2[[#This Row],[Base Minima]]/30*4</f>
        <v>309333.33333333331</v>
      </c>
      <c r="Z607">
        <f>Tabla1_2[[#This Row],[Fondo de Empleados]]+Tabla1_2[[#This Row],[Seguridad social]]</f>
        <v>406773.33333333331</v>
      </c>
      <c r="AA607">
        <f>Tabla1_2[[#This Row],[SALARIO]]/100*1.4</f>
        <v>16239.999999999998</v>
      </c>
      <c r="AB607">
        <f>Tabla1_2[[#This Row],[Base Minima]]/15*1.5</f>
        <v>232000</v>
      </c>
      <c r="AC607">
        <v>0</v>
      </c>
      <c r="AD607">
        <v>0</v>
      </c>
      <c r="AE607">
        <f>Tabla1_2[[#This Row],[Salario t]]/100*2</f>
        <v>11600</v>
      </c>
      <c r="AF607">
        <f>Tabla1_2[[#This Row],[Censantias]]/100*5</f>
        <v>580</v>
      </c>
      <c r="AG607">
        <f>Tabla1_2[[#This Row],[SALARIO]]/30*2</f>
        <v>77333.333333333328</v>
      </c>
      <c r="AH607">
        <v>0</v>
      </c>
      <c r="AI607">
        <f>Tabla1_2[[#This Row],[Prima]]+Tabla1_2[[#This Row],[Censantias]]+Tabla1_2[[#This Row],[Base Minima]]+Tabla1_2[[#This Row],[Subsidio de Transporte]]</f>
        <v>2490133.3333333335</v>
      </c>
      <c r="AJ607">
        <f>Tabla1_2[[#This Row],[Pago Neto]]*24</f>
        <v>59763200</v>
      </c>
      <c r="AK607">
        <v>0</v>
      </c>
      <c r="AL607">
        <v>20000</v>
      </c>
      <c r="AM607">
        <v>15</v>
      </c>
    </row>
    <row r="608" spans="1:39" x14ac:dyDescent="0.35">
      <c r="A608" t="s">
        <v>5282</v>
      </c>
      <c r="B608" t="s">
        <v>614</v>
      </c>
      <c r="C608" s="1">
        <v>29463</v>
      </c>
      <c r="D608" t="s">
        <v>1963</v>
      </c>
      <c r="E608" t="s">
        <v>2133</v>
      </c>
      <c r="F608" t="s">
        <v>4282</v>
      </c>
      <c r="G608" t="s">
        <v>3292</v>
      </c>
      <c r="H608" s="1">
        <v>43915.478761574072</v>
      </c>
      <c r="I608" t="s">
        <v>3674</v>
      </c>
      <c r="J608">
        <v>1160000</v>
      </c>
      <c r="K608">
        <v>15</v>
      </c>
      <c r="L608">
        <f>Tabla1_2[[#This Row],[SALARIO]]/30*Tabla1_2[[#This Row],[Dias Liquidados]]</f>
        <v>580000</v>
      </c>
      <c r="M608">
        <f>Tabla1_2[[#This Row],[SALARIO]]/100*14/2</f>
        <v>81200</v>
      </c>
      <c r="N608">
        <v>4</v>
      </c>
      <c r="O608">
        <f>Tabla1_2[[#This Row],[Salario t]]*Tabla1_2[[#This Row],['# de Salarios Minimos]]</f>
        <v>2320000</v>
      </c>
      <c r="P608">
        <f>Tabla1_2[[#This Row],[Salario t]]*12</f>
        <v>6960000</v>
      </c>
      <c r="Q608">
        <v>2</v>
      </c>
      <c r="R608">
        <v>2</v>
      </c>
      <c r="S608">
        <v>50000</v>
      </c>
      <c r="T608">
        <v>250000</v>
      </c>
      <c r="U608">
        <v>5000</v>
      </c>
      <c r="V608">
        <f>Tabla1_2[[#This Row],[SALARIO]]/100*8.4</f>
        <v>97440</v>
      </c>
      <c r="W608">
        <f>Tabla1_2[[#This Row],[Seguridad social]]/2</f>
        <v>48720</v>
      </c>
      <c r="X608">
        <f>Tabla1_2[[#This Row],[Seguridad social]]-Tabla1_2[[#This Row],[salud 4%]]</f>
        <v>48720</v>
      </c>
      <c r="Y608">
        <f>Tabla1_2[[#This Row],[Base Minima]]/30*4</f>
        <v>309333.33333333331</v>
      </c>
      <c r="Z608">
        <f>Tabla1_2[[#This Row],[Fondo de Empleados]]+Tabla1_2[[#This Row],[Seguridad social]]</f>
        <v>406773.33333333331</v>
      </c>
      <c r="AA608">
        <f>Tabla1_2[[#This Row],[SALARIO]]/100*1.4</f>
        <v>16239.999999999998</v>
      </c>
      <c r="AB608">
        <f>Tabla1_2[[#This Row],[Base Minima]]/15*1.5</f>
        <v>232000</v>
      </c>
      <c r="AC608">
        <v>0</v>
      </c>
      <c r="AD608">
        <v>0</v>
      </c>
      <c r="AE608">
        <f>Tabla1_2[[#This Row],[Salario t]]/100*2</f>
        <v>11600</v>
      </c>
      <c r="AF608">
        <f>Tabla1_2[[#This Row],[Censantias]]/100*5</f>
        <v>580</v>
      </c>
      <c r="AG608">
        <f>Tabla1_2[[#This Row],[SALARIO]]/30*2</f>
        <v>77333.333333333328</v>
      </c>
      <c r="AH608">
        <v>0</v>
      </c>
      <c r="AI608">
        <f>Tabla1_2[[#This Row],[Prima]]+Tabla1_2[[#This Row],[Censantias]]+Tabla1_2[[#This Row],[Base Minima]]+Tabla1_2[[#This Row],[Subsidio de Transporte]]</f>
        <v>2490133.3333333335</v>
      </c>
      <c r="AJ608">
        <f>Tabla1_2[[#This Row],[Pago Neto]]*24</f>
        <v>59763200</v>
      </c>
      <c r="AK608">
        <v>0</v>
      </c>
      <c r="AL608">
        <v>20000</v>
      </c>
      <c r="AM608">
        <v>15</v>
      </c>
    </row>
    <row r="609" spans="1:39" x14ac:dyDescent="0.35">
      <c r="A609" t="s">
        <v>5283</v>
      </c>
      <c r="B609" t="s">
        <v>615</v>
      </c>
      <c r="C609" s="1">
        <v>26946</v>
      </c>
      <c r="D609" t="s">
        <v>2134</v>
      </c>
      <c r="E609" t="s">
        <v>1963</v>
      </c>
      <c r="F609" t="s">
        <v>4283</v>
      </c>
      <c r="G609" t="s">
        <v>3293</v>
      </c>
      <c r="H609" s="1">
        <v>39930.420636574076</v>
      </c>
      <c r="I609" t="s">
        <v>3672</v>
      </c>
      <c r="J609">
        <v>1160000</v>
      </c>
      <c r="K609">
        <v>15</v>
      </c>
      <c r="L609">
        <f>Tabla1_2[[#This Row],[SALARIO]]/30*Tabla1_2[[#This Row],[Dias Liquidados]]</f>
        <v>580000</v>
      </c>
      <c r="M609">
        <f>Tabla1_2[[#This Row],[SALARIO]]/100*14/2</f>
        <v>81200</v>
      </c>
      <c r="N609">
        <v>4</v>
      </c>
      <c r="O609">
        <f>Tabla1_2[[#This Row],[Salario t]]*Tabla1_2[[#This Row],['# de Salarios Minimos]]</f>
        <v>2320000</v>
      </c>
      <c r="P609">
        <f>Tabla1_2[[#This Row],[Salario t]]*12</f>
        <v>6960000</v>
      </c>
      <c r="Q609">
        <v>2</v>
      </c>
      <c r="R609">
        <v>2</v>
      </c>
      <c r="S609">
        <v>50000</v>
      </c>
      <c r="T609">
        <v>250000</v>
      </c>
      <c r="U609">
        <v>5000</v>
      </c>
      <c r="V609">
        <f>Tabla1_2[[#This Row],[SALARIO]]/100*8.4</f>
        <v>97440</v>
      </c>
      <c r="W609">
        <f>Tabla1_2[[#This Row],[Seguridad social]]/2</f>
        <v>48720</v>
      </c>
      <c r="X609">
        <f>Tabla1_2[[#This Row],[Seguridad social]]-Tabla1_2[[#This Row],[salud 4%]]</f>
        <v>48720</v>
      </c>
      <c r="Y609">
        <f>Tabla1_2[[#This Row],[Base Minima]]/30*4</f>
        <v>309333.33333333331</v>
      </c>
      <c r="Z609">
        <f>Tabla1_2[[#This Row],[Fondo de Empleados]]+Tabla1_2[[#This Row],[Seguridad social]]</f>
        <v>406773.33333333331</v>
      </c>
      <c r="AA609">
        <f>Tabla1_2[[#This Row],[SALARIO]]/100*1.4</f>
        <v>16239.999999999998</v>
      </c>
      <c r="AB609">
        <f>Tabla1_2[[#This Row],[Base Minima]]/15*1.5</f>
        <v>232000</v>
      </c>
      <c r="AC609">
        <v>0</v>
      </c>
      <c r="AD609">
        <v>0</v>
      </c>
      <c r="AE609">
        <f>Tabla1_2[[#This Row],[Salario t]]/100*2</f>
        <v>11600</v>
      </c>
      <c r="AF609">
        <f>Tabla1_2[[#This Row],[Censantias]]/100*5</f>
        <v>580</v>
      </c>
      <c r="AG609">
        <f>Tabla1_2[[#This Row],[SALARIO]]/30*2</f>
        <v>77333.333333333328</v>
      </c>
      <c r="AH609">
        <v>0</v>
      </c>
      <c r="AI609">
        <f>Tabla1_2[[#This Row],[Prima]]+Tabla1_2[[#This Row],[Censantias]]+Tabla1_2[[#This Row],[Base Minima]]+Tabla1_2[[#This Row],[Subsidio de Transporte]]</f>
        <v>2490133.3333333335</v>
      </c>
      <c r="AJ609">
        <f>Tabla1_2[[#This Row],[Pago Neto]]*24</f>
        <v>59763200</v>
      </c>
      <c r="AK609">
        <v>0</v>
      </c>
      <c r="AL609">
        <v>20000</v>
      </c>
      <c r="AM609">
        <v>15</v>
      </c>
    </row>
    <row r="610" spans="1:39" x14ac:dyDescent="0.35">
      <c r="A610" t="s">
        <v>5284</v>
      </c>
      <c r="B610" t="s">
        <v>616</v>
      </c>
      <c r="C610" s="1">
        <v>33625</v>
      </c>
      <c r="D610" t="s">
        <v>2135</v>
      </c>
      <c r="E610" t="s">
        <v>2136</v>
      </c>
      <c r="F610" t="s">
        <v>4284</v>
      </c>
      <c r="G610" t="s">
        <v>3294</v>
      </c>
      <c r="H610" s="1">
        <v>43100.147129629629</v>
      </c>
      <c r="I610" t="s">
        <v>3673</v>
      </c>
      <c r="J610">
        <v>1160000</v>
      </c>
      <c r="K610">
        <v>15</v>
      </c>
      <c r="L610">
        <f>Tabla1_2[[#This Row],[SALARIO]]/30*Tabla1_2[[#This Row],[Dias Liquidados]]</f>
        <v>580000</v>
      </c>
      <c r="M610">
        <f>Tabla1_2[[#This Row],[SALARIO]]/100*14/2</f>
        <v>81200</v>
      </c>
      <c r="N610">
        <v>5</v>
      </c>
      <c r="O610">
        <f>Tabla1_2[[#This Row],[Salario t]]*Tabla1_2[[#This Row],['# de Salarios Minimos]]</f>
        <v>2900000</v>
      </c>
      <c r="P610">
        <f>Tabla1_2[[#This Row],[Salario t]]*12</f>
        <v>6960000</v>
      </c>
      <c r="Q610">
        <v>2</v>
      </c>
      <c r="R610">
        <v>2</v>
      </c>
      <c r="S610">
        <v>50000</v>
      </c>
      <c r="T610">
        <v>250000</v>
      </c>
      <c r="U610">
        <v>5000</v>
      </c>
      <c r="V610">
        <f>Tabla1_2[[#This Row],[SALARIO]]/100*8.4</f>
        <v>97440</v>
      </c>
      <c r="W610">
        <f>Tabla1_2[[#This Row],[Seguridad social]]/2</f>
        <v>48720</v>
      </c>
      <c r="X610">
        <f>Tabla1_2[[#This Row],[Seguridad social]]-Tabla1_2[[#This Row],[salud 4%]]</f>
        <v>48720</v>
      </c>
      <c r="Y610">
        <f>Tabla1_2[[#This Row],[Base Minima]]/30*4</f>
        <v>386666.66666666669</v>
      </c>
      <c r="Z610">
        <f>Tabla1_2[[#This Row],[Fondo de Empleados]]+Tabla1_2[[#This Row],[Seguridad social]]</f>
        <v>484106.66666666669</v>
      </c>
      <c r="AA610">
        <f>Tabla1_2[[#This Row],[SALARIO]]/100*1.4</f>
        <v>16239.999999999998</v>
      </c>
      <c r="AB610">
        <f>Tabla1_2[[#This Row],[Base Minima]]/15*1.5</f>
        <v>290000</v>
      </c>
      <c r="AC610">
        <v>0</v>
      </c>
      <c r="AD610">
        <v>0</v>
      </c>
      <c r="AE610">
        <f>Tabla1_2[[#This Row],[Salario t]]/100*2</f>
        <v>11600</v>
      </c>
      <c r="AF610">
        <f>Tabla1_2[[#This Row],[Censantias]]/100*5</f>
        <v>580</v>
      </c>
      <c r="AG610">
        <f>Tabla1_2[[#This Row],[SALARIO]]/30*2</f>
        <v>77333.333333333328</v>
      </c>
      <c r="AH610">
        <v>0</v>
      </c>
      <c r="AI610">
        <f>Tabla1_2[[#This Row],[Prima]]+Tabla1_2[[#This Row],[Censantias]]+Tabla1_2[[#This Row],[Base Minima]]+Tabla1_2[[#This Row],[Subsidio de Transporte]]</f>
        <v>3070133.3333333335</v>
      </c>
      <c r="AJ610">
        <f>Tabla1_2[[#This Row],[Pago Neto]]*24</f>
        <v>73683200</v>
      </c>
      <c r="AK610">
        <v>0</v>
      </c>
      <c r="AL610">
        <v>20000</v>
      </c>
      <c r="AM610">
        <v>15</v>
      </c>
    </row>
    <row r="611" spans="1:39" x14ac:dyDescent="0.35">
      <c r="A611" t="s">
        <v>5285</v>
      </c>
      <c r="B611" t="s">
        <v>617</v>
      </c>
      <c r="C611" s="1">
        <v>29452</v>
      </c>
      <c r="D611" t="s">
        <v>1963</v>
      </c>
      <c r="E611" t="s">
        <v>2137</v>
      </c>
      <c r="F611" t="s">
        <v>4285</v>
      </c>
      <c r="G611" t="s">
        <v>3295</v>
      </c>
      <c r="H611" s="1">
        <v>42833.844722222224</v>
      </c>
      <c r="I611" t="s">
        <v>3672</v>
      </c>
      <c r="J611">
        <v>1160000</v>
      </c>
      <c r="K611">
        <v>15</v>
      </c>
      <c r="L611">
        <f>Tabla1_2[[#This Row],[SALARIO]]/30*Tabla1_2[[#This Row],[Dias Liquidados]]</f>
        <v>580000</v>
      </c>
      <c r="M611">
        <f>Tabla1_2[[#This Row],[SALARIO]]/100*14/2</f>
        <v>81200</v>
      </c>
      <c r="N611">
        <v>5</v>
      </c>
      <c r="O611">
        <f>Tabla1_2[[#This Row],[Salario t]]*Tabla1_2[[#This Row],['# de Salarios Minimos]]</f>
        <v>2900000</v>
      </c>
      <c r="P611">
        <f>Tabla1_2[[#This Row],[Salario t]]*12</f>
        <v>6960000</v>
      </c>
      <c r="Q611">
        <v>2</v>
      </c>
      <c r="R611">
        <v>2</v>
      </c>
      <c r="S611">
        <v>50000</v>
      </c>
      <c r="T611">
        <v>250000</v>
      </c>
      <c r="U611">
        <v>5000</v>
      </c>
      <c r="V611">
        <f>Tabla1_2[[#This Row],[SALARIO]]/100*8.4</f>
        <v>97440</v>
      </c>
      <c r="W611">
        <f>Tabla1_2[[#This Row],[Seguridad social]]/2</f>
        <v>48720</v>
      </c>
      <c r="X611">
        <f>Tabla1_2[[#This Row],[Seguridad social]]-Tabla1_2[[#This Row],[salud 4%]]</f>
        <v>48720</v>
      </c>
      <c r="Y611">
        <f>Tabla1_2[[#This Row],[Base Minima]]/30*4</f>
        <v>386666.66666666669</v>
      </c>
      <c r="Z611">
        <f>Tabla1_2[[#This Row],[Fondo de Empleados]]+Tabla1_2[[#This Row],[Seguridad social]]</f>
        <v>484106.66666666669</v>
      </c>
      <c r="AA611">
        <f>Tabla1_2[[#This Row],[SALARIO]]/100*1.4</f>
        <v>16239.999999999998</v>
      </c>
      <c r="AB611">
        <f>Tabla1_2[[#This Row],[Base Minima]]/15*1.5</f>
        <v>290000</v>
      </c>
      <c r="AC611">
        <v>0</v>
      </c>
      <c r="AD611">
        <v>0</v>
      </c>
      <c r="AE611">
        <f>Tabla1_2[[#This Row],[Salario t]]/100*2</f>
        <v>11600</v>
      </c>
      <c r="AF611">
        <f>Tabla1_2[[#This Row],[Censantias]]/100*5</f>
        <v>580</v>
      </c>
      <c r="AG611">
        <f>Tabla1_2[[#This Row],[SALARIO]]/30*2</f>
        <v>77333.333333333328</v>
      </c>
      <c r="AH611">
        <v>0</v>
      </c>
      <c r="AI611">
        <f>Tabla1_2[[#This Row],[Prima]]+Tabla1_2[[#This Row],[Censantias]]+Tabla1_2[[#This Row],[Base Minima]]+Tabla1_2[[#This Row],[Subsidio de Transporte]]</f>
        <v>3070133.3333333335</v>
      </c>
      <c r="AJ611">
        <f>Tabla1_2[[#This Row],[Pago Neto]]*24</f>
        <v>73683200</v>
      </c>
      <c r="AK611">
        <v>0</v>
      </c>
      <c r="AL611">
        <v>20000</v>
      </c>
      <c r="AM611">
        <v>15</v>
      </c>
    </row>
    <row r="612" spans="1:39" x14ac:dyDescent="0.35">
      <c r="A612" t="s">
        <v>5286</v>
      </c>
      <c r="B612" t="s">
        <v>618</v>
      </c>
      <c r="C612" s="1">
        <v>28579</v>
      </c>
      <c r="D612" t="s">
        <v>2138</v>
      </c>
      <c r="E612" t="s">
        <v>1963</v>
      </c>
      <c r="F612" t="s">
        <v>4286</v>
      </c>
      <c r="G612" t="s">
        <v>3296</v>
      </c>
      <c r="H612" s="1">
        <v>44057.112002314818</v>
      </c>
      <c r="I612" t="s">
        <v>3674</v>
      </c>
      <c r="J612">
        <v>1160000</v>
      </c>
      <c r="K612">
        <v>15</v>
      </c>
      <c r="L612">
        <f>Tabla1_2[[#This Row],[SALARIO]]/30*Tabla1_2[[#This Row],[Dias Liquidados]]</f>
        <v>580000</v>
      </c>
      <c r="M612">
        <f>Tabla1_2[[#This Row],[SALARIO]]/100*14/2</f>
        <v>81200</v>
      </c>
      <c r="N612">
        <v>6</v>
      </c>
      <c r="O612">
        <f>Tabla1_2[[#This Row],[Salario t]]*Tabla1_2[[#This Row],['# de Salarios Minimos]]</f>
        <v>3480000</v>
      </c>
      <c r="P612">
        <f>Tabla1_2[[#This Row],[Salario t]]*12</f>
        <v>6960000</v>
      </c>
      <c r="Q612">
        <v>2</v>
      </c>
      <c r="R612">
        <v>2</v>
      </c>
      <c r="S612">
        <v>50000</v>
      </c>
      <c r="T612">
        <v>250000</v>
      </c>
      <c r="U612">
        <v>5000</v>
      </c>
      <c r="V612">
        <f>Tabla1_2[[#This Row],[SALARIO]]/100*8.4</f>
        <v>97440</v>
      </c>
      <c r="W612">
        <f>Tabla1_2[[#This Row],[Seguridad social]]/2</f>
        <v>48720</v>
      </c>
      <c r="X612">
        <f>Tabla1_2[[#This Row],[Seguridad social]]-Tabla1_2[[#This Row],[salud 4%]]</f>
        <v>48720</v>
      </c>
      <c r="Y612">
        <f>Tabla1_2[[#This Row],[Base Minima]]/30*4</f>
        <v>464000</v>
      </c>
      <c r="Z612">
        <f>Tabla1_2[[#This Row],[Fondo de Empleados]]+Tabla1_2[[#This Row],[Seguridad social]]</f>
        <v>561440</v>
      </c>
      <c r="AA612">
        <f>Tabla1_2[[#This Row],[SALARIO]]/100*1.4</f>
        <v>16239.999999999998</v>
      </c>
      <c r="AB612">
        <f>Tabla1_2[[#This Row],[Base Minima]]/15*1.5</f>
        <v>348000</v>
      </c>
      <c r="AC612">
        <v>0</v>
      </c>
      <c r="AD612">
        <v>0</v>
      </c>
      <c r="AE612">
        <f>Tabla1_2[[#This Row],[Salario t]]/100*2</f>
        <v>11600</v>
      </c>
      <c r="AF612">
        <f>Tabla1_2[[#This Row],[Censantias]]/100*5</f>
        <v>580</v>
      </c>
      <c r="AG612">
        <f>Tabla1_2[[#This Row],[SALARIO]]/30*2</f>
        <v>77333.333333333328</v>
      </c>
      <c r="AH612">
        <v>0</v>
      </c>
      <c r="AI612">
        <f>Tabla1_2[[#This Row],[Prima]]+Tabla1_2[[#This Row],[Censantias]]+Tabla1_2[[#This Row],[Base Minima]]+Tabla1_2[[#This Row],[Subsidio de Transporte]]</f>
        <v>3650133.3333333335</v>
      </c>
      <c r="AJ612">
        <f>Tabla1_2[[#This Row],[Pago Neto]]*24</f>
        <v>87603200</v>
      </c>
      <c r="AK612">
        <v>0</v>
      </c>
      <c r="AL612">
        <v>20000</v>
      </c>
      <c r="AM612">
        <v>15</v>
      </c>
    </row>
    <row r="613" spans="1:39" x14ac:dyDescent="0.35">
      <c r="A613" t="s">
        <v>5287</v>
      </c>
      <c r="B613" t="s">
        <v>619</v>
      </c>
      <c r="C613" s="1">
        <v>32146</v>
      </c>
      <c r="D613" t="s">
        <v>2139</v>
      </c>
      <c r="E613" t="s">
        <v>2140</v>
      </c>
      <c r="F613" t="s">
        <v>4287</v>
      </c>
      <c r="G613" t="s">
        <v>3297</v>
      </c>
      <c r="H613" s="1">
        <v>38762.82540509259</v>
      </c>
      <c r="I613" t="s">
        <v>3671</v>
      </c>
      <c r="J613">
        <v>1160000</v>
      </c>
      <c r="K613">
        <v>15</v>
      </c>
      <c r="L613">
        <f>Tabla1_2[[#This Row],[SALARIO]]/30*Tabla1_2[[#This Row],[Dias Liquidados]]</f>
        <v>580000</v>
      </c>
      <c r="M613">
        <f>Tabla1_2[[#This Row],[SALARIO]]/100*14/2</f>
        <v>81200</v>
      </c>
      <c r="N613">
        <v>6</v>
      </c>
      <c r="O613">
        <f>Tabla1_2[[#This Row],[Salario t]]*Tabla1_2[[#This Row],['# de Salarios Minimos]]</f>
        <v>3480000</v>
      </c>
      <c r="P613">
        <f>Tabla1_2[[#This Row],[Salario t]]*12</f>
        <v>6960000</v>
      </c>
      <c r="Q613">
        <v>2</v>
      </c>
      <c r="R613">
        <v>2</v>
      </c>
      <c r="S613">
        <v>50000</v>
      </c>
      <c r="T613">
        <v>250000</v>
      </c>
      <c r="U613">
        <v>5000</v>
      </c>
      <c r="V613">
        <f>Tabla1_2[[#This Row],[SALARIO]]/100*8.4</f>
        <v>97440</v>
      </c>
      <c r="W613">
        <f>Tabla1_2[[#This Row],[Seguridad social]]/2</f>
        <v>48720</v>
      </c>
      <c r="X613">
        <f>Tabla1_2[[#This Row],[Seguridad social]]-Tabla1_2[[#This Row],[salud 4%]]</f>
        <v>48720</v>
      </c>
      <c r="Y613">
        <f>Tabla1_2[[#This Row],[Base Minima]]/30*4</f>
        <v>464000</v>
      </c>
      <c r="Z613">
        <f>Tabla1_2[[#This Row],[Fondo de Empleados]]+Tabla1_2[[#This Row],[Seguridad social]]</f>
        <v>561440</v>
      </c>
      <c r="AA613">
        <f>Tabla1_2[[#This Row],[SALARIO]]/100*1.4</f>
        <v>16239.999999999998</v>
      </c>
      <c r="AB613">
        <f>Tabla1_2[[#This Row],[Base Minima]]/15*1.5</f>
        <v>348000</v>
      </c>
      <c r="AC613">
        <v>0</v>
      </c>
      <c r="AD613">
        <v>0</v>
      </c>
      <c r="AE613">
        <f>Tabla1_2[[#This Row],[Salario t]]/100*2</f>
        <v>11600</v>
      </c>
      <c r="AF613">
        <f>Tabla1_2[[#This Row],[Censantias]]/100*5</f>
        <v>580</v>
      </c>
      <c r="AG613">
        <f>Tabla1_2[[#This Row],[SALARIO]]/30*2</f>
        <v>77333.333333333328</v>
      </c>
      <c r="AH613">
        <v>0</v>
      </c>
      <c r="AI613">
        <f>Tabla1_2[[#This Row],[Prima]]+Tabla1_2[[#This Row],[Censantias]]+Tabla1_2[[#This Row],[Base Minima]]+Tabla1_2[[#This Row],[Subsidio de Transporte]]</f>
        <v>3650133.3333333335</v>
      </c>
      <c r="AJ613">
        <f>Tabla1_2[[#This Row],[Pago Neto]]*24</f>
        <v>87603200</v>
      </c>
      <c r="AK613">
        <v>0</v>
      </c>
      <c r="AL613">
        <v>20000</v>
      </c>
      <c r="AM613">
        <v>15</v>
      </c>
    </row>
    <row r="614" spans="1:39" x14ac:dyDescent="0.35">
      <c r="A614" t="s">
        <v>5288</v>
      </c>
      <c r="B614" t="s">
        <v>620</v>
      </c>
      <c r="C614" s="1">
        <v>27942</v>
      </c>
      <c r="D614" t="s">
        <v>1963</v>
      </c>
      <c r="E614" t="s">
        <v>2141</v>
      </c>
      <c r="F614" t="s">
        <v>4288</v>
      </c>
      <c r="G614" t="s">
        <v>3298</v>
      </c>
      <c r="H614" s="1">
        <v>42441.580312500002</v>
      </c>
      <c r="I614" t="s">
        <v>3671</v>
      </c>
      <c r="J614">
        <v>1160000</v>
      </c>
      <c r="K614">
        <v>15</v>
      </c>
      <c r="L614">
        <f>Tabla1_2[[#This Row],[SALARIO]]/30*Tabla1_2[[#This Row],[Dias Liquidados]]</f>
        <v>580000</v>
      </c>
      <c r="M614">
        <f>Tabla1_2[[#This Row],[SALARIO]]/100*14/2</f>
        <v>81200</v>
      </c>
      <c r="N614">
        <v>1</v>
      </c>
      <c r="O614">
        <f>Tabla1_2[[#This Row],[Salario t]]*Tabla1_2[[#This Row],['# de Salarios Minimos]]</f>
        <v>580000</v>
      </c>
      <c r="P614">
        <f>Tabla1_2[[#This Row],[Salario t]]*12</f>
        <v>6960000</v>
      </c>
      <c r="Q614">
        <v>2</v>
      </c>
      <c r="R614">
        <v>2</v>
      </c>
      <c r="S614">
        <v>50000</v>
      </c>
      <c r="T614">
        <v>250000</v>
      </c>
      <c r="U614">
        <v>5000</v>
      </c>
      <c r="V614">
        <f>Tabla1_2[[#This Row],[SALARIO]]/100*8.4</f>
        <v>97440</v>
      </c>
      <c r="W614">
        <f>Tabla1_2[[#This Row],[Seguridad social]]/2</f>
        <v>48720</v>
      </c>
      <c r="X614">
        <f>Tabla1_2[[#This Row],[Seguridad social]]-Tabla1_2[[#This Row],[salud 4%]]</f>
        <v>48720</v>
      </c>
      <c r="Y614">
        <f>Tabla1_2[[#This Row],[Base Minima]]/30*4</f>
        <v>77333.333333333328</v>
      </c>
      <c r="Z614">
        <f>Tabla1_2[[#This Row],[Fondo de Empleados]]+Tabla1_2[[#This Row],[Seguridad social]]</f>
        <v>174773.33333333331</v>
      </c>
      <c r="AA614">
        <f>Tabla1_2[[#This Row],[SALARIO]]/100*1.4</f>
        <v>16239.999999999998</v>
      </c>
      <c r="AB614">
        <f>Tabla1_2[[#This Row],[Base Minima]]/15*1.5</f>
        <v>58000</v>
      </c>
      <c r="AC614">
        <v>0</v>
      </c>
      <c r="AD614">
        <v>0</v>
      </c>
      <c r="AE614">
        <f>Tabla1_2[[#This Row],[Salario t]]/100*2</f>
        <v>11600</v>
      </c>
      <c r="AF614">
        <f>Tabla1_2[[#This Row],[Censantias]]/100*5</f>
        <v>580</v>
      </c>
      <c r="AG614">
        <f>Tabla1_2[[#This Row],[SALARIO]]/30*2</f>
        <v>77333.333333333328</v>
      </c>
      <c r="AH614">
        <v>0</v>
      </c>
      <c r="AI614">
        <f>Tabla1_2[[#This Row],[Prima]]+Tabla1_2[[#This Row],[Censantias]]+Tabla1_2[[#This Row],[Base Minima]]+Tabla1_2[[#This Row],[Subsidio de Transporte]]</f>
        <v>750133.33333333337</v>
      </c>
      <c r="AJ614">
        <f>Tabla1_2[[#This Row],[Pago Neto]]*24</f>
        <v>18003200</v>
      </c>
      <c r="AK614">
        <v>0</v>
      </c>
      <c r="AL614">
        <v>20000</v>
      </c>
      <c r="AM614">
        <v>15</v>
      </c>
    </row>
    <row r="615" spans="1:39" x14ac:dyDescent="0.35">
      <c r="A615" t="s">
        <v>5289</v>
      </c>
      <c r="B615" t="s">
        <v>621</v>
      </c>
      <c r="C615" s="1">
        <v>29382</v>
      </c>
      <c r="D615" t="s">
        <v>2142</v>
      </c>
      <c r="E615" t="s">
        <v>1963</v>
      </c>
      <c r="F615" t="s">
        <v>4289</v>
      </c>
      <c r="G615" t="s">
        <v>3299</v>
      </c>
      <c r="H615" s="1">
        <v>39303.910671296297</v>
      </c>
      <c r="I615" t="s">
        <v>3671</v>
      </c>
      <c r="J615">
        <v>1160000</v>
      </c>
      <c r="K615">
        <v>15</v>
      </c>
      <c r="L615">
        <f>Tabla1_2[[#This Row],[SALARIO]]/30*Tabla1_2[[#This Row],[Dias Liquidados]]</f>
        <v>580000</v>
      </c>
      <c r="M615">
        <f>Tabla1_2[[#This Row],[SALARIO]]/100*14/2</f>
        <v>81200</v>
      </c>
      <c r="N615">
        <v>1</v>
      </c>
      <c r="O615">
        <f>Tabla1_2[[#This Row],[Salario t]]*Tabla1_2[[#This Row],['# de Salarios Minimos]]</f>
        <v>580000</v>
      </c>
      <c r="P615">
        <f>Tabla1_2[[#This Row],[Salario t]]*12</f>
        <v>6960000</v>
      </c>
      <c r="Q615">
        <v>2</v>
      </c>
      <c r="R615">
        <v>2</v>
      </c>
      <c r="S615">
        <v>50000</v>
      </c>
      <c r="T615">
        <v>250000</v>
      </c>
      <c r="U615">
        <v>5000</v>
      </c>
      <c r="V615">
        <f>Tabla1_2[[#This Row],[SALARIO]]/100*8.4</f>
        <v>97440</v>
      </c>
      <c r="W615">
        <f>Tabla1_2[[#This Row],[Seguridad social]]/2</f>
        <v>48720</v>
      </c>
      <c r="X615">
        <f>Tabla1_2[[#This Row],[Seguridad social]]-Tabla1_2[[#This Row],[salud 4%]]</f>
        <v>48720</v>
      </c>
      <c r="Y615">
        <f>Tabla1_2[[#This Row],[Base Minima]]/30*4</f>
        <v>77333.333333333328</v>
      </c>
      <c r="Z615">
        <f>Tabla1_2[[#This Row],[Fondo de Empleados]]+Tabla1_2[[#This Row],[Seguridad social]]</f>
        <v>174773.33333333331</v>
      </c>
      <c r="AA615">
        <f>Tabla1_2[[#This Row],[SALARIO]]/100*1.4</f>
        <v>16239.999999999998</v>
      </c>
      <c r="AB615">
        <f>Tabla1_2[[#This Row],[Base Minima]]/15*1.5</f>
        <v>58000</v>
      </c>
      <c r="AC615">
        <v>0</v>
      </c>
      <c r="AD615">
        <v>0</v>
      </c>
      <c r="AE615">
        <f>Tabla1_2[[#This Row],[Salario t]]/100*2</f>
        <v>11600</v>
      </c>
      <c r="AF615">
        <f>Tabla1_2[[#This Row],[Censantias]]/100*5</f>
        <v>580</v>
      </c>
      <c r="AG615">
        <f>Tabla1_2[[#This Row],[SALARIO]]/30*2</f>
        <v>77333.333333333328</v>
      </c>
      <c r="AH615">
        <v>0</v>
      </c>
      <c r="AI615">
        <f>Tabla1_2[[#This Row],[Prima]]+Tabla1_2[[#This Row],[Censantias]]+Tabla1_2[[#This Row],[Base Minima]]+Tabla1_2[[#This Row],[Subsidio de Transporte]]</f>
        <v>750133.33333333337</v>
      </c>
      <c r="AJ615">
        <f>Tabla1_2[[#This Row],[Pago Neto]]*24</f>
        <v>18003200</v>
      </c>
      <c r="AK615">
        <v>0</v>
      </c>
      <c r="AL615">
        <v>20000</v>
      </c>
      <c r="AM615">
        <v>15</v>
      </c>
    </row>
    <row r="616" spans="1:39" x14ac:dyDescent="0.35">
      <c r="A616" t="s">
        <v>5290</v>
      </c>
      <c r="B616" t="s">
        <v>622</v>
      </c>
      <c r="C616" s="1">
        <v>27932</v>
      </c>
      <c r="D616" t="s">
        <v>2143</v>
      </c>
      <c r="E616" t="s">
        <v>2144</v>
      </c>
      <c r="F616" t="s">
        <v>4290</v>
      </c>
      <c r="G616" t="s">
        <v>3300</v>
      </c>
      <c r="H616" s="1">
        <v>39783.514270833337</v>
      </c>
      <c r="I616" t="s">
        <v>3672</v>
      </c>
      <c r="J616">
        <v>1160000</v>
      </c>
      <c r="K616">
        <v>15</v>
      </c>
      <c r="L616">
        <f>Tabla1_2[[#This Row],[SALARIO]]/30*Tabla1_2[[#This Row],[Dias Liquidados]]</f>
        <v>580000</v>
      </c>
      <c r="M616">
        <f>Tabla1_2[[#This Row],[SALARIO]]/100*14/2</f>
        <v>81200</v>
      </c>
      <c r="N616">
        <v>1</v>
      </c>
      <c r="O616">
        <f>Tabla1_2[[#This Row],[Salario t]]*Tabla1_2[[#This Row],['# de Salarios Minimos]]</f>
        <v>580000</v>
      </c>
      <c r="P616">
        <f>Tabla1_2[[#This Row],[Salario t]]*12</f>
        <v>6960000</v>
      </c>
      <c r="Q616">
        <v>2</v>
      </c>
      <c r="R616">
        <v>2</v>
      </c>
      <c r="S616">
        <v>50000</v>
      </c>
      <c r="T616">
        <v>250000</v>
      </c>
      <c r="U616">
        <v>5000</v>
      </c>
      <c r="V616">
        <f>Tabla1_2[[#This Row],[SALARIO]]/100*8.4</f>
        <v>97440</v>
      </c>
      <c r="W616">
        <f>Tabla1_2[[#This Row],[Seguridad social]]/2</f>
        <v>48720</v>
      </c>
      <c r="X616">
        <f>Tabla1_2[[#This Row],[Seguridad social]]-Tabla1_2[[#This Row],[salud 4%]]</f>
        <v>48720</v>
      </c>
      <c r="Y616">
        <f>Tabla1_2[[#This Row],[Base Minima]]/30*4</f>
        <v>77333.333333333328</v>
      </c>
      <c r="Z616">
        <f>Tabla1_2[[#This Row],[Fondo de Empleados]]+Tabla1_2[[#This Row],[Seguridad social]]</f>
        <v>174773.33333333331</v>
      </c>
      <c r="AA616">
        <f>Tabla1_2[[#This Row],[SALARIO]]/100*1.4</f>
        <v>16239.999999999998</v>
      </c>
      <c r="AB616">
        <f>Tabla1_2[[#This Row],[Base Minima]]/15*1.5</f>
        <v>58000</v>
      </c>
      <c r="AC616">
        <v>0</v>
      </c>
      <c r="AD616">
        <v>0</v>
      </c>
      <c r="AE616">
        <f>Tabla1_2[[#This Row],[Salario t]]/100*2</f>
        <v>11600</v>
      </c>
      <c r="AF616">
        <f>Tabla1_2[[#This Row],[Censantias]]/100*5</f>
        <v>580</v>
      </c>
      <c r="AG616">
        <f>Tabla1_2[[#This Row],[SALARIO]]/30*2</f>
        <v>77333.333333333328</v>
      </c>
      <c r="AH616">
        <v>0</v>
      </c>
      <c r="AI616">
        <f>Tabla1_2[[#This Row],[Prima]]+Tabla1_2[[#This Row],[Censantias]]+Tabla1_2[[#This Row],[Base Minima]]+Tabla1_2[[#This Row],[Subsidio de Transporte]]</f>
        <v>750133.33333333337</v>
      </c>
      <c r="AJ616">
        <f>Tabla1_2[[#This Row],[Pago Neto]]*24</f>
        <v>18003200</v>
      </c>
      <c r="AK616">
        <v>0</v>
      </c>
      <c r="AL616">
        <v>20000</v>
      </c>
      <c r="AM616">
        <v>15</v>
      </c>
    </row>
    <row r="617" spans="1:39" x14ac:dyDescent="0.35">
      <c r="A617" t="s">
        <v>5291</v>
      </c>
      <c r="B617" t="s">
        <v>623</v>
      </c>
      <c r="C617" s="1">
        <v>36126</v>
      </c>
      <c r="D617" t="s">
        <v>1963</v>
      </c>
      <c r="E617" t="s">
        <v>2145</v>
      </c>
      <c r="F617" t="s">
        <v>4291</v>
      </c>
      <c r="G617" t="s">
        <v>3301</v>
      </c>
      <c r="H617" s="1">
        <v>43819.191817129627</v>
      </c>
      <c r="I617" t="s">
        <v>3672</v>
      </c>
      <c r="J617">
        <v>1160000</v>
      </c>
      <c r="K617">
        <v>15</v>
      </c>
      <c r="L617">
        <f>Tabla1_2[[#This Row],[SALARIO]]/30*Tabla1_2[[#This Row],[Dias Liquidados]]</f>
        <v>580000</v>
      </c>
      <c r="M617">
        <f>Tabla1_2[[#This Row],[SALARIO]]/100*14/2</f>
        <v>81200</v>
      </c>
      <c r="N617">
        <v>1</v>
      </c>
      <c r="O617">
        <f>Tabla1_2[[#This Row],[Salario t]]*Tabla1_2[[#This Row],['# de Salarios Minimos]]</f>
        <v>580000</v>
      </c>
      <c r="P617">
        <f>Tabla1_2[[#This Row],[Salario t]]*12</f>
        <v>6960000</v>
      </c>
      <c r="Q617">
        <v>2</v>
      </c>
      <c r="R617">
        <v>2</v>
      </c>
      <c r="S617">
        <v>50000</v>
      </c>
      <c r="T617">
        <v>250000</v>
      </c>
      <c r="U617">
        <v>5000</v>
      </c>
      <c r="V617">
        <f>Tabla1_2[[#This Row],[SALARIO]]/100*8.4</f>
        <v>97440</v>
      </c>
      <c r="W617">
        <f>Tabla1_2[[#This Row],[Seguridad social]]/2</f>
        <v>48720</v>
      </c>
      <c r="X617">
        <f>Tabla1_2[[#This Row],[Seguridad social]]-Tabla1_2[[#This Row],[salud 4%]]</f>
        <v>48720</v>
      </c>
      <c r="Y617">
        <f>Tabla1_2[[#This Row],[Base Minima]]/30*4</f>
        <v>77333.333333333328</v>
      </c>
      <c r="Z617">
        <f>Tabla1_2[[#This Row],[Fondo de Empleados]]+Tabla1_2[[#This Row],[Seguridad social]]</f>
        <v>174773.33333333331</v>
      </c>
      <c r="AA617">
        <f>Tabla1_2[[#This Row],[SALARIO]]/100*1.4</f>
        <v>16239.999999999998</v>
      </c>
      <c r="AB617">
        <f>Tabla1_2[[#This Row],[Base Minima]]/15*1.5</f>
        <v>58000</v>
      </c>
      <c r="AC617">
        <v>0</v>
      </c>
      <c r="AD617">
        <v>0</v>
      </c>
      <c r="AE617">
        <f>Tabla1_2[[#This Row],[Salario t]]/100*2</f>
        <v>11600</v>
      </c>
      <c r="AF617">
        <f>Tabla1_2[[#This Row],[Censantias]]/100*5</f>
        <v>580</v>
      </c>
      <c r="AG617">
        <f>Tabla1_2[[#This Row],[SALARIO]]/30*2</f>
        <v>77333.333333333328</v>
      </c>
      <c r="AH617">
        <v>0</v>
      </c>
      <c r="AI617">
        <f>Tabla1_2[[#This Row],[Prima]]+Tabla1_2[[#This Row],[Censantias]]+Tabla1_2[[#This Row],[Base Minima]]+Tabla1_2[[#This Row],[Subsidio de Transporte]]</f>
        <v>750133.33333333337</v>
      </c>
      <c r="AJ617">
        <f>Tabla1_2[[#This Row],[Pago Neto]]*24</f>
        <v>18003200</v>
      </c>
      <c r="AK617">
        <v>0</v>
      </c>
      <c r="AL617">
        <v>20000</v>
      </c>
      <c r="AM617">
        <v>15</v>
      </c>
    </row>
    <row r="618" spans="1:39" x14ac:dyDescent="0.35">
      <c r="A618" t="s">
        <v>5292</v>
      </c>
      <c r="B618" t="s">
        <v>624</v>
      </c>
      <c r="C618" s="1">
        <v>34636</v>
      </c>
      <c r="D618" t="s">
        <v>2146</v>
      </c>
      <c r="E618" t="s">
        <v>1963</v>
      </c>
      <c r="F618" t="s">
        <v>4292</v>
      </c>
      <c r="G618" t="s">
        <v>3175</v>
      </c>
      <c r="H618" s="1">
        <v>42281.165081018517</v>
      </c>
      <c r="I618" t="s">
        <v>3674</v>
      </c>
      <c r="J618">
        <v>1160000</v>
      </c>
      <c r="K618">
        <v>15</v>
      </c>
      <c r="L618">
        <f>Tabla1_2[[#This Row],[SALARIO]]/30*Tabla1_2[[#This Row],[Dias Liquidados]]</f>
        <v>580000</v>
      </c>
      <c r="M618">
        <f>Tabla1_2[[#This Row],[SALARIO]]/100*14/2</f>
        <v>81200</v>
      </c>
      <c r="N618">
        <v>1</v>
      </c>
      <c r="O618">
        <f>Tabla1_2[[#This Row],[Salario t]]*Tabla1_2[[#This Row],['# de Salarios Minimos]]</f>
        <v>580000</v>
      </c>
      <c r="P618">
        <f>Tabla1_2[[#This Row],[Salario t]]*12</f>
        <v>6960000</v>
      </c>
      <c r="Q618">
        <v>2</v>
      </c>
      <c r="R618">
        <v>2</v>
      </c>
      <c r="S618">
        <v>50000</v>
      </c>
      <c r="T618">
        <v>250000</v>
      </c>
      <c r="U618">
        <v>5000</v>
      </c>
      <c r="V618">
        <f>Tabla1_2[[#This Row],[SALARIO]]/100*8.4</f>
        <v>97440</v>
      </c>
      <c r="W618">
        <f>Tabla1_2[[#This Row],[Seguridad social]]/2</f>
        <v>48720</v>
      </c>
      <c r="X618">
        <f>Tabla1_2[[#This Row],[Seguridad social]]-Tabla1_2[[#This Row],[salud 4%]]</f>
        <v>48720</v>
      </c>
      <c r="Y618">
        <f>Tabla1_2[[#This Row],[Base Minima]]/30*4</f>
        <v>77333.333333333328</v>
      </c>
      <c r="Z618">
        <f>Tabla1_2[[#This Row],[Fondo de Empleados]]+Tabla1_2[[#This Row],[Seguridad social]]</f>
        <v>174773.33333333331</v>
      </c>
      <c r="AA618">
        <f>Tabla1_2[[#This Row],[SALARIO]]/100*1.4</f>
        <v>16239.999999999998</v>
      </c>
      <c r="AB618">
        <f>Tabla1_2[[#This Row],[Base Minima]]/15*1.5</f>
        <v>58000</v>
      </c>
      <c r="AC618">
        <v>0</v>
      </c>
      <c r="AD618">
        <v>0</v>
      </c>
      <c r="AE618">
        <f>Tabla1_2[[#This Row],[Salario t]]/100*2</f>
        <v>11600</v>
      </c>
      <c r="AF618">
        <f>Tabla1_2[[#This Row],[Censantias]]/100*5</f>
        <v>580</v>
      </c>
      <c r="AG618">
        <f>Tabla1_2[[#This Row],[SALARIO]]/30*2</f>
        <v>77333.333333333328</v>
      </c>
      <c r="AH618">
        <v>0</v>
      </c>
      <c r="AI618">
        <f>Tabla1_2[[#This Row],[Prima]]+Tabla1_2[[#This Row],[Censantias]]+Tabla1_2[[#This Row],[Base Minima]]+Tabla1_2[[#This Row],[Subsidio de Transporte]]</f>
        <v>750133.33333333337</v>
      </c>
      <c r="AJ618">
        <f>Tabla1_2[[#This Row],[Pago Neto]]*24</f>
        <v>18003200</v>
      </c>
      <c r="AK618">
        <v>0</v>
      </c>
      <c r="AL618">
        <v>20000</v>
      </c>
      <c r="AM618">
        <v>15</v>
      </c>
    </row>
    <row r="619" spans="1:39" x14ac:dyDescent="0.35">
      <c r="A619" t="s">
        <v>5293</v>
      </c>
      <c r="B619" t="s">
        <v>625</v>
      </c>
      <c r="C619" s="1">
        <v>31716</v>
      </c>
      <c r="D619" t="s">
        <v>2147</v>
      </c>
      <c r="E619" t="s">
        <v>2148</v>
      </c>
      <c r="F619" t="s">
        <v>4293</v>
      </c>
      <c r="G619" t="s">
        <v>3302</v>
      </c>
      <c r="H619" s="1">
        <v>42025.406134259261</v>
      </c>
      <c r="I619" t="s">
        <v>3673</v>
      </c>
      <c r="J619">
        <v>1160000</v>
      </c>
      <c r="K619">
        <v>15</v>
      </c>
      <c r="L619">
        <f>Tabla1_2[[#This Row],[SALARIO]]/30*Tabla1_2[[#This Row],[Dias Liquidados]]</f>
        <v>580000</v>
      </c>
      <c r="M619">
        <f>Tabla1_2[[#This Row],[SALARIO]]/100*14/2</f>
        <v>81200</v>
      </c>
      <c r="N619">
        <v>2</v>
      </c>
      <c r="O619">
        <f>Tabla1_2[[#This Row],[Salario t]]*Tabla1_2[[#This Row],['# de Salarios Minimos]]</f>
        <v>1160000</v>
      </c>
      <c r="P619">
        <f>Tabla1_2[[#This Row],[Salario t]]*12</f>
        <v>6960000</v>
      </c>
      <c r="Q619">
        <v>2</v>
      </c>
      <c r="R619">
        <v>2</v>
      </c>
      <c r="S619">
        <v>50000</v>
      </c>
      <c r="T619">
        <v>250000</v>
      </c>
      <c r="U619">
        <v>5000</v>
      </c>
      <c r="V619">
        <f>Tabla1_2[[#This Row],[SALARIO]]/100*8.4</f>
        <v>97440</v>
      </c>
      <c r="W619">
        <f>Tabla1_2[[#This Row],[Seguridad social]]/2</f>
        <v>48720</v>
      </c>
      <c r="X619">
        <f>Tabla1_2[[#This Row],[Seguridad social]]-Tabla1_2[[#This Row],[salud 4%]]</f>
        <v>48720</v>
      </c>
      <c r="Y619">
        <f>Tabla1_2[[#This Row],[Base Minima]]/30*4</f>
        <v>154666.66666666666</v>
      </c>
      <c r="Z619">
        <f>Tabla1_2[[#This Row],[Fondo de Empleados]]+Tabla1_2[[#This Row],[Seguridad social]]</f>
        <v>252106.66666666666</v>
      </c>
      <c r="AA619">
        <f>Tabla1_2[[#This Row],[SALARIO]]/100*1.4</f>
        <v>16239.999999999998</v>
      </c>
      <c r="AB619">
        <f>Tabla1_2[[#This Row],[Base Minima]]/15*1.5</f>
        <v>116000</v>
      </c>
      <c r="AC619">
        <v>0</v>
      </c>
      <c r="AD619">
        <v>0</v>
      </c>
      <c r="AE619">
        <f>Tabla1_2[[#This Row],[Salario t]]/100*2</f>
        <v>11600</v>
      </c>
      <c r="AF619">
        <f>Tabla1_2[[#This Row],[Censantias]]/100*5</f>
        <v>580</v>
      </c>
      <c r="AG619">
        <f>Tabla1_2[[#This Row],[SALARIO]]/30*2</f>
        <v>77333.333333333328</v>
      </c>
      <c r="AH619">
        <v>0</v>
      </c>
      <c r="AI619">
        <f>Tabla1_2[[#This Row],[Prima]]+Tabla1_2[[#This Row],[Censantias]]+Tabla1_2[[#This Row],[Base Minima]]+Tabla1_2[[#This Row],[Subsidio de Transporte]]</f>
        <v>1330133.3333333333</v>
      </c>
      <c r="AJ619">
        <f>Tabla1_2[[#This Row],[Pago Neto]]*24</f>
        <v>31923200</v>
      </c>
      <c r="AK619">
        <v>0</v>
      </c>
      <c r="AL619">
        <v>20000</v>
      </c>
      <c r="AM619">
        <v>15</v>
      </c>
    </row>
    <row r="620" spans="1:39" x14ac:dyDescent="0.35">
      <c r="A620" t="s">
        <v>5294</v>
      </c>
      <c r="B620" t="s">
        <v>626</v>
      </c>
      <c r="C620" s="1">
        <v>25911</v>
      </c>
      <c r="D620" t="s">
        <v>1963</v>
      </c>
      <c r="E620" t="s">
        <v>2149</v>
      </c>
      <c r="F620" t="s">
        <v>4294</v>
      </c>
      <c r="G620" t="s">
        <v>3303</v>
      </c>
      <c r="H620" s="1">
        <v>43699.444224537037</v>
      </c>
      <c r="I620" t="s">
        <v>3673</v>
      </c>
      <c r="J620">
        <v>1160000</v>
      </c>
      <c r="K620">
        <v>15</v>
      </c>
      <c r="L620">
        <f>Tabla1_2[[#This Row],[SALARIO]]/30*Tabla1_2[[#This Row],[Dias Liquidados]]</f>
        <v>580000</v>
      </c>
      <c r="M620">
        <f>Tabla1_2[[#This Row],[SALARIO]]/100*14/2</f>
        <v>81200</v>
      </c>
      <c r="N620">
        <v>2</v>
      </c>
      <c r="O620">
        <f>Tabla1_2[[#This Row],[Salario t]]*Tabla1_2[[#This Row],['# de Salarios Minimos]]</f>
        <v>1160000</v>
      </c>
      <c r="P620">
        <f>Tabla1_2[[#This Row],[Salario t]]*12</f>
        <v>6960000</v>
      </c>
      <c r="Q620">
        <v>2</v>
      </c>
      <c r="R620">
        <v>2</v>
      </c>
      <c r="S620">
        <v>50000</v>
      </c>
      <c r="T620">
        <v>250000</v>
      </c>
      <c r="U620">
        <v>5000</v>
      </c>
      <c r="V620">
        <f>Tabla1_2[[#This Row],[SALARIO]]/100*8.4</f>
        <v>97440</v>
      </c>
      <c r="W620">
        <f>Tabla1_2[[#This Row],[Seguridad social]]/2</f>
        <v>48720</v>
      </c>
      <c r="X620">
        <f>Tabla1_2[[#This Row],[Seguridad social]]-Tabla1_2[[#This Row],[salud 4%]]</f>
        <v>48720</v>
      </c>
      <c r="Y620">
        <f>Tabla1_2[[#This Row],[Base Minima]]/30*4</f>
        <v>154666.66666666666</v>
      </c>
      <c r="Z620">
        <f>Tabla1_2[[#This Row],[Fondo de Empleados]]+Tabla1_2[[#This Row],[Seguridad social]]</f>
        <v>252106.66666666666</v>
      </c>
      <c r="AA620">
        <f>Tabla1_2[[#This Row],[SALARIO]]/100*1.4</f>
        <v>16239.999999999998</v>
      </c>
      <c r="AB620">
        <f>Tabla1_2[[#This Row],[Base Minima]]/15*1.5</f>
        <v>116000</v>
      </c>
      <c r="AC620">
        <v>0</v>
      </c>
      <c r="AD620">
        <v>0</v>
      </c>
      <c r="AE620">
        <f>Tabla1_2[[#This Row],[Salario t]]/100*2</f>
        <v>11600</v>
      </c>
      <c r="AF620">
        <f>Tabla1_2[[#This Row],[Censantias]]/100*5</f>
        <v>580</v>
      </c>
      <c r="AG620">
        <f>Tabla1_2[[#This Row],[SALARIO]]/30*2</f>
        <v>77333.333333333328</v>
      </c>
      <c r="AH620">
        <v>0</v>
      </c>
      <c r="AI620">
        <f>Tabla1_2[[#This Row],[Prima]]+Tabla1_2[[#This Row],[Censantias]]+Tabla1_2[[#This Row],[Base Minima]]+Tabla1_2[[#This Row],[Subsidio de Transporte]]</f>
        <v>1330133.3333333333</v>
      </c>
      <c r="AJ620">
        <f>Tabla1_2[[#This Row],[Pago Neto]]*24</f>
        <v>31923200</v>
      </c>
      <c r="AK620">
        <v>0</v>
      </c>
      <c r="AL620">
        <v>20000</v>
      </c>
      <c r="AM620">
        <v>15</v>
      </c>
    </row>
    <row r="621" spans="1:39" x14ac:dyDescent="0.35">
      <c r="A621" t="s">
        <v>5295</v>
      </c>
      <c r="B621" t="s">
        <v>627</v>
      </c>
      <c r="C621" s="1">
        <v>26991</v>
      </c>
      <c r="D621" t="s">
        <v>2150</v>
      </c>
      <c r="E621" t="s">
        <v>1963</v>
      </c>
      <c r="F621" t="s">
        <v>4295</v>
      </c>
      <c r="G621" t="s">
        <v>3304</v>
      </c>
      <c r="H621" s="1">
        <v>43576.3903125</v>
      </c>
      <c r="I621" t="s">
        <v>3672</v>
      </c>
      <c r="J621">
        <v>1160000</v>
      </c>
      <c r="K621">
        <v>15</v>
      </c>
      <c r="L621">
        <f>Tabla1_2[[#This Row],[SALARIO]]/30*Tabla1_2[[#This Row],[Dias Liquidados]]</f>
        <v>580000</v>
      </c>
      <c r="M621">
        <f>Tabla1_2[[#This Row],[SALARIO]]/100*14/2</f>
        <v>81200</v>
      </c>
      <c r="N621">
        <v>2</v>
      </c>
      <c r="O621">
        <f>Tabla1_2[[#This Row],[Salario t]]*Tabla1_2[[#This Row],['# de Salarios Minimos]]</f>
        <v>1160000</v>
      </c>
      <c r="P621">
        <f>Tabla1_2[[#This Row],[Salario t]]*12</f>
        <v>6960000</v>
      </c>
      <c r="Q621">
        <v>2</v>
      </c>
      <c r="R621">
        <v>2</v>
      </c>
      <c r="S621">
        <v>50000</v>
      </c>
      <c r="T621">
        <v>250000</v>
      </c>
      <c r="U621">
        <v>5000</v>
      </c>
      <c r="V621">
        <f>Tabla1_2[[#This Row],[SALARIO]]/100*8.4</f>
        <v>97440</v>
      </c>
      <c r="W621">
        <f>Tabla1_2[[#This Row],[Seguridad social]]/2</f>
        <v>48720</v>
      </c>
      <c r="X621">
        <f>Tabla1_2[[#This Row],[Seguridad social]]-Tabla1_2[[#This Row],[salud 4%]]</f>
        <v>48720</v>
      </c>
      <c r="Y621">
        <f>Tabla1_2[[#This Row],[Base Minima]]/30*4</f>
        <v>154666.66666666666</v>
      </c>
      <c r="Z621">
        <f>Tabla1_2[[#This Row],[Fondo de Empleados]]+Tabla1_2[[#This Row],[Seguridad social]]</f>
        <v>252106.66666666666</v>
      </c>
      <c r="AA621">
        <f>Tabla1_2[[#This Row],[SALARIO]]/100*1.4</f>
        <v>16239.999999999998</v>
      </c>
      <c r="AB621">
        <f>Tabla1_2[[#This Row],[Base Minima]]/15*1.5</f>
        <v>116000</v>
      </c>
      <c r="AC621">
        <v>0</v>
      </c>
      <c r="AD621">
        <v>0</v>
      </c>
      <c r="AE621">
        <f>Tabla1_2[[#This Row],[Salario t]]/100*2</f>
        <v>11600</v>
      </c>
      <c r="AF621">
        <f>Tabla1_2[[#This Row],[Censantias]]/100*5</f>
        <v>580</v>
      </c>
      <c r="AG621">
        <f>Tabla1_2[[#This Row],[SALARIO]]/30*2</f>
        <v>77333.333333333328</v>
      </c>
      <c r="AH621">
        <v>0</v>
      </c>
      <c r="AI621">
        <f>Tabla1_2[[#This Row],[Prima]]+Tabla1_2[[#This Row],[Censantias]]+Tabla1_2[[#This Row],[Base Minima]]+Tabla1_2[[#This Row],[Subsidio de Transporte]]</f>
        <v>1330133.3333333333</v>
      </c>
      <c r="AJ621">
        <f>Tabla1_2[[#This Row],[Pago Neto]]*24</f>
        <v>31923200</v>
      </c>
      <c r="AK621">
        <v>0</v>
      </c>
      <c r="AL621">
        <v>20000</v>
      </c>
      <c r="AM621">
        <v>15</v>
      </c>
    </row>
    <row r="622" spans="1:39" x14ac:dyDescent="0.35">
      <c r="A622" t="s">
        <v>5296</v>
      </c>
      <c r="B622" t="s">
        <v>628</v>
      </c>
      <c r="C622" s="1">
        <v>30777</v>
      </c>
      <c r="D622" t="s">
        <v>2151</v>
      </c>
      <c r="E622" t="s">
        <v>2152</v>
      </c>
      <c r="F622" t="s">
        <v>4296</v>
      </c>
      <c r="G622" t="s">
        <v>3305</v>
      </c>
      <c r="H622" s="1">
        <v>39272.199814814812</v>
      </c>
      <c r="I622" t="s">
        <v>3675</v>
      </c>
      <c r="J622">
        <v>1160000</v>
      </c>
      <c r="K622">
        <v>15</v>
      </c>
      <c r="L622">
        <f>Tabla1_2[[#This Row],[SALARIO]]/30*Tabla1_2[[#This Row],[Dias Liquidados]]</f>
        <v>580000</v>
      </c>
      <c r="M622">
        <f>Tabla1_2[[#This Row],[SALARIO]]/100*14/2</f>
        <v>81200</v>
      </c>
      <c r="N622">
        <v>4</v>
      </c>
      <c r="O622">
        <f>Tabla1_2[[#This Row],[Salario t]]*Tabla1_2[[#This Row],['# de Salarios Minimos]]</f>
        <v>2320000</v>
      </c>
      <c r="P622">
        <f>Tabla1_2[[#This Row],[Salario t]]*12</f>
        <v>6960000</v>
      </c>
      <c r="Q622">
        <v>2</v>
      </c>
      <c r="R622">
        <v>2</v>
      </c>
      <c r="S622">
        <v>50000</v>
      </c>
      <c r="T622">
        <v>250000</v>
      </c>
      <c r="U622">
        <v>5000</v>
      </c>
      <c r="V622">
        <f>Tabla1_2[[#This Row],[SALARIO]]/100*8.4</f>
        <v>97440</v>
      </c>
      <c r="W622">
        <f>Tabla1_2[[#This Row],[Seguridad social]]/2</f>
        <v>48720</v>
      </c>
      <c r="X622">
        <f>Tabla1_2[[#This Row],[Seguridad social]]-Tabla1_2[[#This Row],[salud 4%]]</f>
        <v>48720</v>
      </c>
      <c r="Y622">
        <f>Tabla1_2[[#This Row],[Base Minima]]/30*4</f>
        <v>309333.33333333331</v>
      </c>
      <c r="Z622">
        <f>Tabla1_2[[#This Row],[Fondo de Empleados]]+Tabla1_2[[#This Row],[Seguridad social]]</f>
        <v>406773.33333333331</v>
      </c>
      <c r="AA622">
        <f>Tabla1_2[[#This Row],[SALARIO]]/100*1.4</f>
        <v>16239.999999999998</v>
      </c>
      <c r="AB622">
        <f>Tabla1_2[[#This Row],[Base Minima]]/15*1.5</f>
        <v>232000</v>
      </c>
      <c r="AC622">
        <v>0</v>
      </c>
      <c r="AD622">
        <v>0</v>
      </c>
      <c r="AE622">
        <f>Tabla1_2[[#This Row],[Salario t]]/100*2</f>
        <v>11600</v>
      </c>
      <c r="AF622">
        <f>Tabla1_2[[#This Row],[Censantias]]/100*5</f>
        <v>580</v>
      </c>
      <c r="AG622">
        <f>Tabla1_2[[#This Row],[SALARIO]]/30*2</f>
        <v>77333.333333333328</v>
      </c>
      <c r="AH622">
        <v>0</v>
      </c>
      <c r="AI622">
        <f>Tabla1_2[[#This Row],[Prima]]+Tabla1_2[[#This Row],[Censantias]]+Tabla1_2[[#This Row],[Base Minima]]+Tabla1_2[[#This Row],[Subsidio de Transporte]]</f>
        <v>2490133.3333333335</v>
      </c>
      <c r="AJ622">
        <f>Tabla1_2[[#This Row],[Pago Neto]]*24</f>
        <v>59763200</v>
      </c>
      <c r="AK622">
        <v>0</v>
      </c>
      <c r="AL622">
        <v>20000</v>
      </c>
      <c r="AM622">
        <v>15</v>
      </c>
    </row>
    <row r="623" spans="1:39" x14ac:dyDescent="0.35">
      <c r="A623" t="s">
        <v>5297</v>
      </c>
      <c r="B623" t="s">
        <v>629</v>
      </c>
      <c r="C623" s="1">
        <v>32771</v>
      </c>
      <c r="D623" t="s">
        <v>1963</v>
      </c>
      <c r="E623" t="s">
        <v>2153</v>
      </c>
      <c r="F623" t="s">
        <v>4297</v>
      </c>
      <c r="G623" t="s">
        <v>3306</v>
      </c>
      <c r="H623" s="1">
        <v>41301.514432870368</v>
      </c>
      <c r="I623" t="s">
        <v>3672</v>
      </c>
      <c r="J623">
        <v>1160000</v>
      </c>
      <c r="K623">
        <v>15</v>
      </c>
      <c r="L623">
        <f>Tabla1_2[[#This Row],[SALARIO]]/30*Tabla1_2[[#This Row],[Dias Liquidados]]</f>
        <v>580000</v>
      </c>
      <c r="M623">
        <f>Tabla1_2[[#This Row],[SALARIO]]/100*14/2</f>
        <v>81200</v>
      </c>
      <c r="N623">
        <v>4</v>
      </c>
      <c r="O623">
        <f>Tabla1_2[[#This Row],[Salario t]]*Tabla1_2[[#This Row],['# de Salarios Minimos]]</f>
        <v>2320000</v>
      </c>
      <c r="P623">
        <f>Tabla1_2[[#This Row],[Salario t]]*12</f>
        <v>6960000</v>
      </c>
      <c r="Q623">
        <v>2</v>
      </c>
      <c r="R623">
        <v>2</v>
      </c>
      <c r="S623">
        <v>50000</v>
      </c>
      <c r="T623">
        <v>250000</v>
      </c>
      <c r="U623">
        <v>5000</v>
      </c>
      <c r="V623">
        <f>Tabla1_2[[#This Row],[SALARIO]]/100*8.4</f>
        <v>97440</v>
      </c>
      <c r="W623">
        <f>Tabla1_2[[#This Row],[Seguridad social]]/2</f>
        <v>48720</v>
      </c>
      <c r="X623">
        <f>Tabla1_2[[#This Row],[Seguridad social]]-Tabla1_2[[#This Row],[salud 4%]]</f>
        <v>48720</v>
      </c>
      <c r="Y623">
        <f>Tabla1_2[[#This Row],[Base Minima]]/30*4</f>
        <v>309333.33333333331</v>
      </c>
      <c r="Z623">
        <f>Tabla1_2[[#This Row],[Fondo de Empleados]]+Tabla1_2[[#This Row],[Seguridad social]]</f>
        <v>406773.33333333331</v>
      </c>
      <c r="AA623">
        <f>Tabla1_2[[#This Row],[SALARIO]]/100*1.4</f>
        <v>16239.999999999998</v>
      </c>
      <c r="AB623">
        <f>Tabla1_2[[#This Row],[Base Minima]]/15*1.5</f>
        <v>232000</v>
      </c>
      <c r="AC623">
        <v>0</v>
      </c>
      <c r="AD623">
        <v>0</v>
      </c>
      <c r="AE623">
        <f>Tabla1_2[[#This Row],[Salario t]]/100*2</f>
        <v>11600</v>
      </c>
      <c r="AF623">
        <f>Tabla1_2[[#This Row],[Censantias]]/100*5</f>
        <v>580</v>
      </c>
      <c r="AG623">
        <f>Tabla1_2[[#This Row],[SALARIO]]/30*2</f>
        <v>77333.333333333328</v>
      </c>
      <c r="AH623">
        <v>0</v>
      </c>
      <c r="AI623">
        <f>Tabla1_2[[#This Row],[Prima]]+Tabla1_2[[#This Row],[Censantias]]+Tabla1_2[[#This Row],[Base Minima]]+Tabla1_2[[#This Row],[Subsidio de Transporte]]</f>
        <v>2490133.3333333335</v>
      </c>
      <c r="AJ623">
        <f>Tabla1_2[[#This Row],[Pago Neto]]*24</f>
        <v>59763200</v>
      </c>
      <c r="AK623">
        <v>0</v>
      </c>
      <c r="AL623">
        <v>20000</v>
      </c>
      <c r="AM623">
        <v>15</v>
      </c>
    </row>
    <row r="624" spans="1:39" x14ac:dyDescent="0.35">
      <c r="A624" t="s">
        <v>5298</v>
      </c>
      <c r="B624" t="s">
        <v>630</v>
      </c>
      <c r="C624" s="1">
        <v>35951</v>
      </c>
      <c r="D624" t="s">
        <v>2154</v>
      </c>
      <c r="E624" t="s">
        <v>1963</v>
      </c>
      <c r="F624" t="s">
        <v>4298</v>
      </c>
      <c r="G624" t="s">
        <v>3307</v>
      </c>
      <c r="H624" s="1">
        <v>38484.89880787037</v>
      </c>
      <c r="I624" t="s">
        <v>3672</v>
      </c>
      <c r="J624">
        <v>1160000</v>
      </c>
      <c r="K624">
        <v>15</v>
      </c>
      <c r="L624">
        <f>Tabla1_2[[#This Row],[SALARIO]]/30*Tabla1_2[[#This Row],[Dias Liquidados]]</f>
        <v>580000</v>
      </c>
      <c r="M624">
        <f>Tabla1_2[[#This Row],[SALARIO]]/100*14/2</f>
        <v>81200</v>
      </c>
      <c r="N624">
        <v>4</v>
      </c>
      <c r="O624">
        <f>Tabla1_2[[#This Row],[Salario t]]*Tabla1_2[[#This Row],['# de Salarios Minimos]]</f>
        <v>2320000</v>
      </c>
      <c r="P624">
        <f>Tabla1_2[[#This Row],[Salario t]]*12</f>
        <v>6960000</v>
      </c>
      <c r="Q624">
        <v>2</v>
      </c>
      <c r="R624">
        <v>2</v>
      </c>
      <c r="S624">
        <v>50000</v>
      </c>
      <c r="T624">
        <v>250000</v>
      </c>
      <c r="U624">
        <v>5000</v>
      </c>
      <c r="V624">
        <f>Tabla1_2[[#This Row],[SALARIO]]/100*8.4</f>
        <v>97440</v>
      </c>
      <c r="W624">
        <f>Tabla1_2[[#This Row],[Seguridad social]]/2</f>
        <v>48720</v>
      </c>
      <c r="X624">
        <f>Tabla1_2[[#This Row],[Seguridad social]]-Tabla1_2[[#This Row],[salud 4%]]</f>
        <v>48720</v>
      </c>
      <c r="Y624">
        <f>Tabla1_2[[#This Row],[Base Minima]]/30*4</f>
        <v>309333.33333333331</v>
      </c>
      <c r="Z624">
        <f>Tabla1_2[[#This Row],[Fondo de Empleados]]+Tabla1_2[[#This Row],[Seguridad social]]</f>
        <v>406773.33333333331</v>
      </c>
      <c r="AA624">
        <f>Tabla1_2[[#This Row],[SALARIO]]/100*1.4</f>
        <v>16239.999999999998</v>
      </c>
      <c r="AB624">
        <f>Tabla1_2[[#This Row],[Base Minima]]/15*1.5</f>
        <v>232000</v>
      </c>
      <c r="AC624">
        <v>0</v>
      </c>
      <c r="AD624">
        <v>0</v>
      </c>
      <c r="AE624">
        <f>Tabla1_2[[#This Row],[Salario t]]/100*2</f>
        <v>11600</v>
      </c>
      <c r="AF624">
        <f>Tabla1_2[[#This Row],[Censantias]]/100*5</f>
        <v>580</v>
      </c>
      <c r="AG624">
        <f>Tabla1_2[[#This Row],[SALARIO]]/30*2</f>
        <v>77333.333333333328</v>
      </c>
      <c r="AH624">
        <v>0</v>
      </c>
      <c r="AI624">
        <f>Tabla1_2[[#This Row],[Prima]]+Tabla1_2[[#This Row],[Censantias]]+Tabla1_2[[#This Row],[Base Minima]]+Tabla1_2[[#This Row],[Subsidio de Transporte]]</f>
        <v>2490133.3333333335</v>
      </c>
      <c r="AJ624">
        <f>Tabla1_2[[#This Row],[Pago Neto]]*24</f>
        <v>59763200</v>
      </c>
      <c r="AK624">
        <v>0</v>
      </c>
      <c r="AL624">
        <v>20000</v>
      </c>
      <c r="AM624">
        <v>15</v>
      </c>
    </row>
    <row r="625" spans="1:39" x14ac:dyDescent="0.35">
      <c r="A625" t="s">
        <v>5299</v>
      </c>
      <c r="B625" t="s">
        <v>631</v>
      </c>
      <c r="C625" s="1">
        <v>32481</v>
      </c>
      <c r="D625" t="s">
        <v>2155</v>
      </c>
      <c r="E625" t="s">
        <v>2156</v>
      </c>
      <c r="F625" t="s">
        <v>4299</v>
      </c>
      <c r="G625" t="s">
        <v>3308</v>
      </c>
      <c r="H625" s="1">
        <v>40331.474629629629</v>
      </c>
      <c r="I625" t="s">
        <v>3675</v>
      </c>
      <c r="J625">
        <v>1160000</v>
      </c>
      <c r="K625">
        <v>15</v>
      </c>
      <c r="L625">
        <f>Tabla1_2[[#This Row],[SALARIO]]/30*Tabla1_2[[#This Row],[Dias Liquidados]]</f>
        <v>580000</v>
      </c>
      <c r="M625">
        <f>Tabla1_2[[#This Row],[SALARIO]]/100*14/2</f>
        <v>81200</v>
      </c>
      <c r="N625">
        <v>5</v>
      </c>
      <c r="O625">
        <f>Tabla1_2[[#This Row],[Salario t]]*Tabla1_2[[#This Row],['# de Salarios Minimos]]</f>
        <v>2900000</v>
      </c>
      <c r="P625">
        <f>Tabla1_2[[#This Row],[Salario t]]*12</f>
        <v>6960000</v>
      </c>
      <c r="Q625">
        <v>2</v>
      </c>
      <c r="R625">
        <v>2</v>
      </c>
      <c r="S625">
        <v>50000</v>
      </c>
      <c r="T625">
        <v>250000</v>
      </c>
      <c r="U625">
        <v>5000</v>
      </c>
      <c r="V625">
        <f>Tabla1_2[[#This Row],[SALARIO]]/100*8.4</f>
        <v>97440</v>
      </c>
      <c r="W625">
        <f>Tabla1_2[[#This Row],[Seguridad social]]/2</f>
        <v>48720</v>
      </c>
      <c r="X625">
        <f>Tabla1_2[[#This Row],[Seguridad social]]-Tabla1_2[[#This Row],[salud 4%]]</f>
        <v>48720</v>
      </c>
      <c r="Y625">
        <f>Tabla1_2[[#This Row],[Base Minima]]/30*4</f>
        <v>386666.66666666669</v>
      </c>
      <c r="Z625">
        <f>Tabla1_2[[#This Row],[Fondo de Empleados]]+Tabla1_2[[#This Row],[Seguridad social]]</f>
        <v>484106.66666666669</v>
      </c>
      <c r="AA625">
        <f>Tabla1_2[[#This Row],[SALARIO]]/100*1.4</f>
        <v>16239.999999999998</v>
      </c>
      <c r="AB625">
        <f>Tabla1_2[[#This Row],[Base Minima]]/15*1.5</f>
        <v>290000</v>
      </c>
      <c r="AC625">
        <v>0</v>
      </c>
      <c r="AD625">
        <v>0</v>
      </c>
      <c r="AE625">
        <f>Tabla1_2[[#This Row],[Salario t]]/100*2</f>
        <v>11600</v>
      </c>
      <c r="AF625">
        <f>Tabla1_2[[#This Row],[Censantias]]/100*5</f>
        <v>580</v>
      </c>
      <c r="AG625">
        <f>Tabla1_2[[#This Row],[SALARIO]]/30*2</f>
        <v>77333.333333333328</v>
      </c>
      <c r="AH625">
        <v>0</v>
      </c>
      <c r="AI625">
        <f>Tabla1_2[[#This Row],[Prima]]+Tabla1_2[[#This Row],[Censantias]]+Tabla1_2[[#This Row],[Base Minima]]+Tabla1_2[[#This Row],[Subsidio de Transporte]]</f>
        <v>3070133.3333333335</v>
      </c>
      <c r="AJ625">
        <f>Tabla1_2[[#This Row],[Pago Neto]]*24</f>
        <v>73683200</v>
      </c>
      <c r="AK625">
        <v>0</v>
      </c>
      <c r="AL625">
        <v>20000</v>
      </c>
      <c r="AM625">
        <v>15</v>
      </c>
    </row>
    <row r="626" spans="1:39" x14ac:dyDescent="0.35">
      <c r="A626" t="s">
        <v>5300</v>
      </c>
      <c r="B626" t="s">
        <v>632</v>
      </c>
      <c r="C626" s="1">
        <v>32994</v>
      </c>
      <c r="D626" t="s">
        <v>1963</v>
      </c>
      <c r="E626" t="s">
        <v>2157</v>
      </c>
      <c r="F626" t="s">
        <v>4300</v>
      </c>
      <c r="G626" t="s">
        <v>3309</v>
      </c>
      <c r="H626" s="1">
        <v>40282.743206018517</v>
      </c>
      <c r="I626" t="s">
        <v>3675</v>
      </c>
      <c r="J626">
        <v>1160000</v>
      </c>
      <c r="K626">
        <v>15</v>
      </c>
      <c r="L626">
        <f>Tabla1_2[[#This Row],[SALARIO]]/30*Tabla1_2[[#This Row],[Dias Liquidados]]</f>
        <v>580000</v>
      </c>
      <c r="M626">
        <f>Tabla1_2[[#This Row],[SALARIO]]/100*14/2</f>
        <v>81200</v>
      </c>
      <c r="N626">
        <v>5</v>
      </c>
      <c r="O626">
        <f>Tabla1_2[[#This Row],[Salario t]]*Tabla1_2[[#This Row],['# de Salarios Minimos]]</f>
        <v>2900000</v>
      </c>
      <c r="P626">
        <f>Tabla1_2[[#This Row],[Salario t]]*12</f>
        <v>6960000</v>
      </c>
      <c r="Q626">
        <v>2</v>
      </c>
      <c r="R626">
        <v>2</v>
      </c>
      <c r="S626">
        <v>50000</v>
      </c>
      <c r="T626">
        <v>250000</v>
      </c>
      <c r="U626">
        <v>5000</v>
      </c>
      <c r="V626">
        <f>Tabla1_2[[#This Row],[SALARIO]]/100*8.4</f>
        <v>97440</v>
      </c>
      <c r="W626">
        <f>Tabla1_2[[#This Row],[Seguridad social]]/2</f>
        <v>48720</v>
      </c>
      <c r="X626">
        <f>Tabla1_2[[#This Row],[Seguridad social]]-Tabla1_2[[#This Row],[salud 4%]]</f>
        <v>48720</v>
      </c>
      <c r="Y626">
        <f>Tabla1_2[[#This Row],[Base Minima]]/30*4</f>
        <v>386666.66666666669</v>
      </c>
      <c r="Z626">
        <f>Tabla1_2[[#This Row],[Fondo de Empleados]]+Tabla1_2[[#This Row],[Seguridad social]]</f>
        <v>484106.66666666669</v>
      </c>
      <c r="AA626">
        <f>Tabla1_2[[#This Row],[SALARIO]]/100*1.4</f>
        <v>16239.999999999998</v>
      </c>
      <c r="AB626">
        <f>Tabla1_2[[#This Row],[Base Minima]]/15*1.5</f>
        <v>290000</v>
      </c>
      <c r="AC626">
        <v>0</v>
      </c>
      <c r="AD626">
        <v>0</v>
      </c>
      <c r="AE626">
        <f>Tabla1_2[[#This Row],[Salario t]]/100*2</f>
        <v>11600</v>
      </c>
      <c r="AF626">
        <f>Tabla1_2[[#This Row],[Censantias]]/100*5</f>
        <v>580</v>
      </c>
      <c r="AG626">
        <f>Tabla1_2[[#This Row],[SALARIO]]/30*2</f>
        <v>77333.333333333328</v>
      </c>
      <c r="AH626">
        <v>0</v>
      </c>
      <c r="AI626">
        <f>Tabla1_2[[#This Row],[Prima]]+Tabla1_2[[#This Row],[Censantias]]+Tabla1_2[[#This Row],[Base Minima]]+Tabla1_2[[#This Row],[Subsidio de Transporte]]</f>
        <v>3070133.3333333335</v>
      </c>
      <c r="AJ626">
        <f>Tabla1_2[[#This Row],[Pago Neto]]*24</f>
        <v>73683200</v>
      </c>
      <c r="AK626">
        <v>0</v>
      </c>
      <c r="AL626">
        <v>20000</v>
      </c>
      <c r="AM626">
        <v>15</v>
      </c>
    </row>
    <row r="627" spans="1:39" x14ac:dyDescent="0.35">
      <c r="A627" t="s">
        <v>5301</v>
      </c>
      <c r="B627" t="s">
        <v>633</v>
      </c>
      <c r="C627" s="1">
        <v>35046</v>
      </c>
      <c r="D627" t="s">
        <v>2158</v>
      </c>
      <c r="E627" t="s">
        <v>1963</v>
      </c>
      <c r="F627" t="s">
        <v>4301</v>
      </c>
      <c r="G627" t="s">
        <v>3310</v>
      </c>
      <c r="H627" s="1">
        <v>38793.933993055558</v>
      </c>
      <c r="I627" t="s">
        <v>3675</v>
      </c>
      <c r="J627">
        <v>1160000</v>
      </c>
      <c r="K627">
        <v>15</v>
      </c>
      <c r="L627">
        <f>Tabla1_2[[#This Row],[SALARIO]]/30*Tabla1_2[[#This Row],[Dias Liquidados]]</f>
        <v>580000</v>
      </c>
      <c r="M627">
        <f>Tabla1_2[[#This Row],[SALARIO]]/100*14/2</f>
        <v>81200</v>
      </c>
      <c r="N627">
        <v>6</v>
      </c>
      <c r="O627">
        <f>Tabla1_2[[#This Row],[Salario t]]*Tabla1_2[[#This Row],['# de Salarios Minimos]]</f>
        <v>3480000</v>
      </c>
      <c r="P627">
        <f>Tabla1_2[[#This Row],[Salario t]]*12</f>
        <v>6960000</v>
      </c>
      <c r="Q627">
        <v>2</v>
      </c>
      <c r="R627">
        <v>2</v>
      </c>
      <c r="S627">
        <v>50000</v>
      </c>
      <c r="T627">
        <v>250000</v>
      </c>
      <c r="U627">
        <v>5000</v>
      </c>
      <c r="V627">
        <f>Tabla1_2[[#This Row],[SALARIO]]/100*8.4</f>
        <v>97440</v>
      </c>
      <c r="W627">
        <f>Tabla1_2[[#This Row],[Seguridad social]]/2</f>
        <v>48720</v>
      </c>
      <c r="X627">
        <f>Tabla1_2[[#This Row],[Seguridad social]]-Tabla1_2[[#This Row],[salud 4%]]</f>
        <v>48720</v>
      </c>
      <c r="Y627">
        <f>Tabla1_2[[#This Row],[Base Minima]]/30*4</f>
        <v>464000</v>
      </c>
      <c r="Z627">
        <f>Tabla1_2[[#This Row],[Fondo de Empleados]]+Tabla1_2[[#This Row],[Seguridad social]]</f>
        <v>561440</v>
      </c>
      <c r="AA627">
        <f>Tabla1_2[[#This Row],[SALARIO]]/100*1.4</f>
        <v>16239.999999999998</v>
      </c>
      <c r="AB627">
        <f>Tabla1_2[[#This Row],[Base Minima]]/15*1.5</f>
        <v>348000</v>
      </c>
      <c r="AC627">
        <v>0</v>
      </c>
      <c r="AD627">
        <v>0</v>
      </c>
      <c r="AE627">
        <f>Tabla1_2[[#This Row],[Salario t]]/100*2</f>
        <v>11600</v>
      </c>
      <c r="AF627">
        <f>Tabla1_2[[#This Row],[Censantias]]/100*5</f>
        <v>580</v>
      </c>
      <c r="AG627">
        <f>Tabla1_2[[#This Row],[SALARIO]]/30*2</f>
        <v>77333.333333333328</v>
      </c>
      <c r="AH627">
        <v>0</v>
      </c>
      <c r="AI627">
        <f>Tabla1_2[[#This Row],[Prima]]+Tabla1_2[[#This Row],[Censantias]]+Tabla1_2[[#This Row],[Base Minima]]+Tabla1_2[[#This Row],[Subsidio de Transporte]]</f>
        <v>3650133.3333333335</v>
      </c>
      <c r="AJ627">
        <f>Tabla1_2[[#This Row],[Pago Neto]]*24</f>
        <v>87603200</v>
      </c>
      <c r="AK627">
        <v>0</v>
      </c>
      <c r="AL627">
        <v>20000</v>
      </c>
      <c r="AM627">
        <v>15</v>
      </c>
    </row>
    <row r="628" spans="1:39" x14ac:dyDescent="0.35">
      <c r="A628" t="s">
        <v>5302</v>
      </c>
      <c r="B628" t="s">
        <v>634</v>
      </c>
      <c r="C628" s="1">
        <v>31960</v>
      </c>
      <c r="D628" t="s">
        <v>2159</v>
      </c>
      <c r="E628" t="s">
        <v>2160</v>
      </c>
      <c r="F628" t="s">
        <v>4302</v>
      </c>
      <c r="G628" t="s">
        <v>3311</v>
      </c>
      <c r="H628" s="1">
        <v>43873.834687499999</v>
      </c>
      <c r="I628" t="s">
        <v>3671</v>
      </c>
      <c r="J628">
        <v>1160000</v>
      </c>
      <c r="K628">
        <v>15</v>
      </c>
      <c r="L628">
        <f>Tabla1_2[[#This Row],[SALARIO]]/30*Tabla1_2[[#This Row],[Dias Liquidados]]</f>
        <v>580000</v>
      </c>
      <c r="M628">
        <f>Tabla1_2[[#This Row],[SALARIO]]/100*14/2</f>
        <v>81200</v>
      </c>
      <c r="N628">
        <v>6</v>
      </c>
      <c r="O628">
        <f>Tabla1_2[[#This Row],[Salario t]]*Tabla1_2[[#This Row],['# de Salarios Minimos]]</f>
        <v>3480000</v>
      </c>
      <c r="P628">
        <f>Tabla1_2[[#This Row],[Salario t]]*12</f>
        <v>6960000</v>
      </c>
      <c r="Q628">
        <v>2</v>
      </c>
      <c r="R628">
        <v>2</v>
      </c>
      <c r="S628">
        <v>50000</v>
      </c>
      <c r="T628">
        <v>250000</v>
      </c>
      <c r="U628">
        <v>5000</v>
      </c>
      <c r="V628">
        <f>Tabla1_2[[#This Row],[SALARIO]]/100*8.4</f>
        <v>97440</v>
      </c>
      <c r="W628">
        <f>Tabla1_2[[#This Row],[Seguridad social]]/2</f>
        <v>48720</v>
      </c>
      <c r="X628">
        <f>Tabla1_2[[#This Row],[Seguridad social]]-Tabla1_2[[#This Row],[salud 4%]]</f>
        <v>48720</v>
      </c>
      <c r="Y628">
        <f>Tabla1_2[[#This Row],[Base Minima]]/30*4</f>
        <v>464000</v>
      </c>
      <c r="Z628">
        <f>Tabla1_2[[#This Row],[Fondo de Empleados]]+Tabla1_2[[#This Row],[Seguridad social]]</f>
        <v>561440</v>
      </c>
      <c r="AA628">
        <f>Tabla1_2[[#This Row],[SALARIO]]/100*1.4</f>
        <v>16239.999999999998</v>
      </c>
      <c r="AB628">
        <f>Tabla1_2[[#This Row],[Base Minima]]/15*1.5</f>
        <v>348000</v>
      </c>
      <c r="AC628">
        <v>0</v>
      </c>
      <c r="AD628">
        <v>0</v>
      </c>
      <c r="AE628">
        <f>Tabla1_2[[#This Row],[Salario t]]/100*2</f>
        <v>11600</v>
      </c>
      <c r="AF628">
        <f>Tabla1_2[[#This Row],[Censantias]]/100*5</f>
        <v>580</v>
      </c>
      <c r="AG628">
        <f>Tabla1_2[[#This Row],[SALARIO]]/30*2</f>
        <v>77333.333333333328</v>
      </c>
      <c r="AH628">
        <v>0</v>
      </c>
      <c r="AI628">
        <f>Tabla1_2[[#This Row],[Prima]]+Tabla1_2[[#This Row],[Censantias]]+Tabla1_2[[#This Row],[Base Minima]]+Tabla1_2[[#This Row],[Subsidio de Transporte]]</f>
        <v>3650133.3333333335</v>
      </c>
      <c r="AJ628">
        <f>Tabla1_2[[#This Row],[Pago Neto]]*24</f>
        <v>87603200</v>
      </c>
      <c r="AK628">
        <v>0</v>
      </c>
      <c r="AL628">
        <v>20000</v>
      </c>
      <c r="AM628">
        <v>15</v>
      </c>
    </row>
    <row r="629" spans="1:39" x14ac:dyDescent="0.35">
      <c r="A629" t="s">
        <v>5303</v>
      </c>
      <c r="B629" t="s">
        <v>635</v>
      </c>
      <c r="C629" s="1">
        <v>28848</v>
      </c>
      <c r="D629" t="s">
        <v>1963</v>
      </c>
      <c r="E629" t="s">
        <v>2161</v>
      </c>
      <c r="F629" t="s">
        <v>4303</v>
      </c>
      <c r="G629" t="s">
        <v>3312</v>
      </c>
      <c r="H629" s="1">
        <v>41267.297025462962</v>
      </c>
      <c r="I629" t="s">
        <v>3674</v>
      </c>
      <c r="J629">
        <v>1160000</v>
      </c>
      <c r="K629">
        <v>15</v>
      </c>
      <c r="L629">
        <f>Tabla1_2[[#This Row],[SALARIO]]/30*Tabla1_2[[#This Row],[Dias Liquidados]]</f>
        <v>580000</v>
      </c>
      <c r="M629">
        <f>Tabla1_2[[#This Row],[SALARIO]]/100*14/2</f>
        <v>81200</v>
      </c>
      <c r="N629">
        <v>1</v>
      </c>
      <c r="O629">
        <f>Tabla1_2[[#This Row],[Salario t]]*Tabla1_2[[#This Row],['# de Salarios Minimos]]</f>
        <v>580000</v>
      </c>
      <c r="P629">
        <f>Tabla1_2[[#This Row],[Salario t]]*12</f>
        <v>6960000</v>
      </c>
      <c r="Q629">
        <v>2</v>
      </c>
      <c r="R629">
        <v>2</v>
      </c>
      <c r="S629">
        <v>50000</v>
      </c>
      <c r="T629">
        <v>250000</v>
      </c>
      <c r="U629">
        <v>5000</v>
      </c>
      <c r="V629">
        <f>Tabla1_2[[#This Row],[SALARIO]]/100*8.4</f>
        <v>97440</v>
      </c>
      <c r="W629">
        <f>Tabla1_2[[#This Row],[Seguridad social]]/2</f>
        <v>48720</v>
      </c>
      <c r="X629">
        <f>Tabla1_2[[#This Row],[Seguridad social]]-Tabla1_2[[#This Row],[salud 4%]]</f>
        <v>48720</v>
      </c>
      <c r="Y629">
        <f>Tabla1_2[[#This Row],[Base Minima]]/30*4</f>
        <v>77333.333333333328</v>
      </c>
      <c r="Z629">
        <f>Tabla1_2[[#This Row],[Fondo de Empleados]]+Tabla1_2[[#This Row],[Seguridad social]]</f>
        <v>174773.33333333331</v>
      </c>
      <c r="AA629">
        <f>Tabla1_2[[#This Row],[SALARIO]]/100*1.4</f>
        <v>16239.999999999998</v>
      </c>
      <c r="AB629">
        <f>Tabla1_2[[#This Row],[Base Minima]]/15*1.5</f>
        <v>58000</v>
      </c>
      <c r="AC629">
        <v>0</v>
      </c>
      <c r="AD629">
        <v>0</v>
      </c>
      <c r="AE629">
        <f>Tabla1_2[[#This Row],[Salario t]]/100*2</f>
        <v>11600</v>
      </c>
      <c r="AF629">
        <f>Tabla1_2[[#This Row],[Censantias]]/100*5</f>
        <v>580</v>
      </c>
      <c r="AG629">
        <f>Tabla1_2[[#This Row],[SALARIO]]/30*2</f>
        <v>77333.333333333328</v>
      </c>
      <c r="AH629">
        <v>0</v>
      </c>
      <c r="AI629">
        <f>Tabla1_2[[#This Row],[Prima]]+Tabla1_2[[#This Row],[Censantias]]+Tabla1_2[[#This Row],[Base Minima]]+Tabla1_2[[#This Row],[Subsidio de Transporte]]</f>
        <v>750133.33333333337</v>
      </c>
      <c r="AJ629">
        <f>Tabla1_2[[#This Row],[Pago Neto]]*24</f>
        <v>18003200</v>
      </c>
      <c r="AK629">
        <v>0</v>
      </c>
      <c r="AL629">
        <v>20000</v>
      </c>
      <c r="AM629">
        <v>15</v>
      </c>
    </row>
    <row r="630" spans="1:39" x14ac:dyDescent="0.35">
      <c r="A630" t="s">
        <v>5304</v>
      </c>
      <c r="B630" t="s">
        <v>636</v>
      </c>
      <c r="C630" s="1">
        <v>36321</v>
      </c>
      <c r="D630" t="s">
        <v>2162</v>
      </c>
      <c r="E630" t="s">
        <v>1963</v>
      </c>
      <c r="F630" t="s">
        <v>4304</v>
      </c>
      <c r="G630" t="s">
        <v>3313</v>
      </c>
      <c r="H630" s="1">
        <v>38608.433263888888</v>
      </c>
      <c r="I630" t="s">
        <v>3675</v>
      </c>
      <c r="J630">
        <v>1160000</v>
      </c>
      <c r="K630">
        <v>15</v>
      </c>
      <c r="L630">
        <f>Tabla1_2[[#This Row],[SALARIO]]/30*Tabla1_2[[#This Row],[Dias Liquidados]]</f>
        <v>580000</v>
      </c>
      <c r="M630">
        <f>Tabla1_2[[#This Row],[SALARIO]]/100*14/2</f>
        <v>81200</v>
      </c>
      <c r="N630">
        <v>1</v>
      </c>
      <c r="O630">
        <f>Tabla1_2[[#This Row],[Salario t]]*Tabla1_2[[#This Row],['# de Salarios Minimos]]</f>
        <v>580000</v>
      </c>
      <c r="P630">
        <f>Tabla1_2[[#This Row],[Salario t]]*12</f>
        <v>6960000</v>
      </c>
      <c r="Q630">
        <v>2</v>
      </c>
      <c r="R630">
        <v>2</v>
      </c>
      <c r="S630">
        <v>50000</v>
      </c>
      <c r="T630">
        <v>250000</v>
      </c>
      <c r="U630">
        <v>5000</v>
      </c>
      <c r="V630">
        <f>Tabla1_2[[#This Row],[SALARIO]]/100*8.4</f>
        <v>97440</v>
      </c>
      <c r="W630">
        <f>Tabla1_2[[#This Row],[Seguridad social]]/2</f>
        <v>48720</v>
      </c>
      <c r="X630">
        <f>Tabla1_2[[#This Row],[Seguridad social]]-Tabla1_2[[#This Row],[salud 4%]]</f>
        <v>48720</v>
      </c>
      <c r="Y630">
        <f>Tabla1_2[[#This Row],[Base Minima]]/30*4</f>
        <v>77333.333333333328</v>
      </c>
      <c r="Z630">
        <f>Tabla1_2[[#This Row],[Fondo de Empleados]]+Tabla1_2[[#This Row],[Seguridad social]]</f>
        <v>174773.33333333331</v>
      </c>
      <c r="AA630">
        <f>Tabla1_2[[#This Row],[SALARIO]]/100*1.4</f>
        <v>16239.999999999998</v>
      </c>
      <c r="AB630">
        <f>Tabla1_2[[#This Row],[Base Minima]]/15*1.5</f>
        <v>58000</v>
      </c>
      <c r="AC630">
        <v>0</v>
      </c>
      <c r="AD630">
        <v>0</v>
      </c>
      <c r="AE630">
        <f>Tabla1_2[[#This Row],[Salario t]]/100*2</f>
        <v>11600</v>
      </c>
      <c r="AF630">
        <f>Tabla1_2[[#This Row],[Censantias]]/100*5</f>
        <v>580</v>
      </c>
      <c r="AG630">
        <f>Tabla1_2[[#This Row],[SALARIO]]/30*2</f>
        <v>77333.333333333328</v>
      </c>
      <c r="AH630">
        <v>0</v>
      </c>
      <c r="AI630">
        <f>Tabla1_2[[#This Row],[Prima]]+Tabla1_2[[#This Row],[Censantias]]+Tabla1_2[[#This Row],[Base Minima]]+Tabla1_2[[#This Row],[Subsidio de Transporte]]</f>
        <v>750133.33333333337</v>
      </c>
      <c r="AJ630">
        <f>Tabla1_2[[#This Row],[Pago Neto]]*24</f>
        <v>18003200</v>
      </c>
      <c r="AK630">
        <v>0</v>
      </c>
      <c r="AL630">
        <v>20000</v>
      </c>
      <c r="AM630">
        <v>15</v>
      </c>
    </row>
    <row r="631" spans="1:39" x14ac:dyDescent="0.35">
      <c r="A631" t="s">
        <v>5305</v>
      </c>
      <c r="B631" t="s">
        <v>637</v>
      </c>
      <c r="C631" s="1">
        <v>26871</v>
      </c>
      <c r="D631" t="s">
        <v>2163</v>
      </c>
      <c r="E631" t="s">
        <v>2164</v>
      </c>
      <c r="F631" t="s">
        <v>4305</v>
      </c>
      <c r="G631" t="s">
        <v>3314</v>
      </c>
      <c r="H631" s="1">
        <v>42084.867407407408</v>
      </c>
      <c r="I631" t="s">
        <v>3672</v>
      </c>
      <c r="J631">
        <v>1160000</v>
      </c>
      <c r="K631">
        <v>15</v>
      </c>
      <c r="L631">
        <f>Tabla1_2[[#This Row],[SALARIO]]/30*Tabla1_2[[#This Row],[Dias Liquidados]]</f>
        <v>580000</v>
      </c>
      <c r="M631">
        <f>Tabla1_2[[#This Row],[SALARIO]]/100*14/2</f>
        <v>81200</v>
      </c>
      <c r="N631">
        <v>1</v>
      </c>
      <c r="O631">
        <f>Tabla1_2[[#This Row],[Salario t]]*Tabla1_2[[#This Row],['# de Salarios Minimos]]</f>
        <v>580000</v>
      </c>
      <c r="P631">
        <f>Tabla1_2[[#This Row],[Salario t]]*12</f>
        <v>6960000</v>
      </c>
      <c r="Q631">
        <v>2</v>
      </c>
      <c r="R631">
        <v>2</v>
      </c>
      <c r="S631">
        <v>50000</v>
      </c>
      <c r="T631">
        <v>250000</v>
      </c>
      <c r="U631">
        <v>5000</v>
      </c>
      <c r="V631">
        <f>Tabla1_2[[#This Row],[SALARIO]]/100*8.4</f>
        <v>97440</v>
      </c>
      <c r="W631">
        <f>Tabla1_2[[#This Row],[Seguridad social]]/2</f>
        <v>48720</v>
      </c>
      <c r="X631">
        <f>Tabla1_2[[#This Row],[Seguridad social]]-Tabla1_2[[#This Row],[salud 4%]]</f>
        <v>48720</v>
      </c>
      <c r="Y631">
        <f>Tabla1_2[[#This Row],[Base Minima]]/30*4</f>
        <v>77333.333333333328</v>
      </c>
      <c r="Z631">
        <f>Tabla1_2[[#This Row],[Fondo de Empleados]]+Tabla1_2[[#This Row],[Seguridad social]]</f>
        <v>174773.33333333331</v>
      </c>
      <c r="AA631">
        <f>Tabla1_2[[#This Row],[SALARIO]]/100*1.4</f>
        <v>16239.999999999998</v>
      </c>
      <c r="AB631">
        <f>Tabla1_2[[#This Row],[Base Minima]]/15*1.5</f>
        <v>58000</v>
      </c>
      <c r="AC631">
        <v>0</v>
      </c>
      <c r="AD631">
        <v>0</v>
      </c>
      <c r="AE631">
        <f>Tabla1_2[[#This Row],[Salario t]]/100*2</f>
        <v>11600</v>
      </c>
      <c r="AF631">
        <f>Tabla1_2[[#This Row],[Censantias]]/100*5</f>
        <v>580</v>
      </c>
      <c r="AG631">
        <f>Tabla1_2[[#This Row],[SALARIO]]/30*2</f>
        <v>77333.333333333328</v>
      </c>
      <c r="AH631">
        <v>0</v>
      </c>
      <c r="AI631">
        <f>Tabla1_2[[#This Row],[Prima]]+Tabla1_2[[#This Row],[Censantias]]+Tabla1_2[[#This Row],[Base Minima]]+Tabla1_2[[#This Row],[Subsidio de Transporte]]</f>
        <v>750133.33333333337</v>
      </c>
      <c r="AJ631">
        <f>Tabla1_2[[#This Row],[Pago Neto]]*24</f>
        <v>18003200</v>
      </c>
      <c r="AK631">
        <v>0</v>
      </c>
      <c r="AL631">
        <v>20000</v>
      </c>
      <c r="AM631">
        <v>15</v>
      </c>
    </row>
    <row r="632" spans="1:39" x14ac:dyDescent="0.35">
      <c r="A632" t="s">
        <v>5306</v>
      </c>
      <c r="B632" t="s">
        <v>638</v>
      </c>
      <c r="C632" s="1">
        <v>34211</v>
      </c>
      <c r="D632" t="s">
        <v>1963</v>
      </c>
      <c r="E632" t="s">
        <v>2165</v>
      </c>
      <c r="F632" t="s">
        <v>4306</v>
      </c>
      <c r="G632" t="s">
        <v>3315</v>
      </c>
      <c r="H632" s="1">
        <v>39611.921064814815</v>
      </c>
      <c r="I632" t="s">
        <v>3674</v>
      </c>
      <c r="J632">
        <v>1160000</v>
      </c>
      <c r="K632">
        <v>15</v>
      </c>
      <c r="L632">
        <f>Tabla1_2[[#This Row],[SALARIO]]/30*Tabla1_2[[#This Row],[Dias Liquidados]]</f>
        <v>580000</v>
      </c>
      <c r="M632">
        <f>Tabla1_2[[#This Row],[SALARIO]]/100*14/2</f>
        <v>81200</v>
      </c>
      <c r="N632">
        <v>1</v>
      </c>
      <c r="O632">
        <f>Tabla1_2[[#This Row],[Salario t]]*Tabla1_2[[#This Row],['# de Salarios Minimos]]</f>
        <v>580000</v>
      </c>
      <c r="P632">
        <f>Tabla1_2[[#This Row],[Salario t]]*12</f>
        <v>6960000</v>
      </c>
      <c r="Q632">
        <v>2</v>
      </c>
      <c r="R632">
        <v>2</v>
      </c>
      <c r="S632">
        <v>50000</v>
      </c>
      <c r="T632">
        <v>250000</v>
      </c>
      <c r="U632">
        <v>5000</v>
      </c>
      <c r="V632">
        <f>Tabla1_2[[#This Row],[SALARIO]]/100*8.4</f>
        <v>97440</v>
      </c>
      <c r="W632">
        <f>Tabla1_2[[#This Row],[Seguridad social]]/2</f>
        <v>48720</v>
      </c>
      <c r="X632">
        <f>Tabla1_2[[#This Row],[Seguridad social]]-Tabla1_2[[#This Row],[salud 4%]]</f>
        <v>48720</v>
      </c>
      <c r="Y632">
        <f>Tabla1_2[[#This Row],[Base Minima]]/30*4</f>
        <v>77333.333333333328</v>
      </c>
      <c r="Z632">
        <f>Tabla1_2[[#This Row],[Fondo de Empleados]]+Tabla1_2[[#This Row],[Seguridad social]]</f>
        <v>174773.33333333331</v>
      </c>
      <c r="AA632">
        <f>Tabla1_2[[#This Row],[SALARIO]]/100*1.4</f>
        <v>16239.999999999998</v>
      </c>
      <c r="AB632">
        <f>Tabla1_2[[#This Row],[Base Minima]]/15*1.5</f>
        <v>58000</v>
      </c>
      <c r="AC632">
        <v>0</v>
      </c>
      <c r="AD632">
        <v>0</v>
      </c>
      <c r="AE632">
        <f>Tabla1_2[[#This Row],[Salario t]]/100*2</f>
        <v>11600</v>
      </c>
      <c r="AF632">
        <f>Tabla1_2[[#This Row],[Censantias]]/100*5</f>
        <v>580</v>
      </c>
      <c r="AG632">
        <f>Tabla1_2[[#This Row],[SALARIO]]/30*2</f>
        <v>77333.333333333328</v>
      </c>
      <c r="AH632">
        <v>0</v>
      </c>
      <c r="AI632">
        <f>Tabla1_2[[#This Row],[Prima]]+Tabla1_2[[#This Row],[Censantias]]+Tabla1_2[[#This Row],[Base Minima]]+Tabla1_2[[#This Row],[Subsidio de Transporte]]</f>
        <v>750133.33333333337</v>
      </c>
      <c r="AJ632">
        <f>Tabla1_2[[#This Row],[Pago Neto]]*24</f>
        <v>18003200</v>
      </c>
      <c r="AK632">
        <v>0</v>
      </c>
      <c r="AL632">
        <v>20000</v>
      </c>
      <c r="AM632">
        <v>15</v>
      </c>
    </row>
    <row r="633" spans="1:39" x14ac:dyDescent="0.35">
      <c r="A633" t="s">
        <v>5307</v>
      </c>
      <c r="B633" t="s">
        <v>639</v>
      </c>
      <c r="C633" s="1">
        <v>25910</v>
      </c>
      <c r="D633" t="s">
        <v>2166</v>
      </c>
      <c r="E633" t="s">
        <v>1963</v>
      </c>
      <c r="F633" t="s">
        <v>4307</v>
      </c>
      <c r="G633" t="s">
        <v>3316</v>
      </c>
      <c r="H633" s="1">
        <v>44109.427407407406</v>
      </c>
      <c r="I633" t="s">
        <v>3671</v>
      </c>
      <c r="J633">
        <v>1160000</v>
      </c>
      <c r="K633">
        <v>15</v>
      </c>
      <c r="L633">
        <f>Tabla1_2[[#This Row],[SALARIO]]/30*Tabla1_2[[#This Row],[Dias Liquidados]]</f>
        <v>580000</v>
      </c>
      <c r="M633">
        <f>Tabla1_2[[#This Row],[SALARIO]]/100*14/2</f>
        <v>81200</v>
      </c>
      <c r="N633">
        <v>1</v>
      </c>
      <c r="O633">
        <f>Tabla1_2[[#This Row],[Salario t]]*Tabla1_2[[#This Row],['# de Salarios Minimos]]</f>
        <v>580000</v>
      </c>
      <c r="P633">
        <f>Tabla1_2[[#This Row],[Salario t]]*12</f>
        <v>6960000</v>
      </c>
      <c r="Q633">
        <v>2</v>
      </c>
      <c r="R633">
        <v>2</v>
      </c>
      <c r="S633">
        <v>50000</v>
      </c>
      <c r="T633">
        <v>250000</v>
      </c>
      <c r="U633">
        <v>5000</v>
      </c>
      <c r="V633">
        <f>Tabla1_2[[#This Row],[SALARIO]]/100*8.4</f>
        <v>97440</v>
      </c>
      <c r="W633">
        <f>Tabla1_2[[#This Row],[Seguridad social]]/2</f>
        <v>48720</v>
      </c>
      <c r="X633">
        <f>Tabla1_2[[#This Row],[Seguridad social]]-Tabla1_2[[#This Row],[salud 4%]]</f>
        <v>48720</v>
      </c>
      <c r="Y633">
        <f>Tabla1_2[[#This Row],[Base Minima]]/30*4</f>
        <v>77333.333333333328</v>
      </c>
      <c r="Z633">
        <f>Tabla1_2[[#This Row],[Fondo de Empleados]]+Tabla1_2[[#This Row],[Seguridad social]]</f>
        <v>174773.33333333331</v>
      </c>
      <c r="AA633">
        <f>Tabla1_2[[#This Row],[SALARIO]]/100*1.4</f>
        <v>16239.999999999998</v>
      </c>
      <c r="AB633">
        <f>Tabla1_2[[#This Row],[Base Minima]]/15*1.5</f>
        <v>58000</v>
      </c>
      <c r="AC633">
        <v>0</v>
      </c>
      <c r="AD633">
        <v>0</v>
      </c>
      <c r="AE633">
        <f>Tabla1_2[[#This Row],[Salario t]]/100*2</f>
        <v>11600</v>
      </c>
      <c r="AF633">
        <f>Tabla1_2[[#This Row],[Censantias]]/100*5</f>
        <v>580</v>
      </c>
      <c r="AG633">
        <f>Tabla1_2[[#This Row],[SALARIO]]/30*2</f>
        <v>77333.333333333328</v>
      </c>
      <c r="AH633">
        <v>0</v>
      </c>
      <c r="AI633">
        <f>Tabla1_2[[#This Row],[Prima]]+Tabla1_2[[#This Row],[Censantias]]+Tabla1_2[[#This Row],[Base Minima]]+Tabla1_2[[#This Row],[Subsidio de Transporte]]</f>
        <v>750133.33333333337</v>
      </c>
      <c r="AJ633">
        <f>Tabla1_2[[#This Row],[Pago Neto]]*24</f>
        <v>18003200</v>
      </c>
      <c r="AK633">
        <v>0</v>
      </c>
      <c r="AL633">
        <v>20000</v>
      </c>
      <c r="AM633">
        <v>15</v>
      </c>
    </row>
    <row r="634" spans="1:39" x14ac:dyDescent="0.35">
      <c r="A634" t="s">
        <v>5308</v>
      </c>
      <c r="B634" t="s">
        <v>640</v>
      </c>
      <c r="C634" s="1">
        <v>32362</v>
      </c>
      <c r="D634" t="s">
        <v>2167</v>
      </c>
      <c r="E634" t="s">
        <v>2168</v>
      </c>
      <c r="F634" t="s">
        <v>4308</v>
      </c>
      <c r="G634" t="s">
        <v>3317</v>
      </c>
      <c r="H634" s="1">
        <v>40541.297777777778</v>
      </c>
      <c r="I634" t="s">
        <v>3673</v>
      </c>
      <c r="J634">
        <v>1160000</v>
      </c>
      <c r="K634">
        <v>15</v>
      </c>
      <c r="L634">
        <f>Tabla1_2[[#This Row],[SALARIO]]/30*Tabla1_2[[#This Row],[Dias Liquidados]]</f>
        <v>580000</v>
      </c>
      <c r="M634">
        <f>Tabla1_2[[#This Row],[SALARIO]]/100*14/2</f>
        <v>81200</v>
      </c>
      <c r="N634">
        <v>2</v>
      </c>
      <c r="O634">
        <f>Tabla1_2[[#This Row],[Salario t]]*Tabla1_2[[#This Row],['# de Salarios Minimos]]</f>
        <v>1160000</v>
      </c>
      <c r="P634">
        <f>Tabla1_2[[#This Row],[Salario t]]*12</f>
        <v>6960000</v>
      </c>
      <c r="Q634">
        <v>2</v>
      </c>
      <c r="R634">
        <v>2</v>
      </c>
      <c r="S634">
        <v>50000</v>
      </c>
      <c r="T634">
        <v>250000</v>
      </c>
      <c r="U634">
        <v>5000</v>
      </c>
      <c r="V634">
        <f>Tabla1_2[[#This Row],[SALARIO]]/100*8.4</f>
        <v>97440</v>
      </c>
      <c r="W634">
        <f>Tabla1_2[[#This Row],[Seguridad social]]/2</f>
        <v>48720</v>
      </c>
      <c r="X634">
        <f>Tabla1_2[[#This Row],[Seguridad social]]-Tabla1_2[[#This Row],[salud 4%]]</f>
        <v>48720</v>
      </c>
      <c r="Y634">
        <f>Tabla1_2[[#This Row],[Base Minima]]/30*4</f>
        <v>154666.66666666666</v>
      </c>
      <c r="Z634">
        <f>Tabla1_2[[#This Row],[Fondo de Empleados]]+Tabla1_2[[#This Row],[Seguridad social]]</f>
        <v>252106.66666666666</v>
      </c>
      <c r="AA634">
        <f>Tabla1_2[[#This Row],[SALARIO]]/100*1.4</f>
        <v>16239.999999999998</v>
      </c>
      <c r="AB634">
        <f>Tabla1_2[[#This Row],[Base Minima]]/15*1.5</f>
        <v>116000</v>
      </c>
      <c r="AC634">
        <v>0</v>
      </c>
      <c r="AD634">
        <v>0</v>
      </c>
      <c r="AE634">
        <f>Tabla1_2[[#This Row],[Salario t]]/100*2</f>
        <v>11600</v>
      </c>
      <c r="AF634">
        <f>Tabla1_2[[#This Row],[Censantias]]/100*5</f>
        <v>580</v>
      </c>
      <c r="AG634">
        <f>Tabla1_2[[#This Row],[SALARIO]]/30*2</f>
        <v>77333.333333333328</v>
      </c>
      <c r="AH634">
        <v>0</v>
      </c>
      <c r="AI634">
        <f>Tabla1_2[[#This Row],[Prima]]+Tabla1_2[[#This Row],[Censantias]]+Tabla1_2[[#This Row],[Base Minima]]+Tabla1_2[[#This Row],[Subsidio de Transporte]]</f>
        <v>1330133.3333333333</v>
      </c>
      <c r="AJ634">
        <f>Tabla1_2[[#This Row],[Pago Neto]]*24</f>
        <v>31923200</v>
      </c>
      <c r="AK634">
        <v>0</v>
      </c>
      <c r="AL634">
        <v>20000</v>
      </c>
      <c r="AM634">
        <v>15</v>
      </c>
    </row>
    <row r="635" spans="1:39" x14ac:dyDescent="0.35">
      <c r="A635" t="s">
        <v>5309</v>
      </c>
      <c r="B635" t="s">
        <v>641</v>
      </c>
      <c r="C635" s="1">
        <v>27133</v>
      </c>
      <c r="D635" t="s">
        <v>1963</v>
      </c>
      <c r="E635" t="s">
        <v>2169</v>
      </c>
      <c r="F635" t="s">
        <v>4309</v>
      </c>
      <c r="G635" t="s">
        <v>3318</v>
      </c>
      <c r="H635" s="1">
        <v>40371.741863425923</v>
      </c>
      <c r="I635" t="s">
        <v>3674</v>
      </c>
      <c r="J635">
        <v>1160000</v>
      </c>
      <c r="K635">
        <v>15</v>
      </c>
      <c r="L635">
        <f>Tabla1_2[[#This Row],[SALARIO]]/30*Tabla1_2[[#This Row],[Dias Liquidados]]</f>
        <v>580000</v>
      </c>
      <c r="M635">
        <f>Tabla1_2[[#This Row],[SALARIO]]/100*14/2</f>
        <v>81200</v>
      </c>
      <c r="N635">
        <v>2</v>
      </c>
      <c r="O635">
        <f>Tabla1_2[[#This Row],[Salario t]]*Tabla1_2[[#This Row],['# de Salarios Minimos]]</f>
        <v>1160000</v>
      </c>
      <c r="P635">
        <f>Tabla1_2[[#This Row],[Salario t]]*12</f>
        <v>6960000</v>
      </c>
      <c r="Q635">
        <v>2</v>
      </c>
      <c r="R635">
        <v>2</v>
      </c>
      <c r="S635">
        <v>50000</v>
      </c>
      <c r="T635">
        <v>250000</v>
      </c>
      <c r="U635">
        <v>5000</v>
      </c>
      <c r="V635">
        <f>Tabla1_2[[#This Row],[SALARIO]]/100*8.4</f>
        <v>97440</v>
      </c>
      <c r="W635">
        <f>Tabla1_2[[#This Row],[Seguridad social]]/2</f>
        <v>48720</v>
      </c>
      <c r="X635">
        <f>Tabla1_2[[#This Row],[Seguridad social]]-Tabla1_2[[#This Row],[salud 4%]]</f>
        <v>48720</v>
      </c>
      <c r="Y635">
        <f>Tabla1_2[[#This Row],[Base Minima]]/30*4</f>
        <v>154666.66666666666</v>
      </c>
      <c r="Z635">
        <f>Tabla1_2[[#This Row],[Fondo de Empleados]]+Tabla1_2[[#This Row],[Seguridad social]]</f>
        <v>252106.66666666666</v>
      </c>
      <c r="AA635">
        <f>Tabla1_2[[#This Row],[SALARIO]]/100*1.4</f>
        <v>16239.999999999998</v>
      </c>
      <c r="AB635">
        <f>Tabla1_2[[#This Row],[Base Minima]]/15*1.5</f>
        <v>116000</v>
      </c>
      <c r="AC635">
        <v>0</v>
      </c>
      <c r="AD635">
        <v>0</v>
      </c>
      <c r="AE635">
        <f>Tabla1_2[[#This Row],[Salario t]]/100*2</f>
        <v>11600</v>
      </c>
      <c r="AF635">
        <f>Tabla1_2[[#This Row],[Censantias]]/100*5</f>
        <v>580</v>
      </c>
      <c r="AG635">
        <f>Tabla1_2[[#This Row],[SALARIO]]/30*2</f>
        <v>77333.333333333328</v>
      </c>
      <c r="AH635">
        <v>0</v>
      </c>
      <c r="AI635">
        <f>Tabla1_2[[#This Row],[Prima]]+Tabla1_2[[#This Row],[Censantias]]+Tabla1_2[[#This Row],[Base Minima]]+Tabla1_2[[#This Row],[Subsidio de Transporte]]</f>
        <v>1330133.3333333333</v>
      </c>
      <c r="AJ635">
        <f>Tabla1_2[[#This Row],[Pago Neto]]*24</f>
        <v>31923200</v>
      </c>
      <c r="AK635">
        <v>0</v>
      </c>
      <c r="AL635">
        <v>20000</v>
      </c>
      <c r="AM635">
        <v>15</v>
      </c>
    </row>
    <row r="636" spans="1:39" x14ac:dyDescent="0.35">
      <c r="A636" t="s">
        <v>5310</v>
      </c>
      <c r="B636" t="s">
        <v>642</v>
      </c>
      <c r="C636" s="1">
        <v>26375</v>
      </c>
      <c r="D636" t="s">
        <v>2170</v>
      </c>
      <c r="E636" t="s">
        <v>1963</v>
      </c>
      <c r="F636" t="s">
        <v>4310</v>
      </c>
      <c r="G636" t="s">
        <v>3319</v>
      </c>
      <c r="H636" s="1">
        <v>40949.313657407409</v>
      </c>
      <c r="I636" t="s">
        <v>3674</v>
      </c>
      <c r="J636">
        <v>1160000</v>
      </c>
      <c r="K636">
        <v>15</v>
      </c>
      <c r="L636">
        <f>Tabla1_2[[#This Row],[SALARIO]]/30*Tabla1_2[[#This Row],[Dias Liquidados]]</f>
        <v>580000</v>
      </c>
      <c r="M636">
        <f>Tabla1_2[[#This Row],[SALARIO]]/100*14/2</f>
        <v>81200</v>
      </c>
      <c r="N636">
        <v>2</v>
      </c>
      <c r="O636">
        <f>Tabla1_2[[#This Row],[Salario t]]*Tabla1_2[[#This Row],['# de Salarios Minimos]]</f>
        <v>1160000</v>
      </c>
      <c r="P636">
        <f>Tabla1_2[[#This Row],[Salario t]]*12</f>
        <v>6960000</v>
      </c>
      <c r="Q636">
        <v>2</v>
      </c>
      <c r="R636">
        <v>2</v>
      </c>
      <c r="S636">
        <v>50000</v>
      </c>
      <c r="T636">
        <v>250000</v>
      </c>
      <c r="U636">
        <v>5000</v>
      </c>
      <c r="V636">
        <f>Tabla1_2[[#This Row],[SALARIO]]/100*8.4</f>
        <v>97440</v>
      </c>
      <c r="W636">
        <f>Tabla1_2[[#This Row],[Seguridad social]]/2</f>
        <v>48720</v>
      </c>
      <c r="X636">
        <f>Tabla1_2[[#This Row],[Seguridad social]]-Tabla1_2[[#This Row],[salud 4%]]</f>
        <v>48720</v>
      </c>
      <c r="Y636">
        <f>Tabla1_2[[#This Row],[Base Minima]]/30*4</f>
        <v>154666.66666666666</v>
      </c>
      <c r="Z636">
        <f>Tabla1_2[[#This Row],[Fondo de Empleados]]+Tabla1_2[[#This Row],[Seguridad social]]</f>
        <v>252106.66666666666</v>
      </c>
      <c r="AA636">
        <f>Tabla1_2[[#This Row],[SALARIO]]/100*1.4</f>
        <v>16239.999999999998</v>
      </c>
      <c r="AB636">
        <f>Tabla1_2[[#This Row],[Base Minima]]/15*1.5</f>
        <v>116000</v>
      </c>
      <c r="AC636">
        <v>0</v>
      </c>
      <c r="AD636">
        <v>0</v>
      </c>
      <c r="AE636">
        <f>Tabla1_2[[#This Row],[Salario t]]/100*2</f>
        <v>11600</v>
      </c>
      <c r="AF636">
        <f>Tabla1_2[[#This Row],[Censantias]]/100*5</f>
        <v>580</v>
      </c>
      <c r="AG636">
        <f>Tabla1_2[[#This Row],[SALARIO]]/30*2</f>
        <v>77333.333333333328</v>
      </c>
      <c r="AH636">
        <v>0</v>
      </c>
      <c r="AI636">
        <f>Tabla1_2[[#This Row],[Prima]]+Tabla1_2[[#This Row],[Censantias]]+Tabla1_2[[#This Row],[Base Minima]]+Tabla1_2[[#This Row],[Subsidio de Transporte]]</f>
        <v>1330133.3333333333</v>
      </c>
      <c r="AJ636">
        <f>Tabla1_2[[#This Row],[Pago Neto]]*24</f>
        <v>31923200</v>
      </c>
      <c r="AK636">
        <v>0</v>
      </c>
      <c r="AL636">
        <v>20000</v>
      </c>
      <c r="AM636">
        <v>15</v>
      </c>
    </row>
    <row r="637" spans="1:39" x14ac:dyDescent="0.35">
      <c r="A637" t="s">
        <v>5311</v>
      </c>
      <c r="B637" t="s">
        <v>643</v>
      </c>
      <c r="C637" s="1">
        <v>36089</v>
      </c>
      <c r="D637" t="s">
        <v>2171</v>
      </c>
      <c r="E637" t="s">
        <v>2172</v>
      </c>
      <c r="F637" t="s">
        <v>4311</v>
      </c>
      <c r="G637" t="s">
        <v>3320</v>
      </c>
      <c r="H637" s="1">
        <v>39971.835775462961</v>
      </c>
      <c r="I637" t="s">
        <v>3671</v>
      </c>
      <c r="J637">
        <v>1160000</v>
      </c>
      <c r="K637">
        <v>15</v>
      </c>
      <c r="L637">
        <f>Tabla1_2[[#This Row],[SALARIO]]/30*Tabla1_2[[#This Row],[Dias Liquidados]]</f>
        <v>580000</v>
      </c>
      <c r="M637">
        <f>Tabla1_2[[#This Row],[SALARIO]]/100*14/2</f>
        <v>81200</v>
      </c>
      <c r="N637">
        <v>4</v>
      </c>
      <c r="O637">
        <f>Tabla1_2[[#This Row],[Salario t]]*Tabla1_2[[#This Row],['# de Salarios Minimos]]</f>
        <v>2320000</v>
      </c>
      <c r="P637">
        <f>Tabla1_2[[#This Row],[Salario t]]*12</f>
        <v>6960000</v>
      </c>
      <c r="Q637">
        <v>2</v>
      </c>
      <c r="R637">
        <v>2</v>
      </c>
      <c r="S637">
        <v>50000</v>
      </c>
      <c r="T637">
        <v>250000</v>
      </c>
      <c r="U637">
        <v>5000</v>
      </c>
      <c r="V637">
        <f>Tabla1_2[[#This Row],[SALARIO]]/100*8.4</f>
        <v>97440</v>
      </c>
      <c r="W637">
        <f>Tabla1_2[[#This Row],[Seguridad social]]/2</f>
        <v>48720</v>
      </c>
      <c r="X637">
        <f>Tabla1_2[[#This Row],[Seguridad social]]-Tabla1_2[[#This Row],[salud 4%]]</f>
        <v>48720</v>
      </c>
      <c r="Y637">
        <f>Tabla1_2[[#This Row],[Base Minima]]/30*4</f>
        <v>309333.33333333331</v>
      </c>
      <c r="Z637">
        <f>Tabla1_2[[#This Row],[Fondo de Empleados]]+Tabla1_2[[#This Row],[Seguridad social]]</f>
        <v>406773.33333333331</v>
      </c>
      <c r="AA637">
        <f>Tabla1_2[[#This Row],[SALARIO]]/100*1.4</f>
        <v>16239.999999999998</v>
      </c>
      <c r="AB637">
        <f>Tabla1_2[[#This Row],[Base Minima]]/15*1.5</f>
        <v>232000</v>
      </c>
      <c r="AC637">
        <v>0</v>
      </c>
      <c r="AD637">
        <v>0</v>
      </c>
      <c r="AE637">
        <f>Tabla1_2[[#This Row],[Salario t]]/100*2</f>
        <v>11600</v>
      </c>
      <c r="AF637">
        <f>Tabla1_2[[#This Row],[Censantias]]/100*5</f>
        <v>580</v>
      </c>
      <c r="AG637">
        <f>Tabla1_2[[#This Row],[SALARIO]]/30*2</f>
        <v>77333.333333333328</v>
      </c>
      <c r="AH637">
        <v>0</v>
      </c>
      <c r="AI637">
        <f>Tabla1_2[[#This Row],[Prima]]+Tabla1_2[[#This Row],[Censantias]]+Tabla1_2[[#This Row],[Base Minima]]+Tabla1_2[[#This Row],[Subsidio de Transporte]]</f>
        <v>2490133.3333333335</v>
      </c>
      <c r="AJ637">
        <f>Tabla1_2[[#This Row],[Pago Neto]]*24</f>
        <v>59763200</v>
      </c>
      <c r="AK637">
        <v>0</v>
      </c>
      <c r="AL637">
        <v>20000</v>
      </c>
      <c r="AM637">
        <v>15</v>
      </c>
    </row>
    <row r="638" spans="1:39" x14ac:dyDescent="0.35">
      <c r="A638" t="s">
        <v>5312</v>
      </c>
      <c r="B638" t="s">
        <v>644</v>
      </c>
      <c r="C638" s="1">
        <v>30919</v>
      </c>
      <c r="D638" t="s">
        <v>1963</v>
      </c>
      <c r="E638" t="s">
        <v>2173</v>
      </c>
      <c r="F638" t="s">
        <v>4312</v>
      </c>
      <c r="G638" t="s">
        <v>3321</v>
      </c>
      <c r="H638" s="1">
        <v>39148.3672337963</v>
      </c>
      <c r="I638" t="s">
        <v>3672</v>
      </c>
      <c r="J638">
        <v>1160000</v>
      </c>
      <c r="K638">
        <v>15</v>
      </c>
      <c r="L638">
        <f>Tabla1_2[[#This Row],[SALARIO]]/30*Tabla1_2[[#This Row],[Dias Liquidados]]</f>
        <v>580000</v>
      </c>
      <c r="M638">
        <f>Tabla1_2[[#This Row],[SALARIO]]/100*14/2</f>
        <v>81200</v>
      </c>
      <c r="N638">
        <v>4</v>
      </c>
      <c r="O638">
        <f>Tabla1_2[[#This Row],[Salario t]]*Tabla1_2[[#This Row],['# de Salarios Minimos]]</f>
        <v>2320000</v>
      </c>
      <c r="P638">
        <f>Tabla1_2[[#This Row],[Salario t]]*12</f>
        <v>6960000</v>
      </c>
      <c r="Q638">
        <v>2</v>
      </c>
      <c r="R638">
        <v>2</v>
      </c>
      <c r="S638">
        <v>50000</v>
      </c>
      <c r="T638">
        <v>250000</v>
      </c>
      <c r="U638">
        <v>5000</v>
      </c>
      <c r="V638">
        <f>Tabla1_2[[#This Row],[SALARIO]]/100*8.4</f>
        <v>97440</v>
      </c>
      <c r="W638">
        <f>Tabla1_2[[#This Row],[Seguridad social]]/2</f>
        <v>48720</v>
      </c>
      <c r="X638">
        <f>Tabla1_2[[#This Row],[Seguridad social]]-Tabla1_2[[#This Row],[salud 4%]]</f>
        <v>48720</v>
      </c>
      <c r="Y638">
        <f>Tabla1_2[[#This Row],[Base Minima]]/30*4</f>
        <v>309333.33333333331</v>
      </c>
      <c r="Z638">
        <f>Tabla1_2[[#This Row],[Fondo de Empleados]]+Tabla1_2[[#This Row],[Seguridad social]]</f>
        <v>406773.33333333331</v>
      </c>
      <c r="AA638">
        <f>Tabla1_2[[#This Row],[SALARIO]]/100*1.4</f>
        <v>16239.999999999998</v>
      </c>
      <c r="AB638">
        <f>Tabla1_2[[#This Row],[Base Minima]]/15*1.5</f>
        <v>232000</v>
      </c>
      <c r="AC638">
        <v>0</v>
      </c>
      <c r="AD638">
        <v>0</v>
      </c>
      <c r="AE638">
        <f>Tabla1_2[[#This Row],[Salario t]]/100*2</f>
        <v>11600</v>
      </c>
      <c r="AF638">
        <f>Tabla1_2[[#This Row],[Censantias]]/100*5</f>
        <v>580</v>
      </c>
      <c r="AG638">
        <f>Tabla1_2[[#This Row],[SALARIO]]/30*2</f>
        <v>77333.333333333328</v>
      </c>
      <c r="AH638">
        <v>0</v>
      </c>
      <c r="AI638">
        <f>Tabla1_2[[#This Row],[Prima]]+Tabla1_2[[#This Row],[Censantias]]+Tabla1_2[[#This Row],[Base Minima]]+Tabla1_2[[#This Row],[Subsidio de Transporte]]</f>
        <v>2490133.3333333335</v>
      </c>
      <c r="AJ638">
        <f>Tabla1_2[[#This Row],[Pago Neto]]*24</f>
        <v>59763200</v>
      </c>
      <c r="AK638">
        <v>0</v>
      </c>
      <c r="AL638">
        <v>20000</v>
      </c>
      <c r="AM638">
        <v>15</v>
      </c>
    </row>
    <row r="639" spans="1:39" x14ac:dyDescent="0.35">
      <c r="A639" t="s">
        <v>5313</v>
      </c>
      <c r="B639" t="s">
        <v>645</v>
      </c>
      <c r="C639" s="1">
        <v>27042</v>
      </c>
      <c r="D639" t="s">
        <v>2174</v>
      </c>
      <c r="E639" t="s">
        <v>1963</v>
      </c>
      <c r="F639" t="s">
        <v>4313</v>
      </c>
      <c r="G639" t="s">
        <v>3322</v>
      </c>
      <c r="H639" s="1">
        <v>38580.681030092594</v>
      </c>
      <c r="I639" t="s">
        <v>3673</v>
      </c>
      <c r="J639">
        <v>1160000</v>
      </c>
      <c r="K639">
        <v>15</v>
      </c>
      <c r="L639">
        <f>Tabla1_2[[#This Row],[SALARIO]]/30*Tabla1_2[[#This Row],[Dias Liquidados]]</f>
        <v>580000</v>
      </c>
      <c r="M639">
        <f>Tabla1_2[[#This Row],[SALARIO]]/100*14/2</f>
        <v>81200</v>
      </c>
      <c r="N639">
        <v>4</v>
      </c>
      <c r="O639">
        <f>Tabla1_2[[#This Row],[Salario t]]*Tabla1_2[[#This Row],['# de Salarios Minimos]]</f>
        <v>2320000</v>
      </c>
      <c r="P639">
        <f>Tabla1_2[[#This Row],[Salario t]]*12</f>
        <v>6960000</v>
      </c>
      <c r="Q639">
        <v>2</v>
      </c>
      <c r="R639">
        <v>2</v>
      </c>
      <c r="S639">
        <v>50000</v>
      </c>
      <c r="T639">
        <v>250000</v>
      </c>
      <c r="U639">
        <v>5000</v>
      </c>
      <c r="V639">
        <f>Tabla1_2[[#This Row],[SALARIO]]/100*8.4</f>
        <v>97440</v>
      </c>
      <c r="W639">
        <f>Tabla1_2[[#This Row],[Seguridad social]]/2</f>
        <v>48720</v>
      </c>
      <c r="X639">
        <f>Tabla1_2[[#This Row],[Seguridad social]]-Tabla1_2[[#This Row],[salud 4%]]</f>
        <v>48720</v>
      </c>
      <c r="Y639">
        <f>Tabla1_2[[#This Row],[Base Minima]]/30*4</f>
        <v>309333.33333333331</v>
      </c>
      <c r="Z639">
        <f>Tabla1_2[[#This Row],[Fondo de Empleados]]+Tabla1_2[[#This Row],[Seguridad social]]</f>
        <v>406773.33333333331</v>
      </c>
      <c r="AA639">
        <f>Tabla1_2[[#This Row],[SALARIO]]/100*1.4</f>
        <v>16239.999999999998</v>
      </c>
      <c r="AB639">
        <f>Tabla1_2[[#This Row],[Base Minima]]/15*1.5</f>
        <v>232000</v>
      </c>
      <c r="AC639">
        <v>0</v>
      </c>
      <c r="AD639">
        <v>0</v>
      </c>
      <c r="AE639">
        <f>Tabla1_2[[#This Row],[Salario t]]/100*2</f>
        <v>11600</v>
      </c>
      <c r="AF639">
        <f>Tabla1_2[[#This Row],[Censantias]]/100*5</f>
        <v>580</v>
      </c>
      <c r="AG639">
        <f>Tabla1_2[[#This Row],[SALARIO]]/30*2</f>
        <v>77333.333333333328</v>
      </c>
      <c r="AH639">
        <v>0</v>
      </c>
      <c r="AI639">
        <f>Tabla1_2[[#This Row],[Prima]]+Tabla1_2[[#This Row],[Censantias]]+Tabla1_2[[#This Row],[Base Minima]]+Tabla1_2[[#This Row],[Subsidio de Transporte]]</f>
        <v>2490133.3333333335</v>
      </c>
      <c r="AJ639">
        <f>Tabla1_2[[#This Row],[Pago Neto]]*24</f>
        <v>59763200</v>
      </c>
      <c r="AK639">
        <v>0</v>
      </c>
      <c r="AL639">
        <v>20000</v>
      </c>
      <c r="AM639">
        <v>15</v>
      </c>
    </row>
    <row r="640" spans="1:39" x14ac:dyDescent="0.35">
      <c r="A640" t="s">
        <v>5314</v>
      </c>
      <c r="B640" t="s">
        <v>646</v>
      </c>
      <c r="C640" s="1">
        <v>29189</v>
      </c>
      <c r="D640" t="s">
        <v>2175</v>
      </c>
      <c r="E640" t="s">
        <v>2176</v>
      </c>
      <c r="F640" t="s">
        <v>4314</v>
      </c>
      <c r="G640" t="s">
        <v>3323</v>
      </c>
      <c r="H640" s="1">
        <v>42292.856076388889</v>
      </c>
      <c r="I640" t="s">
        <v>3673</v>
      </c>
      <c r="J640">
        <v>1160000</v>
      </c>
      <c r="K640">
        <v>15</v>
      </c>
      <c r="L640">
        <f>Tabla1_2[[#This Row],[SALARIO]]/30*Tabla1_2[[#This Row],[Dias Liquidados]]</f>
        <v>580000</v>
      </c>
      <c r="M640">
        <f>Tabla1_2[[#This Row],[SALARIO]]/100*14/2</f>
        <v>81200</v>
      </c>
      <c r="N640">
        <v>5</v>
      </c>
      <c r="O640">
        <f>Tabla1_2[[#This Row],[Salario t]]*Tabla1_2[[#This Row],['# de Salarios Minimos]]</f>
        <v>2900000</v>
      </c>
      <c r="P640">
        <f>Tabla1_2[[#This Row],[Salario t]]*12</f>
        <v>6960000</v>
      </c>
      <c r="Q640">
        <v>2</v>
      </c>
      <c r="R640">
        <v>2</v>
      </c>
      <c r="S640">
        <v>50000</v>
      </c>
      <c r="T640">
        <v>250000</v>
      </c>
      <c r="U640">
        <v>5000</v>
      </c>
      <c r="V640">
        <f>Tabla1_2[[#This Row],[SALARIO]]/100*8.4</f>
        <v>97440</v>
      </c>
      <c r="W640">
        <f>Tabla1_2[[#This Row],[Seguridad social]]/2</f>
        <v>48720</v>
      </c>
      <c r="X640">
        <f>Tabla1_2[[#This Row],[Seguridad social]]-Tabla1_2[[#This Row],[salud 4%]]</f>
        <v>48720</v>
      </c>
      <c r="Y640">
        <f>Tabla1_2[[#This Row],[Base Minima]]/30*4</f>
        <v>386666.66666666669</v>
      </c>
      <c r="Z640">
        <f>Tabla1_2[[#This Row],[Fondo de Empleados]]+Tabla1_2[[#This Row],[Seguridad social]]</f>
        <v>484106.66666666669</v>
      </c>
      <c r="AA640">
        <f>Tabla1_2[[#This Row],[SALARIO]]/100*1.4</f>
        <v>16239.999999999998</v>
      </c>
      <c r="AB640">
        <f>Tabla1_2[[#This Row],[Base Minima]]/15*1.5</f>
        <v>290000</v>
      </c>
      <c r="AC640">
        <v>0</v>
      </c>
      <c r="AD640">
        <v>0</v>
      </c>
      <c r="AE640">
        <f>Tabla1_2[[#This Row],[Salario t]]/100*2</f>
        <v>11600</v>
      </c>
      <c r="AF640">
        <f>Tabla1_2[[#This Row],[Censantias]]/100*5</f>
        <v>580</v>
      </c>
      <c r="AG640">
        <f>Tabla1_2[[#This Row],[SALARIO]]/30*2</f>
        <v>77333.333333333328</v>
      </c>
      <c r="AH640">
        <v>0</v>
      </c>
      <c r="AI640">
        <f>Tabla1_2[[#This Row],[Prima]]+Tabla1_2[[#This Row],[Censantias]]+Tabla1_2[[#This Row],[Base Minima]]+Tabla1_2[[#This Row],[Subsidio de Transporte]]</f>
        <v>3070133.3333333335</v>
      </c>
      <c r="AJ640">
        <f>Tabla1_2[[#This Row],[Pago Neto]]*24</f>
        <v>73683200</v>
      </c>
      <c r="AK640">
        <v>0</v>
      </c>
      <c r="AL640">
        <v>20000</v>
      </c>
      <c r="AM640">
        <v>15</v>
      </c>
    </row>
    <row r="641" spans="1:39" x14ac:dyDescent="0.35">
      <c r="A641" t="s">
        <v>5315</v>
      </c>
      <c r="B641" t="s">
        <v>647</v>
      </c>
      <c r="C641" s="1">
        <v>26655</v>
      </c>
      <c r="D641" t="s">
        <v>1963</v>
      </c>
      <c r="E641" t="s">
        <v>2177</v>
      </c>
      <c r="F641" t="s">
        <v>4315</v>
      </c>
      <c r="G641" t="s">
        <v>3324</v>
      </c>
      <c r="H641" s="1">
        <v>40950.153113425928</v>
      </c>
      <c r="I641" t="s">
        <v>3675</v>
      </c>
      <c r="J641">
        <v>1160000</v>
      </c>
      <c r="K641">
        <v>15</v>
      </c>
      <c r="L641">
        <f>Tabla1_2[[#This Row],[SALARIO]]/30*Tabla1_2[[#This Row],[Dias Liquidados]]</f>
        <v>580000</v>
      </c>
      <c r="M641">
        <f>Tabla1_2[[#This Row],[SALARIO]]/100*14/2</f>
        <v>81200</v>
      </c>
      <c r="N641">
        <v>5</v>
      </c>
      <c r="O641">
        <f>Tabla1_2[[#This Row],[Salario t]]*Tabla1_2[[#This Row],['# de Salarios Minimos]]</f>
        <v>2900000</v>
      </c>
      <c r="P641">
        <f>Tabla1_2[[#This Row],[Salario t]]*12</f>
        <v>6960000</v>
      </c>
      <c r="Q641">
        <v>2</v>
      </c>
      <c r="R641">
        <v>2</v>
      </c>
      <c r="S641">
        <v>50000</v>
      </c>
      <c r="T641">
        <v>250000</v>
      </c>
      <c r="U641">
        <v>5000</v>
      </c>
      <c r="V641">
        <f>Tabla1_2[[#This Row],[SALARIO]]/100*8.4</f>
        <v>97440</v>
      </c>
      <c r="W641">
        <f>Tabla1_2[[#This Row],[Seguridad social]]/2</f>
        <v>48720</v>
      </c>
      <c r="X641">
        <f>Tabla1_2[[#This Row],[Seguridad social]]-Tabla1_2[[#This Row],[salud 4%]]</f>
        <v>48720</v>
      </c>
      <c r="Y641">
        <f>Tabla1_2[[#This Row],[Base Minima]]/30*4</f>
        <v>386666.66666666669</v>
      </c>
      <c r="Z641">
        <f>Tabla1_2[[#This Row],[Fondo de Empleados]]+Tabla1_2[[#This Row],[Seguridad social]]</f>
        <v>484106.66666666669</v>
      </c>
      <c r="AA641">
        <f>Tabla1_2[[#This Row],[SALARIO]]/100*1.4</f>
        <v>16239.999999999998</v>
      </c>
      <c r="AB641">
        <f>Tabla1_2[[#This Row],[Base Minima]]/15*1.5</f>
        <v>290000</v>
      </c>
      <c r="AC641">
        <v>0</v>
      </c>
      <c r="AD641">
        <v>0</v>
      </c>
      <c r="AE641">
        <f>Tabla1_2[[#This Row],[Salario t]]/100*2</f>
        <v>11600</v>
      </c>
      <c r="AF641">
        <f>Tabla1_2[[#This Row],[Censantias]]/100*5</f>
        <v>580</v>
      </c>
      <c r="AG641">
        <f>Tabla1_2[[#This Row],[SALARIO]]/30*2</f>
        <v>77333.333333333328</v>
      </c>
      <c r="AH641">
        <v>0</v>
      </c>
      <c r="AI641">
        <f>Tabla1_2[[#This Row],[Prima]]+Tabla1_2[[#This Row],[Censantias]]+Tabla1_2[[#This Row],[Base Minima]]+Tabla1_2[[#This Row],[Subsidio de Transporte]]</f>
        <v>3070133.3333333335</v>
      </c>
      <c r="AJ641">
        <f>Tabla1_2[[#This Row],[Pago Neto]]*24</f>
        <v>73683200</v>
      </c>
      <c r="AK641">
        <v>0</v>
      </c>
      <c r="AL641">
        <v>20000</v>
      </c>
      <c r="AM641">
        <v>15</v>
      </c>
    </row>
    <row r="642" spans="1:39" x14ac:dyDescent="0.35">
      <c r="A642" t="s">
        <v>5316</v>
      </c>
      <c r="B642" t="s">
        <v>648</v>
      </c>
      <c r="C642" s="1">
        <v>30018</v>
      </c>
      <c r="D642" t="s">
        <v>2178</v>
      </c>
      <c r="E642" t="s">
        <v>1963</v>
      </c>
      <c r="F642" t="s">
        <v>4316</v>
      </c>
      <c r="G642" t="s">
        <v>3325</v>
      </c>
      <c r="H642" s="1">
        <v>42667.532164351855</v>
      </c>
      <c r="I642" t="s">
        <v>3674</v>
      </c>
      <c r="J642">
        <v>1160000</v>
      </c>
      <c r="K642">
        <v>15</v>
      </c>
      <c r="L642">
        <f>Tabla1_2[[#This Row],[SALARIO]]/30*Tabla1_2[[#This Row],[Dias Liquidados]]</f>
        <v>580000</v>
      </c>
      <c r="M642">
        <f>Tabla1_2[[#This Row],[SALARIO]]/100*14/2</f>
        <v>81200</v>
      </c>
      <c r="N642">
        <v>6</v>
      </c>
      <c r="O642">
        <f>Tabla1_2[[#This Row],[Salario t]]*Tabla1_2[[#This Row],['# de Salarios Minimos]]</f>
        <v>3480000</v>
      </c>
      <c r="P642">
        <f>Tabla1_2[[#This Row],[Salario t]]*12</f>
        <v>6960000</v>
      </c>
      <c r="Q642">
        <v>2</v>
      </c>
      <c r="R642">
        <v>2</v>
      </c>
      <c r="S642">
        <v>50000</v>
      </c>
      <c r="T642">
        <v>250000</v>
      </c>
      <c r="U642">
        <v>5000</v>
      </c>
      <c r="V642">
        <f>Tabla1_2[[#This Row],[SALARIO]]/100*8.4</f>
        <v>97440</v>
      </c>
      <c r="W642">
        <f>Tabla1_2[[#This Row],[Seguridad social]]/2</f>
        <v>48720</v>
      </c>
      <c r="X642">
        <f>Tabla1_2[[#This Row],[Seguridad social]]-Tabla1_2[[#This Row],[salud 4%]]</f>
        <v>48720</v>
      </c>
      <c r="Y642">
        <f>Tabla1_2[[#This Row],[Base Minima]]/30*4</f>
        <v>464000</v>
      </c>
      <c r="Z642">
        <f>Tabla1_2[[#This Row],[Fondo de Empleados]]+Tabla1_2[[#This Row],[Seguridad social]]</f>
        <v>561440</v>
      </c>
      <c r="AA642">
        <f>Tabla1_2[[#This Row],[SALARIO]]/100*1.4</f>
        <v>16239.999999999998</v>
      </c>
      <c r="AB642">
        <f>Tabla1_2[[#This Row],[Base Minima]]/15*1.5</f>
        <v>348000</v>
      </c>
      <c r="AC642">
        <v>0</v>
      </c>
      <c r="AD642">
        <v>0</v>
      </c>
      <c r="AE642">
        <f>Tabla1_2[[#This Row],[Salario t]]/100*2</f>
        <v>11600</v>
      </c>
      <c r="AF642">
        <f>Tabla1_2[[#This Row],[Censantias]]/100*5</f>
        <v>580</v>
      </c>
      <c r="AG642">
        <f>Tabla1_2[[#This Row],[SALARIO]]/30*2</f>
        <v>77333.333333333328</v>
      </c>
      <c r="AH642">
        <v>0</v>
      </c>
      <c r="AI642">
        <f>Tabla1_2[[#This Row],[Prima]]+Tabla1_2[[#This Row],[Censantias]]+Tabla1_2[[#This Row],[Base Minima]]+Tabla1_2[[#This Row],[Subsidio de Transporte]]</f>
        <v>3650133.3333333335</v>
      </c>
      <c r="AJ642">
        <f>Tabla1_2[[#This Row],[Pago Neto]]*24</f>
        <v>87603200</v>
      </c>
      <c r="AK642">
        <v>0</v>
      </c>
      <c r="AL642">
        <v>20000</v>
      </c>
      <c r="AM642">
        <v>15</v>
      </c>
    </row>
    <row r="643" spans="1:39" x14ac:dyDescent="0.35">
      <c r="A643" t="s">
        <v>5317</v>
      </c>
      <c r="B643" t="s">
        <v>649</v>
      </c>
      <c r="C643" s="1">
        <v>27565</v>
      </c>
      <c r="D643" t="s">
        <v>2179</v>
      </c>
      <c r="E643" t="s">
        <v>2180</v>
      </c>
      <c r="F643" t="s">
        <v>4317</v>
      </c>
      <c r="G643" t="s">
        <v>3326</v>
      </c>
      <c r="H643" s="1">
        <v>41820.206863425927</v>
      </c>
      <c r="I643" t="s">
        <v>3673</v>
      </c>
      <c r="J643">
        <v>1160000</v>
      </c>
      <c r="K643">
        <v>15</v>
      </c>
      <c r="L643">
        <f>Tabla1_2[[#This Row],[SALARIO]]/30*Tabla1_2[[#This Row],[Dias Liquidados]]</f>
        <v>580000</v>
      </c>
      <c r="M643">
        <f>Tabla1_2[[#This Row],[SALARIO]]/100*14/2</f>
        <v>81200</v>
      </c>
      <c r="N643">
        <v>6</v>
      </c>
      <c r="O643">
        <f>Tabla1_2[[#This Row],[Salario t]]*Tabla1_2[[#This Row],['# de Salarios Minimos]]</f>
        <v>3480000</v>
      </c>
      <c r="P643">
        <f>Tabla1_2[[#This Row],[Salario t]]*12</f>
        <v>6960000</v>
      </c>
      <c r="Q643">
        <v>2</v>
      </c>
      <c r="R643">
        <v>2</v>
      </c>
      <c r="S643">
        <v>50000</v>
      </c>
      <c r="T643">
        <v>250000</v>
      </c>
      <c r="U643">
        <v>5000</v>
      </c>
      <c r="V643">
        <f>Tabla1_2[[#This Row],[SALARIO]]/100*8.4</f>
        <v>97440</v>
      </c>
      <c r="W643">
        <f>Tabla1_2[[#This Row],[Seguridad social]]/2</f>
        <v>48720</v>
      </c>
      <c r="X643">
        <f>Tabla1_2[[#This Row],[Seguridad social]]-Tabla1_2[[#This Row],[salud 4%]]</f>
        <v>48720</v>
      </c>
      <c r="Y643">
        <f>Tabla1_2[[#This Row],[Base Minima]]/30*4</f>
        <v>464000</v>
      </c>
      <c r="Z643">
        <f>Tabla1_2[[#This Row],[Fondo de Empleados]]+Tabla1_2[[#This Row],[Seguridad social]]</f>
        <v>561440</v>
      </c>
      <c r="AA643">
        <f>Tabla1_2[[#This Row],[SALARIO]]/100*1.4</f>
        <v>16239.999999999998</v>
      </c>
      <c r="AB643">
        <f>Tabla1_2[[#This Row],[Base Minima]]/15*1.5</f>
        <v>348000</v>
      </c>
      <c r="AC643">
        <v>0</v>
      </c>
      <c r="AD643">
        <v>0</v>
      </c>
      <c r="AE643">
        <f>Tabla1_2[[#This Row],[Salario t]]/100*2</f>
        <v>11600</v>
      </c>
      <c r="AF643">
        <f>Tabla1_2[[#This Row],[Censantias]]/100*5</f>
        <v>580</v>
      </c>
      <c r="AG643">
        <f>Tabla1_2[[#This Row],[SALARIO]]/30*2</f>
        <v>77333.333333333328</v>
      </c>
      <c r="AH643">
        <v>0</v>
      </c>
      <c r="AI643">
        <f>Tabla1_2[[#This Row],[Prima]]+Tabla1_2[[#This Row],[Censantias]]+Tabla1_2[[#This Row],[Base Minima]]+Tabla1_2[[#This Row],[Subsidio de Transporte]]</f>
        <v>3650133.3333333335</v>
      </c>
      <c r="AJ643">
        <f>Tabla1_2[[#This Row],[Pago Neto]]*24</f>
        <v>87603200</v>
      </c>
      <c r="AK643">
        <v>0</v>
      </c>
      <c r="AL643">
        <v>20000</v>
      </c>
      <c r="AM643">
        <v>15</v>
      </c>
    </row>
    <row r="644" spans="1:39" x14ac:dyDescent="0.35">
      <c r="A644" t="s">
        <v>5318</v>
      </c>
      <c r="B644" t="s">
        <v>650</v>
      </c>
      <c r="C644" s="1">
        <v>34949</v>
      </c>
      <c r="D644" t="s">
        <v>1963</v>
      </c>
      <c r="E644" t="s">
        <v>2181</v>
      </c>
      <c r="F644" t="s">
        <v>4318</v>
      </c>
      <c r="G644" t="s">
        <v>3327</v>
      </c>
      <c r="H644" s="1">
        <v>40088.984074074076</v>
      </c>
      <c r="I644" t="s">
        <v>3671</v>
      </c>
      <c r="J644">
        <v>1160000</v>
      </c>
      <c r="K644">
        <v>15</v>
      </c>
      <c r="L644">
        <f>Tabla1_2[[#This Row],[SALARIO]]/30*Tabla1_2[[#This Row],[Dias Liquidados]]</f>
        <v>580000</v>
      </c>
      <c r="M644">
        <f>Tabla1_2[[#This Row],[SALARIO]]/100*14/2</f>
        <v>81200</v>
      </c>
      <c r="N644">
        <v>1</v>
      </c>
      <c r="O644">
        <f>Tabla1_2[[#This Row],[Salario t]]*Tabla1_2[[#This Row],['# de Salarios Minimos]]</f>
        <v>580000</v>
      </c>
      <c r="P644">
        <f>Tabla1_2[[#This Row],[Salario t]]*12</f>
        <v>6960000</v>
      </c>
      <c r="Q644">
        <v>2</v>
      </c>
      <c r="R644">
        <v>2</v>
      </c>
      <c r="S644">
        <v>50000</v>
      </c>
      <c r="T644">
        <v>250000</v>
      </c>
      <c r="U644">
        <v>5000</v>
      </c>
      <c r="V644">
        <f>Tabla1_2[[#This Row],[SALARIO]]/100*8.4</f>
        <v>97440</v>
      </c>
      <c r="W644">
        <f>Tabla1_2[[#This Row],[Seguridad social]]/2</f>
        <v>48720</v>
      </c>
      <c r="X644">
        <f>Tabla1_2[[#This Row],[Seguridad social]]-Tabla1_2[[#This Row],[salud 4%]]</f>
        <v>48720</v>
      </c>
      <c r="Y644">
        <f>Tabla1_2[[#This Row],[Base Minima]]/30*4</f>
        <v>77333.333333333328</v>
      </c>
      <c r="Z644">
        <f>Tabla1_2[[#This Row],[Fondo de Empleados]]+Tabla1_2[[#This Row],[Seguridad social]]</f>
        <v>174773.33333333331</v>
      </c>
      <c r="AA644">
        <f>Tabla1_2[[#This Row],[SALARIO]]/100*1.4</f>
        <v>16239.999999999998</v>
      </c>
      <c r="AB644">
        <f>Tabla1_2[[#This Row],[Base Minima]]/15*1.5</f>
        <v>58000</v>
      </c>
      <c r="AC644">
        <v>0</v>
      </c>
      <c r="AD644">
        <v>0</v>
      </c>
      <c r="AE644">
        <f>Tabla1_2[[#This Row],[Salario t]]/100*2</f>
        <v>11600</v>
      </c>
      <c r="AF644">
        <f>Tabla1_2[[#This Row],[Censantias]]/100*5</f>
        <v>580</v>
      </c>
      <c r="AG644">
        <f>Tabla1_2[[#This Row],[SALARIO]]/30*2</f>
        <v>77333.333333333328</v>
      </c>
      <c r="AH644">
        <v>0</v>
      </c>
      <c r="AI644">
        <f>Tabla1_2[[#This Row],[Prima]]+Tabla1_2[[#This Row],[Censantias]]+Tabla1_2[[#This Row],[Base Minima]]+Tabla1_2[[#This Row],[Subsidio de Transporte]]</f>
        <v>750133.33333333337</v>
      </c>
      <c r="AJ644">
        <f>Tabla1_2[[#This Row],[Pago Neto]]*24</f>
        <v>18003200</v>
      </c>
      <c r="AK644">
        <v>0</v>
      </c>
      <c r="AL644">
        <v>20000</v>
      </c>
      <c r="AM644">
        <v>15</v>
      </c>
    </row>
    <row r="645" spans="1:39" x14ac:dyDescent="0.35">
      <c r="A645" t="s">
        <v>5319</v>
      </c>
      <c r="B645" t="s">
        <v>651</v>
      </c>
      <c r="C645" s="1">
        <v>29323</v>
      </c>
      <c r="D645" t="s">
        <v>2182</v>
      </c>
      <c r="E645" t="s">
        <v>1963</v>
      </c>
      <c r="F645" t="s">
        <v>4319</v>
      </c>
      <c r="G645" t="s">
        <v>3328</v>
      </c>
      <c r="H645" s="1">
        <v>43859.27648148148</v>
      </c>
      <c r="I645" t="s">
        <v>3674</v>
      </c>
      <c r="J645">
        <v>1160000</v>
      </c>
      <c r="K645">
        <v>15</v>
      </c>
      <c r="L645">
        <f>Tabla1_2[[#This Row],[SALARIO]]/30*Tabla1_2[[#This Row],[Dias Liquidados]]</f>
        <v>580000</v>
      </c>
      <c r="M645">
        <f>Tabla1_2[[#This Row],[SALARIO]]/100*14/2</f>
        <v>81200</v>
      </c>
      <c r="N645">
        <v>1</v>
      </c>
      <c r="O645">
        <f>Tabla1_2[[#This Row],[Salario t]]*Tabla1_2[[#This Row],['# de Salarios Minimos]]</f>
        <v>580000</v>
      </c>
      <c r="P645">
        <f>Tabla1_2[[#This Row],[Salario t]]*12</f>
        <v>6960000</v>
      </c>
      <c r="Q645">
        <v>2</v>
      </c>
      <c r="R645">
        <v>2</v>
      </c>
      <c r="S645">
        <v>50000</v>
      </c>
      <c r="T645">
        <v>250000</v>
      </c>
      <c r="U645">
        <v>5000</v>
      </c>
      <c r="V645">
        <f>Tabla1_2[[#This Row],[SALARIO]]/100*8.4</f>
        <v>97440</v>
      </c>
      <c r="W645">
        <f>Tabla1_2[[#This Row],[Seguridad social]]/2</f>
        <v>48720</v>
      </c>
      <c r="X645">
        <f>Tabla1_2[[#This Row],[Seguridad social]]-Tabla1_2[[#This Row],[salud 4%]]</f>
        <v>48720</v>
      </c>
      <c r="Y645">
        <f>Tabla1_2[[#This Row],[Base Minima]]/30*4</f>
        <v>77333.333333333328</v>
      </c>
      <c r="Z645">
        <f>Tabla1_2[[#This Row],[Fondo de Empleados]]+Tabla1_2[[#This Row],[Seguridad social]]</f>
        <v>174773.33333333331</v>
      </c>
      <c r="AA645">
        <f>Tabla1_2[[#This Row],[SALARIO]]/100*1.4</f>
        <v>16239.999999999998</v>
      </c>
      <c r="AB645">
        <f>Tabla1_2[[#This Row],[Base Minima]]/15*1.5</f>
        <v>58000</v>
      </c>
      <c r="AC645">
        <v>0</v>
      </c>
      <c r="AD645">
        <v>0</v>
      </c>
      <c r="AE645">
        <f>Tabla1_2[[#This Row],[Salario t]]/100*2</f>
        <v>11600</v>
      </c>
      <c r="AF645">
        <f>Tabla1_2[[#This Row],[Censantias]]/100*5</f>
        <v>580</v>
      </c>
      <c r="AG645">
        <f>Tabla1_2[[#This Row],[SALARIO]]/30*2</f>
        <v>77333.333333333328</v>
      </c>
      <c r="AH645">
        <v>0</v>
      </c>
      <c r="AI645">
        <f>Tabla1_2[[#This Row],[Prima]]+Tabla1_2[[#This Row],[Censantias]]+Tabla1_2[[#This Row],[Base Minima]]+Tabla1_2[[#This Row],[Subsidio de Transporte]]</f>
        <v>750133.33333333337</v>
      </c>
      <c r="AJ645">
        <f>Tabla1_2[[#This Row],[Pago Neto]]*24</f>
        <v>18003200</v>
      </c>
      <c r="AK645">
        <v>0</v>
      </c>
      <c r="AL645">
        <v>20000</v>
      </c>
      <c r="AM645">
        <v>15</v>
      </c>
    </row>
    <row r="646" spans="1:39" x14ac:dyDescent="0.35">
      <c r="A646" t="s">
        <v>5320</v>
      </c>
      <c r="B646" t="s">
        <v>652</v>
      </c>
      <c r="C646" s="1">
        <v>34897</v>
      </c>
      <c r="D646" t="s">
        <v>2183</v>
      </c>
      <c r="E646" t="s">
        <v>2184</v>
      </c>
      <c r="F646" t="s">
        <v>4320</v>
      </c>
      <c r="G646" t="s">
        <v>3329</v>
      </c>
      <c r="H646" s="1">
        <v>40568.162060185183</v>
      </c>
      <c r="I646" t="s">
        <v>3672</v>
      </c>
      <c r="J646">
        <v>1160000</v>
      </c>
      <c r="K646">
        <v>15</v>
      </c>
      <c r="L646">
        <f>Tabla1_2[[#This Row],[SALARIO]]/30*Tabla1_2[[#This Row],[Dias Liquidados]]</f>
        <v>580000</v>
      </c>
      <c r="M646">
        <f>Tabla1_2[[#This Row],[SALARIO]]/100*14/2</f>
        <v>81200</v>
      </c>
      <c r="N646">
        <v>1</v>
      </c>
      <c r="O646">
        <f>Tabla1_2[[#This Row],[Salario t]]*Tabla1_2[[#This Row],['# de Salarios Minimos]]</f>
        <v>580000</v>
      </c>
      <c r="P646">
        <f>Tabla1_2[[#This Row],[Salario t]]*12</f>
        <v>6960000</v>
      </c>
      <c r="Q646">
        <v>2</v>
      </c>
      <c r="R646">
        <v>2</v>
      </c>
      <c r="S646">
        <v>50000</v>
      </c>
      <c r="T646">
        <v>250000</v>
      </c>
      <c r="U646">
        <v>5000</v>
      </c>
      <c r="V646">
        <f>Tabla1_2[[#This Row],[SALARIO]]/100*8.4</f>
        <v>97440</v>
      </c>
      <c r="W646">
        <f>Tabla1_2[[#This Row],[Seguridad social]]/2</f>
        <v>48720</v>
      </c>
      <c r="X646">
        <f>Tabla1_2[[#This Row],[Seguridad social]]-Tabla1_2[[#This Row],[salud 4%]]</f>
        <v>48720</v>
      </c>
      <c r="Y646">
        <f>Tabla1_2[[#This Row],[Base Minima]]/30*4</f>
        <v>77333.333333333328</v>
      </c>
      <c r="Z646">
        <f>Tabla1_2[[#This Row],[Fondo de Empleados]]+Tabla1_2[[#This Row],[Seguridad social]]</f>
        <v>174773.33333333331</v>
      </c>
      <c r="AA646">
        <f>Tabla1_2[[#This Row],[SALARIO]]/100*1.4</f>
        <v>16239.999999999998</v>
      </c>
      <c r="AB646">
        <f>Tabla1_2[[#This Row],[Base Minima]]/15*1.5</f>
        <v>58000</v>
      </c>
      <c r="AC646">
        <v>0</v>
      </c>
      <c r="AD646">
        <v>0</v>
      </c>
      <c r="AE646">
        <f>Tabla1_2[[#This Row],[Salario t]]/100*2</f>
        <v>11600</v>
      </c>
      <c r="AF646">
        <f>Tabla1_2[[#This Row],[Censantias]]/100*5</f>
        <v>580</v>
      </c>
      <c r="AG646">
        <f>Tabla1_2[[#This Row],[SALARIO]]/30*2</f>
        <v>77333.333333333328</v>
      </c>
      <c r="AH646">
        <v>0</v>
      </c>
      <c r="AI646">
        <f>Tabla1_2[[#This Row],[Prima]]+Tabla1_2[[#This Row],[Censantias]]+Tabla1_2[[#This Row],[Base Minima]]+Tabla1_2[[#This Row],[Subsidio de Transporte]]</f>
        <v>750133.33333333337</v>
      </c>
      <c r="AJ646">
        <f>Tabla1_2[[#This Row],[Pago Neto]]*24</f>
        <v>18003200</v>
      </c>
      <c r="AK646">
        <v>0</v>
      </c>
      <c r="AL646">
        <v>20000</v>
      </c>
      <c r="AM646">
        <v>15</v>
      </c>
    </row>
    <row r="647" spans="1:39" x14ac:dyDescent="0.35">
      <c r="A647" t="s">
        <v>5321</v>
      </c>
      <c r="B647" t="s">
        <v>653</v>
      </c>
      <c r="C647" s="1">
        <v>35028</v>
      </c>
      <c r="D647" t="s">
        <v>1963</v>
      </c>
      <c r="E647" t="s">
        <v>2185</v>
      </c>
      <c r="F647" t="s">
        <v>4321</v>
      </c>
      <c r="G647" t="s">
        <v>3330</v>
      </c>
      <c r="H647" s="1">
        <v>39175.154247685183</v>
      </c>
      <c r="I647" t="s">
        <v>3675</v>
      </c>
      <c r="J647">
        <v>1160000</v>
      </c>
      <c r="K647">
        <v>15</v>
      </c>
      <c r="L647">
        <f>Tabla1_2[[#This Row],[SALARIO]]/30*Tabla1_2[[#This Row],[Dias Liquidados]]</f>
        <v>580000</v>
      </c>
      <c r="M647">
        <f>Tabla1_2[[#This Row],[SALARIO]]/100*14/2</f>
        <v>81200</v>
      </c>
      <c r="N647">
        <v>1</v>
      </c>
      <c r="O647">
        <f>Tabla1_2[[#This Row],[Salario t]]*Tabla1_2[[#This Row],['# de Salarios Minimos]]</f>
        <v>580000</v>
      </c>
      <c r="P647">
        <f>Tabla1_2[[#This Row],[Salario t]]*12</f>
        <v>6960000</v>
      </c>
      <c r="Q647">
        <v>2</v>
      </c>
      <c r="R647">
        <v>2</v>
      </c>
      <c r="S647">
        <v>50000</v>
      </c>
      <c r="T647">
        <v>250000</v>
      </c>
      <c r="U647">
        <v>5000</v>
      </c>
      <c r="V647">
        <f>Tabla1_2[[#This Row],[SALARIO]]/100*8.4</f>
        <v>97440</v>
      </c>
      <c r="W647">
        <f>Tabla1_2[[#This Row],[Seguridad social]]/2</f>
        <v>48720</v>
      </c>
      <c r="X647">
        <f>Tabla1_2[[#This Row],[Seguridad social]]-Tabla1_2[[#This Row],[salud 4%]]</f>
        <v>48720</v>
      </c>
      <c r="Y647">
        <f>Tabla1_2[[#This Row],[Base Minima]]/30*4</f>
        <v>77333.333333333328</v>
      </c>
      <c r="Z647">
        <f>Tabla1_2[[#This Row],[Fondo de Empleados]]+Tabla1_2[[#This Row],[Seguridad social]]</f>
        <v>174773.33333333331</v>
      </c>
      <c r="AA647">
        <f>Tabla1_2[[#This Row],[SALARIO]]/100*1.4</f>
        <v>16239.999999999998</v>
      </c>
      <c r="AB647">
        <f>Tabla1_2[[#This Row],[Base Minima]]/15*1.5</f>
        <v>58000</v>
      </c>
      <c r="AC647">
        <v>0</v>
      </c>
      <c r="AD647">
        <v>0</v>
      </c>
      <c r="AE647">
        <f>Tabla1_2[[#This Row],[Salario t]]/100*2</f>
        <v>11600</v>
      </c>
      <c r="AF647">
        <f>Tabla1_2[[#This Row],[Censantias]]/100*5</f>
        <v>580</v>
      </c>
      <c r="AG647">
        <f>Tabla1_2[[#This Row],[SALARIO]]/30*2</f>
        <v>77333.333333333328</v>
      </c>
      <c r="AH647">
        <v>0</v>
      </c>
      <c r="AI647">
        <f>Tabla1_2[[#This Row],[Prima]]+Tabla1_2[[#This Row],[Censantias]]+Tabla1_2[[#This Row],[Base Minima]]+Tabla1_2[[#This Row],[Subsidio de Transporte]]</f>
        <v>750133.33333333337</v>
      </c>
      <c r="AJ647">
        <f>Tabla1_2[[#This Row],[Pago Neto]]*24</f>
        <v>18003200</v>
      </c>
      <c r="AK647">
        <v>0</v>
      </c>
      <c r="AL647">
        <v>20000</v>
      </c>
      <c r="AM647">
        <v>15</v>
      </c>
    </row>
    <row r="648" spans="1:39" x14ac:dyDescent="0.35">
      <c r="A648" t="s">
        <v>5322</v>
      </c>
      <c r="B648" t="s">
        <v>654</v>
      </c>
      <c r="C648" s="1">
        <v>31902</v>
      </c>
      <c r="D648" t="s">
        <v>2186</v>
      </c>
      <c r="E648" t="s">
        <v>1963</v>
      </c>
      <c r="F648" t="s">
        <v>4322</v>
      </c>
      <c r="G648" t="s">
        <v>3331</v>
      </c>
      <c r="H648" s="1">
        <v>41064.895115740743</v>
      </c>
      <c r="I648" t="s">
        <v>3673</v>
      </c>
      <c r="J648">
        <v>1160000</v>
      </c>
      <c r="K648">
        <v>15</v>
      </c>
      <c r="L648">
        <f>Tabla1_2[[#This Row],[SALARIO]]/30*Tabla1_2[[#This Row],[Dias Liquidados]]</f>
        <v>580000</v>
      </c>
      <c r="M648">
        <f>Tabla1_2[[#This Row],[SALARIO]]/100*14/2</f>
        <v>81200</v>
      </c>
      <c r="N648">
        <v>1</v>
      </c>
      <c r="O648">
        <f>Tabla1_2[[#This Row],[Salario t]]*Tabla1_2[[#This Row],['# de Salarios Minimos]]</f>
        <v>580000</v>
      </c>
      <c r="P648">
        <f>Tabla1_2[[#This Row],[Salario t]]*12</f>
        <v>6960000</v>
      </c>
      <c r="Q648">
        <v>2</v>
      </c>
      <c r="R648">
        <v>2</v>
      </c>
      <c r="S648">
        <v>50000</v>
      </c>
      <c r="T648">
        <v>250000</v>
      </c>
      <c r="U648">
        <v>5000</v>
      </c>
      <c r="V648">
        <f>Tabla1_2[[#This Row],[SALARIO]]/100*8.4</f>
        <v>97440</v>
      </c>
      <c r="W648">
        <f>Tabla1_2[[#This Row],[Seguridad social]]/2</f>
        <v>48720</v>
      </c>
      <c r="X648">
        <f>Tabla1_2[[#This Row],[Seguridad social]]-Tabla1_2[[#This Row],[salud 4%]]</f>
        <v>48720</v>
      </c>
      <c r="Y648">
        <f>Tabla1_2[[#This Row],[Base Minima]]/30*4</f>
        <v>77333.333333333328</v>
      </c>
      <c r="Z648">
        <f>Tabla1_2[[#This Row],[Fondo de Empleados]]+Tabla1_2[[#This Row],[Seguridad social]]</f>
        <v>174773.33333333331</v>
      </c>
      <c r="AA648">
        <f>Tabla1_2[[#This Row],[SALARIO]]/100*1.4</f>
        <v>16239.999999999998</v>
      </c>
      <c r="AB648">
        <f>Tabla1_2[[#This Row],[Base Minima]]/15*1.5</f>
        <v>58000</v>
      </c>
      <c r="AC648">
        <v>0</v>
      </c>
      <c r="AD648">
        <v>0</v>
      </c>
      <c r="AE648">
        <f>Tabla1_2[[#This Row],[Salario t]]/100*2</f>
        <v>11600</v>
      </c>
      <c r="AF648">
        <f>Tabla1_2[[#This Row],[Censantias]]/100*5</f>
        <v>580</v>
      </c>
      <c r="AG648">
        <f>Tabla1_2[[#This Row],[SALARIO]]/30*2</f>
        <v>77333.333333333328</v>
      </c>
      <c r="AH648">
        <v>0</v>
      </c>
      <c r="AI648">
        <f>Tabla1_2[[#This Row],[Prima]]+Tabla1_2[[#This Row],[Censantias]]+Tabla1_2[[#This Row],[Base Minima]]+Tabla1_2[[#This Row],[Subsidio de Transporte]]</f>
        <v>750133.33333333337</v>
      </c>
      <c r="AJ648">
        <f>Tabla1_2[[#This Row],[Pago Neto]]*24</f>
        <v>18003200</v>
      </c>
      <c r="AK648">
        <v>0</v>
      </c>
      <c r="AL648">
        <v>20000</v>
      </c>
      <c r="AM648">
        <v>15</v>
      </c>
    </row>
    <row r="649" spans="1:39" x14ac:dyDescent="0.35">
      <c r="A649" t="s">
        <v>5323</v>
      </c>
      <c r="B649" t="s">
        <v>655</v>
      </c>
      <c r="C649" s="1">
        <v>29310</v>
      </c>
      <c r="D649" t="s">
        <v>2187</v>
      </c>
      <c r="E649" t="s">
        <v>2188</v>
      </c>
      <c r="F649" t="s">
        <v>4323</v>
      </c>
      <c r="G649" t="s">
        <v>3332</v>
      </c>
      <c r="H649" s="1">
        <v>40562.144999999997</v>
      </c>
      <c r="I649" t="s">
        <v>3675</v>
      </c>
      <c r="J649">
        <v>1160000</v>
      </c>
      <c r="K649">
        <v>15</v>
      </c>
      <c r="L649">
        <f>Tabla1_2[[#This Row],[SALARIO]]/30*Tabla1_2[[#This Row],[Dias Liquidados]]</f>
        <v>580000</v>
      </c>
      <c r="M649">
        <f>Tabla1_2[[#This Row],[SALARIO]]/100*14/2</f>
        <v>81200</v>
      </c>
      <c r="N649">
        <v>2</v>
      </c>
      <c r="O649">
        <f>Tabla1_2[[#This Row],[Salario t]]*Tabla1_2[[#This Row],['# de Salarios Minimos]]</f>
        <v>1160000</v>
      </c>
      <c r="P649">
        <f>Tabla1_2[[#This Row],[Salario t]]*12</f>
        <v>6960000</v>
      </c>
      <c r="Q649">
        <v>2</v>
      </c>
      <c r="R649">
        <v>2</v>
      </c>
      <c r="S649">
        <v>50000</v>
      </c>
      <c r="T649">
        <v>250000</v>
      </c>
      <c r="U649">
        <v>5000</v>
      </c>
      <c r="V649">
        <f>Tabla1_2[[#This Row],[SALARIO]]/100*8.4</f>
        <v>97440</v>
      </c>
      <c r="W649">
        <f>Tabla1_2[[#This Row],[Seguridad social]]/2</f>
        <v>48720</v>
      </c>
      <c r="X649">
        <f>Tabla1_2[[#This Row],[Seguridad social]]-Tabla1_2[[#This Row],[salud 4%]]</f>
        <v>48720</v>
      </c>
      <c r="Y649">
        <f>Tabla1_2[[#This Row],[Base Minima]]/30*4</f>
        <v>154666.66666666666</v>
      </c>
      <c r="Z649">
        <f>Tabla1_2[[#This Row],[Fondo de Empleados]]+Tabla1_2[[#This Row],[Seguridad social]]</f>
        <v>252106.66666666666</v>
      </c>
      <c r="AA649">
        <f>Tabla1_2[[#This Row],[SALARIO]]/100*1.4</f>
        <v>16239.999999999998</v>
      </c>
      <c r="AB649">
        <f>Tabla1_2[[#This Row],[Base Minima]]/15*1.5</f>
        <v>116000</v>
      </c>
      <c r="AC649">
        <v>0</v>
      </c>
      <c r="AD649">
        <v>0</v>
      </c>
      <c r="AE649">
        <f>Tabla1_2[[#This Row],[Salario t]]/100*2</f>
        <v>11600</v>
      </c>
      <c r="AF649">
        <f>Tabla1_2[[#This Row],[Censantias]]/100*5</f>
        <v>580</v>
      </c>
      <c r="AG649">
        <f>Tabla1_2[[#This Row],[SALARIO]]/30*2</f>
        <v>77333.333333333328</v>
      </c>
      <c r="AH649">
        <v>0</v>
      </c>
      <c r="AI649">
        <f>Tabla1_2[[#This Row],[Prima]]+Tabla1_2[[#This Row],[Censantias]]+Tabla1_2[[#This Row],[Base Minima]]+Tabla1_2[[#This Row],[Subsidio de Transporte]]</f>
        <v>1330133.3333333333</v>
      </c>
      <c r="AJ649">
        <f>Tabla1_2[[#This Row],[Pago Neto]]*24</f>
        <v>31923200</v>
      </c>
      <c r="AK649">
        <v>0</v>
      </c>
      <c r="AL649">
        <v>20000</v>
      </c>
      <c r="AM649">
        <v>15</v>
      </c>
    </row>
    <row r="650" spans="1:39" x14ac:dyDescent="0.35">
      <c r="A650" t="s">
        <v>5324</v>
      </c>
      <c r="B650" t="s">
        <v>656</v>
      </c>
      <c r="C650" s="1">
        <v>35549</v>
      </c>
      <c r="D650" t="s">
        <v>1963</v>
      </c>
      <c r="E650" t="s">
        <v>2189</v>
      </c>
      <c r="F650" t="s">
        <v>4324</v>
      </c>
      <c r="G650" t="s">
        <v>3333</v>
      </c>
      <c r="H650" s="1">
        <v>40124.719780092593</v>
      </c>
      <c r="I650" t="s">
        <v>3671</v>
      </c>
      <c r="J650">
        <v>1160000</v>
      </c>
      <c r="K650">
        <v>15</v>
      </c>
      <c r="L650">
        <f>Tabla1_2[[#This Row],[SALARIO]]/30*Tabla1_2[[#This Row],[Dias Liquidados]]</f>
        <v>580000</v>
      </c>
      <c r="M650">
        <f>Tabla1_2[[#This Row],[SALARIO]]/100*14/2</f>
        <v>81200</v>
      </c>
      <c r="N650">
        <v>2</v>
      </c>
      <c r="O650">
        <f>Tabla1_2[[#This Row],[Salario t]]*Tabla1_2[[#This Row],['# de Salarios Minimos]]</f>
        <v>1160000</v>
      </c>
      <c r="P650">
        <f>Tabla1_2[[#This Row],[Salario t]]*12</f>
        <v>6960000</v>
      </c>
      <c r="Q650">
        <v>2</v>
      </c>
      <c r="R650">
        <v>2</v>
      </c>
      <c r="S650">
        <v>50000</v>
      </c>
      <c r="T650">
        <v>250000</v>
      </c>
      <c r="U650">
        <v>5000</v>
      </c>
      <c r="V650">
        <f>Tabla1_2[[#This Row],[SALARIO]]/100*8.4</f>
        <v>97440</v>
      </c>
      <c r="W650">
        <f>Tabla1_2[[#This Row],[Seguridad social]]/2</f>
        <v>48720</v>
      </c>
      <c r="X650">
        <f>Tabla1_2[[#This Row],[Seguridad social]]-Tabla1_2[[#This Row],[salud 4%]]</f>
        <v>48720</v>
      </c>
      <c r="Y650">
        <f>Tabla1_2[[#This Row],[Base Minima]]/30*4</f>
        <v>154666.66666666666</v>
      </c>
      <c r="Z650">
        <f>Tabla1_2[[#This Row],[Fondo de Empleados]]+Tabla1_2[[#This Row],[Seguridad social]]</f>
        <v>252106.66666666666</v>
      </c>
      <c r="AA650">
        <f>Tabla1_2[[#This Row],[SALARIO]]/100*1.4</f>
        <v>16239.999999999998</v>
      </c>
      <c r="AB650">
        <f>Tabla1_2[[#This Row],[Base Minima]]/15*1.5</f>
        <v>116000</v>
      </c>
      <c r="AC650">
        <v>0</v>
      </c>
      <c r="AD650">
        <v>0</v>
      </c>
      <c r="AE650">
        <f>Tabla1_2[[#This Row],[Salario t]]/100*2</f>
        <v>11600</v>
      </c>
      <c r="AF650">
        <f>Tabla1_2[[#This Row],[Censantias]]/100*5</f>
        <v>580</v>
      </c>
      <c r="AG650">
        <f>Tabla1_2[[#This Row],[SALARIO]]/30*2</f>
        <v>77333.333333333328</v>
      </c>
      <c r="AH650">
        <v>0</v>
      </c>
      <c r="AI650">
        <f>Tabla1_2[[#This Row],[Prima]]+Tabla1_2[[#This Row],[Censantias]]+Tabla1_2[[#This Row],[Base Minima]]+Tabla1_2[[#This Row],[Subsidio de Transporte]]</f>
        <v>1330133.3333333333</v>
      </c>
      <c r="AJ650">
        <f>Tabla1_2[[#This Row],[Pago Neto]]*24</f>
        <v>31923200</v>
      </c>
      <c r="AK650">
        <v>0</v>
      </c>
      <c r="AL650">
        <v>20000</v>
      </c>
      <c r="AM650">
        <v>15</v>
      </c>
    </row>
    <row r="651" spans="1:39" x14ac:dyDescent="0.35">
      <c r="A651" t="s">
        <v>5325</v>
      </c>
      <c r="B651" t="s">
        <v>657</v>
      </c>
      <c r="C651" s="1">
        <v>30538</v>
      </c>
      <c r="D651" t="s">
        <v>2190</v>
      </c>
      <c r="E651" t="s">
        <v>1963</v>
      </c>
      <c r="F651" t="s">
        <v>4325</v>
      </c>
      <c r="G651" t="s">
        <v>3334</v>
      </c>
      <c r="H651" s="1">
        <v>39571.325219907405</v>
      </c>
      <c r="I651" t="s">
        <v>3673</v>
      </c>
      <c r="J651">
        <v>1160000</v>
      </c>
      <c r="K651">
        <v>15</v>
      </c>
      <c r="L651">
        <f>Tabla1_2[[#This Row],[SALARIO]]/30*Tabla1_2[[#This Row],[Dias Liquidados]]</f>
        <v>580000</v>
      </c>
      <c r="M651">
        <f>Tabla1_2[[#This Row],[SALARIO]]/100*14/2</f>
        <v>81200</v>
      </c>
      <c r="N651">
        <v>2</v>
      </c>
      <c r="O651">
        <f>Tabla1_2[[#This Row],[Salario t]]*Tabla1_2[[#This Row],['# de Salarios Minimos]]</f>
        <v>1160000</v>
      </c>
      <c r="P651">
        <f>Tabla1_2[[#This Row],[Salario t]]*12</f>
        <v>6960000</v>
      </c>
      <c r="Q651">
        <v>2</v>
      </c>
      <c r="R651">
        <v>2</v>
      </c>
      <c r="S651">
        <v>50000</v>
      </c>
      <c r="T651">
        <v>250000</v>
      </c>
      <c r="U651">
        <v>5000</v>
      </c>
      <c r="V651">
        <f>Tabla1_2[[#This Row],[SALARIO]]/100*8.4</f>
        <v>97440</v>
      </c>
      <c r="W651">
        <f>Tabla1_2[[#This Row],[Seguridad social]]/2</f>
        <v>48720</v>
      </c>
      <c r="X651">
        <f>Tabla1_2[[#This Row],[Seguridad social]]-Tabla1_2[[#This Row],[salud 4%]]</f>
        <v>48720</v>
      </c>
      <c r="Y651">
        <f>Tabla1_2[[#This Row],[Base Minima]]/30*4</f>
        <v>154666.66666666666</v>
      </c>
      <c r="Z651">
        <f>Tabla1_2[[#This Row],[Fondo de Empleados]]+Tabla1_2[[#This Row],[Seguridad social]]</f>
        <v>252106.66666666666</v>
      </c>
      <c r="AA651">
        <f>Tabla1_2[[#This Row],[SALARIO]]/100*1.4</f>
        <v>16239.999999999998</v>
      </c>
      <c r="AB651">
        <f>Tabla1_2[[#This Row],[Base Minima]]/15*1.5</f>
        <v>116000</v>
      </c>
      <c r="AC651">
        <v>0</v>
      </c>
      <c r="AD651">
        <v>0</v>
      </c>
      <c r="AE651">
        <f>Tabla1_2[[#This Row],[Salario t]]/100*2</f>
        <v>11600</v>
      </c>
      <c r="AF651">
        <f>Tabla1_2[[#This Row],[Censantias]]/100*5</f>
        <v>580</v>
      </c>
      <c r="AG651">
        <f>Tabla1_2[[#This Row],[SALARIO]]/30*2</f>
        <v>77333.333333333328</v>
      </c>
      <c r="AH651">
        <v>0</v>
      </c>
      <c r="AI651">
        <f>Tabla1_2[[#This Row],[Prima]]+Tabla1_2[[#This Row],[Censantias]]+Tabla1_2[[#This Row],[Base Minima]]+Tabla1_2[[#This Row],[Subsidio de Transporte]]</f>
        <v>1330133.3333333333</v>
      </c>
      <c r="AJ651">
        <f>Tabla1_2[[#This Row],[Pago Neto]]*24</f>
        <v>31923200</v>
      </c>
      <c r="AK651">
        <v>0</v>
      </c>
      <c r="AL651">
        <v>20000</v>
      </c>
      <c r="AM651">
        <v>15</v>
      </c>
    </row>
    <row r="652" spans="1:39" x14ac:dyDescent="0.35">
      <c r="A652" t="s">
        <v>5326</v>
      </c>
      <c r="B652" t="s">
        <v>658</v>
      </c>
      <c r="C652" s="1">
        <v>31407</v>
      </c>
      <c r="D652" t="s">
        <v>2191</v>
      </c>
      <c r="E652" t="s">
        <v>2192</v>
      </c>
      <c r="F652" t="s">
        <v>4326</v>
      </c>
      <c r="G652" t="s">
        <v>3335</v>
      </c>
      <c r="H652" s="1">
        <v>42883.115763888891</v>
      </c>
      <c r="I652" t="s">
        <v>3671</v>
      </c>
      <c r="J652">
        <v>1160000</v>
      </c>
      <c r="K652">
        <v>15</v>
      </c>
      <c r="L652">
        <f>Tabla1_2[[#This Row],[SALARIO]]/30*Tabla1_2[[#This Row],[Dias Liquidados]]</f>
        <v>580000</v>
      </c>
      <c r="M652">
        <f>Tabla1_2[[#This Row],[SALARIO]]/100*14/2</f>
        <v>81200</v>
      </c>
      <c r="N652">
        <v>4</v>
      </c>
      <c r="O652">
        <f>Tabla1_2[[#This Row],[Salario t]]*Tabla1_2[[#This Row],['# de Salarios Minimos]]</f>
        <v>2320000</v>
      </c>
      <c r="P652">
        <f>Tabla1_2[[#This Row],[Salario t]]*12</f>
        <v>6960000</v>
      </c>
      <c r="Q652">
        <v>2</v>
      </c>
      <c r="R652">
        <v>2</v>
      </c>
      <c r="S652">
        <v>50000</v>
      </c>
      <c r="T652">
        <v>250000</v>
      </c>
      <c r="U652">
        <v>5000</v>
      </c>
      <c r="V652">
        <f>Tabla1_2[[#This Row],[SALARIO]]/100*8.4</f>
        <v>97440</v>
      </c>
      <c r="W652">
        <f>Tabla1_2[[#This Row],[Seguridad social]]/2</f>
        <v>48720</v>
      </c>
      <c r="X652">
        <f>Tabla1_2[[#This Row],[Seguridad social]]-Tabla1_2[[#This Row],[salud 4%]]</f>
        <v>48720</v>
      </c>
      <c r="Y652">
        <f>Tabla1_2[[#This Row],[Base Minima]]/30*4</f>
        <v>309333.33333333331</v>
      </c>
      <c r="Z652">
        <f>Tabla1_2[[#This Row],[Fondo de Empleados]]+Tabla1_2[[#This Row],[Seguridad social]]</f>
        <v>406773.33333333331</v>
      </c>
      <c r="AA652">
        <f>Tabla1_2[[#This Row],[SALARIO]]/100*1.4</f>
        <v>16239.999999999998</v>
      </c>
      <c r="AB652">
        <f>Tabla1_2[[#This Row],[Base Minima]]/15*1.5</f>
        <v>232000</v>
      </c>
      <c r="AC652">
        <v>0</v>
      </c>
      <c r="AD652">
        <v>0</v>
      </c>
      <c r="AE652">
        <f>Tabla1_2[[#This Row],[Salario t]]/100*2</f>
        <v>11600</v>
      </c>
      <c r="AF652">
        <f>Tabla1_2[[#This Row],[Censantias]]/100*5</f>
        <v>580</v>
      </c>
      <c r="AG652">
        <f>Tabla1_2[[#This Row],[SALARIO]]/30*2</f>
        <v>77333.333333333328</v>
      </c>
      <c r="AH652">
        <v>0</v>
      </c>
      <c r="AI652">
        <f>Tabla1_2[[#This Row],[Prima]]+Tabla1_2[[#This Row],[Censantias]]+Tabla1_2[[#This Row],[Base Minima]]+Tabla1_2[[#This Row],[Subsidio de Transporte]]</f>
        <v>2490133.3333333335</v>
      </c>
      <c r="AJ652">
        <f>Tabla1_2[[#This Row],[Pago Neto]]*24</f>
        <v>59763200</v>
      </c>
      <c r="AK652">
        <v>0</v>
      </c>
      <c r="AL652">
        <v>20000</v>
      </c>
      <c r="AM652">
        <v>15</v>
      </c>
    </row>
    <row r="653" spans="1:39" x14ac:dyDescent="0.35">
      <c r="A653" t="s">
        <v>5327</v>
      </c>
      <c r="B653" t="s">
        <v>659</v>
      </c>
      <c r="C653" s="1">
        <v>27479</v>
      </c>
      <c r="D653" t="s">
        <v>1963</v>
      </c>
      <c r="E653" t="s">
        <v>2193</v>
      </c>
      <c r="F653" t="s">
        <v>4327</v>
      </c>
      <c r="G653" t="s">
        <v>3336</v>
      </c>
      <c r="H653" s="1">
        <v>43853.830312500002</v>
      </c>
      <c r="I653" t="s">
        <v>3672</v>
      </c>
      <c r="J653">
        <v>1160000</v>
      </c>
      <c r="K653">
        <v>15</v>
      </c>
      <c r="L653">
        <f>Tabla1_2[[#This Row],[SALARIO]]/30*Tabla1_2[[#This Row],[Dias Liquidados]]</f>
        <v>580000</v>
      </c>
      <c r="M653">
        <f>Tabla1_2[[#This Row],[SALARIO]]/100*14/2</f>
        <v>81200</v>
      </c>
      <c r="N653">
        <v>4</v>
      </c>
      <c r="O653">
        <f>Tabla1_2[[#This Row],[Salario t]]*Tabla1_2[[#This Row],['# de Salarios Minimos]]</f>
        <v>2320000</v>
      </c>
      <c r="P653">
        <f>Tabla1_2[[#This Row],[Salario t]]*12</f>
        <v>6960000</v>
      </c>
      <c r="Q653">
        <v>2</v>
      </c>
      <c r="R653">
        <v>2</v>
      </c>
      <c r="S653">
        <v>50000</v>
      </c>
      <c r="T653">
        <v>250000</v>
      </c>
      <c r="U653">
        <v>5000</v>
      </c>
      <c r="V653">
        <f>Tabla1_2[[#This Row],[SALARIO]]/100*8.4</f>
        <v>97440</v>
      </c>
      <c r="W653">
        <f>Tabla1_2[[#This Row],[Seguridad social]]/2</f>
        <v>48720</v>
      </c>
      <c r="X653">
        <f>Tabla1_2[[#This Row],[Seguridad social]]-Tabla1_2[[#This Row],[salud 4%]]</f>
        <v>48720</v>
      </c>
      <c r="Y653">
        <f>Tabla1_2[[#This Row],[Base Minima]]/30*4</f>
        <v>309333.33333333331</v>
      </c>
      <c r="Z653">
        <f>Tabla1_2[[#This Row],[Fondo de Empleados]]+Tabla1_2[[#This Row],[Seguridad social]]</f>
        <v>406773.33333333331</v>
      </c>
      <c r="AA653">
        <f>Tabla1_2[[#This Row],[SALARIO]]/100*1.4</f>
        <v>16239.999999999998</v>
      </c>
      <c r="AB653">
        <f>Tabla1_2[[#This Row],[Base Minima]]/15*1.5</f>
        <v>232000</v>
      </c>
      <c r="AC653">
        <v>0</v>
      </c>
      <c r="AD653">
        <v>0</v>
      </c>
      <c r="AE653">
        <f>Tabla1_2[[#This Row],[Salario t]]/100*2</f>
        <v>11600</v>
      </c>
      <c r="AF653">
        <f>Tabla1_2[[#This Row],[Censantias]]/100*5</f>
        <v>580</v>
      </c>
      <c r="AG653">
        <f>Tabla1_2[[#This Row],[SALARIO]]/30*2</f>
        <v>77333.333333333328</v>
      </c>
      <c r="AH653">
        <v>0</v>
      </c>
      <c r="AI653">
        <f>Tabla1_2[[#This Row],[Prima]]+Tabla1_2[[#This Row],[Censantias]]+Tabla1_2[[#This Row],[Base Minima]]+Tabla1_2[[#This Row],[Subsidio de Transporte]]</f>
        <v>2490133.3333333335</v>
      </c>
      <c r="AJ653">
        <f>Tabla1_2[[#This Row],[Pago Neto]]*24</f>
        <v>59763200</v>
      </c>
      <c r="AK653">
        <v>0</v>
      </c>
      <c r="AL653">
        <v>20000</v>
      </c>
      <c r="AM653">
        <v>15</v>
      </c>
    </row>
    <row r="654" spans="1:39" x14ac:dyDescent="0.35">
      <c r="A654" t="s">
        <v>5328</v>
      </c>
      <c r="B654" t="s">
        <v>660</v>
      </c>
      <c r="C654" s="1">
        <v>33164</v>
      </c>
      <c r="D654" t="s">
        <v>2194</v>
      </c>
      <c r="E654" t="s">
        <v>1963</v>
      </c>
      <c r="F654" t="s">
        <v>4328</v>
      </c>
      <c r="G654" t="s">
        <v>3337</v>
      </c>
      <c r="H654" s="1">
        <v>42909.227939814817</v>
      </c>
      <c r="I654" t="s">
        <v>3672</v>
      </c>
      <c r="J654">
        <v>1160000</v>
      </c>
      <c r="K654">
        <v>15</v>
      </c>
      <c r="L654">
        <f>Tabla1_2[[#This Row],[SALARIO]]/30*Tabla1_2[[#This Row],[Dias Liquidados]]</f>
        <v>580000</v>
      </c>
      <c r="M654">
        <f>Tabla1_2[[#This Row],[SALARIO]]/100*14/2</f>
        <v>81200</v>
      </c>
      <c r="N654">
        <v>4</v>
      </c>
      <c r="O654">
        <f>Tabla1_2[[#This Row],[Salario t]]*Tabla1_2[[#This Row],['# de Salarios Minimos]]</f>
        <v>2320000</v>
      </c>
      <c r="P654">
        <f>Tabla1_2[[#This Row],[Salario t]]*12</f>
        <v>6960000</v>
      </c>
      <c r="Q654">
        <v>2</v>
      </c>
      <c r="R654">
        <v>2</v>
      </c>
      <c r="S654">
        <v>50000</v>
      </c>
      <c r="T654">
        <v>250000</v>
      </c>
      <c r="U654">
        <v>5000</v>
      </c>
      <c r="V654">
        <f>Tabla1_2[[#This Row],[SALARIO]]/100*8.4</f>
        <v>97440</v>
      </c>
      <c r="W654">
        <f>Tabla1_2[[#This Row],[Seguridad social]]/2</f>
        <v>48720</v>
      </c>
      <c r="X654">
        <f>Tabla1_2[[#This Row],[Seguridad social]]-Tabla1_2[[#This Row],[salud 4%]]</f>
        <v>48720</v>
      </c>
      <c r="Y654">
        <f>Tabla1_2[[#This Row],[Base Minima]]/30*4</f>
        <v>309333.33333333331</v>
      </c>
      <c r="Z654">
        <f>Tabla1_2[[#This Row],[Fondo de Empleados]]+Tabla1_2[[#This Row],[Seguridad social]]</f>
        <v>406773.33333333331</v>
      </c>
      <c r="AA654">
        <f>Tabla1_2[[#This Row],[SALARIO]]/100*1.4</f>
        <v>16239.999999999998</v>
      </c>
      <c r="AB654">
        <f>Tabla1_2[[#This Row],[Base Minima]]/15*1.5</f>
        <v>232000</v>
      </c>
      <c r="AC654">
        <v>0</v>
      </c>
      <c r="AD654">
        <v>0</v>
      </c>
      <c r="AE654">
        <f>Tabla1_2[[#This Row],[Salario t]]/100*2</f>
        <v>11600</v>
      </c>
      <c r="AF654">
        <f>Tabla1_2[[#This Row],[Censantias]]/100*5</f>
        <v>580</v>
      </c>
      <c r="AG654">
        <f>Tabla1_2[[#This Row],[SALARIO]]/30*2</f>
        <v>77333.333333333328</v>
      </c>
      <c r="AH654">
        <v>0</v>
      </c>
      <c r="AI654">
        <f>Tabla1_2[[#This Row],[Prima]]+Tabla1_2[[#This Row],[Censantias]]+Tabla1_2[[#This Row],[Base Minima]]+Tabla1_2[[#This Row],[Subsidio de Transporte]]</f>
        <v>2490133.3333333335</v>
      </c>
      <c r="AJ654">
        <f>Tabla1_2[[#This Row],[Pago Neto]]*24</f>
        <v>59763200</v>
      </c>
      <c r="AK654">
        <v>0</v>
      </c>
      <c r="AL654">
        <v>20000</v>
      </c>
      <c r="AM654">
        <v>15</v>
      </c>
    </row>
    <row r="655" spans="1:39" x14ac:dyDescent="0.35">
      <c r="A655" t="s">
        <v>5329</v>
      </c>
      <c r="B655" t="s">
        <v>661</v>
      </c>
      <c r="C655" s="1">
        <v>32173</v>
      </c>
      <c r="D655" t="s">
        <v>2195</v>
      </c>
      <c r="E655" t="s">
        <v>2196</v>
      </c>
      <c r="F655" t="s">
        <v>4329</v>
      </c>
      <c r="G655" t="s">
        <v>3338</v>
      </c>
      <c r="H655" s="1">
        <v>42309.898298611108</v>
      </c>
      <c r="I655" t="s">
        <v>3671</v>
      </c>
      <c r="J655">
        <v>1160000</v>
      </c>
      <c r="K655">
        <v>15</v>
      </c>
      <c r="L655">
        <f>Tabla1_2[[#This Row],[SALARIO]]/30*Tabla1_2[[#This Row],[Dias Liquidados]]</f>
        <v>580000</v>
      </c>
      <c r="M655">
        <f>Tabla1_2[[#This Row],[SALARIO]]/100*14/2</f>
        <v>81200</v>
      </c>
      <c r="N655">
        <v>5</v>
      </c>
      <c r="O655">
        <f>Tabla1_2[[#This Row],[Salario t]]*Tabla1_2[[#This Row],['# de Salarios Minimos]]</f>
        <v>2900000</v>
      </c>
      <c r="P655">
        <f>Tabla1_2[[#This Row],[Salario t]]*12</f>
        <v>6960000</v>
      </c>
      <c r="Q655">
        <v>2</v>
      </c>
      <c r="R655">
        <v>2</v>
      </c>
      <c r="S655">
        <v>50000</v>
      </c>
      <c r="T655">
        <v>250000</v>
      </c>
      <c r="U655">
        <v>5000</v>
      </c>
      <c r="V655">
        <f>Tabla1_2[[#This Row],[SALARIO]]/100*8.4</f>
        <v>97440</v>
      </c>
      <c r="W655">
        <f>Tabla1_2[[#This Row],[Seguridad social]]/2</f>
        <v>48720</v>
      </c>
      <c r="X655">
        <f>Tabla1_2[[#This Row],[Seguridad social]]-Tabla1_2[[#This Row],[salud 4%]]</f>
        <v>48720</v>
      </c>
      <c r="Y655">
        <f>Tabla1_2[[#This Row],[Base Minima]]/30*4</f>
        <v>386666.66666666669</v>
      </c>
      <c r="Z655">
        <f>Tabla1_2[[#This Row],[Fondo de Empleados]]+Tabla1_2[[#This Row],[Seguridad social]]</f>
        <v>484106.66666666669</v>
      </c>
      <c r="AA655">
        <f>Tabla1_2[[#This Row],[SALARIO]]/100*1.4</f>
        <v>16239.999999999998</v>
      </c>
      <c r="AB655">
        <f>Tabla1_2[[#This Row],[Base Minima]]/15*1.5</f>
        <v>290000</v>
      </c>
      <c r="AC655">
        <v>0</v>
      </c>
      <c r="AD655">
        <v>0</v>
      </c>
      <c r="AE655">
        <f>Tabla1_2[[#This Row],[Salario t]]/100*2</f>
        <v>11600</v>
      </c>
      <c r="AF655">
        <f>Tabla1_2[[#This Row],[Censantias]]/100*5</f>
        <v>580</v>
      </c>
      <c r="AG655">
        <f>Tabla1_2[[#This Row],[SALARIO]]/30*2</f>
        <v>77333.333333333328</v>
      </c>
      <c r="AH655">
        <v>0</v>
      </c>
      <c r="AI655">
        <f>Tabla1_2[[#This Row],[Prima]]+Tabla1_2[[#This Row],[Censantias]]+Tabla1_2[[#This Row],[Base Minima]]+Tabla1_2[[#This Row],[Subsidio de Transporte]]</f>
        <v>3070133.3333333335</v>
      </c>
      <c r="AJ655">
        <f>Tabla1_2[[#This Row],[Pago Neto]]*24</f>
        <v>73683200</v>
      </c>
      <c r="AK655">
        <v>0</v>
      </c>
      <c r="AL655">
        <v>20000</v>
      </c>
      <c r="AM655">
        <v>15</v>
      </c>
    </row>
    <row r="656" spans="1:39" x14ac:dyDescent="0.35">
      <c r="A656" t="s">
        <v>5330</v>
      </c>
      <c r="B656" t="s">
        <v>662</v>
      </c>
      <c r="C656" s="1">
        <v>34092</v>
      </c>
      <c r="D656" t="s">
        <v>1963</v>
      </c>
      <c r="E656" t="s">
        <v>2197</v>
      </c>
      <c r="F656" t="s">
        <v>4330</v>
      </c>
      <c r="G656" t="s">
        <v>3339</v>
      </c>
      <c r="H656" s="1">
        <v>40312.931458333333</v>
      </c>
      <c r="I656" t="s">
        <v>3672</v>
      </c>
      <c r="J656">
        <v>1160000</v>
      </c>
      <c r="K656">
        <v>15</v>
      </c>
      <c r="L656">
        <f>Tabla1_2[[#This Row],[SALARIO]]/30*Tabla1_2[[#This Row],[Dias Liquidados]]</f>
        <v>580000</v>
      </c>
      <c r="M656">
        <f>Tabla1_2[[#This Row],[SALARIO]]/100*14/2</f>
        <v>81200</v>
      </c>
      <c r="N656">
        <v>5</v>
      </c>
      <c r="O656">
        <f>Tabla1_2[[#This Row],[Salario t]]*Tabla1_2[[#This Row],['# de Salarios Minimos]]</f>
        <v>2900000</v>
      </c>
      <c r="P656">
        <f>Tabla1_2[[#This Row],[Salario t]]*12</f>
        <v>6960000</v>
      </c>
      <c r="Q656">
        <v>2</v>
      </c>
      <c r="R656">
        <v>2</v>
      </c>
      <c r="S656">
        <v>50000</v>
      </c>
      <c r="T656">
        <v>250000</v>
      </c>
      <c r="U656">
        <v>5000</v>
      </c>
      <c r="V656">
        <f>Tabla1_2[[#This Row],[SALARIO]]/100*8.4</f>
        <v>97440</v>
      </c>
      <c r="W656">
        <f>Tabla1_2[[#This Row],[Seguridad social]]/2</f>
        <v>48720</v>
      </c>
      <c r="X656">
        <f>Tabla1_2[[#This Row],[Seguridad social]]-Tabla1_2[[#This Row],[salud 4%]]</f>
        <v>48720</v>
      </c>
      <c r="Y656">
        <f>Tabla1_2[[#This Row],[Base Minima]]/30*4</f>
        <v>386666.66666666669</v>
      </c>
      <c r="Z656">
        <f>Tabla1_2[[#This Row],[Fondo de Empleados]]+Tabla1_2[[#This Row],[Seguridad social]]</f>
        <v>484106.66666666669</v>
      </c>
      <c r="AA656">
        <f>Tabla1_2[[#This Row],[SALARIO]]/100*1.4</f>
        <v>16239.999999999998</v>
      </c>
      <c r="AB656">
        <f>Tabla1_2[[#This Row],[Base Minima]]/15*1.5</f>
        <v>290000</v>
      </c>
      <c r="AC656">
        <v>0</v>
      </c>
      <c r="AD656">
        <v>0</v>
      </c>
      <c r="AE656">
        <f>Tabla1_2[[#This Row],[Salario t]]/100*2</f>
        <v>11600</v>
      </c>
      <c r="AF656">
        <f>Tabla1_2[[#This Row],[Censantias]]/100*5</f>
        <v>580</v>
      </c>
      <c r="AG656">
        <f>Tabla1_2[[#This Row],[SALARIO]]/30*2</f>
        <v>77333.333333333328</v>
      </c>
      <c r="AH656">
        <v>0</v>
      </c>
      <c r="AI656">
        <f>Tabla1_2[[#This Row],[Prima]]+Tabla1_2[[#This Row],[Censantias]]+Tabla1_2[[#This Row],[Base Minima]]+Tabla1_2[[#This Row],[Subsidio de Transporte]]</f>
        <v>3070133.3333333335</v>
      </c>
      <c r="AJ656">
        <f>Tabla1_2[[#This Row],[Pago Neto]]*24</f>
        <v>73683200</v>
      </c>
      <c r="AK656">
        <v>0</v>
      </c>
      <c r="AL656">
        <v>20000</v>
      </c>
      <c r="AM656">
        <v>15</v>
      </c>
    </row>
    <row r="657" spans="1:39" x14ac:dyDescent="0.35">
      <c r="A657" t="s">
        <v>5331</v>
      </c>
      <c r="B657" t="s">
        <v>663</v>
      </c>
      <c r="C657" s="1">
        <v>34113</v>
      </c>
      <c r="D657" t="s">
        <v>2198</v>
      </c>
      <c r="E657" t="s">
        <v>1963</v>
      </c>
      <c r="F657" t="s">
        <v>4331</v>
      </c>
      <c r="G657" t="s">
        <v>3340</v>
      </c>
      <c r="H657" s="1">
        <v>39299.021851851852</v>
      </c>
      <c r="I657" t="s">
        <v>3673</v>
      </c>
      <c r="J657">
        <v>1160000</v>
      </c>
      <c r="K657">
        <v>15</v>
      </c>
      <c r="L657">
        <f>Tabla1_2[[#This Row],[SALARIO]]/30*Tabla1_2[[#This Row],[Dias Liquidados]]</f>
        <v>580000</v>
      </c>
      <c r="M657">
        <f>Tabla1_2[[#This Row],[SALARIO]]/100*14/2</f>
        <v>81200</v>
      </c>
      <c r="N657">
        <v>6</v>
      </c>
      <c r="O657">
        <f>Tabla1_2[[#This Row],[Salario t]]*Tabla1_2[[#This Row],['# de Salarios Minimos]]</f>
        <v>3480000</v>
      </c>
      <c r="P657">
        <f>Tabla1_2[[#This Row],[Salario t]]*12</f>
        <v>6960000</v>
      </c>
      <c r="Q657">
        <v>2</v>
      </c>
      <c r="R657">
        <v>2</v>
      </c>
      <c r="S657">
        <v>50000</v>
      </c>
      <c r="T657">
        <v>250000</v>
      </c>
      <c r="U657">
        <v>5000</v>
      </c>
      <c r="V657">
        <f>Tabla1_2[[#This Row],[SALARIO]]/100*8.4</f>
        <v>97440</v>
      </c>
      <c r="W657">
        <f>Tabla1_2[[#This Row],[Seguridad social]]/2</f>
        <v>48720</v>
      </c>
      <c r="X657">
        <f>Tabla1_2[[#This Row],[Seguridad social]]-Tabla1_2[[#This Row],[salud 4%]]</f>
        <v>48720</v>
      </c>
      <c r="Y657">
        <f>Tabla1_2[[#This Row],[Base Minima]]/30*4</f>
        <v>464000</v>
      </c>
      <c r="Z657">
        <f>Tabla1_2[[#This Row],[Fondo de Empleados]]+Tabla1_2[[#This Row],[Seguridad social]]</f>
        <v>561440</v>
      </c>
      <c r="AA657">
        <f>Tabla1_2[[#This Row],[SALARIO]]/100*1.4</f>
        <v>16239.999999999998</v>
      </c>
      <c r="AB657">
        <f>Tabla1_2[[#This Row],[Base Minima]]/15*1.5</f>
        <v>348000</v>
      </c>
      <c r="AC657">
        <v>0</v>
      </c>
      <c r="AD657">
        <v>0</v>
      </c>
      <c r="AE657">
        <f>Tabla1_2[[#This Row],[Salario t]]/100*2</f>
        <v>11600</v>
      </c>
      <c r="AF657">
        <f>Tabla1_2[[#This Row],[Censantias]]/100*5</f>
        <v>580</v>
      </c>
      <c r="AG657">
        <f>Tabla1_2[[#This Row],[SALARIO]]/30*2</f>
        <v>77333.333333333328</v>
      </c>
      <c r="AH657">
        <v>0</v>
      </c>
      <c r="AI657">
        <f>Tabla1_2[[#This Row],[Prima]]+Tabla1_2[[#This Row],[Censantias]]+Tabla1_2[[#This Row],[Base Minima]]+Tabla1_2[[#This Row],[Subsidio de Transporte]]</f>
        <v>3650133.3333333335</v>
      </c>
      <c r="AJ657">
        <f>Tabla1_2[[#This Row],[Pago Neto]]*24</f>
        <v>87603200</v>
      </c>
      <c r="AK657">
        <v>0</v>
      </c>
      <c r="AL657">
        <v>20000</v>
      </c>
      <c r="AM657">
        <v>15</v>
      </c>
    </row>
    <row r="658" spans="1:39" x14ac:dyDescent="0.35">
      <c r="A658" t="s">
        <v>5332</v>
      </c>
      <c r="B658" t="s">
        <v>664</v>
      </c>
      <c r="C658" s="1">
        <v>29859</v>
      </c>
      <c r="D658" t="s">
        <v>2199</v>
      </c>
      <c r="E658" t="s">
        <v>2200</v>
      </c>
      <c r="F658" t="s">
        <v>4332</v>
      </c>
      <c r="G658" t="s">
        <v>3341</v>
      </c>
      <c r="H658" s="1">
        <v>41218.821956018517</v>
      </c>
      <c r="I658" t="s">
        <v>3672</v>
      </c>
      <c r="J658">
        <v>1160000</v>
      </c>
      <c r="K658">
        <v>15</v>
      </c>
      <c r="L658">
        <f>Tabla1_2[[#This Row],[SALARIO]]/30*Tabla1_2[[#This Row],[Dias Liquidados]]</f>
        <v>580000</v>
      </c>
      <c r="M658">
        <f>Tabla1_2[[#This Row],[SALARIO]]/100*14/2</f>
        <v>81200</v>
      </c>
      <c r="N658">
        <v>6</v>
      </c>
      <c r="O658">
        <f>Tabla1_2[[#This Row],[Salario t]]*Tabla1_2[[#This Row],['# de Salarios Minimos]]</f>
        <v>3480000</v>
      </c>
      <c r="P658">
        <f>Tabla1_2[[#This Row],[Salario t]]*12</f>
        <v>6960000</v>
      </c>
      <c r="Q658">
        <v>2</v>
      </c>
      <c r="R658">
        <v>2</v>
      </c>
      <c r="S658">
        <v>50000</v>
      </c>
      <c r="T658">
        <v>250000</v>
      </c>
      <c r="U658">
        <v>5000</v>
      </c>
      <c r="V658">
        <f>Tabla1_2[[#This Row],[SALARIO]]/100*8.4</f>
        <v>97440</v>
      </c>
      <c r="W658">
        <f>Tabla1_2[[#This Row],[Seguridad social]]/2</f>
        <v>48720</v>
      </c>
      <c r="X658">
        <f>Tabla1_2[[#This Row],[Seguridad social]]-Tabla1_2[[#This Row],[salud 4%]]</f>
        <v>48720</v>
      </c>
      <c r="Y658">
        <f>Tabla1_2[[#This Row],[Base Minima]]/30*4</f>
        <v>464000</v>
      </c>
      <c r="Z658">
        <f>Tabla1_2[[#This Row],[Fondo de Empleados]]+Tabla1_2[[#This Row],[Seguridad social]]</f>
        <v>561440</v>
      </c>
      <c r="AA658">
        <f>Tabla1_2[[#This Row],[SALARIO]]/100*1.4</f>
        <v>16239.999999999998</v>
      </c>
      <c r="AB658">
        <f>Tabla1_2[[#This Row],[Base Minima]]/15*1.5</f>
        <v>348000</v>
      </c>
      <c r="AC658">
        <v>0</v>
      </c>
      <c r="AD658">
        <v>0</v>
      </c>
      <c r="AE658">
        <f>Tabla1_2[[#This Row],[Salario t]]/100*2</f>
        <v>11600</v>
      </c>
      <c r="AF658">
        <f>Tabla1_2[[#This Row],[Censantias]]/100*5</f>
        <v>580</v>
      </c>
      <c r="AG658">
        <f>Tabla1_2[[#This Row],[SALARIO]]/30*2</f>
        <v>77333.333333333328</v>
      </c>
      <c r="AH658">
        <v>0</v>
      </c>
      <c r="AI658">
        <f>Tabla1_2[[#This Row],[Prima]]+Tabla1_2[[#This Row],[Censantias]]+Tabla1_2[[#This Row],[Base Minima]]+Tabla1_2[[#This Row],[Subsidio de Transporte]]</f>
        <v>3650133.3333333335</v>
      </c>
      <c r="AJ658">
        <f>Tabla1_2[[#This Row],[Pago Neto]]*24</f>
        <v>87603200</v>
      </c>
      <c r="AK658">
        <v>0</v>
      </c>
      <c r="AL658">
        <v>20000</v>
      </c>
      <c r="AM658">
        <v>15</v>
      </c>
    </row>
    <row r="659" spans="1:39" x14ac:dyDescent="0.35">
      <c r="A659" t="s">
        <v>5333</v>
      </c>
      <c r="B659" t="s">
        <v>665</v>
      </c>
      <c r="C659" s="1">
        <v>31871</v>
      </c>
      <c r="D659" t="s">
        <v>1963</v>
      </c>
      <c r="E659" t="s">
        <v>2201</v>
      </c>
      <c r="F659" t="s">
        <v>4333</v>
      </c>
      <c r="G659" t="s">
        <v>2821</v>
      </c>
      <c r="H659" s="1">
        <v>38844.930509259262</v>
      </c>
      <c r="I659" t="s">
        <v>3674</v>
      </c>
      <c r="J659">
        <v>1160000</v>
      </c>
      <c r="K659">
        <v>15</v>
      </c>
      <c r="L659">
        <f>Tabla1_2[[#This Row],[SALARIO]]/30*Tabla1_2[[#This Row],[Dias Liquidados]]</f>
        <v>580000</v>
      </c>
      <c r="M659">
        <f>Tabla1_2[[#This Row],[SALARIO]]/100*14/2</f>
        <v>81200</v>
      </c>
      <c r="N659">
        <v>1</v>
      </c>
      <c r="O659">
        <f>Tabla1_2[[#This Row],[Salario t]]*Tabla1_2[[#This Row],['# de Salarios Minimos]]</f>
        <v>580000</v>
      </c>
      <c r="P659">
        <f>Tabla1_2[[#This Row],[Salario t]]*12</f>
        <v>6960000</v>
      </c>
      <c r="Q659">
        <v>2</v>
      </c>
      <c r="R659">
        <v>2</v>
      </c>
      <c r="S659">
        <v>50000</v>
      </c>
      <c r="T659">
        <v>250000</v>
      </c>
      <c r="U659">
        <v>5000</v>
      </c>
      <c r="V659">
        <f>Tabla1_2[[#This Row],[SALARIO]]/100*8.4</f>
        <v>97440</v>
      </c>
      <c r="W659">
        <f>Tabla1_2[[#This Row],[Seguridad social]]/2</f>
        <v>48720</v>
      </c>
      <c r="X659">
        <f>Tabla1_2[[#This Row],[Seguridad social]]-Tabla1_2[[#This Row],[salud 4%]]</f>
        <v>48720</v>
      </c>
      <c r="Y659">
        <f>Tabla1_2[[#This Row],[Base Minima]]/30*4</f>
        <v>77333.333333333328</v>
      </c>
      <c r="Z659">
        <f>Tabla1_2[[#This Row],[Fondo de Empleados]]+Tabla1_2[[#This Row],[Seguridad social]]</f>
        <v>174773.33333333331</v>
      </c>
      <c r="AA659">
        <f>Tabla1_2[[#This Row],[SALARIO]]/100*1.4</f>
        <v>16239.999999999998</v>
      </c>
      <c r="AB659">
        <f>Tabla1_2[[#This Row],[Base Minima]]/15*1.5</f>
        <v>58000</v>
      </c>
      <c r="AC659">
        <v>0</v>
      </c>
      <c r="AD659">
        <v>0</v>
      </c>
      <c r="AE659">
        <f>Tabla1_2[[#This Row],[Salario t]]/100*2</f>
        <v>11600</v>
      </c>
      <c r="AF659">
        <f>Tabla1_2[[#This Row],[Censantias]]/100*5</f>
        <v>580</v>
      </c>
      <c r="AG659">
        <f>Tabla1_2[[#This Row],[SALARIO]]/30*2</f>
        <v>77333.333333333328</v>
      </c>
      <c r="AH659">
        <v>0</v>
      </c>
      <c r="AI659">
        <f>Tabla1_2[[#This Row],[Prima]]+Tabla1_2[[#This Row],[Censantias]]+Tabla1_2[[#This Row],[Base Minima]]+Tabla1_2[[#This Row],[Subsidio de Transporte]]</f>
        <v>750133.33333333337</v>
      </c>
      <c r="AJ659">
        <f>Tabla1_2[[#This Row],[Pago Neto]]*24</f>
        <v>18003200</v>
      </c>
      <c r="AK659">
        <v>0</v>
      </c>
      <c r="AL659">
        <v>20000</v>
      </c>
      <c r="AM659">
        <v>15</v>
      </c>
    </row>
    <row r="660" spans="1:39" x14ac:dyDescent="0.35">
      <c r="A660" t="s">
        <v>5334</v>
      </c>
      <c r="B660" t="s">
        <v>666</v>
      </c>
      <c r="C660" s="1">
        <v>30891</v>
      </c>
      <c r="D660" t="s">
        <v>2202</v>
      </c>
      <c r="E660" t="s">
        <v>1963</v>
      </c>
      <c r="F660" t="s">
        <v>4334</v>
      </c>
      <c r="G660" t="s">
        <v>3342</v>
      </c>
      <c r="H660" s="1">
        <v>39060.987662037034</v>
      </c>
      <c r="I660" t="s">
        <v>3674</v>
      </c>
      <c r="J660">
        <v>1160000</v>
      </c>
      <c r="K660">
        <v>15</v>
      </c>
      <c r="L660">
        <f>Tabla1_2[[#This Row],[SALARIO]]/30*Tabla1_2[[#This Row],[Dias Liquidados]]</f>
        <v>580000</v>
      </c>
      <c r="M660">
        <f>Tabla1_2[[#This Row],[SALARIO]]/100*14/2</f>
        <v>81200</v>
      </c>
      <c r="N660">
        <v>1</v>
      </c>
      <c r="O660">
        <f>Tabla1_2[[#This Row],[Salario t]]*Tabla1_2[[#This Row],['# de Salarios Minimos]]</f>
        <v>580000</v>
      </c>
      <c r="P660">
        <f>Tabla1_2[[#This Row],[Salario t]]*12</f>
        <v>6960000</v>
      </c>
      <c r="Q660">
        <v>2</v>
      </c>
      <c r="R660">
        <v>2</v>
      </c>
      <c r="S660">
        <v>50000</v>
      </c>
      <c r="T660">
        <v>250000</v>
      </c>
      <c r="U660">
        <v>5000</v>
      </c>
      <c r="V660">
        <f>Tabla1_2[[#This Row],[SALARIO]]/100*8.4</f>
        <v>97440</v>
      </c>
      <c r="W660">
        <f>Tabla1_2[[#This Row],[Seguridad social]]/2</f>
        <v>48720</v>
      </c>
      <c r="X660">
        <f>Tabla1_2[[#This Row],[Seguridad social]]-Tabla1_2[[#This Row],[salud 4%]]</f>
        <v>48720</v>
      </c>
      <c r="Y660">
        <f>Tabla1_2[[#This Row],[Base Minima]]/30*4</f>
        <v>77333.333333333328</v>
      </c>
      <c r="Z660">
        <f>Tabla1_2[[#This Row],[Fondo de Empleados]]+Tabla1_2[[#This Row],[Seguridad social]]</f>
        <v>174773.33333333331</v>
      </c>
      <c r="AA660">
        <f>Tabla1_2[[#This Row],[SALARIO]]/100*1.4</f>
        <v>16239.999999999998</v>
      </c>
      <c r="AB660">
        <f>Tabla1_2[[#This Row],[Base Minima]]/15*1.5</f>
        <v>58000</v>
      </c>
      <c r="AC660">
        <v>0</v>
      </c>
      <c r="AD660">
        <v>0</v>
      </c>
      <c r="AE660">
        <f>Tabla1_2[[#This Row],[Salario t]]/100*2</f>
        <v>11600</v>
      </c>
      <c r="AF660">
        <f>Tabla1_2[[#This Row],[Censantias]]/100*5</f>
        <v>580</v>
      </c>
      <c r="AG660">
        <f>Tabla1_2[[#This Row],[SALARIO]]/30*2</f>
        <v>77333.333333333328</v>
      </c>
      <c r="AH660">
        <v>0</v>
      </c>
      <c r="AI660">
        <f>Tabla1_2[[#This Row],[Prima]]+Tabla1_2[[#This Row],[Censantias]]+Tabla1_2[[#This Row],[Base Minima]]+Tabla1_2[[#This Row],[Subsidio de Transporte]]</f>
        <v>750133.33333333337</v>
      </c>
      <c r="AJ660">
        <f>Tabla1_2[[#This Row],[Pago Neto]]*24</f>
        <v>18003200</v>
      </c>
      <c r="AK660">
        <v>0</v>
      </c>
      <c r="AL660">
        <v>20000</v>
      </c>
      <c r="AM660">
        <v>15</v>
      </c>
    </row>
    <row r="661" spans="1:39" x14ac:dyDescent="0.35">
      <c r="A661" t="s">
        <v>5335</v>
      </c>
      <c r="B661" t="s">
        <v>667</v>
      </c>
      <c r="C661" s="1">
        <v>35128</v>
      </c>
      <c r="D661" t="s">
        <v>2203</v>
      </c>
      <c r="E661" t="s">
        <v>2204</v>
      </c>
      <c r="F661" t="s">
        <v>4335</v>
      </c>
      <c r="G661" t="s">
        <v>3343</v>
      </c>
      <c r="H661" s="1">
        <v>41082.216921296298</v>
      </c>
      <c r="I661" t="s">
        <v>3675</v>
      </c>
      <c r="J661">
        <v>1160000</v>
      </c>
      <c r="K661">
        <v>15</v>
      </c>
      <c r="L661">
        <f>Tabla1_2[[#This Row],[SALARIO]]/30*Tabla1_2[[#This Row],[Dias Liquidados]]</f>
        <v>580000</v>
      </c>
      <c r="M661">
        <f>Tabla1_2[[#This Row],[SALARIO]]/100*14/2</f>
        <v>81200</v>
      </c>
      <c r="N661">
        <v>1</v>
      </c>
      <c r="O661">
        <f>Tabla1_2[[#This Row],[Salario t]]*Tabla1_2[[#This Row],['# de Salarios Minimos]]</f>
        <v>580000</v>
      </c>
      <c r="P661">
        <f>Tabla1_2[[#This Row],[Salario t]]*12</f>
        <v>6960000</v>
      </c>
      <c r="Q661">
        <v>2</v>
      </c>
      <c r="R661">
        <v>2</v>
      </c>
      <c r="S661">
        <v>50000</v>
      </c>
      <c r="T661">
        <v>250000</v>
      </c>
      <c r="U661">
        <v>5000</v>
      </c>
      <c r="V661">
        <f>Tabla1_2[[#This Row],[SALARIO]]/100*8.4</f>
        <v>97440</v>
      </c>
      <c r="W661">
        <f>Tabla1_2[[#This Row],[Seguridad social]]/2</f>
        <v>48720</v>
      </c>
      <c r="X661">
        <f>Tabla1_2[[#This Row],[Seguridad social]]-Tabla1_2[[#This Row],[salud 4%]]</f>
        <v>48720</v>
      </c>
      <c r="Y661">
        <f>Tabla1_2[[#This Row],[Base Minima]]/30*4</f>
        <v>77333.333333333328</v>
      </c>
      <c r="Z661">
        <f>Tabla1_2[[#This Row],[Fondo de Empleados]]+Tabla1_2[[#This Row],[Seguridad social]]</f>
        <v>174773.33333333331</v>
      </c>
      <c r="AA661">
        <f>Tabla1_2[[#This Row],[SALARIO]]/100*1.4</f>
        <v>16239.999999999998</v>
      </c>
      <c r="AB661">
        <f>Tabla1_2[[#This Row],[Base Minima]]/15*1.5</f>
        <v>58000</v>
      </c>
      <c r="AC661">
        <v>0</v>
      </c>
      <c r="AD661">
        <v>0</v>
      </c>
      <c r="AE661">
        <f>Tabla1_2[[#This Row],[Salario t]]/100*2</f>
        <v>11600</v>
      </c>
      <c r="AF661">
        <f>Tabla1_2[[#This Row],[Censantias]]/100*5</f>
        <v>580</v>
      </c>
      <c r="AG661">
        <f>Tabla1_2[[#This Row],[SALARIO]]/30*2</f>
        <v>77333.333333333328</v>
      </c>
      <c r="AH661">
        <v>0</v>
      </c>
      <c r="AI661">
        <f>Tabla1_2[[#This Row],[Prima]]+Tabla1_2[[#This Row],[Censantias]]+Tabla1_2[[#This Row],[Base Minima]]+Tabla1_2[[#This Row],[Subsidio de Transporte]]</f>
        <v>750133.33333333337</v>
      </c>
      <c r="AJ661">
        <f>Tabla1_2[[#This Row],[Pago Neto]]*24</f>
        <v>18003200</v>
      </c>
      <c r="AK661">
        <v>0</v>
      </c>
      <c r="AL661">
        <v>20000</v>
      </c>
      <c r="AM661">
        <v>15</v>
      </c>
    </row>
    <row r="662" spans="1:39" x14ac:dyDescent="0.35">
      <c r="A662" t="s">
        <v>5336</v>
      </c>
      <c r="B662" t="s">
        <v>668</v>
      </c>
      <c r="C662" s="1">
        <v>30865</v>
      </c>
      <c r="D662" t="s">
        <v>1963</v>
      </c>
      <c r="E662" t="s">
        <v>2205</v>
      </c>
      <c r="F662" t="s">
        <v>4336</v>
      </c>
      <c r="G662" t="s">
        <v>3344</v>
      </c>
      <c r="H662" s="1">
        <v>42168.551574074074</v>
      </c>
      <c r="I662" t="s">
        <v>3674</v>
      </c>
      <c r="J662">
        <v>1160000</v>
      </c>
      <c r="K662">
        <v>15</v>
      </c>
      <c r="L662">
        <f>Tabla1_2[[#This Row],[SALARIO]]/30*Tabla1_2[[#This Row],[Dias Liquidados]]</f>
        <v>580000</v>
      </c>
      <c r="M662">
        <f>Tabla1_2[[#This Row],[SALARIO]]/100*14/2</f>
        <v>81200</v>
      </c>
      <c r="N662">
        <v>1</v>
      </c>
      <c r="O662">
        <f>Tabla1_2[[#This Row],[Salario t]]*Tabla1_2[[#This Row],['# de Salarios Minimos]]</f>
        <v>580000</v>
      </c>
      <c r="P662">
        <f>Tabla1_2[[#This Row],[Salario t]]*12</f>
        <v>6960000</v>
      </c>
      <c r="Q662">
        <v>2</v>
      </c>
      <c r="R662">
        <v>2</v>
      </c>
      <c r="S662">
        <v>50000</v>
      </c>
      <c r="T662">
        <v>250000</v>
      </c>
      <c r="U662">
        <v>5000</v>
      </c>
      <c r="V662">
        <f>Tabla1_2[[#This Row],[SALARIO]]/100*8.4</f>
        <v>97440</v>
      </c>
      <c r="W662">
        <f>Tabla1_2[[#This Row],[Seguridad social]]/2</f>
        <v>48720</v>
      </c>
      <c r="X662">
        <f>Tabla1_2[[#This Row],[Seguridad social]]-Tabla1_2[[#This Row],[salud 4%]]</f>
        <v>48720</v>
      </c>
      <c r="Y662">
        <f>Tabla1_2[[#This Row],[Base Minima]]/30*4</f>
        <v>77333.333333333328</v>
      </c>
      <c r="Z662">
        <f>Tabla1_2[[#This Row],[Fondo de Empleados]]+Tabla1_2[[#This Row],[Seguridad social]]</f>
        <v>174773.33333333331</v>
      </c>
      <c r="AA662">
        <f>Tabla1_2[[#This Row],[SALARIO]]/100*1.4</f>
        <v>16239.999999999998</v>
      </c>
      <c r="AB662">
        <f>Tabla1_2[[#This Row],[Base Minima]]/15*1.5</f>
        <v>58000</v>
      </c>
      <c r="AC662">
        <v>0</v>
      </c>
      <c r="AD662">
        <v>0</v>
      </c>
      <c r="AE662">
        <f>Tabla1_2[[#This Row],[Salario t]]/100*2</f>
        <v>11600</v>
      </c>
      <c r="AF662">
        <f>Tabla1_2[[#This Row],[Censantias]]/100*5</f>
        <v>580</v>
      </c>
      <c r="AG662">
        <f>Tabla1_2[[#This Row],[SALARIO]]/30*2</f>
        <v>77333.333333333328</v>
      </c>
      <c r="AH662">
        <v>0</v>
      </c>
      <c r="AI662">
        <f>Tabla1_2[[#This Row],[Prima]]+Tabla1_2[[#This Row],[Censantias]]+Tabla1_2[[#This Row],[Base Minima]]+Tabla1_2[[#This Row],[Subsidio de Transporte]]</f>
        <v>750133.33333333337</v>
      </c>
      <c r="AJ662">
        <f>Tabla1_2[[#This Row],[Pago Neto]]*24</f>
        <v>18003200</v>
      </c>
      <c r="AK662">
        <v>0</v>
      </c>
      <c r="AL662">
        <v>20000</v>
      </c>
      <c r="AM662">
        <v>15</v>
      </c>
    </row>
    <row r="663" spans="1:39" x14ac:dyDescent="0.35">
      <c r="A663" t="s">
        <v>5337</v>
      </c>
      <c r="B663" t="s">
        <v>669</v>
      </c>
      <c r="C663" s="1">
        <v>30104</v>
      </c>
      <c r="D663" t="s">
        <v>2206</v>
      </c>
      <c r="E663" t="s">
        <v>1963</v>
      </c>
      <c r="F663" t="s">
        <v>4337</v>
      </c>
      <c r="G663" t="s">
        <v>3345</v>
      </c>
      <c r="H663" s="1">
        <v>39016.264456018522</v>
      </c>
      <c r="I663" t="s">
        <v>3671</v>
      </c>
      <c r="J663">
        <v>1160000</v>
      </c>
      <c r="K663">
        <v>15</v>
      </c>
      <c r="L663">
        <f>Tabla1_2[[#This Row],[SALARIO]]/30*Tabla1_2[[#This Row],[Dias Liquidados]]</f>
        <v>580000</v>
      </c>
      <c r="M663">
        <f>Tabla1_2[[#This Row],[SALARIO]]/100*14/2</f>
        <v>81200</v>
      </c>
      <c r="N663">
        <v>1</v>
      </c>
      <c r="O663">
        <f>Tabla1_2[[#This Row],[Salario t]]*Tabla1_2[[#This Row],['# de Salarios Minimos]]</f>
        <v>580000</v>
      </c>
      <c r="P663">
        <f>Tabla1_2[[#This Row],[Salario t]]*12</f>
        <v>6960000</v>
      </c>
      <c r="Q663">
        <v>2</v>
      </c>
      <c r="R663">
        <v>2</v>
      </c>
      <c r="S663">
        <v>50000</v>
      </c>
      <c r="T663">
        <v>250000</v>
      </c>
      <c r="U663">
        <v>5000</v>
      </c>
      <c r="V663">
        <f>Tabla1_2[[#This Row],[SALARIO]]/100*8.4</f>
        <v>97440</v>
      </c>
      <c r="W663">
        <f>Tabla1_2[[#This Row],[Seguridad social]]/2</f>
        <v>48720</v>
      </c>
      <c r="X663">
        <f>Tabla1_2[[#This Row],[Seguridad social]]-Tabla1_2[[#This Row],[salud 4%]]</f>
        <v>48720</v>
      </c>
      <c r="Y663">
        <f>Tabla1_2[[#This Row],[Base Minima]]/30*4</f>
        <v>77333.333333333328</v>
      </c>
      <c r="Z663">
        <f>Tabla1_2[[#This Row],[Fondo de Empleados]]+Tabla1_2[[#This Row],[Seguridad social]]</f>
        <v>174773.33333333331</v>
      </c>
      <c r="AA663">
        <f>Tabla1_2[[#This Row],[SALARIO]]/100*1.4</f>
        <v>16239.999999999998</v>
      </c>
      <c r="AB663">
        <f>Tabla1_2[[#This Row],[Base Minima]]/15*1.5</f>
        <v>58000</v>
      </c>
      <c r="AC663">
        <v>0</v>
      </c>
      <c r="AD663">
        <v>0</v>
      </c>
      <c r="AE663">
        <f>Tabla1_2[[#This Row],[Salario t]]/100*2</f>
        <v>11600</v>
      </c>
      <c r="AF663">
        <f>Tabla1_2[[#This Row],[Censantias]]/100*5</f>
        <v>580</v>
      </c>
      <c r="AG663">
        <f>Tabla1_2[[#This Row],[SALARIO]]/30*2</f>
        <v>77333.333333333328</v>
      </c>
      <c r="AH663">
        <v>0</v>
      </c>
      <c r="AI663">
        <f>Tabla1_2[[#This Row],[Prima]]+Tabla1_2[[#This Row],[Censantias]]+Tabla1_2[[#This Row],[Base Minima]]+Tabla1_2[[#This Row],[Subsidio de Transporte]]</f>
        <v>750133.33333333337</v>
      </c>
      <c r="AJ663">
        <f>Tabla1_2[[#This Row],[Pago Neto]]*24</f>
        <v>18003200</v>
      </c>
      <c r="AK663">
        <v>0</v>
      </c>
      <c r="AL663">
        <v>20000</v>
      </c>
      <c r="AM663">
        <v>15</v>
      </c>
    </row>
    <row r="664" spans="1:39" x14ac:dyDescent="0.35">
      <c r="A664" t="s">
        <v>5338</v>
      </c>
      <c r="B664" t="s">
        <v>670</v>
      </c>
      <c r="C664" s="1">
        <v>33797</v>
      </c>
      <c r="D664" t="s">
        <v>2207</v>
      </c>
      <c r="E664" t="s">
        <v>2208</v>
      </c>
      <c r="F664" t="s">
        <v>4338</v>
      </c>
      <c r="G664" t="s">
        <v>3346</v>
      </c>
      <c r="H664" s="1">
        <v>41548.126180555555</v>
      </c>
      <c r="I664" t="s">
        <v>3675</v>
      </c>
      <c r="J664">
        <v>1160000</v>
      </c>
      <c r="K664">
        <v>15</v>
      </c>
      <c r="L664">
        <f>Tabla1_2[[#This Row],[SALARIO]]/30*Tabla1_2[[#This Row],[Dias Liquidados]]</f>
        <v>580000</v>
      </c>
      <c r="M664">
        <f>Tabla1_2[[#This Row],[SALARIO]]/100*14/2</f>
        <v>81200</v>
      </c>
      <c r="N664">
        <v>2</v>
      </c>
      <c r="O664">
        <f>Tabla1_2[[#This Row],[Salario t]]*Tabla1_2[[#This Row],['# de Salarios Minimos]]</f>
        <v>1160000</v>
      </c>
      <c r="P664">
        <f>Tabla1_2[[#This Row],[Salario t]]*12</f>
        <v>6960000</v>
      </c>
      <c r="Q664">
        <v>2</v>
      </c>
      <c r="R664">
        <v>2</v>
      </c>
      <c r="S664">
        <v>50000</v>
      </c>
      <c r="T664">
        <v>250000</v>
      </c>
      <c r="U664">
        <v>5000</v>
      </c>
      <c r="V664">
        <f>Tabla1_2[[#This Row],[SALARIO]]/100*8.4</f>
        <v>97440</v>
      </c>
      <c r="W664">
        <f>Tabla1_2[[#This Row],[Seguridad social]]/2</f>
        <v>48720</v>
      </c>
      <c r="X664">
        <f>Tabla1_2[[#This Row],[Seguridad social]]-Tabla1_2[[#This Row],[salud 4%]]</f>
        <v>48720</v>
      </c>
      <c r="Y664">
        <f>Tabla1_2[[#This Row],[Base Minima]]/30*4</f>
        <v>154666.66666666666</v>
      </c>
      <c r="Z664">
        <f>Tabla1_2[[#This Row],[Fondo de Empleados]]+Tabla1_2[[#This Row],[Seguridad social]]</f>
        <v>252106.66666666666</v>
      </c>
      <c r="AA664">
        <f>Tabla1_2[[#This Row],[SALARIO]]/100*1.4</f>
        <v>16239.999999999998</v>
      </c>
      <c r="AB664">
        <f>Tabla1_2[[#This Row],[Base Minima]]/15*1.5</f>
        <v>116000</v>
      </c>
      <c r="AC664">
        <v>0</v>
      </c>
      <c r="AD664">
        <v>0</v>
      </c>
      <c r="AE664">
        <f>Tabla1_2[[#This Row],[Salario t]]/100*2</f>
        <v>11600</v>
      </c>
      <c r="AF664">
        <f>Tabla1_2[[#This Row],[Censantias]]/100*5</f>
        <v>580</v>
      </c>
      <c r="AG664">
        <f>Tabla1_2[[#This Row],[SALARIO]]/30*2</f>
        <v>77333.333333333328</v>
      </c>
      <c r="AH664">
        <v>0</v>
      </c>
      <c r="AI664">
        <f>Tabla1_2[[#This Row],[Prima]]+Tabla1_2[[#This Row],[Censantias]]+Tabla1_2[[#This Row],[Base Minima]]+Tabla1_2[[#This Row],[Subsidio de Transporte]]</f>
        <v>1330133.3333333333</v>
      </c>
      <c r="AJ664">
        <f>Tabla1_2[[#This Row],[Pago Neto]]*24</f>
        <v>31923200</v>
      </c>
      <c r="AK664">
        <v>0</v>
      </c>
      <c r="AL664">
        <v>20000</v>
      </c>
      <c r="AM664">
        <v>15</v>
      </c>
    </row>
    <row r="665" spans="1:39" x14ac:dyDescent="0.35">
      <c r="A665" t="s">
        <v>5339</v>
      </c>
      <c r="B665" t="s">
        <v>671</v>
      </c>
      <c r="C665" s="1">
        <v>26731</v>
      </c>
      <c r="D665" t="s">
        <v>1963</v>
      </c>
      <c r="E665" t="s">
        <v>2209</v>
      </c>
      <c r="F665" t="s">
        <v>4339</v>
      </c>
      <c r="G665" t="s">
        <v>3347</v>
      </c>
      <c r="H665" s="1">
        <v>44269.968958333331</v>
      </c>
      <c r="I665" t="s">
        <v>3672</v>
      </c>
      <c r="J665">
        <v>1160000</v>
      </c>
      <c r="K665">
        <v>15</v>
      </c>
      <c r="L665">
        <f>Tabla1_2[[#This Row],[SALARIO]]/30*Tabla1_2[[#This Row],[Dias Liquidados]]</f>
        <v>580000</v>
      </c>
      <c r="M665">
        <f>Tabla1_2[[#This Row],[SALARIO]]/100*14/2</f>
        <v>81200</v>
      </c>
      <c r="N665">
        <v>2</v>
      </c>
      <c r="O665">
        <f>Tabla1_2[[#This Row],[Salario t]]*Tabla1_2[[#This Row],['# de Salarios Minimos]]</f>
        <v>1160000</v>
      </c>
      <c r="P665">
        <f>Tabla1_2[[#This Row],[Salario t]]*12</f>
        <v>6960000</v>
      </c>
      <c r="Q665">
        <v>2</v>
      </c>
      <c r="R665">
        <v>2</v>
      </c>
      <c r="S665">
        <v>50000</v>
      </c>
      <c r="T665">
        <v>250000</v>
      </c>
      <c r="U665">
        <v>5000</v>
      </c>
      <c r="V665">
        <f>Tabla1_2[[#This Row],[SALARIO]]/100*8.4</f>
        <v>97440</v>
      </c>
      <c r="W665">
        <f>Tabla1_2[[#This Row],[Seguridad social]]/2</f>
        <v>48720</v>
      </c>
      <c r="X665">
        <f>Tabla1_2[[#This Row],[Seguridad social]]-Tabla1_2[[#This Row],[salud 4%]]</f>
        <v>48720</v>
      </c>
      <c r="Y665">
        <f>Tabla1_2[[#This Row],[Base Minima]]/30*4</f>
        <v>154666.66666666666</v>
      </c>
      <c r="Z665">
        <f>Tabla1_2[[#This Row],[Fondo de Empleados]]+Tabla1_2[[#This Row],[Seguridad social]]</f>
        <v>252106.66666666666</v>
      </c>
      <c r="AA665">
        <f>Tabla1_2[[#This Row],[SALARIO]]/100*1.4</f>
        <v>16239.999999999998</v>
      </c>
      <c r="AB665">
        <f>Tabla1_2[[#This Row],[Base Minima]]/15*1.5</f>
        <v>116000</v>
      </c>
      <c r="AC665">
        <v>0</v>
      </c>
      <c r="AD665">
        <v>0</v>
      </c>
      <c r="AE665">
        <f>Tabla1_2[[#This Row],[Salario t]]/100*2</f>
        <v>11600</v>
      </c>
      <c r="AF665">
        <f>Tabla1_2[[#This Row],[Censantias]]/100*5</f>
        <v>580</v>
      </c>
      <c r="AG665">
        <f>Tabla1_2[[#This Row],[SALARIO]]/30*2</f>
        <v>77333.333333333328</v>
      </c>
      <c r="AH665">
        <v>0</v>
      </c>
      <c r="AI665">
        <f>Tabla1_2[[#This Row],[Prima]]+Tabla1_2[[#This Row],[Censantias]]+Tabla1_2[[#This Row],[Base Minima]]+Tabla1_2[[#This Row],[Subsidio de Transporte]]</f>
        <v>1330133.3333333333</v>
      </c>
      <c r="AJ665">
        <f>Tabla1_2[[#This Row],[Pago Neto]]*24</f>
        <v>31923200</v>
      </c>
      <c r="AK665">
        <v>0</v>
      </c>
      <c r="AL665">
        <v>20000</v>
      </c>
      <c r="AM665">
        <v>15</v>
      </c>
    </row>
    <row r="666" spans="1:39" x14ac:dyDescent="0.35">
      <c r="A666" t="s">
        <v>5340</v>
      </c>
      <c r="B666" t="s">
        <v>672</v>
      </c>
      <c r="C666" s="1">
        <v>34041</v>
      </c>
      <c r="D666" t="s">
        <v>2210</v>
      </c>
      <c r="E666" t="s">
        <v>1963</v>
      </c>
      <c r="F666" t="s">
        <v>4340</v>
      </c>
      <c r="G666" t="s">
        <v>3348</v>
      </c>
      <c r="H666" s="1">
        <v>42301.663356481484</v>
      </c>
      <c r="I666" t="s">
        <v>3675</v>
      </c>
      <c r="J666">
        <v>1160000</v>
      </c>
      <c r="K666">
        <v>15</v>
      </c>
      <c r="L666">
        <f>Tabla1_2[[#This Row],[SALARIO]]/30*Tabla1_2[[#This Row],[Dias Liquidados]]</f>
        <v>580000</v>
      </c>
      <c r="M666">
        <f>Tabla1_2[[#This Row],[SALARIO]]/100*14/2</f>
        <v>81200</v>
      </c>
      <c r="N666">
        <v>2</v>
      </c>
      <c r="O666">
        <f>Tabla1_2[[#This Row],[Salario t]]*Tabla1_2[[#This Row],['# de Salarios Minimos]]</f>
        <v>1160000</v>
      </c>
      <c r="P666">
        <f>Tabla1_2[[#This Row],[Salario t]]*12</f>
        <v>6960000</v>
      </c>
      <c r="Q666">
        <v>2</v>
      </c>
      <c r="R666">
        <v>2</v>
      </c>
      <c r="S666">
        <v>50000</v>
      </c>
      <c r="T666">
        <v>250000</v>
      </c>
      <c r="U666">
        <v>5000</v>
      </c>
      <c r="V666">
        <f>Tabla1_2[[#This Row],[SALARIO]]/100*8.4</f>
        <v>97440</v>
      </c>
      <c r="W666">
        <f>Tabla1_2[[#This Row],[Seguridad social]]/2</f>
        <v>48720</v>
      </c>
      <c r="X666">
        <f>Tabla1_2[[#This Row],[Seguridad social]]-Tabla1_2[[#This Row],[salud 4%]]</f>
        <v>48720</v>
      </c>
      <c r="Y666">
        <f>Tabla1_2[[#This Row],[Base Minima]]/30*4</f>
        <v>154666.66666666666</v>
      </c>
      <c r="Z666">
        <f>Tabla1_2[[#This Row],[Fondo de Empleados]]+Tabla1_2[[#This Row],[Seguridad social]]</f>
        <v>252106.66666666666</v>
      </c>
      <c r="AA666">
        <f>Tabla1_2[[#This Row],[SALARIO]]/100*1.4</f>
        <v>16239.999999999998</v>
      </c>
      <c r="AB666">
        <f>Tabla1_2[[#This Row],[Base Minima]]/15*1.5</f>
        <v>116000</v>
      </c>
      <c r="AC666">
        <v>0</v>
      </c>
      <c r="AD666">
        <v>0</v>
      </c>
      <c r="AE666">
        <f>Tabla1_2[[#This Row],[Salario t]]/100*2</f>
        <v>11600</v>
      </c>
      <c r="AF666">
        <f>Tabla1_2[[#This Row],[Censantias]]/100*5</f>
        <v>580</v>
      </c>
      <c r="AG666">
        <f>Tabla1_2[[#This Row],[SALARIO]]/30*2</f>
        <v>77333.333333333328</v>
      </c>
      <c r="AH666">
        <v>0</v>
      </c>
      <c r="AI666">
        <f>Tabla1_2[[#This Row],[Prima]]+Tabla1_2[[#This Row],[Censantias]]+Tabla1_2[[#This Row],[Base Minima]]+Tabla1_2[[#This Row],[Subsidio de Transporte]]</f>
        <v>1330133.3333333333</v>
      </c>
      <c r="AJ666">
        <f>Tabla1_2[[#This Row],[Pago Neto]]*24</f>
        <v>31923200</v>
      </c>
      <c r="AK666">
        <v>0</v>
      </c>
      <c r="AL666">
        <v>20000</v>
      </c>
      <c r="AM666">
        <v>15</v>
      </c>
    </row>
    <row r="667" spans="1:39" x14ac:dyDescent="0.35">
      <c r="A667" t="s">
        <v>5341</v>
      </c>
      <c r="B667" t="s">
        <v>673</v>
      </c>
      <c r="C667" s="1">
        <v>28248</v>
      </c>
      <c r="D667" t="s">
        <v>2211</v>
      </c>
      <c r="E667" t="s">
        <v>2212</v>
      </c>
      <c r="F667" t="s">
        <v>4341</v>
      </c>
      <c r="G667" t="s">
        <v>3349</v>
      </c>
      <c r="H667" s="1">
        <v>44239.982303240744</v>
      </c>
      <c r="I667" t="s">
        <v>3675</v>
      </c>
      <c r="J667">
        <v>1160000</v>
      </c>
      <c r="K667">
        <v>15</v>
      </c>
      <c r="L667">
        <f>Tabla1_2[[#This Row],[SALARIO]]/30*Tabla1_2[[#This Row],[Dias Liquidados]]</f>
        <v>580000</v>
      </c>
      <c r="M667">
        <f>Tabla1_2[[#This Row],[SALARIO]]/100*14/2</f>
        <v>81200</v>
      </c>
      <c r="N667">
        <v>4</v>
      </c>
      <c r="O667">
        <f>Tabla1_2[[#This Row],[Salario t]]*Tabla1_2[[#This Row],['# de Salarios Minimos]]</f>
        <v>2320000</v>
      </c>
      <c r="P667">
        <f>Tabla1_2[[#This Row],[Salario t]]*12</f>
        <v>6960000</v>
      </c>
      <c r="Q667">
        <v>2</v>
      </c>
      <c r="R667">
        <v>2</v>
      </c>
      <c r="S667">
        <v>50000</v>
      </c>
      <c r="T667">
        <v>250000</v>
      </c>
      <c r="U667">
        <v>5000</v>
      </c>
      <c r="V667">
        <f>Tabla1_2[[#This Row],[SALARIO]]/100*8.4</f>
        <v>97440</v>
      </c>
      <c r="W667">
        <f>Tabla1_2[[#This Row],[Seguridad social]]/2</f>
        <v>48720</v>
      </c>
      <c r="X667">
        <f>Tabla1_2[[#This Row],[Seguridad social]]-Tabla1_2[[#This Row],[salud 4%]]</f>
        <v>48720</v>
      </c>
      <c r="Y667">
        <f>Tabla1_2[[#This Row],[Base Minima]]/30*4</f>
        <v>309333.33333333331</v>
      </c>
      <c r="Z667">
        <f>Tabla1_2[[#This Row],[Fondo de Empleados]]+Tabla1_2[[#This Row],[Seguridad social]]</f>
        <v>406773.33333333331</v>
      </c>
      <c r="AA667">
        <f>Tabla1_2[[#This Row],[SALARIO]]/100*1.4</f>
        <v>16239.999999999998</v>
      </c>
      <c r="AB667">
        <f>Tabla1_2[[#This Row],[Base Minima]]/15*1.5</f>
        <v>232000</v>
      </c>
      <c r="AC667">
        <v>0</v>
      </c>
      <c r="AD667">
        <v>0</v>
      </c>
      <c r="AE667">
        <f>Tabla1_2[[#This Row],[Salario t]]/100*2</f>
        <v>11600</v>
      </c>
      <c r="AF667">
        <f>Tabla1_2[[#This Row],[Censantias]]/100*5</f>
        <v>580</v>
      </c>
      <c r="AG667">
        <f>Tabla1_2[[#This Row],[SALARIO]]/30*2</f>
        <v>77333.333333333328</v>
      </c>
      <c r="AH667">
        <v>0</v>
      </c>
      <c r="AI667">
        <f>Tabla1_2[[#This Row],[Prima]]+Tabla1_2[[#This Row],[Censantias]]+Tabla1_2[[#This Row],[Base Minima]]+Tabla1_2[[#This Row],[Subsidio de Transporte]]</f>
        <v>2490133.3333333335</v>
      </c>
      <c r="AJ667">
        <f>Tabla1_2[[#This Row],[Pago Neto]]*24</f>
        <v>59763200</v>
      </c>
      <c r="AK667">
        <v>0</v>
      </c>
      <c r="AL667">
        <v>20000</v>
      </c>
      <c r="AM667">
        <v>15</v>
      </c>
    </row>
    <row r="668" spans="1:39" x14ac:dyDescent="0.35">
      <c r="A668" t="s">
        <v>5342</v>
      </c>
      <c r="B668" t="s">
        <v>674</v>
      </c>
      <c r="C668" s="1">
        <v>30465</v>
      </c>
      <c r="D668" t="s">
        <v>1963</v>
      </c>
      <c r="E668" t="s">
        <v>2213</v>
      </c>
      <c r="F668" t="s">
        <v>4342</v>
      </c>
      <c r="G668" t="s">
        <v>3350</v>
      </c>
      <c r="H668" s="1">
        <v>42797.515879629631</v>
      </c>
      <c r="I668" t="s">
        <v>3675</v>
      </c>
      <c r="J668">
        <v>1160000</v>
      </c>
      <c r="K668">
        <v>15</v>
      </c>
      <c r="L668">
        <f>Tabla1_2[[#This Row],[SALARIO]]/30*Tabla1_2[[#This Row],[Dias Liquidados]]</f>
        <v>580000</v>
      </c>
      <c r="M668">
        <f>Tabla1_2[[#This Row],[SALARIO]]/100*14/2</f>
        <v>81200</v>
      </c>
      <c r="N668">
        <v>4</v>
      </c>
      <c r="O668">
        <f>Tabla1_2[[#This Row],[Salario t]]*Tabla1_2[[#This Row],['# de Salarios Minimos]]</f>
        <v>2320000</v>
      </c>
      <c r="P668">
        <f>Tabla1_2[[#This Row],[Salario t]]*12</f>
        <v>6960000</v>
      </c>
      <c r="Q668">
        <v>2</v>
      </c>
      <c r="R668">
        <v>2</v>
      </c>
      <c r="S668">
        <v>50000</v>
      </c>
      <c r="T668">
        <v>250000</v>
      </c>
      <c r="U668">
        <v>5000</v>
      </c>
      <c r="V668">
        <f>Tabla1_2[[#This Row],[SALARIO]]/100*8.4</f>
        <v>97440</v>
      </c>
      <c r="W668">
        <f>Tabla1_2[[#This Row],[Seguridad social]]/2</f>
        <v>48720</v>
      </c>
      <c r="X668">
        <f>Tabla1_2[[#This Row],[Seguridad social]]-Tabla1_2[[#This Row],[salud 4%]]</f>
        <v>48720</v>
      </c>
      <c r="Y668">
        <f>Tabla1_2[[#This Row],[Base Minima]]/30*4</f>
        <v>309333.33333333331</v>
      </c>
      <c r="Z668">
        <f>Tabla1_2[[#This Row],[Fondo de Empleados]]+Tabla1_2[[#This Row],[Seguridad social]]</f>
        <v>406773.33333333331</v>
      </c>
      <c r="AA668">
        <f>Tabla1_2[[#This Row],[SALARIO]]/100*1.4</f>
        <v>16239.999999999998</v>
      </c>
      <c r="AB668">
        <f>Tabla1_2[[#This Row],[Base Minima]]/15*1.5</f>
        <v>232000</v>
      </c>
      <c r="AC668">
        <v>0</v>
      </c>
      <c r="AD668">
        <v>0</v>
      </c>
      <c r="AE668">
        <f>Tabla1_2[[#This Row],[Salario t]]/100*2</f>
        <v>11600</v>
      </c>
      <c r="AF668">
        <f>Tabla1_2[[#This Row],[Censantias]]/100*5</f>
        <v>580</v>
      </c>
      <c r="AG668">
        <f>Tabla1_2[[#This Row],[SALARIO]]/30*2</f>
        <v>77333.333333333328</v>
      </c>
      <c r="AH668">
        <v>0</v>
      </c>
      <c r="AI668">
        <f>Tabla1_2[[#This Row],[Prima]]+Tabla1_2[[#This Row],[Censantias]]+Tabla1_2[[#This Row],[Base Minima]]+Tabla1_2[[#This Row],[Subsidio de Transporte]]</f>
        <v>2490133.3333333335</v>
      </c>
      <c r="AJ668">
        <f>Tabla1_2[[#This Row],[Pago Neto]]*24</f>
        <v>59763200</v>
      </c>
      <c r="AK668">
        <v>0</v>
      </c>
      <c r="AL668">
        <v>20000</v>
      </c>
      <c r="AM668">
        <v>15</v>
      </c>
    </row>
    <row r="669" spans="1:39" x14ac:dyDescent="0.35">
      <c r="A669" t="s">
        <v>5343</v>
      </c>
      <c r="B669" t="s">
        <v>675</v>
      </c>
      <c r="C669" s="1">
        <v>27448</v>
      </c>
      <c r="D669" t="s">
        <v>2214</v>
      </c>
      <c r="E669" t="s">
        <v>1963</v>
      </c>
      <c r="F669" t="s">
        <v>4343</v>
      </c>
      <c r="G669" t="s">
        <v>3351</v>
      </c>
      <c r="H669" s="1">
        <v>38850.953553240739</v>
      </c>
      <c r="I669" t="s">
        <v>3675</v>
      </c>
      <c r="J669">
        <v>1160000</v>
      </c>
      <c r="K669">
        <v>15</v>
      </c>
      <c r="L669">
        <f>Tabla1_2[[#This Row],[SALARIO]]/30*Tabla1_2[[#This Row],[Dias Liquidados]]</f>
        <v>580000</v>
      </c>
      <c r="M669">
        <f>Tabla1_2[[#This Row],[SALARIO]]/100*14/2</f>
        <v>81200</v>
      </c>
      <c r="N669">
        <v>4</v>
      </c>
      <c r="O669">
        <f>Tabla1_2[[#This Row],[Salario t]]*Tabla1_2[[#This Row],['# de Salarios Minimos]]</f>
        <v>2320000</v>
      </c>
      <c r="P669">
        <f>Tabla1_2[[#This Row],[Salario t]]*12</f>
        <v>6960000</v>
      </c>
      <c r="Q669">
        <v>2</v>
      </c>
      <c r="R669">
        <v>2</v>
      </c>
      <c r="S669">
        <v>50000</v>
      </c>
      <c r="T669">
        <v>250000</v>
      </c>
      <c r="U669">
        <v>5000</v>
      </c>
      <c r="V669">
        <f>Tabla1_2[[#This Row],[SALARIO]]/100*8.4</f>
        <v>97440</v>
      </c>
      <c r="W669">
        <f>Tabla1_2[[#This Row],[Seguridad social]]/2</f>
        <v>48720</v>
      </c>
      <c r="X669">
        <f>Tabla1_2[[#This Row],[Seguridad social]]-Tabla1_2[[#This Row],[salud 4%]]</f>
        <v>48720</v>
      </c>
      <c r="Y669">
        <f>Tabla1_2[[#This Row],[Base Minima]]/30*4</f>
        <v>309333.33333333331</v>
      </c>
      <c r="Z669">
        <f>Tabla1_2[[#This Row],[Fondo de Empleados]]+Tabla1_2[[#This Row],[Seguridad social]]</f>
        <v>406773.33333333331</v>
      </c>
      <c r="AA669">
        <f>Tabla1_2[[#This Row],[SALARIO]]/100*1.4</f>
        <v>16239.999999999998</v>
      </c>
      <c r="AB669">
        <f>Tabla1_2[[#This Row],[Base Minima]]/15*1.5</f>
        <v>232000</v>
      </c>
      <c r="AC669">
        <v>0</v>
      </c>
      <c r="AD669">
        <v>0</v>
      </c>
      <c r="AE669">
        <f>Tabla1_2[[#This Row],[Salario t]]/100*2</f>
        <v>11600</v>
      </c>
      <c r="AF669">
        <f>Tabla1_2[[#This Row],[Censantias]]/100*5</f>
        <v>580</v>
      </c>
      <c r="AG669">
        <f>Tabla1_2[[#This Row],[SALARIO]]/30*2</f>
        <v>77333.333333333328</v>
      </c>
      <c r="AH669">
        <v>0</v>
      </c>
      <c r="AI669">
        <f>Tabla1_2[[#This Row],[Prima]]+Tabla1_2[[#This Row],[Censantias]]+Tabla1_2[[#This Row],[Base Minima]]+Tabla1_2[[#This Row],[Subsidio de Transporte]]</f>
        <v>2490133.3333333335</v>
      </c>
      <c r="AJ669">
        <f>Tabla1_2[[#This Row],[Pago Neto]]*24</f>
        <v>59763200</v>
      </c>
      <c r="AK669">
        <v>0</v>
      </c>
      <c r="AL669">
        <v>20000</v>
      </c>
      <c r="AM669">
        <v>15</v>
      </c>
    </row>
    <row r="670" spans="1:39" x14ac:dyDescent="0.35">
      <c r="A670" t="s">
        <v>5344</v>
      </c>
      <c r="B670" t="s">
        <v>676</v>
      </c>
      <c r="C670" s="1">
        <v>30631</v>
      </c>
      <c r="D670" t="s">
        <v>2215</v>
      </c>
      <c r="E670" t="s">
        <v>2216</v>
      </c>
      <c r="F670" t="s">
        <v>4344</v>
      </c>
      <c r="G670" t="s">
        <v>3352</v>
      </c>
      <c r="H670" s="1">
        <v>43764.358194444445</v>
      </c>
      <c r="I670" t="s">
        <v>3673</v>
      </c>
      <c r="J670">
        <v>1160000</v>
      </c>
      <c r="K670">
        <v>15</v>
      </c>
      <c r="L670">
        <f>Tabla1_2[[#This Row],[SALARIO]]/30*Tabla1_2[[#This Row],[Dias Liquidados]]</f>
        <v>580000</v>
      </c>
      <c r="M670">
        <f>Tabla1_2[[#This Row],[SALARIO]]/100*14/2</f>
        <v>81200</v>
      </c>
      <c r="N670">
        <v>5</v>
      </c>
      <c r="O670">
        <f>Tabla1_2[[#This Row],[Salario t]]*Tabla1_2[[#This Row],['# de Salarios Minimos]]</f>
        <v>2900000</v>
      </c>
      <c r="P670">
        <f>Tabla1_2[[#This Row],[Salario t]]*12</f>
        <v>6960000</v>
      </c>
      <c r="Q670">
        <v>2</v>
      </c>
      <c r="R670">
        <v>2</v>
      </c>
      <c r="S670">
        <v>50000</v>
      </c>
      <c r="T670">
        <v>250000</v>
      </c>
      <c r="U670">
        <v>5000</v>
      </c>
      <c r="V670">
        <f>Tabla1_2[[#This Row],[SALARIO]]/100*8.4</f>
        <v>97440</v>
      </c>
      <c r="W670">
        <f>Tabla1_2[[#This Row],[Seguridad social]]/2</f>
        <v>48720</v>
      </c>
      <c r="X670">
        <f>Tabla1_2[[#This Row],[Seguridad social]]-Tabla1_2[[#This Row],[salud 4%]]</f>
        <v>48720</v>
      </c>
      <c r="Y670">
        <f>Tabla1_2[[#This Row],[Base Minima]]/30*4</f>
        <v>386666.66666666669</v>
      </c>
      <c r="Z670">
        <f>Tabla1_2[[#This Row],[Fondo de Empleados]]+Tabla1_2[[#This Row],[Seguridad social]]</f>
        <v>484106.66666666669</v>
      </c>
      <c r="AA670">
        <f>Tabla1_2[[#This Row],[SALARIO]]/100*1.4</f>
        <v>16239.999999999998</v>
      </c>
      <c r="AB670">
        <f>Tabla1_2[[#This Row],[Base Minima]]/15*1.5</f>
        <v>290000</v>
      </c>
      <c r="AC670">
        <v>0</v>
      </c>
      <c r="AD670">
        <v>0</v>
      </c>
      <c r="AE670">
        <f>Tabla1_2[[#This Row],[Salario t]]/100*2</f>
        <v>11600</v>
      </c>
      <c r="AF670">
        <f>Tabla1_2[[#This Row],[Censantias]]/100*5</f>
        <v>580</v>
      </c>
      <c r="AG670">
        <f>Tabla1_2[[#This Row],[SALARIO]]/30*2</f>
        <v>77333.333333333328</v>
      </c>
      <c r="AH670">
        <v>0</v>
      </c>
      <c r="AI670">
        <f>Tabla1_2[[#This Row],[Prima]]+Tabla1_2[[#This Row],[Censantias]]+Tabla1_2[[#This Row],[Base Minima]]+Tabla1_2[[#This Row],[Subsidio de Transporte]]</f>
        <v>3070133.3333333335</v>
      </c>
      <c r="AJ670">
        <f>Tabla1_2[[#This Row],[Pago Neto]]*24</f>
        <v>73683200</v>
      </c>
      <c r="AK670">
        <v>0</v>
      </c>
      <c r="AL670">
        <v>20000</v>
      </c>
      <c r="AM670">
        <v>15</v>
      </c>
    </row>
    <row r="671" spans="1:39" x14ac:dyDescent="0.35">
      <c r="A671" t="s">
        <v>5345</v>
      </c>
      <c r="B671" t="s">
        <v>677</v>
      </c>
      <c r="C671" s="1">
        <v>27150</v>
      </c>
      <c r="D671" t="s">
        <v>1963</v>
      </c>
      <c r="E671" t="s">
        <v>2217</v>
      </c>
      <c r="F671" t="s">
        <v>4345</v>
      </c>
      <c r="G671" t="s">
        <v>3353</v>
      </c>
      <c r="H671" s="1">
        <v>42838.912395833337</v>
      </c>
      <c r="I671" t="s">
        <v>3671</v>
      </c>
      <c r="J671">
        <v>1160000</v>
      </c>
      <c r="K671">
        <v>15</v>
      </c>
      <c r="L671">
        <f>Tabla1_2[[#This Row],[SALARIO]]/30*Tabla1_2[[#This Row],[Dias Liquidados]]</f>
        <v>580000</v>
      </c>
      <c r="M671">
        <f>Tabla1_2[[#This Row],[SALARIO]]/100*14/2</f>
        <v>81200</v>
      </c>
      <c r="N671">
        <v>5</v>
      </c>
      <c r="O671">
        <f>Tabla1_2[[#This Row],[Salario t]]*Tabla1_2[[#This Row],['# de Salarios Minimos]]</f>
        <v>2900000</v>
      </c>
      <c r="P671">
        <f>Tabla1_2[[#This Row],[Salario t]]*12</f>
        <v>6960000</v>
      </c>
      <c r="Q671">
        <v>2</v>
      </c>
      <c r="R671">
        <v>2</v>
      </c>
      <c r="S671">
        <v>50000</v>
      </c>
      <c r="T671">
        <v>250000</v>
      </c>
      <c r="U671">
        <v>5000</v>
      </c>
      <c r="V671">
        <f>Tabla1_2[[#This Row],[SALARIO]]/100*8.4</f>
        <v>97440</v>
      </c>
      <c r="W671">
        <f>Tabla1_2[[#This Row],[Seguridad social]]/2</f>
        <v>48720</v>
      </c>
      <c r="X671">
        <f>Tabla1_2[[#This Row],[Seguridad social]]-Tabla1_2[[#This Row],[salud 4%]]</f>
        <v>48720</v>
      </c>
      <c r="Y671">
        <f>Tabla1_2[[#This Row],[Base Minima]]/30*4</f>
        <v>386666.66666666669</v>
      </c>
      <c r="Z671">
        <f>Tabla1_2[[#This Row],[Fondo de Empleados]]+Tabla1_2[[#This Row],[Seguridad social]]</f>
        <v>484106.66666666669</v>
      </c>
      <c r="AA671">
        <f>Tabla1_2[[#This Row],[SALARIO]]/100*1.4</f>
        <v>16239.999999999998</v>
      </c>
      <c r="AB671">
        <f>Tabla1_2[[#This Row],[Base Minima]]/15*1.5</f>
        <v>290000</v>
      </c>
      <c r="AC671">
        <v>0</v>
      </c>
      <c r="AD671">
        <v>0</v>
      </c>
      <c r="AE671">
        <f>Tabla1_2[[#This Row],[Salario t]]/100*2</f>
        <v>11600</v>
      </c>
      <c r="AF671">
        <f>Tabla1_2[[#This Row],[Censantias]]/100*5</f>
        <v>580</v>
      </c>
      <c r="AG671">
        <f>Tabla1_2[[#This Row],[SALARIO]]/30*2</f>
        <v>77333.333333333328</v>
      </c>
      <c r="AH671">
        <v>0</v>
      </c>
      <c r="AI671">
        <f>Tabla1_2[[#This Row],[Prima]]+Tabla1_2[[#This Row],[Censantias]]+Tabla1_2[[#This Row],[Base Minima]]+Tabla1_2[[#This Row],[Subsidio de Transporte]]</f>
        <v>3070133.3333333335</v>
      </c>
      <c r="AJ671">
        <f>Tabla1_2[[#This Row],[Pago Neto]]*24</f>
        <v>73683200</v>
      </c>
      <c r="AK671">
        <v>0</v>
      </c>
      <c r="AL671">
        <v>20000</v>
      </c>
      <c r="AM671">
        <v>15</v>
      </c>
    </row>
    <row r="672" spans="1:39" x14ac:dyDescent="0.35">
      <c r="A672" t="s">
        <v>5346</v>
      </c>
      <c r="B672" t="s">
        <v>678</v>
      </c>
      <c r="C672" s="1">
        <v>26242</v>
      </c>
      <c r="D672" t="s">
        <v>2218</v>
      </c>
      <c r="E672" t="s">
        <v>1963</v>
      </c>
      <c r="F672" t="s">
        <v>4346</v>
      </c>
      <c r="G672" t="s">
        <v>3354</v>
      </c>
      <c r="H672" s="1">
        <v>44045.210659722223</v>
      </c>
      <c r="I672" t="s">
        <v>3674</v>
      </c>
      <c r="J672">
        <v>1160000</v>
      </c>
      <c r="K672">
        <v>15</v>
      </c>
      <c r="L672">
        <f>Tabla1_2[[#This Row],[SALARIO]]/30*Tabla1_2[[#This Row],[Dias Liquidados]]</f>
        <v>580000</v>
      </c>
      <c r="M672">
        <f>Tabla1_2[[#This Row],[SALARIO]]/100*14/2</f>
        <v>81200</v>
      </c>
      <c r="N672">
        <v>6</v>
      </c>
      <c r="O672">
        <f>Tabla1_2[[#This Row],[Salario t]]*Tabla1_2[[#This Row],['# de Salarios Minimos]]</f>
        <v>3480000</v>
      </c>
      <c r="P672">
        <f>Tabla1_2[[#This Row],[Salario t]]*12</f>
        <v>6960000</v>
      </c>
      <c r="Q672">
        <v>2</v>
      </c>
      <c r="R672">
        <v>2</v>
      </c>
      <c r="S672">
        <v>50000</v>
      </c>
      <c r="T672">
        <v>250000</v>
      </c>
      <c r="U672">
        <v>5000</v>
      </c>
      <c r="V672">
        <f>Tabla1_2[[#This Row],[SALARIO]]/100*8.4</f>
        <v>97440</v>
      </c>
      <c r="W672">
        <f>Tabla1_2[[#This Row],[Seguridad social]]/2</f>
        <v>48720</v>
      </c>
      <c r="X672">
        <f>Tabla1_2[[#This Row],[Seguridad social]]-Tabla1_2[[#This Row],[salud 4%]]</f>
        <v>48720</v>
      </c>
      <c r="Y672">
        <f>Tabla1_2[[#This Row],[Base Minima]]/30*4</f>
        <v>464000</v>
      </c>
      <c r="Z672">
        <f>Tabla1_2[[#This Row],[Fondo de Empleados]]+Tabla1_2[[#This Row],[Seguridad social]]</f>
        <v>561440</v>
      </c>
      <c r="AA672">
        <f>Tabla1_2[[#This Row],[SALARIO]]/100*1.4</f>
        <v>16239.999999999998</v>
      </c>
      <c r="AB672">
        <f>Tabla1_2[[#This Row],[Base Minima]]/15*1.5</f>
        <v>348000</v>
      </c>
      <c r="AC672">
        <v>0</v>
      </c>
      <c r="AD672">
        <v>0</v>
      </c>
      <c r="AE672">
        <f>Tabla1_2[[#This Row],[Salario t]]/100*2</f>
        <v>11600</v>
      </c>
      <c r="AF672">
        <f>Tabla1_2[[#This Row],[Censantias]]/100*5</f>
        <v>580</v>
      </c>
      <c r="AG672">
        <f>Tabla1_2[[#This Row],[SALARIO]]/30*2</f>
        <v>77333.333333333328</v>
      </c>
      <c r="AH672">
        <v>0</v>
      </c>
      <c r="AI672">
        <f>Tabla1_2[[#This Row],[Prima]]+Tabla1_2[[#This Row],[Censantias]]+Tabla1_2[[#This Row],[Base Minima]]+Tabla1_2[[#This Row],[Subsidio de Transporte]]</f>
        <v>3650133.3333333335</v>
      </c>
      <c r="AJ672">
        <f>Tabla1_2[[#This Row],[Pago Neto]]*24</f>
        <v>87603200</v>
      </c>
      <c r="AK672">
        <v>0</v>
      </c>
      <c r="AL672">
        <v>20000</v>
      </c>
      <c r="AM672">
        <v>15</v>
      </c>
    </row>
    <row r="673" spans="1:39" x14ac:dyDescent="0.35">
      <c r="A673" t="s">
        <v>5347</v>
      </c>
      <c r="B673" t="s">
        <v>679</v>
      </c>
      <c r="C673" s="1">
        <v>27925</v>
      </c>
      <c r="D673" t="s">
        <v>2219</v>
      </c>
      <c r="E673" t="s">
        <v>2220</v>
      </c>
      <c r="F673" t="s">
        <v>4347</v>
      </c>
      <c r="G673" t="s">
        <v>3355</v>
      </c>
      <c r="H673" s="1">
        <v>44175.83766203704</v>
      </c>
      <c r="I673" t="s">
        <v>3671</v>
      </c>
      <c r="J673">
        <v>1160000</v>
      </c>
      <c r="K673">
        <v>15</v>
      </c>
      <c r="L673">
        <f>Tabla1_2[[#This Row],[SALARIO]]/30*Tabla1_2[[#This Row],[Dias Liquidados]]</f>
        <v>580000</v>
      </c>
      <c r="M673">
        <f>Tabla1_2[[#This Row],[SALARIO]]/100*14/2</f>
        <v>81200</v>
      </c>
      <c r="N673">
        <v>6</v>
      </c>
      <c r="O673">
        <f>Tabla1_2[[#This Row],[Salario t]]*Tabla1_2[[#This Row],['# de Salarios Minimos]]</f>
        <v>3480000</v>
      </c>
      <c r="P673">
        <f>Tabla1_2[[#This Row],[Salario t]]*12</f>
        <v>6960000</v>
      </c>
      <c r="Q673">
        <v>2</v>
      </c>
      <c r="R673">
        <v>2</v>
      </c>
      <c r="S673">
        <v>50000</v>
      </c>
      <c r="T673">
        <v>250000</v>
      </c>
      <c r="U673">
        <v>5000</v>
      </c>
      <c r="V673">
        <f>Tabla1_2[[#This Row],[SALARIO]]/100*8.4</f>
        <v>97440</v>
      </c>
      <c r="W673">
        <f>Tabla1_2[[#This Row],[Seguridad social]]/2</f>
        <v>48720</v>
      </c>
      <c r="X673">
        <f>Tabla1_2[[#This Row],[Seguridad social]]-Tabla1_2[[#This Row],[salud 4%]]</f>
        <v>48720</v>
      </c>
      <c r="Y673">
        <f>Tabla1_2[[#This Row],[Base Minima]]/30*4</f>
        <v>464000</v>
      </c>
      <c r="Z673">
        <f>Tabla1_2[[#This Row],[Fondo de Empleados]]+Tabla1_2[[#This Row],[Seguridad social]]</f>
        <v>561440</v>
      </c>
      <c r="AA673">
        <f>Tabla1_2[[#This Row],[SALARIO]]/100*1.4</f>
        <v>16239.999999999998</v>
      </c>
      <c r="AB673">
        <f>Tabla1_2[[#This Row],[Base Minima]]/15*1.5</f>
        <v>348000</v>
      </c>
      <c r="AC673">
        <v>0</v>
      </c>
      <c r="AD673">
        <v>0</v>
      </c>
      <c r="AE673">
        <f>Tabla1_2[[#This Row],[Salario t]]/100*2</f>
        <v>11600</v>
      </c>
      <c r="AF673">
        <f>Tabla1_2[[#This Row],[Censantias]]/100*5</f>
        <v>580</v>
      </c>
      <c r="AG673">
        <f>Tabla1_2[[#This Row],[SALARIO]]/30*2</f>
        <v>77333.333333333328</v>
      </c>
      <c r="AH673">
        <v>0</v>
      </c>
      <c r="AI673">
        <f>Tabla1_2[[#This Row],[Prima]]+Tabla1_2[[#This Row],[Censantias]]+Tabla1_2[[#This Row],[Base Minima]]+Tabla1_2[[#This Row],[Subsidio de Transporte]]</f>
        <v>3650133.3333333335</v>
      </c>
      <c r="AJ673">
        <f>Tabla1_2[[#This Row],[Pago Neto]]*24</f>
        <v>87603200</v>
      </c>
      <c r="AK673">
        <v>0</v>
      </c>
      <c r="AL673">
        <v>20000</v>
      </c>
      <c r="AM673">
        <v>15</v>
      </c>
    </row>
    <row r="674" spans="1:39" x14ac:dyDescent="0.35">
      <c r="A674" t="s">
        <v>5348</v>
      </c>
      <c r="B674" t="s">
        <v>680</v>
      </c>
      <c r="C674" s="1">
        <v>27985</v>
      </c>
      <c r="D674" t="s">
        <v>1963</v>
      </c>
      <c r="E674" t="s">
        <v>2221</v>
      </c>
      <c r="F674" t="s">
        <v>4348</v>
      </c>
      <c r="G674" t="s">
        <v>3356</v>
      </c>
      <c r="H674" s="1">
        <v>39929.033761574072</v>
      </c>
      <c r="I674" t="s">
        <v>3671</v>
      </c>
      <c r="J674">
        <v>1160000</v>
      </c>
      <c r="K674">
        <v>15</v>
      </c>
      <c r="L674">
        <f>Tabla1_2[[#This Row],[SALARIO]]/30*Tabla1_2[[#This Row],[Dias Liquidados]]</f>
        <v>580000</v>
      </c>
      <c r="M674">
        <f>Tabla1_2[[#This Row],[SALARIO]]/100*14/2</f>
        <v>81200</v>
      </c>
      <c r="N674">
        <v>4</v>
      </c>
      <c r="O674">
        <f>Tabla1_2[[#This Row],[Salario t]]*Tabla1_2[[#This Row],['# de Salarios Minimos]]</f>
        <v>2320000</v>
      </c>
      <c r="P674">
        <f>Tabla1_2[[#This Row],[Salario t]]*12</f>
        <v>6960000</v>
      </c>
      <c r="Q674">
        <v>2</v>
      </c>
      <c r="R674">
        <v>2</v>
      </c>
      <c r="S674">
        <v>50000</v>
      </c>
      <c r="T674">
        <v>250000</v>
      </c>
      <c r="U674">
        <v>5000</v>
      </c>
      <c r="V674">
        <f>Tabla1_2[[#This Row],[SALARIO]]/100*8.4</f>
        <v>97440</v>
      </c>
      <c r="W674">
        <f>Tabla1_2[[#This Row],[Seguridad social]]/2</f>
        <v>48720</v>
      </c>
      <c r="X674">
        <f>Tabla1_2[[#This Row],[Seguridad social]]-Tabla1_2[[#This Row],[salud 4%]]</f>
        <v>48720</v>
      </c>
      <c r="Y674">
        <f>Tabla1_2[[#This Row],[Base Minima]]/30*4</f>
        <v>309333.33333333331</v>
      </c>
      <c r="Z674">
        <f>Tabla1_2[[#This Row],[Fondo de Empleados]]+Tabla1_2[[#This Row],[Seguridad social]]</f>
        <v>406773.33333333331</v>
      </c>
      <c r="AA674">
        <f>Tabla1_2[[#This Row],[SALARIO]]/100*1.4</f>
        <v>16239.999999999998</v>
      </c>
      <c r="AB674">
        <f>Tabla1_2[[#This Row],[Base Minima]]/15*1.5</f>
        <v>232000</v>
      </c>
      <c r="AC674">
        <v>0</v>
      </c>
      <c r="AD674">
        <v>0</v>
      </c>
      <c r="AE674">
        <f>Tabla1_2[[#This Row],[Salario t]]/100*2</f>
        <v>11600</v>
      </c>
      <c r="AF674">
        <f>Tabla1_2[[#This Row],[Censantias]]/100*5</f>
        <v>580</v>
      </c>
      <c r="AG674">
        <f>Tabla1_2[[#This Row],[SALARIO]]/30*2</f>
        <v>77333.333333333328</v>
      </c>
      <c r="AH674">
        <v>0</v>
      </c>
      <c r="AI674">
        <f>Tabla1_2[[#This Row],[Prima]]+Tabla1_2[[#This Row],[Censantias]]+Tabla1_2[[#This Row],[Base Minima]]+Tabla1_2[[#This Row],[Subsidio de Transporte]]</f>
        <v>2490133.3333333335</v>
      </c>
      <c r="AJ674">
        <f>Tabla1_2[[#This Row],[Pago Neto]]*24</f>
        <v>59763200</v>
      </c>
      <c r="AK674">
        <v>0</v>
      </c>
      <c r="AL674">
        <v>20000</v>
      </c>
      <c r="AM674">
        <v>15</v>
      </c>
    </row>
    <row r="675" spans="1:39" x14ac:dyDescent="0.35">
      <c r="A675" t="s">
        <v>5349</v>
      </c>
      <c r="B675" t="s">
        <v>681</v>
      </c>
      <c r="C675" s="1">
        <v>28127</v>
      </c>
      <c r="D675" t="s">
        <v>2222</v>
      </c>
      <c r="E675" t="s">
        <v>1963</v>
      </c>
      <c r="F675" t="s">
        <v>4349</v>
      </c>
      <c r="G675" t="s">
        <v>3357</v>
      </c>
      <c r="H675" s="1">
        <v>41843.33284722222</v>
      </c>
      <c r="I675" t="s">
        <v>3673</v>
      </c>
      <c r="J675">
        <v>1160000</v>
      </c>
      <c r="K675">
        <v>15</v>
      </c>
      <c r="L675">
        <f>Tabla1_2[[#This Row],[SALARIO]]/30*Tabla1_2[[#This Row],[Dias Liquidados]]</f>
        <v>580000</v>
      </c>
      <c r="M675">
        <f>Tabla1_2[[#This Row],[SALARIO]]/100*14/2</f>
        <v>81200</v>
      </c>
      <c r="N675">
        <v>4</v>
      </c>
      <c r="O675">
        <f>Tabla1_2[[#This Row],[Salario t]]*Tabla1_2[[#This Row],['# de Salarios Minimos]]</f>
        <v>2320000</v>
      </c>
      <c r="P675">
        <f>Tabla1_2[[#This Row],[Salario t]]*12</f>
        <v>6960000</v>
      </c>
      <c r="Q675">
        <v>2</v>
      </c>
      <c r="R675">
        <v>2</v>
      </c>
      <c r="S675">
        <v>50000</v>
      </c>
      <c r="T675">
        <v>250000</v>
      </c>
      <c r="U675">
        <v>5000</v>
      </c>
      <c r="V675">
        <f>Tabla1_2[[#This Row],[SALARIO]]/100*8.4</f>
        <v>97440</v>
      </c>
      <c r="W675">
        <f>Tabla1_2[[#This Row],[Seguridad social]]/2</f>
        <v>48720</v>
      </c>
      <c r="X675">
        <f>Tabla1_2[[#This Row],[Seguridad social]]-Tabla1_2[[#This Row],[salud 4%]]</f>
        <v>48720</v>
      </c>
      <c r="Y675">
        <f>Tabla1_2[[#This Row],[Base Minima]]/30*4</f>
        <v>309333.33333333331</v>
      </c>
      <c r="Z675">
        <f>Tabla1_2[[#This Row],[Fondo de Empleados]]+Tabla1_2[[#This Row],[Seguridad social]]</f>
        <v>406773.33333333331</v>
      </c>
      <c r="AA675">
        <f>Tabla1_2[[#This Row],[SALARIO]]/100*1.4</f>
        <v>16239.999999999998</v>
      </c>
      <c r="AB675">
        <f>Tabla1_2[[#This Row],[Base Minima]]/15*1.5</f>
        <v>232000</v>
      </c>
      <c r="AC675">
        <v>0</v>
      </c>
      <c r="AD675">
        <v>0</v>
      </c>
      <c r="AE675">
        <f>Tabla1_2[[#This Row],[Salario t]]/100*2</f>
        <v>11600</v>
      </c>
      <c r="AF675">
        <f>Tabla1_2[[#This Row],[Censantias]]/100*5</f>
        <v>580</v>
      </c>
      <c r="AG675">
        <f>Tabla1_2[[#This Row],[SALARIO]]/30*2</f>
        <v>77333.333333333328</v>
      </c>
      <c r="AH675">
        <v>0</v>
      </c>
      <c r="AI675">
        <f>Tabla1_2[[#This Row],[Prima]]+Tabla1_2[[#This Row],[Censantias]]+Tabla1_2[[#This Row],[Base Minima]]+Tabla1_2[[#This Row],[Subsidio de Transporte]]</f>
        <v>2490133.3333333335</v>
      </c>
      <c r="AJ675">
        <f>Tabla1_2[[#This Row],[Pago Neto]]*24</f>
        <v>59763200</v>
      </c>
      <c r="AK675">
        <v>0</v>
      </c>
      <c r="AL675">
        <v>20000</v>
      </c>
      <c r="AM675">
        <v>15</v>
      </c>
    </row>
    <row r="676" spans="1:39" x14ac:dyDescent="0.35">
      <c r="A676" t="s">
        <v>5350</v>
      </c>
      <c r="B676" t="s">
        <v>682</v>
      </c>
      <c r="C676" s="1">
        <v>35881</v>
      </c>
      <c r="D676" t="s">
        <v>2223</v>
      </c>
      <c r="E676" t="s">
        <v>2224</v>
      </c>
      <c r="F676" t="s">
        <v>4350</v>
      </c>
      <c r="G676" t="s">
        <v>3358</v>
      </c>
      <c r="H676" s="1">
        <v>39306.225011574075</v>
      </c>
      <c r="I676" t="s">
        <v>3675</v>
      </c>
      <c r="J676">
        <v>1160000</v>
      </c>
      <c r="K676">
        <v>15</v>
      </c>
      <c r="L676">
        <f>Tabla1_2[[#This Row],[SALARIO]]/30*Tabla1_2[[#This Row],[Dias Liquidados]]</f>
        <v>580000</v>
      </c>
      <c r="M676">
        <f>Tabla1_2[[#This Row],[SALARIO]]/100*14/2</f>
        <v>81200</v>
      </c>
      <c r="N676">
        <v>5</v>
      </c>
      <c r="O676">
        <f>Tabla1_2[[#This Row],[Salario t]]*Tabla1_2[[#This Row],['# de Salarios Minimos]]</f>
        <v>2900000</v>
      </c>
      <c r="P676">
        <f>Tabla1_2[[#This Row],[Salario t]]*12</f>
        <v>6960000</v>
      </c>
      <c r="Q676">
        <v>2</v>
      </c>
      <c r="R676">
        <v>2</v>
      </c>
      <c r="S676">
        <v>50000</v>
      </c>
      <c r="T676">
        <v>250000</v>
      </c>
      <c r="U676">
        <v>5000</v>
      </c>
      <c r="V676">
        <f>Tabla1_2[[#This Row],[SALARIO]]/100*8.4</f>
        <v>97440</v>
      </c>
      <c r="W676">
        <f>Tabla1_2[[#This Row],[Seguridad social]]/2</f>
        <v>48720</v>
      </c>
      <c r="X676">
        <f>Tabla1_2[[#This Row],[Seguridad social]]-Tabla1_2[[#This Row],[salud 4%]]</f>
        <v>48720</v>
      </c>
      <c r="Y676">
        <f>Tabla1_2[[#This Row],[Base Minima]]/30*4</f>
        <v>386666.66666666669</v>
      </c>
      <c r="Z676">
        <f>Tabla1_2[[#This Row],[Fondo de Empleados]]+Tabla1_2[[#This Row],[Seguridad social]]</f>
        <v>484106.66666666669</v>
      </c>
      <c r="AA676">
        <f>Tabla1_2[[#This Row],[SALARIO]]/100*1.4</f>
        <v>16239.999999999998</v>
      </c>
      <c r="AB676">
        <f>Tabla1_2[[#This Row],[Base Minima]]/15*1.5</f>
        <v>290000</v>
      </c>
      <c r="AC676">
        <v>0</v>
      </c>
      <c r="AD676">
        <v>0</v>
      </c>
      <c r="AE676">
        <f>Tabla1_2[[#This Row],[Salario t]]/100*2</f>
        <v>11600</v>
      </c>
      <c r="AF676">
        <f>Tabla1_2[[#This Row],[Censantias]]/100*5</f>
        <v>580</v>
      </c>
      <c r="AG676">
        <f>Tabla1_2[[#This Row],[SALARIO]]/30*2</f>
        <v>77333.333333333328</v>
      </c>
      <c r="AH676">
        <v>0</v>
      </c>
      <c r="AI676">
        <f>Tabla1_2[[#This Row],[Prima]]+Tabla1_2[[#This Row],[Censantias]]+Tabla1_2[[#This Row],[Base Minima]]+Tabla1_2[[#This Row],[Subsidio de Transporte]]</f>
        <v>3070133.3333333335</v>
      </c>
      <c r="AJ676">
        <f>Tabla1_2[[#This Row],[Pago Neto]]*24</f>
        <v>73683200</v>
      </c>
      <c r="AK676">
        <v>0</v>
      </c>
      <c r="AL676">
        <v>20000</v>
      </c>
      <c r="AM676">
        <v>15</v>
      </c>
    </row>
    <row r="677" spans="1:39" x14ac:dyDescent="0.35">
      <c r="A677" t="s">
        <v>5351</v>
      </c>
      <c r="B677" t="s">
        <v>683</v>
      </c>
      <c r="C677" s="1">
        <v>28092</v>
      </c>
      <c r="D677" t="s">
        <v>1963</v>
      </c>
      <c r="E677" t="s">
        <v>2225</v>
      </c>
      <c r="F677" t="s">
        <v>4351</v>
      </c>
      <c r="G677" t="s">
        <v>3359</v>
      </c>
      <c r="H677" s="1">
        <v>42477.303460648145</v>
      </c>
      <c r="I677" t="s">
        <v>3673</v>
      </c>
      <c r="J677">
        <v>1160000</v>
      </c>
      <c r="K677">
        <v>15</v>
      </c>
      <c r="L677">
        <f>Tabla1_2[[#This Row],[SALARIO]]/30*Tabla1_2[[#This Row],[Dias Liquidados]]</f>
        <v>580000</v>
      </c>
      <c r="M677">
        <f>Tabla1_2[[#This Row],[SALARIO]]/100*14/2</f>
        <v>81200</v>
      </c>
      <c r="N677">
        <v>5</v>
      </c>
      <c r="O677">
        <f>Tabla1_2[[#This Row],[Salario t]]*Tabla1_2[[#This Row],['# de Salarios Minimos]]</f>
        <v>2900000</v>
      </c>
      <c r="P677">
        <f>Tabla1_2[[#This Row],[Salario t]]*12</f>
        <v>6960000</v>
      </c>
      <c r="Q677">
        <v>2</v>
      </c>
      <c r="R677">
        <v>2</v>
      </c>
      <c r="S677">
        <v>50000</v>
      </c>
      <c r="T677">
        <v>250000</v>
      </c>
      <c r="U677">
        <v>5000</v>
      </c>
      <c r="V677">
        <f>Tabla1_2[[#This Row],[SALARIO]]/100*8.4</f>
        <v>97440</v>
      </c>
      <c r="W677">
        <f>Tabla1_2[[#This Row],[Seguridad social]]/2</f>
        <v>48720</v>
      </c>
      <c r="X677">
        <f>Tabla1_2[[#This Row],[Seguridad social]]-Tabla1_2[[#This Row],[salud 4%]]</f>
        <v>48720</v>
      </c>
      <c r="Y677">
        <f>Tabla1_2[[#This Row],[Base Minima]]/30*4</f>
        <v>386666.66666666669</v>
      </c>
      <c r="Z677">
        <f>Tabla1_2[[#This Row],[Fondo de Empleados]]+Tabla1_2[[#This Row],[Seguridad social]]</f>
        <v>484106.66666666669</v>
      </c>
      <c r="AA677">
        <f>Tabla1_2[[#This Row],[SALARIO]]/100*1.4</f>
        <v>16239.999999999998</v>
      </c>
      <c r="AB677">
        <f>Tabla1_2[[#This Row],[Base Minima]]/15*1.5</f>
        <v>290000</v>
      </c>
      <c r="AC677">
        <v>0</v>
      </c>
      <c r="AD677">
        <v>0</v>
      </c>
      <c r="AE677">
        <f>Tabla1_2[[#This Row],[Salario t]]/100*2</f>
        <v>11600</v>
      </c>
      <c r="AF677">
        <f>Tabla1_2[[#This Row],[Censantias]]/100*5</f>
        <v>580</v>
      </c>
      <c r="AG677">
        <f>Tabla1_2[[#This Row],[SALARIO]]/30*2</f>
        <v>77333.333333333328</v>
      </c>
      <c r="AH677">
        <v>0</v>
      </c>
      <c r="AI677">
        <f>Tabla1_2[[#This Row],[Prima]]+Tabla1_2[[#This Row],[Censantias]]+Tabla1_2[[#This Row],[Base Minima]]+Tabla1_2[[#This Row],[Subsidio de Transporte]]</f>
        <v>3070133.3333333335</v>
      </c>
      <c r="AJ677">
        <f>Tabla1_2[[#This Row],[Pago Neto]]*24</f>
        <v>73683200</v>
      </c>
      <c r="AK677">
        <v>0</v>
      </c>
      <c r="AL677">
        <v>20000</v>
      </c>
      <c r="AM677">
        <v>15</v>
      </c>
    </row>
    <row r="678" spans="1:39" x14ac:dyDescent="0.35">
      <c r="A678" t="s">
        <v>5352</v>
      </c>
      <c r="B678" t="s">
        <v>684</v>
      </c>
      <c r="C678" s="1">
        <v>31624</v>
      </c>
      <c r="D678" t="s">
        <v>2226</v>
      </c>
      <c r="E678" t="s">
        <v>1963</v>
      </c>
      <c r="F678" t="s">
        <v>4352</v>
      </c>
      <c r="G678" t="s">
        <v>3360</v>
      </c>
      <c r="H678" s="1">
        <v>39493.355381944442</v>
      </c>
      <c r="I678" t="s">
        <v>3672</v>
      </c>
      <c r="J678">
        <v>1160000</v>
      </c>
      <c r="K678">
        <v>15</v>
      </c>
      <c r="L678">
        <f>Tabla1_2[[#This Row],[SALARIO]]/30*Tabla1_2[[#This Row],[Dias Liquidados]]</f>
        <v>580000</v>
      </c>
      <c r="M678">
        <f>Tabla1_2[[#This Row],[SALARIO]]/100*14/2</f>
        <v>81200</v>
      </c>
      <c r="N678">
        <v>6</v>
      </c>
      <c r="O678">
        <f>Tabla1_2[[#This Row],[Salario t]]*Tabla1_2[[#This Row],['# de Salarios Minimos]]</f>
        <v>3480000</v>
      </c>
      <c r="P678">
        <f>Tabla1_2[[#This Row],[Salario t]]*12</f>
        <v>6960000</v>
      </c>
      <c r="Q678">
        <v>2</v>
      </c>
      <c r="R678">
        <v>2</v>
      </c>
      <c r="S678">
        <v>50000</v>
      </c>
      <c r="T678">
        <v>250000</v>
      </c>
      <c r="U678">
        <v>5000</v>
      </c>
      <c r="V678">
        <f>Tabla1_2[[#This Row],[SALARIO]]/100*8.4</f>
        <v>97440</v>
      </c>
      <c r="W678">
        <f>Tabla1_2[[#This Row],[Seguridad social]]/2</f>
        <v>48720</v>
      </c>
      <c r="X678">
        <f>Tabla1_2[[#This Row],[Seguridad social]]-Tabla1_2[[#This Row],[salud 4%]]</f>
        <v>48720</v>
      </c>
      <c r="Y678">
        <f>Tabla1_2[[#This Row],[Base Minima]]/30*4</f>
        <v>464000</v>
      </c>
      <c r="Z678">
        <f>Tabla1_2[[#This Row],[Fondo de Empleados]]+Tabla1_2[[#This Row],[Seguridad social]]</f>
        <v>561440</v>
      </c>
      <c r="AA678">
        <f>Tabla1_2[[#This Row],[SALARIO]]/100*1.4</f>
        <v>16239.999999999998</v>
      </c>
      <c r="AB678">
        <f>Tabla1_2[[#This Row],[Base Minima]]/15*1.5</f>
        <v>348000</v>
      </c>
      <c r="AC678">
        <v>0</v>
      </c>
      <c r="AD678">
        <v>0</v>
      </c>
      <c r="AE678">
        <f>Tabla1_2[[#This Row],[Salario t]]/100*2</f>
        <v>11600</v>
      </c>
      <c r="AF678">
        <f>Tabla1_2[[#This Row],[Censantias]]/100*5</f>
        <v>580</v>
      </c>
      <c r="AG678">
        <f>Tabla1_2[[#This Row],[SALARIO]]/30*2</f>
        <v>77333.333333333328</v>
      </c>
      <c r="AH678">
        <v>0</v>
      </c>
      <c r="AI678">
        <f>Tabla1_2[[#This Row],[Prima]]+Tabla1_2[[#This Row],[Censantias]]+Tabla1_2[[#This Row],[Base Minima]]+Tabla1_2[[#This Row],[Subsidio de Transporte]]</f>
        <v>3650133.3333333335</v>
      </c>
      <c r="AJ678">
        <f>Tabla1_2[[#This Row],[Pago Neto]]*24</f>
        <v>87603200</v>
      </c>
      <c r="AK678">
        <v>0</v>
      </c>
      <c r="AL678">
        <v>20000</v>
      </c>
      <c r="AM678">
        <v>15</v>
      </c>
    </row>
    <row r="679" spans="1:39" x14ac:dyDescent="0.35">
      <c r="A679" t="s">
        <v>5353</v>
      </c>
      <c r="B679" t="s">
        <v>685</v>
      </c>
      <c r="C679" s="1">
        <v>34199</v>
      </c>
      <c r="D679" t="s">
        <v>2227</v>
      </c>
      <c r="E679" t="s">
        <v>2228</v>
      </c>
      <c r="F679" t="s">
        <v>4353</v>
      </c>
      <c r="G679" t="s">
        <v>3361</v>
      </c>
      <c r="H679" s="1">
        <v>39082.134189814817</v>
      </c>
      <c r="I679" t="s">
        <v>3672</v>
      </c>
      <c r="J679">
        <v>1160000</v>
      </c>
      <c r="K679">
        <v>15</v>
      </c>
      <c r="L679">
        <f>Tabla1_2[[#This Row],[SALARIO]]/30*Tabla1_2[[#This Row],[Dias Liquidados]]</f>
        <v>580000</v>
      </c>
      <c r="M679">
        <f>Tabla1_2[[#This Row],[SALARIO]]/100*14/2</f>
        <v>81200</v>
      </c>
      <c r="N679">
        <v>6</v>
      </c>
      <c r="O679">
        <f>Tabla1_2[[#This Row],[Salario t]]*Tabla1_2[[#This Row],['# de Salarios Minimos]]</f>
        <v>3480000</v>
      </c>
      <c r="P679">
        <f>Tabla1_2[[#This Row],[Salario t]]*12</f>
        <v>6960000</v>
      </c>
      <c r="Q679">
        <v>2</v>
      </c>
      <c r="R679">
        <v>2</v>
      </c>
      <c r="S679">
        <v>50000</v>
      </c>
      <c r="T679">
        <v>250000</v>
      </c>
      <c r="U679">
        <v>5000</v>
      </c>
      <c r="V679">
        <f>Tabla1_2[[#This Row],[SALARIO]]/100*8.4</f>
        <v>97440</v>
      </c>
      <c r="W679">
        <f>Tabla1_2[[#This Row],[Seguridad social]]/2</f>
        <v>48720</v>
      </c>
      <c r="X679">
        <f>Tabla1_2[[#This Row],[Seguridad social]]-Tabla1_2[[#This Row],[salud 4%]]</f>
        <v>48720</v>
      </c>
      <c r="Y679">
        <f>Tabla1_2[[#This Row],[Base Minima]]/30*4</f>
        <v>464000</v>
      </c>
      <c r="Z679">
        <f>Tabla1_2[[#This Row],[Fondo de Empleados]]+Tabla1_2[[#This Row],[Seguridad social]]</f>
        <v>561440</v>
      </c>
      <c r="AA679">
        <f>Tabla1_2[[#This Row],[SALARIO]]/100*1.4</f>
        <v>16239.999999999998</v>
      </c>
      <c r="AB679">
        <f>Tabla1_2[[#This Row],[Base Minima]]/15*1.5</f>
        <v>348000</v>
      </c>
      <c r="AC679">
        <v>0</v>
      </c>
      <c r="AD679">
        <v>0</v>
      </c>
      <c r="AE679">
        <f>Tabla1_2[[#This Row],[Salario t]]/100*2</f>
        <v>11600</v>
      </c>
      <c r="AF679">
        <f>Tabla1_2[[#This Row],[Censantias]]/100*5</f>
        <v>580</v>
      </c>
      <c r="AG679">
        <f>Tabla1_2[[#This Row],[SALARIO]]/30*2</f>
        <v>77333.333333333328</v>
      </c>
      <c r="AH679">
        <v>0</v>
      </c>
      <c r="AI679">
        <f>Tabla1_2[[#This Row],[Prima]]+Tabla1_2[[#This Row],[Censantias]]+Tabla1_2[[#This Row],[Base Minima]]+Tabla1_2[[#This Row],[Subsidio de Transporte]]</f>
        <v>3650133.3333333335</v>
      </c>
      <c r="AJ679">
        <f>Tabla1_2[[#This Row],[Pago Neto]]*24</f>
        <v>87603200</v>
      </c>
      <c r="AK679">
        <v>0</v>
      </c>
      <c r="AL679">
        <v>20000</v>
      </c>
      <c r="AM679">
        <v>15</v>
      </c>
    </row>
    <row r="680" spans="1:39" x14ac:dyDescent="0.35">
      <c r="A680" t="s">
        <v>5354</v>
      </c>
      <c r="B680" t="s">
        <v>686</v>
      </c>
      <c r="C680" s="1">
        <v>27368</v>
      </c>
      <c r="D680" t="s">
        <v>1963</v>
      </c>
      <c r="E680" t="s">
        <v>2229</v>
      </c>
      <c r="F680" t="s">
        <v>4354</v>
      </c>
      <c r="G680" t="s">
        <v>3362</v>
      </c>
      <c r="H680" s="1">
        <v>40536.733946759261</v>
      </c>
      <c r="I680" t="s">
        <v>3673</v>
      </c>
      <c r="J680">
        <v>1160000</v>
      </c>
      <c r="K680">
        <v>15</v>
      </c>
      <c r="L680">
        <f>Tabla1_2[[#This Row],[SALARIO]]/30*Tabla1_2[[#This Row],[Dias Liquidados]]</f>
        <v>580000</v>
      </c>
      <c r="M680">
        <f>Tabla1_2[[#This Row],[SALARIO]]/100*14/2</f>
        <v>81200</v>
      </c>
      <c r="N680">
        <v>1</v>
      </c>
      <c r="O680">
        <f>Tabla1_2[[#This Row],[Salario t]]*Tabla1_2[[#This Row],['# de Salarios Minimos]]</f>
        <v>580000</v>
      </c>
      <c r="P680">
        <f>Tabla1_2[[#This Row],[Salario t]]*12</f>
        <v>6960000</v>
      </c>
      <c r="Q680">
        <v>2</v>
      </c>
      <c r="R680">
        <v>2</v>
      </c>
      <c r="S680">
        <v>50000</v>
      </c>
      <c r="T680">
        <v>250000</v>
      </c>
      <c r="U680">
        <v>5000</v>
      </c>
      <c r="V680">
        <f>Tabla1_2[[#This Row],[SALARIO]]/100*8.4</f>
        <v>97440</v>
      </c>
      <c r="W680">
        <f>Tabla1_2[[#This Row],[Seguridad social]]/2</f>
        <v>48720</v>
      </c>
      <c r="X680">
        <f>Tabla1_2[[#This Row],[Seguridad social]]-Tabla1_2[[#This Row],[salud 4%]]</f>
        <v>48720</v>
      </c>
      <c r="Y680">
        <f>Tabla1_2[[#This Row],[Base Minima]]/30*4</f>
        <v>77333.333333333328</v>
      </c>
      <c r="Z680">
        <f>Tabla1_2[[#This Row],[Fondo de Empleados]]+Tabla1_2[[#This Row],[Seguridad social]]</f>
        <v>174773.33333333331</v>
      </c>
      <c r="AA680">
        <f>Tabla1_2[[#This Row],[SALARIO]]/100*1.4</f>
        <v>16239.999999999998</v>
      </c>
      <c r="AB680">
        <f>Tabla1_2[[#This Row],[Base Minima]]/15*1.5</f>
        <v>58000</v>
      </c>
      <c r="AC680">
        <v>0</v>
      </c>
      <c r="AD680">
        <v>0</v>
      </c>
      <c r="AE680">
        <f>Tabla1_2[[#This Row],[Salario t]]/100*2</f>
        <v>11600</v>
      </c>
      <c r="AF680">
        <f>Tabla1_2[[#This Row],[Censantias]]/100*5</f>
        <v>580</v>
      </c>
      <c r="AG680">
        <f>Tabla1_2[[#This Row],[SALARIO]]/30*2</f>
        <v>77333.333333333328</v>
      </c>
      <c r="AH680">
        <v>0</v>
      </c>
      <c r="AI680">
        <f>Tabla1_2[[#This Row],[Prima]]+Tabla1_2[[#This Row],[Censantias]]+Tabla1_2[[#This Row],[Base Minima]]+Tabla1_2[[#This Row],[Subsidio de Transporte]]</f>
        <v>750133.33333333337</v>
      </c>
      <c r="AJ680">
        <f>Tabla1_2[[#This Row],[Pago Neto]]*24</f>
        <v>18003200</v>
      </c>
      <c r="AK680">
        <v>0</v>
      </c>
      <c r="AL680">
        <v>20000</v>
      </c>
      <c r="AM680">
        <v>15</v>
      </c>
    </row>
    <row r="681" spans="1:39" x14ac:dyDescent="0.35">
      <c r="A681" t="s">
        <v>5355</v>
      </c>
      <c r="B681" t="s">
        <v>687</v>
      </c>
      <c r="C681" s="1">
        <v>35829</v>
      </c>
      <c r="D681" t="s">
        <v>2230</v>
      </c>
      <c r="E681" t="s">
        <v>1963</v>
      </c>
      <c r="F681" t="s">
        <v>4355</v>
      </c>
      <c r="G681" t="s">
        <v>3363</v>
      </c>
      <c r="H681" s="1">
        <v>39202.26053240741</v>
      </c>
      <c r="I681" t="s">
        <v>3675</v>
      </c>
      <c r="J681">
        <v>1160000</v>
      </c>
      <c r="K681">
        <v>15</v>
      </c>
      <c r="L681">
        <f>Tabla1_2[[#This Row],[SALARIO]]/30*Tabla1_2[[#This Row],[Dias Liquidados]]</f>
        <v>580000</v>
      </c>
      <c r="M681">
        <f>Tabla1_2[[#This Row],[SALARIO]]/100*14/2</f>
        <v>81200</v>
      </c>
      <c r="N681">
        <v>1</v>
      </c>
      <c r="O681">
        <f>Tabla1_2[[#This Row],[Salario t]]*Tabla1_2[[#This Row],['# de Salarios Minimos]]</f>
        <v>580000</v>
      </c>
      <c r="P681">
        <f>Tabla1_2[[#This Row],[Salario t]]*12</f>
        <v>6960000</v>
      </c>
      <c r="Q681">
        <v>2</v>
      </c>
      <c r="R681">
        <v>2</v>
      </c>
      <c r="S681">
        <v>50000</v>
      </c>
      <c r="T681">
        <v>250000</v>
      </c>
      <c r="U681">
        <v>5000</v>
      </c>
      <c r="V681">
        <f>Tabla1_2[[#This Row],[SALARIO]]/100*8.4</f>
        <v>97440</v>
      </c>
      <c r="W681">
        <f>Tabla1_2[[#This Row],[Seguridad social]]/2</f>
        <v>48720</v>
      </c>
      <c r="X681">
        <f>Tabla1_2[[#This Row],[Seguridad social]]-Tabla1_2[[#This Row],[salud 4%]]</f>
        <v>48720</v>
      </c>
      <c r="Y681">
        <f>Tabla1_2[[#This Row],[Base Minima]]/30*4</f>
        <v>77333.333333333328</v>
      </c>
      <c r="Z681">
        <f>Tabla1_2[[#This Row],[Fondo de Empleados]]+Tabla1_2[[#This Row],[Seguridad social]]</f>
        <v>174773.33333333331</v>
      </c>
      <c r="AA681">
        <f>Tabla1_2[[#This Row],[SALARIO]]/100*1.4</f>
        <v>16239.999999999998</v>
      </c>
      <c r="AB681">
        <f>Tabla1_2[[#This Row],[Base Minima]]/15*1.5</f>
        <v>58000</v>
      </c>
      <c r="AC681">
        <v>0</v>
      </c>
      <c r="AD681">
        <v>0</v>
      </c>
      <c r="AE681">
        <f>Tabla1_2[[#This Row],[Salario t]]/100*2</f>
        <v>11600</v>
      </c>
      <c r="AF681">
        <f>Tabla1_2[[#This Row],[Censantias]]/100*5</f>
        <v>580</v>
      </c>
      <c r="AG681">
        <f>Tabla1_2[[#This Row],[SALARIO]]/30*2</f>
        <v>77333.333333333328</v>
      </c>
      <c r="AH681">
        <v>0</v>
      </c>
      <c r="AI681">
        <f>Tabla1_2[[#This Row],[Prima]]+Tabla1_2[[#This Row],[Censantias]]+Tabla1_2[[#This Row],[Base Minima]]+Tabla1_2[[#This Row],[Subsidio de Transporte]]</f>
        <v>750133.33333333337</v>
      </c>
      <c r="AJ681">
        <f>Tabla1_2[[#This Row],[Pago Neto]]*24</f>
        <v>18003200</v>
      </c>
      <c r="AK681">
        <v>0</v>
      </c>
      <c r="AL681">
        <v>20000</v>
      </c>
      <c r="AM681">
        <v>15</v>
      </c>
    </row>
    <row r="682" spans="1:39" x14ac:dyDescent="0.35">
      <c r="A682" t="s">
        <v>5356</v>
      </c>
      <c r="B682" t="s">
        <v>688</v>
      </c>
      <c r="C682" s="1">
        <v>25705</v>
      </c>
      <c r="D682" t="s">
        <v>2231</v>
      </c>
      <c r="E682" t="s">
        <v>2232</v>
      </c>
      <c r="F682" t="s">
        <v>4356</v>
      </c>
      <c r="G682" t="s">
        <v>3364</v>
      </c>
      <c r="H682" s="1">
        <v>39576.140636574077</v>
      </c>
      <c r="I682" t="s">
        <v>3674</v>
      </c>
      <c r="J682">
        <v>1160000</v>
      </c>
      <c r="K682">
        <v>15</v>
      </c>
      <c r="L682">
        <f>Tabla1_2[[#This Row],[SALARIO]]/30*Tabla1_2[[#This Row],[Dias Liquidados]]</f>
        <v>580000</v>
      </c>
      <c r="M682">
        <f>Tabla1_2[[#This Row],[SALARIO]]/100*14/2</f>
        <v>81200</v>
      </c>
      <c r="N682">
        <v>1</v>
      </c>
      <c r="O682">
        <f>Tabla1_2[[#This Row],[Salario t]]*Tabla1_2[[#This Row],['# de Salarios Minimos]]</f>
        <v>580000</v>
      </c>
      <c r="P682">
        <f>Tabla1_2[[#This Row],[Salario t]]*12</f>
        <v>6960000</v>
      </c>
      <c r="Q682">
        <v>2</v>
      </c>
      <c r="R682">
        <v>2</v>
      </c>
      <c r="S682">
        <v>50000</v>
      </c>
      <c r="T682">
        <v>250000</v>
      </c>
      <c r="U682">
        <v>5000</v>
      </c>
      <c r="V682">
        <f>Tabla1_2[[#This Row],[SALARIO]]/100*8.4</f>
        <v>97440</v>
      </c>
      <c r="W682">
        <f>Tabla1_2[[#This Row],[Seguridad social]]/2</f>
        <v>48720</v>
      </c>
      <c r="X682">
        <f>Tabla1_2[[#This Row],[Seguridad social]]-Tabla1_2[[#This Row],[salud 4%]]</f>
        <v>48720</v>
      </c>
      <c r="Y682">
        <f>Tabla1_2[[#This Row],[Base Minima]]/30*4</f>
        <v>77333.333333333328</v>
      </c>
      <c r="Z682">
        <f>Tabla1_2[[#This Row],[Fondo de Empleados]]+Tabla1_2[[#This Row],[Seguridad social]]</f>
        <v>174773.33333333331</v>
      </c>
      <c r="AA682">
        <f>Tabla1_2[[#This Row],[SALARIO]]/100*1.4</f>
        <v>16239.999999999998</v>
      </c>
      <c r="AB682">
        <f>Tabla1_2[[#This Row],[Base Minima]]/15*1.5</f>
        <v>58000</v>
      </c>
      <c r="AC682">
        <v>0</v>
      </c>
      <c r="AD682">
        <v>0</v>
      </c>
      <c r="AE682">
        <f>Tabla1_2[[#This Row],[Salario t]]/100*2</f>
        <v>11600</v>
      </c>
      <c r="AF682">
        <f>Tabla1_2[[#This Row],[Censantias]]/100*5</f>
        <v>580</v>
      </c>
      <c r="AG682">
        <f>Tabla1_2[[#This Row],[SALARIO]]/30*2</f>
        <v>77333.333333333328</v>
      </c>
      <c r="AH682">
        <v>0</v>
      </c>
      <c r="AI682">
        <f>Tabla1_2[[#This Row],[Prima]]+Tabla1_2[[#This Row],[Censantias]]+Tabla1_2[[#This Row],[Base Minima]]+Tabla1_2[[#This Row],[Subsidio de Transporte]]</f>
        <v>750133.33333333337</v>
      </c>
      <c r="AJ682">
        <f>Tabla1_2[[#This Row],[Pago Neto]]*24</f>
        <v>18003200</v>
      </c>
      <c r="AK682">
        <v>0</v>
      </c>
      <c r="AL682">
        <v>20000</v>
      </c>
      <c r="AM682">
        <v>15</v>
      </c>
    </row>
    <row r="683" spans="1:39" x14ac:dyDescent="0.35">
      <c r="A683" t="s">
        <v>5357</v>
      </c>
      <c r="B683" t="s">
        <v>689</v>
      </c>
      <c r="C683" s="1">
        <v>30501</v>
      </c>
      <c r="D683" t="s">
        <v>1963</v>
      </c>
      <c r="E683" t="s">
        <v>2233</v>
      </c>
      <c r="F683" t="s">
        <v>4357</v>
      </c>
      <c r="G683" t="s">
        <v>3365</v>
      </c>
      <c r="H683" s="1">
        <v>39117.768773148149</v>
      </c>
      <c r="I683" t="s">
        <v>3674</v>
      </c>
      <c r="J683">
        <v>1160000</v>
      </c>
      <c r="K683">
        <v>15</v>
      </c>
      <c r="L683">
        <f>Tabla1_2[[#This Row],[SALARIO]]/30*Tabla1_2[[#This Row],[Dias Liquidados]]</f>
        <v>580000</v>
      </c>
      <c r="M683">
        <f>Tabla1_2[[#This Row],[SALARIO]]/100*14/2</f>
        <v>81200</v>
      </c>
      <c r="N683">
        <v>1</v>
      </c>
      <c r="O683">
        <f>Tabla1_2[[#This Row],[Salario t]]*Tabla1_2[[#This Row],['# de Salarios Minimos]]</f>
        <v>580000</v>
      </c>
      <c r="P683">
        <f>Tabla1_2[[#This Row],[Salario t]]*12</f>
        <v>6960000</v>
      </c>
      <c r="Q683">
        <v>2</v>
      </c>
      <c r="R683">
        <v>2</v>
      </c>
      <c r="S683">
        <v>50000</v>
      </c>
      <c r="T683">
        <v>250000</v>
      </c>
      <c r="U683">
        <v>5000</v>
      </c>
      <c r="V683">
        <f>Tabla1_2[[#This Row],[SALARIO]]/100*8.4</f>
        <v>97440</v>
      </c>
      <c r="W683">
        <f>Tabla1_2[[#This Row],[Seguridad social]]/2</f>
        <v>48720</v>
      </c>
      <c r="X683">
        <f>Tabla1_2[[#This Row],[Seguridad social]]-Tabla1_2[[#This Row],[salud 4%]]</f>
        <v>48720</v>
      </c>
      <c r="Y683">
        <f>Tabla1_2[[#This Row],[Base Minima]]/30*4</f>
        <v>77333.333333333328</v>
      </c>
      <c r="Z683">
        <f>Tabla1_2[[#This Row],[Fondo de Empleados]]+Tabla1_2[[#This Row],[Seguridad social]]</f>
        <v>174773.33333333331</v>
      </c>
      <c r="AA683">
        <f>Tabla1_2[[#This Row],[SALARIO]]/100*1.4</f>
        <v>16239.999999999998</v>
      </c>
      <c r="AB683">
        <f>Tabla1_2[[#This Row],[Base Minima]]/15*1.5</f>
        <v>58000</v>
      </c>
      <c r="AC683">
        <v>0</v>
      </c>
      <c r="AD683">
        <v>0</v>
      </c>
      <c r="AE683">
        <f>Tabla1_2[[#This Row],[Salario t]]/100*2</f>
        <v>11600</v>
      </c>
      <c r="AF683">
        <f>Tabla1_2[[#This Row],[Censantias]]/100*5</f>
        <v>580</v>
      </c>
      <c r="AG683">
        <f>Tabla1_2[[#This Row],[SALARIO]]/30*2</f>
        <v>77333.333333333328</v>
      </c>
      <c r="AH683">
        <v>0</v>
      </c>
      <c r="AI683">
        <f>Tabla1_2[[#This Row],[Prima]]+Tabla1_2[[#This Row],[Censantias]]+Tabla1_2[[#This Row],[Base Minima]]+Tabla1_2[[#This Row],[Subsidio de Transporte]]</f>
        <v>750133.33333333337</v>
      </c>
      <c r="AJ683">
        <f>Tabla1_2[[#This Row],[Pago Neto]]*24</f>
        <v>18003200</v>
      </c>
      <c r="AK683">
        <v>0</v>
      </c>
      <c r="AL683">
        <v>20000</v>
      </c>
      <c r="AM683">
        <v>15</v>
      </c>
    </row>
    <row r="684" spans="1:39" x14ac:dyDescent="0.35">
      <c r="A684" t="s">
        <v>5358</v>
      </c>
      <c r="B684" t="s">
        <v>690</v>
      </c>
      <c r="C684" s="1">
        <v>32308</v>
      </c>
      <c r="D684" t="s">
        <v>2234</v>
      </c>
      <c r="E684" t="s">
        <v>1963</v>
      </c>
      <c r="F684" t="s">
        <v>4358</v>
      </c>
      <c r="G684" t="s">
        <v>3366</v>
      </c>
      <c r="H684" s="1">
        <v>38927.117256944446</v>
      </c>
      <c r="I684" t="s">
        <v>3673</v>
      </c>
      <c r="J684">
        <v>1160000</v>
      </c>
      <c r="K684">
        <v>15</v>
      </c>
      <c r="L684">
        <f>Tabla1_2[[#This Row],[SALARIO]]/30*Tabla1_2[[#This Row],[Dias Liquidados]]</f>
        <v>580000</v>
      </c>
      <c r="M684">
        <f>Tabla1_2[[#This Row],[SALARIO]]/100*14/2</f>
        <v>81200</v>
      </c>
      <c r="N684">
        <v>1</v>
      </c>
      <c r="O684">
        <f>Tabla1_2[[#This Row],[Salario t]]*Tabla1_2[[#This Row],['# de Salarios Minimos]]</f>
        <v>580000</v>
      </c>
      <c r="P684">
        <f>Tabla1_2[[#This Row],[Salario t]]*12</f>
        <v>6960000</v>
      </c>
      <c r="Q684">
        <v>2</v>
      </c>
      <c r="R684">
        <v>2</v>
      </c>
      <c r="S684">
        <v>50000</v>
      </c>
      <c r="T684">
        <v>250000</v>
      </c>
      <c r="U684">
        <v>5000</v>
      </c>
      <c r="V684">
        <f>Tabla1_2[[#This Row],[SALARIO]]/100*8.4</f>
        <v>97440</v>
      </c>
      <c r="W684">
        <f>Tabla1_2[[#This Row],[Seguridad social]]/2</f>
        <v>48720</v>
      </c>
      <c r="X684">
        <f>Tabla1_2[[#This Row],[Seguridad social]]-Tabla1_2[[#This Row],[salud 4%]]</f>
        <v>48720</v>
      </c>
      <c r="Y684">
        <f>Tabla1_2[[#This Row],[Base Minima]]/30*4</f>
        <v>77333.333333333328</v>
      </c>
      <c r="Z684">
        <f>Tabla1_2[[#This Row],[Fondo de Empleados]]+Tabla1_2[[#This Row],[Seguridad social]]</f>
        <v>174773.33333333331</v>
      </c>
      <c r="AA684">
        <f>Tabla1_2[[#This Row],[SALARIO]]/100*1.4</f>
        <v>16239.999999999998</v>
      </c>
      <c r="AB684">
        <f>Tabla1_2[[#This Row],[Base Minima]]/15*1.5</f>
        <v>58000</v>
      </c>
      <c r="AC684">
        <v>0</v>
      </c>
      <c r="AD684">
        <v>0</v>
      </c>
      <c r="AE684">
        <f>Tabla1_2[[#This Row],[Salario t]]/100*2</f>
        <v>11600</v>
      </c>
      <c r="AF684">
        <f>Tabla1_2[[#This Row],[Censantias]]/100*5</f>
        <v>580</v>
      </c>
      <c r="AG684">
        <f>Tabla1_2[[#This Row],[SALARIO]]/30*2</f>
        <v>77333.333333333328</v>
      </c>
      <c r="AH684">
        <v>0</v>
      </c>
      <c r="AI684">
        <f>Tabla1_2[[#This Row],[Prima]]+Tabla1_2[[#This Row],[Censantias]]+Tabla1_2[[#This Row],[Base Minima]]+Tabla1_2[[#This Row],[Subsidio de Transporte]]</f>
        <v>750133.33333333337</v>
      </c>
      <c r="AJ684">
        <f>Tabla1_2[[#This Row],[Pago Neto]]*24</f>
        <v>18003200</v>
      </c>
      <c r="AK684">
        <v>0</v>
      </c>
      <c r="AL684">
        <v>20000</v>
      </c>
      <c r="AM684">
        <v>15</v>
      </c>
    </row>
    <row r="685" spans="1:39" x14ac:dyDescent="0.35">
      <c r="A685" t="s">
        <v>5359</v>
      </c>
      <c r="B685" t="s">
        <v>691</v>
      </c>
      <c r="C685" s="1">
        <v>28490</v>
      </c>
      <c r="D685" t="s">
        <v>2235</v>
      </c>
      <c r="E685" t="s">
        <v>2236</v>
      </c>
      <c r="F685" t="s">
        <v>4359</v>
      </c>
      <c r="G685" t="s">
        <v>3367</v>
      </c>
      <c r="H685" s="1">
        <v>44270.88008101852</v>
      </c>
      <c r="I685" t="s">
        <v>3675</v>
      </c>
      <c r="J685">
        <v>1160000</v>
      </c>
      <c r="K685">
        <v>15</v>
      </c>
      <c r="L685">
        <f>Tabla1_2[[#This Row],[SALARIO]]/30*Tabla1_2[[#This Row],[Dias Liquidados]]</f>
        <v>580000</v>
      </c>
      <c r="M685">
        <f>Tabla1_2[[#This Row],[SALARIO]]/100*14/2</f>
        <v>81200</v>
      </c>
      <c r="N685">
        <v>2</v>
      </c>
      <c r="O685">
        <f>Tabla1_2[[#This Row],[Salario t]]*Tabla1_2[[#This Row],['# de Salarios Minimos]]</f>
        <v>1160000</v>
      </c>
      <c r="P685">
        <f>Tabla1_2[[#This Row],[Salario t]]*12</f>
        <v>6960000</v>
      </c>
      <c r="Q685">
        <v>2</v>
      </c>
      <c r="R685">
        <v>2</v>
      </c>
      <c r="S685">
        <v>50000</v>
      </c>
      <c r="T685">
        <v>250000</v>
      </c>
      <c r="U685">
        <v>5000</v>
      </c>
      <c r="V685">
        <f>Tabla1_2[[#This Row],[SALARIO]]/100*8.4</f>
        <v>97440</v>
      </c>
      <c r="W685">
        <f>Tabla1_2[[#This Row],[Seguridad social]]/2</f>
        <v>48720</v>
      </c>
      <c r="X685">
        <f>Tabla1_2[[#This Row],[Seguridad social]]-Tabla1_2[[#This Row],[salud 4%]]</f>
        <v>48720</v>
      </c>
      <c r="Y685">
        <f>Tabla1_2[[#This Row],[Base Minima]]/30*4</f>
        <v>154666.66666666666</v>
      </c>
      <c r="Z685">
        <f>Tabla1_2[[#This Row],[Fondo de Empleados]]+Tabla1_2[[#This Row],[Seguridad social]]</f>
        <v>252106.66666666666</v>
      </c>
      <c r="AA685">
        <f>Tabla1_2[[#This Row],[SALARIO]]/100*1.4</f>
        <v>16239.999999999998</v>
      </c>
      <c r="AB685">
        <f>Tabla1_2[[#This Row],[Base Minima]]/15*1.5</f>
        <v>116000</v>
      </c>
      <c r="AC685">
        <v>0</v>
      </c>
      <c r="AD685">
        <v>0</v>
      </c>
      <c r="AE685">
        <f>Tabla1_2[[#This Row],[Salario t]]/100*2</f>
        <v>11600</v>
      </c>
      <c r="AF685">
        <f>Tabla1_2[[#This Row],[Censantias]]/100*5</f>
        <v>580</v>
      </c>
      <c r="AG685">
        <f>Tabla1_2[[#This Row],[SALARIO]]/30*2</f>
        <v>77333.333333333328</v>
      </c>
      <c r="AH685">
        <v>0</v>
      </c>
      <c r="AI685">
        <f>Tabla1_2[[#This Row],[Prima]]+Tabla1_2[[#This Row],[Censantias]]+Tabla1_2[[#This Row],[Base Minima]]+Tabla1_2[[#This Row],[Subsidio de Transporte]]</f>
        <v>1330133.3333333333</v>
      </c>
      <c r="AJ685">
        <f>Tabla1_2[[#This Row],[Pago Neto]]*24</f>
        <v>31923200</v>
      </c>
      <c r="AK685">
        <v>0</v>
      </c>
      <c r="AL685">
        <v>20000</v>
      </c>
      <c r="AM685">
        <v>15</v>
      </c>
    </row>
    <row r="686" spans="1:39" x14ac:dyDescent="0.35">
      <c r="A686" t="s">
        <v>5360</v>
      </c>
      <c r="B686" t="s">
        <v>692</v>
      </c>
      <c r="C686" s="1">
        <v>31019</v>
      </c>
      <c r="D686" t="s">
        <v>1963</v>
      </c>
      <c r="E686" t="s">
        <v>2237</v>
      </c>
      <c r="F686" t="s">
        <v>4360</v>
      </c>
      <c r="G686" t="s">
        <v>3368</v>
      </c>
      <c r="H686" s="1">
        <v>40194.405706018515</v>
      </c>
      <c r="I686" t="s">
        <v>3674</v>
      </c>
      <c r="J686">
        <v>1160000</v>
      </c>
      <c r="K686">
        <v>15</v>
      </c>
      <c r="L686">
        <f>Tabla1_2[[#This Row],[SALARIO]]/30*Tabla1_2[[#This Row],[Dias Liquidados]]</f>
        <v>580000</v>
      </c>
      <c r="M686">
        <f>Tabla1_2[[#This Row],[SALARIO]]/100*14/2</f>
        <v>81200</v>
      </c>
      <c r="N686">
        <v>2</v>
      </c>
      <c r="O686">
        <f>Tabla1_2[[#This Row],[Salario t]]*Tabla1_2[[#This Row],['# de Salarios Minimos]]</f>
        <v>1160000</v>
      </c>
      <c r="P686">
        <f>Tabla1_2[[#This Row],[Salario t]]*12</f>
        <v>6960000</v>
      </c>
      <c r="Q686">
        <v>2</v>
      </c>
      <c r="R686">
        <v>2</v>
      </c>
      <c r="S686">
        <v>50000</v>
      </c>
      <c r="T686">
        <v>250000</v>
      </c>
      <c r="U686">
        <v>5000</v>
      </c>
      <c r="V686">
        <f>Tabla1_2[[#This Row],[SALARIO]]/100*8.4</f>
        <v>97440</v>
      </c>
      <c r="W686">
        <f>Tabla1_2[[#This Row],[Seguridad social]]/2</f>
        <v>48720</v>
      </c>
      <c r="X686">
        <f>Tabla1_2[[#This Row],[Seguridad social]]-Tabla1_2[[#This Row],[salud 4%]]</f>
        <v>48720</v>
      </c>
      <c r="Y686">
        <f>Tabla1_2[[#This Row],[Base Minima]]/30*4</f>
        <v>154666.66666666666</v>
      </c>
      <c r="Z686">
        <f>Tabla1_2[[#This Row],[Fondo de Empleados]]+Tabla1_2[[#This Row],[Seguridad social]]</f>
        <v>252106.66666666666</v>
      </c>
      <c r="AA686">
        <f>Tabla1_2[[#This Row],[SALARIO]]/100*1.4</f>
        <v>16239.999999999998</v>
      </c>
      <c r="AB686">
        <f>Tabla1_2[[#This Row],[Base Minima]]/15*1.5</f>
        <v>116000</v>
      </c>
      <c r="AC686">
        <v>0</v>
      </c>
      <c r="AD686">
        <v>0</v>
      </c>
      <c r="AE686">
        <f>Tabla1_2[[#This Row],[Salario t]]/100*2</f>
        <v>11600</v>
      </c>
      <c r="AF686">
        <f>Tabla1_2[[#This Row],[Censantias]]/100*5</f>
        <v>580</v>
      </c>
      <c r="AG686">
        <f>Tabla1_2[[#This Row],[SALARIO]]/30*2</f>
        <v>77333.333333333328</v>
      </c>
      <c r="AH686">
        <v>0</v>
      </c>
      <c r="AI686">
        <f>Tabla1_2[[#This Row],[Prima]]+Tabla1_2[[#This Row],[Censantias]]+Tabla1_2[[#This Row],[Base Minima]]+Tabla1_2[[#This Row],[Subsidio de Transporte]]</f>
        <v>1330133.3333333333</v>
      </c>
      <c r="AJ686">
        <f>Tabla1_2[[#This Row],[Pago Neto]]*24</f>
        <v>31923200</v>
      </c>
      <c r="AK686">
        <v>0</v>
      </c>
      <c r="AL686">
        <v>20000</v>
      </c>
      <c r="AM686">
        <v>15</v>
      </c>
    </row>
    <row r="687" spans="1:39" x14ac:dyDescent="0.35">
      <c r="A687" t="s">
        <v>5361</v>
      </c>
      <c r="B687" t="s">
        <v>693</v>
      </c>
      <c r="C687" s="1">
        <v>26418</v>
      </c>
      <c r="D687" t="s">
        <v>2238</v>
      </c>
      <c r="E687" t="s">
        <v>1963</v>
      </c>
      <c r="F687" t="s">
        <v>4361</v>
      </c>
      <c r="G687" t="s">
        <v>3369</v>
      </c>
      <c r="H687" s="1">
        <v>42177.801053240742</v>
      </c>
      <c r="I687" t="s">
        <v>3672</v>
      </c>
      <c r="J687">
        <v>1160000</v>
      </c>
      <c r="K687">
        <v>15</v>
      </c>
      <c r="L687">
        <f>Tabla1_2[[#This Row],[SALARIO]]/30*Tabla1_2[[#This Row],[Dias Liquidados]]</f>
        <v>580000</v>
      </c>
      <c r="M687">
        <f>Tabla1_2[[#This Row],[SALARIO]]/100*14/2</f>
        <v>81200</v>
      </c>
      <c r="N687">
        <v>2</v>
      </c>
      <c r="O687">
        <f>Tabla1_2[[#This Row],[Salario t]]*Tabla1_2[[#This Row],['# de Salarios Minimos]]</f>
        <v>1160000</v>
      </c>
      <c r="P687">
        <f>Tabla1_2[[#This Row],[Salario t]]*12</f>
        <v>6960000</v>
      </c>
      <c r="Q687">
        <v>2</v>
      </c>
      <c r="R687">
        <v>2</v>
      </c>
      <c r="S687">
        <v>50000</v>
      </c>
      <c r="T687">
        <v>250000</v>
      </c>
      <c r="U687">
        <v>5000</v>
      </c>
      <c r="V687">
        <f>Tabla1_2[[#This Row],[SALARIO]]/100*8.4</f>
        <v>97440</v>
      </c>
      <c r="W687">
        <f>Tabla1_2[[#This Row],[Seguridad social]]/2</f>
        <v>48720</v>
      </c>
      <c r="X687">
        <f>Tabla1_2[[#This Row],[Seguridad social]]-Tabla1_2[[#This Row],[salud 4%]]</f>
        <v>48720</v>
      </c>
      <c r="Y687">
        <f>Tabla1_2[[#This Row],[Base Minima]]/30*4</f>
        <v>154666.66666666666</v>
      </c>
      <c r="Z687">
        <f>Tabla1_2[[#This Row],[Fondo de Empleados]]+Tabla1_2[[#This Row],[Seguridad social]]</f>
        <v>252106.66666666666</v>
      </c>
      <c r="AA687">
        <f>Tabla1_2[[#This Row],[SALARIO]]/100*1.4</f>
        <v>16239.999999999998</v>
      </c>
      <c r="AB687">
        <f>Tabla1_2[[#This Row],[Base Minima]]/15*1.5</f>
        <v>116000</v>
      </c>
      <c r="AC687">
        <v>0</v>
      </c>
      <c r="AD687">
        <v>0</v>
      </c>
      <c r="AE687">
        <f>Tabla1_2[[#This Row],[Salario t]]/100*2</f>
        <v>11600</v>
      </c>
      <c r="AF687">
        <f>Tabla1_2[[#This Row],[Censantias]]/100*5</f>
        <v>580</v>
      </c>
      <c r="AG687">
        <f>Tabla1_2[[#This Row],[SALARIO]]/30*2</f>
        <v>77333.333333333328</v>
      </c>
      <c r="AH687">
        <v>0</v>
      </c>
      <c r="AI687">
        <f>Tabla1_2[[#This Row],[Prima]]+Tabla1_2[[#This Row],[Censantias]]+Tabla1_2[[#This Row],[Base Minima]]+Tabla1_2[[#This Row],[Subsidio de Transporte]]</f>
        <v>1330133.3333333333</v>
      </c>
      <c r="AJ687">
        <f>Tabla1_2[[#This Row],[Pago Neto]]*24</f>
        <v>31923200</v>
      </c>
      <c r="AK687">
        <v>0</v>
      </c>
      <c r="AL687">
        <v>20000</v>
      </c>
      <c r="AM687">
        <v>15</v>
      </c>
    </row>
    <row r="688" spans="1:39" x14ac:dyDescent="0.35">
      <c r="A688" t="s">
        <v>5362</v>
      </c>
      <c r="B688" t="s">
        <v>694</v>
      </c>
      <c r="C688" s="1">
        <v>31039</v>
      </c>
      <c r="D688" t="s">
        <v>2239</v>
      </c>
      <c r="E688" t="s">
        <v>2240</v>
      </c>
      <c r="F688" t="s">
        <v>4362</v>
      </c>
      <c r="G688" t="s">
        <v>3370</v>
      </c>
      <c r="H688" s="1">
        <v>42404.738368055558</v>
      </c>
      <c r="I688" t="s">
        <v>3675</v>
      </c>
      <c r="J688">
        <v>1160000</v>
      </c>
      <c r="K688">
        <v>15</v>
      </c>
      <c r="L688">
        <f>Tabla1_2[[#This Row],[SALARIO]]/30*Tabla1_2[[#This Row],[Dias Liquidados]]</f>
        <v>580000</v>
      </c>
      <c r="M688">
        <f>Tabla1_2[[#This Row],[SALARIO]]/100*14/2</f>
        <v>81200</v>
      </c>
      <c r="N688">
        <v>4</v>
      </c>
      <c r="O688">
        <f>Tabla1_2[[#This Row],[Salario t]]*Tabla1_2[[#This Row],['# de Salarios Minimos]]</f>
        <v>2320000</v>
      </c>
      <c r="P688">
        <f>Tabla1_2[[#This Row],[Salario t]]*12</f>
        <v>6960000</v>
      </c>
      <c r="Q688">
        <v>2</v>
      </c>
      <c r="R688">
        <v>2</v>
      </c>
      <c r="S688">
        <v>50000</v>
      </c>
      <c r="T688">
        <v>250000</v>
      </c>
      <c r="U688">
        <v>5000</v>
      </c>
      <c r="V688">
        <f>Tabla1_2[[#This Row],[SALARIO]]/100*8.4</f>
        <v>97440</v>
      </c>
      <c r="W688">
        <f>Tabla1_2[[#This Row],[Seguridad social]]/2</f>
        <v>48720</v>
      </c>
      <c r="X688">
        <f>Tabla1_2[[#This Row],[Seguridad social]]-Tabla1_2[[#This Row],[salud 4%]]</f>
        <v>48720</v>
      </c>
      <c r="Y688">
        <f>Tabla1_2[[#This Row],[Base Minima]]/30*4</f>
        <v>309333.33333333331</v>
      </c>
      <c r="Z688">
        <f>Tabla1_2[[#This Row],[Fondo de Empleados]]+Tabla1_2[[#This Row],[Seguridad social]]</f>
        <v>406773.33333333331</v>
      </c>
      <c r="AA688">
        <f>Tabla1_2[[#This Row],[SALARIO]]/100*1.4</f>
        <v>16239.999999999998</v>
      </c>
      <c r="AB688">
        <f>Tabla1_2[[#This Row],[Base Minima]]/15*1.5</f>
        <v>232000</v>
      </c>
      <c r="AC688">
        <v>0</v>
      </c>
      <c r="AD688">
        <v>0</v>
      </c>
      <c r="AE688">
        <f>Tabla1_2[[#This Row],[Salario t]]/100*2</f>
        <v>11600</v>
      </c>
      <c r="AF688">
        <f>Tabla1_2[[#This Row],[Censantias]]/100*5</f>
        <v>580</v>
      </c>
      <c r="AG688">
        <f>Tabla1_2[[#This Row],[SALARIO]]/30*2</f>
        <v>77333.333333333328</v>
      </c>
      <c r="AH688">
        <v>0</v>
      </c>
      <c r="AI688">
        <f>Tabla1_2[[#This Row],[Prima]]+Tabla1_2[[#This Row],[Censantias]]+Tabla1_2[[#This Row],[Base Minima]]+Tabla1_2[[#This Row],[Subsidio de Transporte]]</f>
        <v>2490133.3333333335</v>
      </c>
      <c r="AJ688">
        <f>Tabla1_2[[#This Row],[Pago Neto]]*24</f>
        <v>59763200</v>
      </c>
      <c r="AK688">
        <v>0</v>
      </c>
      <c r="AL688">
        <v>20000</v>
      </c>
      <c r="AM688">
        <v>15</v>
      </c>
    </row>
    <row r="689" spans="1:39" x14ac:dyDescent="0.35">
      <c r="A689" t="s">
        <v>5363</v>
      </c>
      <c r="B689" t="s">
        <v>695</v>
      </c>
      <c r="C689" s="1">
        <v>25671</v>
      </c>
      <c r="D689" t="s">
        <v>1963</v>
      </c>
      <c r="E689" t="s">
        <v>2241</v>
      </c>
      <c r="F689" t="s">
        <v>4363</v>
      </c>
      <c r="G689" t="s">
        <v>3371</v>
      </c>
      <c r="H689" s="1">
        <v>40693.788055555553</v>
      </c>
      <c r="I689" t="s">
        <v>3673</v>
      </c>
      <c r="J689">
        <v>1160000</v>
      </c>
      <c r="K689">
        <v>15</v>
      </c>
      <c r="L689">
        <f>Tabla1_2[[#This Row],[SALARIO]]/30*Tabla1_2[[#This Row],[Dias Liquidados]]</f>
        <v>580000</v>
      </c>
      <c r="M689">
        <f>Tabla1_2[[#This Row],[SALARIO]]/100*14/2</f>
        <v>81200</v>
      </c>
      <c r="N689">
        <v>4</v>
      </c>
      <c r="O689">
        <f>Tabla1_2[[#This Row],[Salario t]]*Tabla1_2[[#This Row],['# de Salarios Minimos]]</f>
        <v>2320000</v>
      </c>
      <c r="P689">
        <f>Tabla1_2[[#This Row],[Salario t]]*12</f>
        <v>6960000</v>
      </c>
      <c r="Q689">
        <v>2</v>
      </c>
      <c r="R689">
        <v>2</v>
      </c>
      <c r="S689">
        <v>50000</v>
      </c>
      <c r="T689">
        <v>250000</v>
      </c>
      <c r="U689">
        <v>5000</v>
      </c>
      <c r="V689">
        <f>Tabla1_2[[#This Row],[SALARIO]]/100*8.4</f>
        <v>97440</v>
      </c>
      <c r="W689">
        <f>Tabla1_2[[#This Row],[Seguridad social]]/2</f>
        <v>48720</v>
      </c>
      <c r="X689">
        <f>Tabla1_2[[#This Row],[Seguridad social]]-Tabla1_2[[#This Row],[salud 4%]]</f>
        <v>48720</v>
      </c>
      <c r="Y689">
        <f>Tabla1_2[[#This Row],[Base Minima]]/30*4</f>
        <v>309333.33333333331</v>
      </c>
      <c r="Z689">
        <f>Tabla1_2[[#This Row],[Fondo de Empleados]]+Tabla1_2[[#This Row],[Seguridad social]]</f>
        <v>406773.33333333331</v>
      </c>
      <c r="AA689">
        <f>Tabla1_2[[#This Row],[SALARIO]]/100*1.4</f>
        <v>16239.999999999998</v>
      </c>
      <c r="AB689">
        <f>Tabla1_2[[#This Row],[Base Minima]]/15*1.5</f>
        <v>232000</v>
      </c>
      <c r="AC689">
        <v>0</v>
      </c>
      <c r="AD689">
        <v>0</v>
      </c>
      <c r="AE689">
        <f>Tabla1_2[[#This Row],[Salario t]]/100*2</f>
        <v>11600</v>
      </c>
      <c r="AF689">
        <f>Tabla1_2[[#This Row],[Censantias]]/100*5</f>
        <v>580</v>
      </c>
      <c r="AG689">
        <f>Tabla1_2[[#This Row],[SALARIO]]/30*2</f>
        <v>77333.333333333328</v>
      </c>
      <c r="AH689">
        <v>0</v>
      </c>
      <c r="AI689">
        <f>Tabla1_2[[#This Row],[Prima]]+Tabla1_2[[#This Row],[Censantias]]+Tabla1_2[[#This Row],[Base Minima]]+Tabla1_2[[#This Row],[Subsidio de Transporte]]</f>
        <v>2490133.3333333335</v>
      </c>
      <c r="AJ689">
        <f>Tabla1_2[[#This Row],[Pago Neto]]*24</f>
        <v>59763200</v>
      </c>
      <c r="AK689">
        <v>0</v>
      </c>
      <c r="AL689">
        <v>20000</v>
      </c>
      <c r="AM689">
        <v>15</v>
      </c>
    </row>
    <row r="690" spans="1:39" x14ac:dyDescent="0.35">
      <c r="A690" t="s">
        <v>5364</v>
      </c>
      <c r="B690" t="s">
        <v>696</v>
      </c>
      <c r="C690" s="1">
        <v>28197</v>
      </c>
      <c r="D690" t="s">
        <v>2242</v>
      </c>
      <c r="E690" t="s">
        <v>1963</v>
      </c>
      <c r="F690" t="s">
        <v>4364</v>
      </c>
      <c r="G690" t="s">
        <v>3372</v>
      </c>
      <c r="H690" s="1">
        <v>41824.2184837963</v>
      </c>
      <c r="I690" t="s">
        <v>3672</v>
      </c>
      <c r="J690">
        <v>1160000</v>
      </c>
      <c r="K690">
        <v>15</v>
      </c>
      <c r="L690">
        <f>Tabla1_2[[#This Row],[SALARIO]]/30*Tabla1_2[[#This Row],[Dias Liquidados]]</f>
        <v>580000</v>
      </c>
      <c r="M690">
        <f>Tabla1_2[[#This Row],[SALARIO]]/100*14/2</f>
        <v>81200</v>
      </c>
      <c r="N690">
        <v>4</v>
      </c>
      <c r="O690">
        <f>Tabla1_2[[#This Row],[Salario t]]*Tabla1_2[[#This Row],['# de Salarios Minimos]]</f>
        <v>2320000</v>
      </c>
      <c r="P690">
        <f>Tabla1_2[[#This Row],[Salario t]]*12</f>
        <v>6960000</v>
      </c>
      <c r="Q690">
        <v>2</v>
      </c>
      <c r="R690">
        <v>2</v>
      </c>
      <c r="S690">
        <v>50000</v>
      </c>
      <c r="T690">
        <v>250000</v>
      </c>
      <c r="U690">
        <v>5000</v>
      </c>
      <c r="V690">
        <f>Tabla1_2[[#This Row],[SALARIO]]/100*8.4</f>
        <v>97440</v>
      </c>
      <c r="W690">
        <f>Tabla1_2[[#This Row],[Seguridad social]]/2</f>
        <v>48720</v>
      </c>
      <c r="X690">
        <f>Tabla1_2[[#This Row],[Seguridad social]]-Tabla1_2[[#This Row],[salud 4%]]</f>
        <v>48720</v>
      </c>
      <c r="Y690">
        <f>Tabla1_2[[#This Row],[Base Minima]]/30*4</f>
        <v>309333.33333333331</v>
      </c>
      <c r="Z690">
        <f>Tabla1_2[[#This Row],[Fondo de Empleados]]+Tabla1_2[[#This Row],[Seguridad social]]</f>
        <v>406773.33333333331</v>
      </c>
      <c r="AA690">
        <f>Tabla1_2[[#This Row],[SALARIO]]/100*1.4</f>
        <v>16239.999999999998</v>
      </c>
      <c r="AB690">
        <f>Tabla1_2[[#This Row],[Base Minima]]/15*1.5</f>
        <v>232000</v>
      </c>
      <c r="AC690">
        <v>0</v>
      </c>
      <c r="AD690">
        <v>0</v>
      </c>
      <c r="AE690">
        <f>Tabla1_2[[#This Row],[Salario t]]/100*2</f>
        <v>11600</v>
      </c>
      <c r="AF690">
        <f>Tabla1_2[[#This Row],[Censantias]]/100*5</f>
        <v>580</v>
      </c>
      <c r="AG690">
        <f>Tabla1_2[[#This Row],[SALARIO]]/30*2</f>
        <v>77333.333333333328</v>
      </c>
      <c r="AH690">
        <v>0</v>
      </c>
      <c r="AI690">
        <f>Tabla1_2[[#This Row],[Prima]]+Tabla1_2[[#This Row],[Censantias]]+Tabla1_2[[#This Row],[Base Minima]]+Tabla1_2[[#This Row],[Subsidio de Transporte]]</f>
        <v>2490133.3333333335</v>
      </c>
      <c r="AJ690">
        <f>Tabla1_2[[#This Row],[Pago Neto]]*24</f>
        <v>59763200</v>
      </c>
      <c r="AK690">
        <v>0</v>
      </c>
      <c r="AL690">
        <v>20000</v>
      </c>
      <c r="AM690">
        <v>15</v>
      </c>
    </row>
    <row r="691" spans="1:39" x14ac:dyDescent="0.35">
      <c r="A691" t="s">
        <v>5365</v>
      </c>
      <c r="B691" t="s">
        <v>697</v>
      </c>
      <c r="C691" s="1">
        <v>30775</v>
      </c>
      <c r="D691" t="s">
        <v>2243</v>
      </c>
      <c r="E691" t="s">
        <v>2244</v>
      </c>
      <c r="F691" t="s">
        <v>4365</v>
      </c>
      <c r="G691" t="s">
        <v>3373</v>
      </c>
      <c r="H691" s="1">
        <v>43393.850185185183</v>
      </c>
      <c r="I691" t="s">
        <v>3674</v>
      </c>
      <c r="J691">
        <v>1160000</v>
      </c>
      <c r="K691">
        <v>15</v>
      </c>
      <c r="L691">
        <f>Tabla1_2[[#This Row],[SALARIO]]/30*Tabla1_2[[#This Row],[Dias Liquidados]]</f>
        <v>580000</v>
      </c>
      <c r="M691">
        <f>Tabla1_2[[#This Row],[SALARIO]]/100*14/2</f>
        <v>81200</v>
      </c>
      <c r="N691">
        <v>5</v>
      </c>
      <c r="O691">
        <f>Tabla1_2[[#This Row],[Salario t]]*Tabla1_2[[#This Row],['# de Salarios Minimos]]</f>
        <v>2900000</v>
      </c>
      <c r="P691">
        <f>Tabla1_2[[#This Row],[Salario t]]*12</f>
        <v>6960000</v>
      </c>
      <c r="Q691">
        <v>2</v>
      </c>
      <c r="R691">
        <v>2</v>
      </c>
      <c r="S691">
        <v>50000</v>
      </c>
      <c r="T691">
        <v>250000</v>
      </c>
      <c r="U691">
        <v>5000</v>
      </c>
      <c r="V691">
        <f>Tabla1_2[[#This Row],[SALARIO]]/100*8.4</f>
        <v>97440</v>
      </c>
      <c r="W691">
        <f>Tabla1_2[[#This Row],[Seguridad social]]/2</f>
        <v>48720</v>
      </c>
      <c r="X691">
        <f>Tabla1_2[[#This Row],[Seguridad social]]-Tabla1_2[[#This Row],[salud 4%]]</f>
        <v>48720</v>
      </c>
      <c r="Y691">
        <f>Tabla1_2[[#This Row],[Base Minima]]/30*4</f>
        <v>386666.66666666669</v>
      </c>
      <c r="Z691">
        <f>Tabla1_2[[#This Row],[Fondo de Empleados]]+Tabla1_2[[#This Row],[Seguridad social]]</f>
        <v>484106.66666666669</v>
      </c>
      <c r="AA691">
        <f>Tabla1_2[[#This Row],[SALARIO]]/100*1.4</f>
        <v>16239.999999999998</v>
      </c>
      <c r="AB691">
        <f>Tabla1_2[[#This Row],[Base Minima]]/15*1.5</f>
        <v>290000</v>
      </c>
      <c r="AC691">
        <v>0</v>
      </c>
      <c r="AD691">
        <v>0</v>
      </c>
      <c r="AE691">
        <f>Tabla1_2[[#This Row],[Salario t]]/100*2</f>
        <v>11600</v>
      </c>
      <c r="AF691">
        <f>Tabla1_2[[#This Row],[Censantias]]/100*5</f>
        <v>580</v>
      </c>
      <c r="AG691">
        <f>Tabla1_2[[#This Row],[SALARIO]]/30*2</f>
        <v>77333.333333333328</v>
      </c>
      <c r="AH691">
        <v>0</v>
      </c>
      <c r="AI691">
        <f>Tabla1_2[[#This Row],[Prima]]+Tabla1_2[[#This Row],[Censantias]]+Tabla1_2[[#This Row],[Base Minima]]+Tabla1_2[[#This Row],[Subsidio de Transporte]]</f>
        <v>3070133.3333333335</v>
      </c>
      <c r="AJ691">
        <f>Tabla1_2[[#This Row],[Pago Neto]]*24</f>
        <v>73683200</v>
      </c>
      <c r="AK691">
        <v>0</v>
      </c>
      <c r="AL691">
        <v>20000</v>
      </c>
      <c r="AM691">
        <v>15</v>
      </c>
    </row>
    <row r="692" spans="1:39" x14ac:dyDescent="0.35">
      <c r="A692" t="s">
        <v>5366</v>
      </c>
      <c r="B692" t="s">
        <v>698</v>
      </c>
      <c r="C692" s="1">
        <v>30465</v>
      </c>
      <c r="D692" t="s">
        <v>1963</v>
      </c>
      <c r="E692" t="s">
        <v>2245</v>
      </c>
      <c r="F692" t="s">
        <v>4366</v>
      </c>
      <c r="G692" t="s">
        <v>3374</v>
      </c>
      <c r="H692" s="1">
        <v>40657.717766203707</v>
      </c>
      <c r="I692" t="s">
        <v>3675</v>
      </c>
      <c r="J692">
        <v>1160000</v>
      </c>
      <c r="K692">
        <v>15</v>
      </c>
      <c r="L692">
        <f>Tabla1_2[[#This Row],[SALARIO]]/30*Tabla1_2[[#This Row],[Dias Liquidados]]</f>
        <v>580000</v>
      </c>
      <c r="M692">
        <f>Tabla1_2[[#This Row],[SALARIO]]/100*14/2</f>
        <v>81200</v>
      </c>
      <c r="N692">
        <v>5</v>
      </c>
      <c r="O692">
        <f>Tabla1_2[[#This Row],[Salario t]]*Tabla1_2[[#This Row],['# de Salarios Minimos]]</f>
        <v>2900000</v>
      </c>
      <c r="P692">
        <f>Tabla1_2[[#This Row],[Salario t]]*12</f>
        <v>6960000</v>
      </c>
      <c r="Q692">
        <v>2</v>
      </c>
      <c r="R692">
        <v>2</v>
      </c>
      <c r="S692">
        <v>50000</v>
      </c>
      <c r="T692">
        <v>250000</v>
      </c>
      <c r="U692">
        <v>5000</v>
      </c>
      <c r="V692">
        <f>Tabla1_2[[#This Row],[SALARIO]]/100*8.4</f>
        <v>97440</v>
      </c>
      <c r="W692">
        <f>Tabla1_2[[#This Row],[Seguridad social]]/2</f>
        <v>48720</v>
      </c>
      <c r="X692">
        <f>Tabla1_2[[#This Row],[Seguridad social]]-Tabla1_2[[#This Row],[salud 4%]]</f>
        <v>48720</v>
      </c>
      <c r="Y692">
        <f>Tabla1_2[[#This Row],[Base Minima]]/30*4</f>
        <v>386666.66666666669</v>
      </c>
      <c r="Z692">
        <f>Tabla1_2[[#This Row],[Fondo de Empleados]]+Tabla1_2[[#This Row],[Seguridad social]]</f>
        <v>484106.66666666669</v>
      </c>
      <c r="AA692">
        <f>Tabla1_2[[#This Row],[SALARIO]]/100*1.4</f>
        <v>16239.999999999998</v>
      </c>
      <c r="AB692">
        <f>Tabla1_2[[#This Row],[Base Minima]]/15*1.5</f>
        <v>290000</v>
      </c>
      <c r="AC692">
        <v>0</v>
      </c>
      <c r="AD692">
        <v>0</v>
      </c>
      <c r="AE692">
        <f>Tabla1_2[[#This Row],[Salario t]]/100*2</f>
        <v>11600</v>
      </c>
      <c r="AF692">
        <f>Tabla1_2[[#This Row],[Censantias]]/100*5</f>
        <v>580</v>
      </c>
      <c r="AG692">
        <f>Tabla1_2[[#This Row],[SALARIO]]/30*2</f>
        <v>77333.333333333328</v>
      </c>
      <c r="AH692">
        <v>0</v>
      </c>
      <c r="AI692">
        <f>Tabla1_2[[#This Row],[Prima]]+Tabla1_2[[#This Row],[Censantias]]+Tabla1_2[[#This Row],[Base Minima]]+Tabla1_2[[#This Row],[Subsidio de Transporte]]</f>
        <v>3070133.3333333335</v>
      </c>
      <c r="AJ692">
        <f>Tabla1_2[[#This Row],[Pago Neto]]*24</f>
        <v>73683200</v>
      </c>
      <c r="AK692">
        <v>0</v>
      </c>
      <c r="AL692">
        <v>20000</v>
      </c>
      <c r="AM692">
        <v>15</v>
      </c>
    </row>
    <row r="693" spans="1:39" x14ac:dyDescent="0.35">
      <c r="A693" t="s">
        <v>5367</v>
      </c>
      <c r="B693" t="s">
        <v>699</v>
      </c>
      <c r="C693" s="1">
        <v>34333</v>
      </c>
      <c r="D693" t="s">
        <v>1135</v>
      </c>
      <c r="E693" t="s">
        <v>1963</v>
      </c>
      <c r="F693" t="s">
        <v>4367</v>
      </c>
      <c r="G693" t="s">
        <v>3375</v>
      </c>
      <c r="H693" s="1">
        <v>38920.365914351853</v>
      </c>
      <c r="I693" t="s">
        <v>3673</v>
      </c>
      <c r="J693">
        <v>1160000</v>
      </c>
      <c r="K693">
        <v>15</v>
      </c>
      <c r="L693">
        <f>Tabla1_2[[#This Row],[SALARIO]]/30*Tabla1_2[[#This Row],[Dias Liquidados]]</f>
        <v>580000</v>
      </c>
      <c r="M693">
        <f>Tabla1_2[[#This Row],[SALARIO]]/100*14/2</f>
        <v>81200</v>
      </c>
      <c r="N693">
        <v>6</v>
      </c>
      <c r="O693">
        <f>Tabla1_2[[#This Row],[Salario t]]*Tabla1_2[[#This Row],['# de Salarios Minimos]]</f>
        <v>3480000</v>
      </c>
      <c r="P693">
        <f>Tabla1_2[[#This Row],[Salario t]]*12</f>
        <v>6960000</v>
      </c>
      <c r="Q693">
        <v>2</v>
      </c>
      <c r="R693">
        <v>2</v>
      </c>
      <c r="S693">
        <v>50000</v>
      </c>
      <c r="T693">
        <v>250000</v>
      </c>
      <c r="U693">
        <v>5000</v>
      </c>
      <c r="V693">
        <f>Tabla1_2[[#This Row],[SALARIO]]/100*8.4</f>
        <v>97440</v>
      </c>
      <c r="W693">
        <f>Tabla1_2[[#This Row],[Seguridad social]]/2</f>
        <v>48720</v>
      </c>
      <c r="X693">
        <f>Tabla1_2[[#This Row],[Seguridad social]]-Tabla1_2[[#This Row],[salud 4%]]</f>
        <v>48720</v>
      </c>
      <c r="Y693">
        <f>Tabla1_2[[#This Row],[Base Minima]]/30*4</f>
        <v>464000</v>
      </c>
      <c r="Z693">
        <f>Tabla1_2[[#This Row],[Fondo de Empleados]]+Tabla1_2[[#This Row],[Seguridad social]]</f>
        <v>561440</v>
      </c>
      <c r="AA693">
        <f>Tabla1_2[[#This Row],[SALARIO]]/100*1.4</f>
        <v>16239.999999999998</v>
      </c>
      <c r="AB693">
        <f>Tabla1_2[[#This Row],[Base Minima]]/15*1.5</f>
        <v>348000</v>
      </c>
      <c r="AC693">
        <v>0</v>
      </c>
      <c r="AD693">
        <v>0</v>
      </c>
      <c r="AE693">
        <f>Tabla1_2[[#This Row],[Salario t]]/100*2</f>
        <v>11600</v>
      </c>
      <c r="AF693">
        <f>Tabla1_2[[#This Row],[Censantias]]/100*5</f>
        <v>580</v>
      </c>
      <c r="AG693">
        <f>Tabla1_2[[#This Row],[SALARIO]]/30*2</f>
        <v>77333.333333333328</v>
      </c>
      <c r="AH693">
        <v>0</v>
      </c>
      <c r="AI693">
        <f>Tabla1_2[[#This Row],[Prima]]+Tabla1_2[[#This Row],[Censantias]]+Tabla1_2[[#This Row],[Base Minima]]+Tabla1_2[[#This Row],[Subsidio de Transporte]]</f>
        <v>3650133.3333333335</v>
      </c>
      <c r="AJ693">
        <f>Tabla1_2[[#This Row],[Pago Neto]]*24</f>
        <v>87603200</v>
      </c>
      <c r="AK693">
        <v>0</v>
      </c>
      <c r="AL693">
        <v>20000</v>
      </c>
      <c r="AM693">
        <v>15</v>
      </c>
    </row>
    <row r="694" spans="1:39" x14ac:dyDescent="0.35">
      <c r="A694" t="s">
        <v>5368</v>
      </c>
      <c r="B694" t="s">
        <v>700</v>
      </c>
      <c r="C694" s="1">
        <v>29574</v>
      </c>
      <c r="D694" t="s">
        <v>2246</v>
      </c>
      <c r="E694" t="s">
        <v>2247</v>
      </c>
      <c r="F694" t="s">
        <v>4368</v>
      </c>
      <c r="G694" t="s">
        <v>3376</v>
      </c>
      <c r="H694" s="1">
        <v>40938.204386574071</v>
      </c>
      <c r="I694" t="s">
        <v>3671</v>
      </c>
      <c r="J694">
        <v>1160000</v>
      </c>
      <c r="K694">
        <v>15</v>
      </c>
      <c r="L694">
        <f>Tabla1_2[[#This Row],[SALARIO]]/30*Tabla1_2[[#This Row],[Dias Liquidados]]</f>
        <v>580000</v>
      </c>
      <c r="M694">
        <f>Tabla1_2[[#This Row],[SALARIO]]/100*14/2</f>
        <v>81200</v>
      </c>
      <c r="N694">
        <v>6</v>
      </c>
      <c r="O694">
        <f>Tabla1_2[[#This Row],[Salario t]]*Tabla1_2[[#This Row],['# de Salarios Minimos]]</f>
        <v>3480000</v>
      </c>
      <c r="P694">
        <f>Tabla1_2[[#This Row],[Salario t]]*12</f>
        <v>6960000</v>
      </c>
      <c r="Q694">
        <v>2</v>
      </c>
      <c r="R694">
        <v>2</v>
      </c>
      <c r="S694">
        <v>50000</v>
      </c>
      <c r="T694">
        <v>250000</v>
      </c>
      <c r="U694">
        <v>5000</v>
      </c>
      <c r="V694">
        <f>Tabla1_2[[#This Row],[SALARIO]]/100*8.4</f>
        <v>97440</v>
      </c>
      <c r="W694">
        <f>Tabla1_2[[#This Row],[Seguridad social]]/2</f>
        <v>48720</v>
      </c>
      <c r="X694">
        <f>Tabla1_2[[#This Row],[Seguridad social]]-Tabla1_2[[#This Row],[salud 4%]]</f>
        <v>48720</v>
      </c>
      <c r="Y694">
        <f>Tabla1_2[[#This Row],[Base Minima]]/30*4</f>
        <v>464000</v>
      </c>
      <c r="Z694">
        <f>Tabla1_2[[#This Row],[Fondo de Empleados]]+Tabla1_2[[#This Row],[Seguridad social]]</f>
        <v>561440</v>
      </c>
      <c r="AA694">
        <f>Tabla1_2[[#This Row],[SALARIO]]/100*1.4</f>
        <v>16239.999999999998</v>
      </c>
      <c r="AB694">
        <f>Tabla1_2[[#This Row],[Base Minima]]/15*1.5</f>
        <v>348000</v>
      </c>
      <c r="AC694">
        <v>0</v>
      </c>
      <c r="AD694">
        <v>0</v>
      </c>
      <c r="AE694">
        <f>Tabla1_2[[#This Row],[Salario t]]/100*2</f>
        <v>11600</v>
      </c>
      <c r="AF694">
        <f>Tabla1_2[[#This Row],[Censantias]]/100*5</f>
        <v>580</v>
      </c>
      <c r="AG694">
        <f>Tabla1_2[[#This Row],[SALARIO]]/30*2</f>
        <v>77333.333333333328</v>
      </c>
      <c r="AH694">
        <v>0</v>
      </c>
      <c r="AI694">
        <f>Tabla1_2[[#This Row],[Prima]]+Tabla1_2[[#This Row],[Censantias]]+Tabla1_2[[#This Row],[Base Minima]]+Tabla1_2[[#This Row],[Subsidio de Transporte]]</f>
        <v>3650133.3333333335</v>
      </c>
      <c r="AJ694">
        <f>Tabla1_2[[#This Row],[Pago Neto]]*24</f>
        <v>87603200</v>
      </c>
      <c r="AK694">
        <v>0</v>
      </c>
      <c r="AL694">
        <v>20000</v>
      </c>
      <c r="AM694">
        <v>15</v>
      </c>
    </row>
    <row r="695" spans="1:39" x14ac:dyDescent="0.35">
      <c r="A695" t="s">
        <v>5369</v>
      </c>
      <c r="B695" t="s">
        <v>701</v>
      </c>
      <c r="C695" s="1">
        <v>33286</v>
      </c>
      <c r="D695" t="s">
        <v>1963</v>
      </c>
      <c r="E695" t="s">
        <v>2248</v>
      </c>
      <c r="F695" t="s">
        <v>4369</v>
      </c>
      <c r="G695" t="s">
        <v>3377</v>
      </c>
      <c r="H695" s="1">
        <v>38473.09878472222</v>
      </c>
      <c r="I695" t="s">
        <v>3673</v>
      </c>
      <c r="J695">
        <v>1160000</v>
      </c>
      <c r="K695">
        <v>15</v>
      </c>
      <c r="L695">
        <f>Tabla1_2[[#This Row],[SALARIO]]/30*Tabla1_2[[#This Row],[Dias Liquidados]]</f>
        <v>580000</v>
      </c>
      <c r="M695">
        <f>Tabla1_2[[#This Row],[SALARIO]]/100*14/2</f>
        <v>81200</v>
      </c>
      <c r="N695">
        <v>1</v>
      </c>
      <c r="O695">
        <f>Tabla1_2[[#This Row],[Salario t]]*Tabla1_2[[#This Row],['# de Salarios Minimos]]</f>
        <v>580000</v>
      </c>
      <c r="P695">
        <f>Tabla1_2[[#This Row],[Salario t]]*12</f>
        <v>6960000</v>
      </c>
      <c r="Q695">
        <v>2</v>
      </c>
      <c r="R695">
        <v>2</v>
      </c>
      <c r="S695">
        <v>50000</v>
      </c>
      <c r="T695">
        <v>250000</v>
      </c>
      <c r="U695">
        <v>5000</v>
      </c>
      <c r="V695">
        <f>Tabla1_2[[#This Row],[SALARIO]]/100*8.4</f>
        <v>97440</v>
      </c>
      <c r="W695">
        <f>Tabla1_2[[#This Row],[Seguridad social]]/2</f>
        <v>48720</v>
      </c>
      <c r="X695">
        <f>Tabla1_2[[#This Row],[Seguridad social]]-Tabla1_2[[#This Row],[salud 4%]]</f>
        <v>48720</v>
      </c>
      <c r="Y695">
        <f>Tabla1_2[[#This Row],[Base Minima]]/30*4</f>
        <v>77333.333333333328</v>
      </c>
      <c r="Z695">
        <f>Tabla1_2[[#This Row],[Fondo de Empleados]]+Tabla1_2[[#This Row],[Seguridad social]]</f>
        <v>174773.33333333331</v>
      </c>
      <c r="AA695">
        <f>Tabla1_2[[#This Row],[SALARIO]]/100*1.4</f>
        <v>16239.999999999998</v>
      </c>
      <c r="AB695">
        <f>Tabla1_2[[#This Row],[Base Minima]]/15*1.5</f>
        <v>58000</v>
      </c>
      <c r="AC695">
        <v>0</v>
      </c>
      <c r="AD695">
        <v>0</v>
      </c>
      <c r="AE695">
        <f>Tabla1_2[[#This Row],[Salario t]]/100*2</f>
        <v>11600</v>
      </c>
      <c r="AF695">
        <f>Tabla1_2[[#This Row],[Censantias]]/100*5</f>
        <v>580</v>
      </c>
      <c r="AG695">
        <f>Tabla1_2[[#This Row],[SALARIO]]/30*2</f>
        <v>77333.333333333328</v>
      </c>
      <c r="AH695">
        <v>0</v>
      </c>
      <c r="AI695">
        <f>Tabla1_2[[#This Row],[Prima]]+Tabla1_2[[#This Row],[Censantias]]+Tabla1_2[[#This Row],[Base Minima]]+Tabla1_2[[#This Row],[Subsidio de Transporte]]</f>
        <v>750133.33333333337</v>
      </c>
      <c r="AJ695">
        <f>Tabla1_2[[#This Row],[Pago Neto]]*24</f>
        <v>18003200</v>
      </c>
      <c r="AK695">
        <v>0</v>
      </c>
      <c r="AL695">
        <v>20000</v>
      </c>
      <c r="AM695">
        <v>15</v>
      </c>
    </row>
    <row r="696" spans="1:39" x14ac:dyDescent="0.35">
      <c r="A696" t="s">
        <v>5370</v>
      </c>
      <c r="B696" t="s">
        <v>702</v>
      </c>
      <c r="C696" s="1">
        <v>26922</v>
      </c>
      <c r="D696" t="s">
        <v>2249</v>
      </c>
      <c r="E696" t="s">
        <v>1963</v>
      </c>
      <c r="F696" t="s">
        <v>4370</v>
      </c>
      <c r="G696" t="s">
        <v>3378</v>
      </c>
      <c r="H696" s="1">
        <v>39691.305937500001</v>
      </c>
      <c r="I696" t="s">
        <v>3671</v>
      </c>
      <c r="J696">
        <v>1160000</v>
      </c>
      <c r="K696">
        <v>15</v>
      </c>
      <c r="L696">
        <f>Tabla1_2[[#This Row],[SALARIO]]/30*Tabla1_2[[#This Row],[Dias Liquidados]]</f>
        <v>580000</v>
      </c>
      <c r="M696">
        <f>Tabla1_2[[#This Row],[SALARIO]]/100*14/2</f>
        <v>81200</v>
      </c>
      <c r="N696">
        <v>1</v>
      </c>
      <c r="O696">
        <f>Tabla1_2[[#This Row],[Salario t]]*Tabla1_2[[#This Row],['# de Salarios Minimos]]</f>
        <v>580000</v>
      </c>
      <c r="P696">
        <f>Tabla1_2[[#This Row],[Salario t]]*12</f>
        <v>6960000</v>
      </c>
      <c r="Q696">
        <v>2</v>
      </c>
      <c r="R696">
        <v>2</v>
      </c>
      <c r="S696">
        <v>50000</v>
      </c>
      <c r="T696">
        <v>250000</v>
      </c>
      <c r="U696">
        <v>5000</v>
      </c>
      <c r="V696">
        <f>Tabla1_2[[#This Row],[SALARIO]]/100*8.4</f>
        <v>97440</v>
      </c>
      <c r="W696">
        <f>Tabla1_2[[#This Row],[Seguridad social]]/2</f>
        <v>48720</v>
      </c>
      <c r="X696">
        <f>Tabla1_2[[#This Row],[Seguridad social]]-Tabla1_2[[#This Row],[salud 4%]]</f>
        <v>48720</v>
      </c>
      <c r="Y696">
        <f>Tabla1_2[[#This Row],[Base Minima]]/30*4</f>
        <v>77333.333333333328</v>
      </c>
      <c r="Z696">
        <f>Tabla1_2[[#This Row],[Fondo de Empleados]]+Tabla1_2[[#This Row],[Seguridad social]]</f>
        <v>174773.33333333331</v>
      </c>
      <c r="AA696">
        <f>Tabla1_2[[#This Row],[SALARIO]]/100*1.4</f>
        <v>16239.999999999998</v>
      </c>
      <c r="AB696">
        <f>Tabla1_2[[#This Row],[Base Minima]]/15*1.5</f>
        <v>58000</v>
      </c>
      <c r="AC696">
        <v>0</v>
      </c>
      <c r="AD696">
        <v>0</v>
      </c>
      <c r="AE696">
        <f>Tabla1_2[[#This Row],[Salario t]]/100*2</f>
        <v>11600</v>
      </c>
      <c r="AF696">
        <f>Tabla1_2[[#This Row],[Censantias]]/100*5</f>
        <v>580</v>
      </c>
      <c r="AG696">
        <f>Tabla1_2[[#This Row],[SALARIO]]/30*2</f>
        <v>77333.333333333328</v>
      </c>
      <c r="AH696">
        <v>0</v>
      </c>
      <c r="AI696">
        <f>Tabla1_2[[#This Row],[Prima]]+Tabla1_2[[#This Row],[Censantias]]+Tabla1_2[[#This Row],[Base Minima]]+Tabla1_2[[#This Row],[Subsidio de Transporte]]</f>
        <v>750133.33333333337</v>
      </c>
      <c r="AJ696">
        <f>Tabla1_2[[#This Row],[Pago Neto]]*24</f>
        <v>18003200</v>
      </c>
      <c r="AK696">
        <v>0</v>
      </c>
      <c r="AL696">
        <v>20000</v>
      </c>
      <c r="AM696">
        <v>15</v>
      </c>
    </row>
    <row r="697" spans="1:39" x14ac:dyDescent="0.35">
      <c r="A697" t="s">
        <v>5371</v>
      </c>
      <c r="B697" t="s">
        <v>703</v>
      </c>
      <c r="C697" s="1">
        <v>28197</v>
      </c>
      <c r="D697" t="s">
        <v>2250</v>
      </c>
      <c r="E697" t="s">
        <v>2251</v>
      </c>
      <c r="F697" t="s">
        <v>4371</v>
      </c>
      <c r="G697" t="s">
        <v>3379</v>
      </c>
      <c r="H697" s="1">
        <v>39900.889293981483</v>
      </c>
      <c r="I697" t="s">
        <v>3674</v>
      </c>
      <c r="J697">
        <v>1160000</v>
      </c>
      <c r="K697">
        <v>15</v>
      </c>
      <c r="L697">
        <f>Tabla1_2[[#This Row],[SALARIO]]/30*Tabla1_2[[#This Row],[Dias Liquidados]]</f>
        <v>580000</v>
      </c>
      <c r="M697">
        <f>Tabla1_2[[#This Row],[SALARIO]]/100*14/2</f>
        <v>81200</v>
      </c>
      <c r="N697">
        <v>1</v>
      </c>
      <c r="O697">
        <f>Tabla1_2[[#This Row],[Salario t]]*Tabla1_2[[#This Row],['# de Salarios Minimos]]</f>
        <v>580000</v>
      </c>
      <c r="P697">
        <f>Tabla1_2[[#This Row],[Salario t]]*12</f>
        <v>6960000</v>
      </c>
      <c r="Q697">
        <v>2</v>
      </c>
      <c r="R697">
        <v>2</v>
      </c>
      <c r="S697">
        <v>50000</v>
      </c>
      <c r="T697">
        <v>250000</v>
      </c>
      <c r="U697">
        <v>5000</v>
      </c>
      <c r="V697">
        <f>Tabla1_2[[#This Row],[SALARIO]]/100*8.4</f>
        <v>97440</v>
      </c>
      <c r="W697">
        <f>Tabla1_2[[#This Row],[Seguridad social]]/2</f>
        <v>48720</v>
      </c>
      <c r="X697">
        <f>Tabla1_2[[#This Row],[Seguridad social]]-Tabla1_2[[#This Row],[salud 4%]]</f>
        <v>48720</v>
      </c>
      <c r="Y697">
        <f>Tabla1_2[[#This Row],[Base Minima]]/30*4</f>
        <v>77333.333333333328</v>
      </c>
      <c r="Z697">
        <f>Tabla1_2[[#This Row],[Fondo de Empleados]]+Tabla1_2[[#This Row],[Seguridad social]]</f>
        <v>174773.33333333331</v>
      </c>
      <c r="AA697">
        <f>Tabla1_2[[#This Row],[SALARIO]]/100*1.4</f>
        <v>16239.999999999998</v>
      </c>
      <c r="AB697">
        <f>Tabla1_2[[#This Row],[Base Minima]]/15*1.5</f>
        <v>58000</v>
      </c>
      <c r="AC697">
        <v>0</v>
      </c>
      <c r="AD697">
        <v>0</v>
      </c>
      <c r="AE697">
        <f>Tabla1_2[[#This Row],[Salario t]]/100*2</f>
        <v>11600</v>
      </c>
      <c r="AF697">
        <f>Tabla1_2[[#This Row],[Censantias]]/100*5</f>
        <v>580</v>
      </c>
      <c r="AG697">
        <f>Tabla1_2[[#This Row],[SALARIO]]/30*2</f>
        <v>77333.333333333328</v>
      </c>
      <c r="AH697">
        <v>0</v>
      </c>
      <c r="AI697">
        <f>Tabla1_2[[#This Row],[Prima]]+Tabla1_2[[#This Row],[Censantias]]+Tabla1_2[[#This Row],[Base Minima]]+Tabla1_2[[#This Row],[Subsidio de Transporte]]</f>
        <v>750133.33333333337</v>
      </c>
      <c r="AJ697">
        <f>Tabla1_2[[#This Row],[Pago Neto]]*24</f>
        <v>18003200</v>
      </c>
      <c r="AK697">
        <v>0</v>
      </c>
      <c r="AL697">
        <v>20000</v>
      </c>
      <c r="AM697">
        <v>15</v>
      </c>
    </row>
    <row r="698" spans="1:39" x14ac:dyDescent="0.35">
      <c r="A698" t="s">
        <v>5372</v>
      </c>
      <c r="B698" t="s">
        <v>704</v>
      </c>
      <c r="C698" s="1">
        <v>34350</v>
      </c>
      <c r="D698" t="s">
        <v>1963</v>
      </c>
      <c r="E698" t="s">
        <v>2252</v>
      </c>
      <c r="F698" t="s">
        <v>4372</v>
      </c>
      <c r="G698" t="s">
        <v>3380</v>
      </c>
      <c r="H698" s="1">
        <v>41373.123194444444</v>
      </c>
      <c r="I698" t="s">
        <v>3674</v>
      </c>
      <c r="J698">
        <v>1160000</v>
      </c>
      <c r="K698">
        <v>15</v>
      </c>
      <c r="L698">
        <f>Tabla1_2[[#This Row],[SALARIO]]/30*Tabla1_2[[#This Row],[Dias Liquidados]]</f>
        <v>580000</v>
      </c>
      <c r="M698">
        <f>Tabla1_2[[#This Row],[SALARIO]]/100*14/2</f>
        <v>81200</v>
      </c>
      <c r="N698">
        <v>1</v>
      </c>
      <c r="O698">
        <f>Tabla1_2[[#This Row],[Salario t]]*Tabla1_2[[#This Row],['# de Salarios Minimos]]</f>
        <v>580000</v>
      </c>
      <c r="P698">
        <f>Tabla1_2[[#This Row],[Salario t]]*12</f>
        <v>6960000</v>
      </c>
      <c r="Q698">
        <v>2</v>
      </c>
      <c r="R698">
        <v>2</v>
      </c>
      <c r="S698">
        <v>50000</v>
      </c>
      <c r="T698">
        <v>250000</v>
      </c>
      <c r="U698">
        <v>5000</v>
      </c>
      <c r="V698">
        <f>Tabla1_2[[#This Row],[SALARIO]]/100*8.4</f>
        <v>97440</v>
      </c>
      <c r="W698">
        <f>Tabla1_2[[#This Row],[Seguridad social]]/2</f>
        <v>48720</v>
      </c>
      <c r="X698">
        <f>Tabla1_2[[#This Row],[Seguridad social]]-Tabla1_2[[#This Row],[salud 4%]]</f>
        <v>48720</v>
      </c>
      <c r="Y698">
        <f>Tabla1_2[[#This Row],[Base Minima]]/30*4</f>
        <v>77333.333333333328</v>
      </c>
      <c r="Z698">
        <f>Tabla1_2[[#This Row],[Fondo de Empleados]]+Tabla1_2[[#This Row],[Seguridad social]]</f>
        <v>174773.33333333331</v>
      </c>
      <c r="AA698">
        <f>Tabla1_2[[#This Row],[SALARIO]]/100*1.4</f>
        <v>16239.999999999998</v>
      </c>
      <c r="AB698">
        <f>Tabla1_2[[#This Row],[Base Minima]]/15*1.5</f>
        <v>58000</v>
      </c>
      <c r="AC698">
        <v>0</v>
      </c>
      <c r="AD698">
        <v>0</v>
      </c>
      <c r="AE698">
        <f>Tabla1_2[[#This Row],[Salario t]]/100*2</f>
        <v>11600</v>
      </c>
      <c r="AF698">
        <f>Tabla1_2[[#This Row],[Censantias]]/100*5</f>
        <v>580</v>
      </c>
      <c r="AG698">
        <f>Tabla1_2[[#This Row],[SALARIO]]/30*2</f>
        <v>77333.333333333328</v>
      </c>
      <c r="AH698">
        <v>0</v>
      </c>
      <c r="AI698">
        <f>Tabla1_2[[#This Row],[Prima]]+Tabla1_2[[#This Row],[Censantias]]+Tabla1_2[[#This Row],[Base Minima]]+Tabla1_2[[#This Row],[Subsidio de Transporte]]</f>
        <v>750133.33333333337</v>
      </c>
      <c r="AJ698">
        <f>Tabla1_2[[#This Row],[Pago Neto]]*24</f>
        <v>18003200</v>
      </c>
      <c r="AK698">
        <v>0</v>
      </c>
      <c r="AL698">
        <v>20000</v>
      </c>
      <c r="AM698">
        <v>15</v>
      </c>
    </row>
    <row r="699" spans="1:39" x14ac:dyDescent="0.35">
      <c r="A699" t="s">
        <v>5373</v>
      </c>
      <c r="B699" t="s">
        <v>705</v>
      </c>
      <c r="C699" s="1">
        <v>26286</v>
      </c>
      <c r="D699" t="s">
        <v>2253</v>
      </c>
      <c r="E699" t="s">
        <v>1963</v>
      </c>
      <c r="F699" t="s">
        <v>4373</v>
      </c>
      <c r="G699" t="s">
        <v>3381</v>
      </c>
      <c r="H699" s="1">
        <v>43001.872546296298</v>
      </c>
      <c r="I699" t="s">
        <v>3673</v>
      </c>
      <c r="J699">
        <v>1160000</v>
      </c>
      <c r="K699">
        <v>15</v>
      </c>
      <c r="L699">
        <f>Tabla1_2[[#This Row],[SALARIO]]/30*Tabla1_2[[#This Row],[Dias Liquidados]]</f>
        <v>580000</v>
      </c>
      <c r="M699">
        <f>Tabla1_2[[#This Row],[SALARIO]]/100*14/2</f>
        <v>81200</v>
      </c>
      <c r="N699">
        <v>1</v>
      </c>
      <c r="O699">
        <f>Tabla1_2[[#This Row],[Salario t]]*Tabla1_2[[#This Row],['# de Salarios Minimos]]</f>
        <v>580000</v>
      </c>
      <c r="P699">
        <f>Tabla1_2[[#This Row],[Salario t]]*12</f>
        <v>6960000</v>
      </c>
      <c r="Q699">
        <v>2</v>
      </c>
      <c r="R699">
        <v>2</v>
      </c>
      <c r="S699">
        <v>50000</v>
      </c>
      <c r="T699">
        <v>250000</v>
      </c>
      <c r="U699">
        <v>5000</v>
      </c>
      <c r="V699">
        <f>Tabla1_2[[#This Row],[SALARIO]]/100*8.4</f>
        <v>97440</v>
      </c>
      <c r="W699">
        <f>Tabla1_2[[#This Row],[Seguridad social]]/2</f>
        <v>48720</v>
      </c>
      <c r="X699">
        <f>Tabla1_2[[#This Row],[Seguridad social]]-Tabla1_2[[#This Row],[salud 4%]]</f>
        <v>48720</v>
      </c>
      <c r="Y699">
        <f>Tabla1_2[[#This Row],[Base Minima]]/30*4</f>
        <v>77333.333333333328</v>
      </c>
      <c r="Z699">
        <f>Tabla1_2[[#This Row],[Fondo de Empleados]]+Tabla1_2[[#This Row],[Seguridad social]]</f>
        <v>174773.33333333331</v>
      </c>
      <c r="AA699">
        <f>Tabla1_2[[#This Row],[SALARIO]]/100*1.4</f>
        <v>16239.999999999998</v>
      </c>
      <c r="AB699">
        <f>Tabla1_2[[#This Row],[Base Minima]]/15*1.5</f>
        <v>58000</v>
      </c>
      <c r="AC699">
        <v>0</v>
      </c>
      <c r="AD699">
        <v>0</v>
      </c>
      <c r="AE699">
        <f>Tabla1_2[[#This Row],[Salario t]]/100*2</f>
        <v>11600</v>
      </c>
      <c r="AF699">
        <f>Tabla1_2[[#This Row],[Censantias]]/100*5</f>
        <v>580</v>
      </c>
      <c r="AG699">
        <f>Tabla1_2[[#This Row],[SALARIO]]/30*2</f>
        <v>77333.333333333328</v>
      </c>
      <c r="AH699">
        <v>0</v>
      </c>
      <c r="AI699">
        <f>Tabla1_2[[#This Row],[Prima]]+Tabla1_2[[#This Row],[Censantias]]+Tabla1_2[[#This Row],[Base Minima]]+Tabla1_2[[#This Row],[Subsidio de Transporte]]</f>
        <v>750133.33333333337</v>
      </c>
      <c r="AJ699">
        <f>Tabla1_2[[#This Row],[Pago Neto]]*24</f>
        <v>18003200</v>
      </c>
      <c r="AK699">
        <v>0</v>
      </c>
      <c r="AL699">
        <v>20000</v>
      </c>
      <c r="AM699">
        <v>15</v>
      </c>
    </row>
    <row r="700" spans="1:39" x14ac:dyDescent="0.35">
      <c r="A700" t="s">
        <v>5374</v>
      </c>
      <c r="B700" t="s">
        <v>706</v>
      </c>
      <c r="C700" s="1">
        <v>32550</v>
      </c>
      <c r="D700" t="s">
        <v>2254</v>
      </c>
      <c r="E700" t="s">
        <v>2255</v>
      </c>
      <c r="F700" t="s">
        <v>4374</v>
      </c>
      <c r="G700" t="s">
        <v>3382</v>
      </c>
      <c r="H700" s="1">
        <v>38654.639780092592</v>
      </c>
      <c r="I700" t="s">
        <v>3674</v>
      </c>
      <c r="J700">
        <v>1160000</v>
      </c>
      <c r="K700">
        <v>15</v>
      </c>
      <c r="L700">
        <f>Tabla1_2[[#This Row],[SALARIO]]/30*Tabla1_2[[#This Row],[Dias Liquidados]]</f>
        <v>580000</v>
      </c>
      <c r="M700">
        <f>Tabla1_2[[#This Row],[SALARIO]]/100*14/2</f>
        <v>81200</v>
      </c>
      <c r="N700">
        <v>2</v>
      </c>
      <c r="O700">
        <f>Tabla1_2[[#This Row],[Salario t]]*Tabla1_2[[#This Row],['# de Salarios Minimos]]</f>
        <v>1160000</v>
      </c>
      <c r="P700">
        <f>Tabla1_2[[#This Row],[Salario t]]*12</f>
        <v>6960000</v>
      </c>
      <c r="Q700">
        <v>2</v>
      </c>
      <c r="R700">
        <v>2</v>
      </c>
      <c r="S700">
        <v>50000</v>
      </c>
      <c r="T700">
        <v>250000</v>
      </c>
      <c r="U700">
        <v>5000</v>
      </c>
      <c r="V700">
        <f>Tabla1_2[[#This Row],[SALARIO]]/100*8.4</f>
        <v>97440</v>
      </c>
      <c r="W700">
        <f>Tabla1_2[[#This Row],[Seguridad social]]/2</f>
        <v>48720</v>
      </c>
      <c r="X700">
        <f>Tabla1_2[[#This Row],[Seguridad social]]-Tabla1_2[[#This Row],[salud 4%]]</f>
        <v>48720</v>
      </c>
      <c r="Y700">
        <f>Tabla1_2[[#This Row],[Base Minima]]/30*4</f>
        <v>154666.66666666666</v>
      </c>
      <c r="Z700">
        <f>Tabla1_2[[#This Row],[Fondo de Empleados]]+Tabla1_2[[#This Row],[Seguridad social]]</f>
        <v>252106.66666666666</v>
      </c>
      <c r="AA700">
        <f>Tabla1_2[[#This Row],[SALARIO]]/100*1.4</f>
        <v>16239.999999999998</v>
      </c>
      <c r="AB700">
        <f>Tabla1_2[[#This Row],[Base Minima]]/15*1.5</f>
        <v>116000</v>
      </c>
      <c r="AC700">
        <v>0</v>
      </c>
      <c r="AD700">
        <v>0</v>
      </c>
      <c r="AE700">
        <f>Tabla1_2[[#This Row],[Salario t]]/100*2</f>
        <v>11600</v>
      </c>
      <c r="AF700">
        <f>Tabla1_2[[#This Row],[Censantias]]/100*5</f>
        <v>580</v>
      </c>
      <c r="AG700">
        <f>Tabla1_2[[#This Row],[SALARIO]]/30*2</f>
        <v>77333.333333333328</v>
      </c>
      <c r="AH700">
        <v>0</v>
      </c>
      <c r="AI700">
        <f>Tabla1_2[[#This Row],[Prima]]+Tabla1_2[[#This Row],[Censantias]]+Tabla1_2[[#This Row],[Base Minima]]+Tabla1_2[[#This Row],[Subsidio de Transporte]]</f>
        <v>1330133.3333333333</v>
      </c>
      <c r="AJ700">
        <f>Tabla1_2[[#This Row],[Pago Neto]]*24</f>
        <v>31923200</v>
      </c>
      <c r="AK700">
        <v>0</v>
      </c>
      <c r="AL700">
        <v>20000</v>
      </c>
      <c r="AM700">
        <v>15</v>
      </c>
    </row>
    <row r="701" spans="1:39" x14ac:dyDescent="0.35">
      <c r="A701" t="s">
        <v>5375</v>
      </c>
      <c r="B701" t="s">
        <v>707</v>
      </c>
      <c r="C701" s="1">
        <v>29162</v>
      </c>
      <c r="D701" t="s">
        <v>1963</v>
      </c>
      <c r="E701" t="s">
        <v>2256</v>
      </c>
      <c r="F701" t="s">
        <v>4375</v>
      </c>
      <c r="G701" t="s">
        <v>3383</v>
      </c>
      <c r="H701" s="1">
        <v>43215.082418981481</v>
      </c>
      <c r="I701" t="s">
        <v>3671</v>
      </c>
      <c r="J701">
        <v>1160000</v>
      </c>
      <c r="K701">
        <v>15</v>
      </c>
      <c r="L701">
        <f>Tabla1_2[[#This Row],[SALARIO]]/30*Tabla1_2[[#This Row],[Dias Liquidados]]</f>
        <v>580000</v>
      </c>
      <c r="M701">
        <f>Tabla1_2[[#This Row],[SALARIO]]/100*14/2</f>
        <v>81200</v>
      </c>
      <c r="N701">
        <v>2</v>
      </c>
      <c r="O701">
        <f>Tabla1_2[[#This Row],[Salario t]]*Tabla1_2[[#This Row],['# de Salarios Minimos]]</f>
        <v>1160000</v>
      </c>
      <c r="P701">
        <f>Tabla1_2[[#This Row],[Salario t]]*12</f>
        <v>6960000</v>
      </c>
      <c r="Q701">
        <v>2</v>
      </c>
      <c r="R701">
        <v>2</v>
      </c>
      <c r="S701">
        <v>50000</v>
      </c>
      <c r="T701">
        <v>250000</v>
      </c>
      <c r="U701">
        <v>5000</v>
      </c>
      <c r="V701">
        <f>Tabla1_2[[#This Row],[SALARIO]]/100*8.4</f>
        <v>97440</v>
      </c>
      <c r="W701">
        <f>Tabla1_2[[#This Row],[Seguridad social]]/2</f>
        <v>48720</v>
      </c>
      <c r="X701">
        <f>Tabla1_2[[#This Row],[Seguridad social]]-Tabla1_2[[#This Row],[salud 4%]]</f>
        <v>48720</v>
      </c>
      <c r="Y701">
        <f>Tabla1_2[[#This Row],[Base Minima]]/30*4</f>
        <v>154666.66666666666</v>
      </c>
      <c r="Z701">
        <f>Tabla1_2[[#This Row],[Fondo de Empleados]]+Tabla1_2[[#This Row],[Seguridad social]]</f>
        <v>252106.66666666666</v>
      </c>
      <c r="AA701">
        <f>Tabla1_2[[#This Row],[SALARIO]]/100*1.4</f>
        <v>16239.999999999998</v>
      </c>
      <c r="AB701">
        <f>Tabla1_2[[#This Row],[Base Minima]]/15*1.5</f>
        <v>116000</v>
      </c>
      <c r="AC701">
        <v>0</v>
      </c>
      <c r="AD701">
        <v>0</v>
      </c>
      <c r="AE701">
        <f>Tabla1_2[[#This Row],[Salario t]]/100*2</f>
        <v>11600</v>
      </c>
      <c r="AF701">
        <f>Tabla1_2[[#This Row],[Censantias]]/100*5</f>
        <v>580</v>
      </c>
      <c r="AG701">
        <f>Tabla1_2[[#This Row],[SALARIO]]/30*2</f>
        <v>77333.333333333328</v>
      </c>
      <c r="AH701">
        <v>0</v>
      </c>
      <c r="AI701">
        <f>Tabla1_2[[#This Row],[Prima]]+Tabla1_2[[#This Row],[Censantias]]+Tabla1_2[[#This Row],[Base Minima]]+Tabla1_2[[#This Row],[Subsidio de Transporte]]</f>
        <v>1330133.3333333333</v>
      </c>
      <c r="AJ701">
        <f>Tabla1_2[[#This Row],[Pago Neto]]*24</f>
        <v>31923200</v>
      </c>
      <c r="AK701">
        <v>0</v>
      </c>
      <c r="AL701">
        <v>20000</v>
      </c>
      <c r="AM701">
        <v>15</v>
      </c>
    </row>
    <row r="702" spans="1:39" x14ac:dyDescent="0.35">
      <c r="A702" t="s">
        <v>5376</v>
      </c>
      <c r="B702" t="s">
        <v>708</v>
      </c>
      <c r="C702" s="1">
        <v>27991</v>
      </c>
      <c r="D702" t="s">
        <v>2257</v>
      </c>
      <c r="E702" t="s">
        <v>1963</v>
      </c>
      <c r="F702" t="s">
        <v>4376</v>
      </c>
      <c r="G702" t="s">
        <v>3384</v>
      </c>
      <c r="H702" s="1">
        <v>39861.399745370371</v>
      </c>
      <c r="I702" t="s">
        <v>3673</v>
      </c>
      <c r="J702">
        <v>1160000</v>
      </c>
      <c r="K702">
        <v>15</v>
      </c>
      <c r="L702">
        <f>Tabla1_2[[#This Row],[SALARIO]]/30*Tabla1_2[[#This Row],[Dias Liquidados]]</f>
        <v>580000</v>
      </c>
      <c r="M702">
        <f>Tabla1_2[[#This Row],[SALARIO]]/100*14/2</f>
        <v>81200</v>
      </c>
      <c r="N702">
        <v>2</v>
      </c>
      <c r="O702">
        <f>Tabla1_2[[#This Row],[Salario t]]*Tabla1_2[[#This Row],['# de Salarios Minimos]]</f>
        <v>1160000</v>
      </c>
      <c r="P702">
        <f>Tabla1_2[[#This Row],[Salario t]]*12</f>
        <v>6960000</v>
      </c>
      <c r="Q702">
        <v>2</v>
      </c>
      <c r="R702">
        <v>2</v>
      </c>
      <c r="S702">
        <v>50000</v>
      </c>
      <c r="T702">
        <v>250000</v>
      </c>
      <c r="U702">
        <v>5000</v>
      </c>
      <c r="V702">
        <f>Tabla1_2[[#This Row],[SALARIO]]/100*8.4</f>
        <v>97440</v>
      </c>
      <c r="W702">
        <f>Tabla1_2[[#This Row],[Seguridad social]]/2</f>
        <v>48720</v>
      </c>
      <c r="X702">
        <f>Tabla1_2[[#This Row],[Seguridad social]]-Tabla1_2[[#This Row],[salud 4%]]</f>
        <v>48720</v>
      </c>
      <c r="Y702">
        <f>Tabla1_2[[#This Row],[Base Minima]]/30*4</f>
        <v>154666.66666666666</v>
      </c>
      <c r="Z702">
        <f>Tabla1_2[[#This Row],[Fondo de Empleados]]+Tabla1_2[[#This Row],[Seguridad social]]</f>
        <v>252106.66666666666</v>
      </c>
      <c r="AA702">
        <f>Tabla1_2[[#This Row],[SALARIO]]/100*1.4</f>
        <v>16239.999999999998</v>
      </c>
      <c r="AB702">
        <f>Tabla1_2[[#This Row],[Base Minima]]/15*1.5</f>
        <v>116000</v>
      </c>
      <c r="AC702">
        <v>0</v>
      </c>
      <c r="AD702">
        <v>0</v>
      </c>
      <c r="AE702">
        <f>Tabla1_2[[#This Row],[Salario t]]/100*2</f>
        <v>11600</v>
      </c>
      <c r="AF702">
        <f>Tabla1_2[[#This Row],[Censantias]]/100*5</f>
        <v>580</v>
      </c>
      <c r="AG702">
        <f>Tabla1_2[[#This Row],[SALARIO]]/30*2</f>
        <v>77333.333333333328</v>
      </c>
      <c r="AH702">
        <v>0</v>
      </c>
      <c r="AI702">
        <f>Tabla1_2[[#This Row],[Prima]]+Tabla1_2[[#This Row],[Censantias]]+Tabla1_2[[#This Row],[Base Minima]]+Tabla1_2[[#This Row],[Subsidio de Transporte]]</f>
        <v>1330133.3333333333</v>
      </c>
      <c r="AJ702">
        <f>Tabla1_2[[#This Row],[Pago Neto]]*24</f>
        <v>31923200</v>
      </c>
      <c r="AK702">
        <v>0</v>
      </c>
      <c r="AL702">
        <v>20000</v>
      </c>
      <c r="AM702">
        <v>15</v>
      </c>
    </row>
    <row r="703" spans="1:39" x14ac:dyDescent="0.35">
      <c r="A703" t="s">
        <v>5377</v>
      </c>
      <c r="B703" t="s">
        <v>709</v>
      </c>
      <c r="C703" s="1">
        <v>31034</v>
      </c>
      <c r="D703" t="s">
        <v>2258</v>
      </c>
      <c r="E703" t="s">
        <v>2259</v>
      </c>
      <c r="F703" t="s">
        <v>4377</v>
      </c>
      <c r="G703" t="s">
        <v>2788</v>
      </c>
      <c r="H703" s="1">
        <v>40736.415648148148</v>
      </c>
      <c r="I703" t="s">
        <v>3673</v>
      </c>
      <c r="J703">
        <v>1160000</v>
      </c>
      <c r="K703">
        <v>15</v>
      </c>
      <c r="L703">
        <f>Tabla1_2[[#This Row],[SALARIO]]/30*Tabla1_2[[#This Row],[Dias Liquidados]]</f>
        <v>580000</v>
      </c>
      <c r="M703">
        <f>Tabla1_2[[#This Row],[SALARIO]]/100*14/2</f>
        <v>81200</v>
      </c>
      <c r="N703">
        <v>4</v>
      </c>
      <c r="O703">
        <f>Tabla1_2[[#This Row],[Salario t]]*Tabla1_2[[#This Row],['# de Salarios Minimos]]</f>
        <v>2320000</v>
      </c>
      <c r="P703">
        <f>Tabla1_2[[#This Row],[Salario t]]*12</f>
        <v>6960000</v>
      </c>
      <c r="Q703">
        <v>2</v>
      </c>
      <c r="R703">
        <v>2</v>
      </c>
      <c r="S703">
        <v>50000</v>
      </c>
      <c r="T703">
        <v>250000</v>
      </c>
      <c r="U703">
        <v>5000</v>
      </c>
      <c r="V703">
        <f>Tabla1_2[[#This Row],[SALARIO]]/100*8.4</f>
        <v>97440</v>
      </c>
      <c r="W703">
        <f>Tabla1_2[[#This Row],[Seguridad social]]/2</f>
        <v>48720</v>
      </c>
      <c r="X703">
        <f>Tabla1_2[[#This Row],[Seguridad social]]-Tabla1_2[[#This Row],[salud 4%]]</f>
        <v>48720</v>
      </c>
      <c r="Y703">
        <f>Tabla1_2[[#This Row],[Base Minima]]/30*4</f>
        <v>309333.33333333331</v>
      </c>
      <c r="Z703">
        <f>Tabla1_2[[#This Row],[Fondo de Empleados]]+Tabla1_2[[#This Row],[Seguridad social]]</f>
        <v>406773.33333333331</v>
      </c>
      <c r="AA703">
        <f>Tabla1_2[[#This Row],[SALARIO]]/100*1.4</f>
        <v>16239.999999999998</v>
      </c>
      <c r="AB703">
        <f>Tabla1_2[[#This Row],[Base Minima]]/15*1.5</f>
        <v>232000</v>
      </c>
      <c r="AC703">
        <v>0</v>
      </c>
      <c r="AD703">
        <v>0</v>
      </c>
      <c r="AE703">
        <f>Tabla1_2[[#This Row],[Salario t]]/100*2</f>
        <v>11600</v>
      </c>
      <c r="AF703">
        <f>Tabla1_2[[#This Row],[Censantias]]/100*5</f>
        <v>580</v>
      </c>
      <c r="AG703">
        <f>Tabla1_2[[#This Row],[SALARIO]]/30*2</f>
        <v>77333.333333333328</v>
      </c>
      <c r="AH703">
        <v>0</v>
      </c>
      <c r="AI703">
        <f>Tabla1_2[[#This Row],[Prima]]+Tabla1_2[[#This Row],[Censantias]]+Tabla1_2[[#This Row],[Base Minima]]+Tabla1_2[[#This Row],[Subsidio de Transporte]]</f>
        <v>2490133.3333333335</v>
      </c>
      <c r="AJ703">
        <f>Tabla1_2[[#This Row],[Pago Neto]]*24</f>
        <v>59763200</v>
      </c>
      <c r="AK703">
        <v>0</v>
      </c>
      <c r="AL703">
        <v>20000</v>
      </c>
      <c r="AM703">
        <v>15</v>
      </c>
    </row>
    <row r="704" spans="1:39" x14ac:dyDescent="0.35">
      <c r="A704" t="s">
        <v>5378</v>
      </c>
      <c r="B704" t="s">
        <v>710</v>
      </c>
      <c r="C704" s="1">
        <v>33848</v>
      </c>
      <c r="D704" t="s">
        <v>1963</v>
      </c>
      <c r="E704" t="s">
        <v>2260</v>
      </c>
      <c r="F704" t="s">
        <v>4378</v>
      </c>
      <c r="G704" t="s">
        <v>3385</v>
      </c>
      <c r="H704" s="1">
        <v>44104.994351851848</v>
      </c>
      <c r="I704" t="s">
        <v>3672</v>
      </c>
      <c r="J704">
        <v>1160000</v>
      </c>
      <c r="K704">
        <v>15</v>
      </c>
      <c r="L704">
        <f>Tabla1_2[[#This Row],[SALARIO]]/30*Tabla1_2[[#This Row],[Dias Liquidados]]</f>
        <v>580000</v>
      </c>
      <c r="M704">
        <f>Tabla1_2[[#This Row],[SALARIO]]/100*14/2</f>
        <v>81200</v>
      </c>
      <c r="N704">
        <v>4</v>
      </c>
      <c r="O704">
        <f>Tabla1_2[[#This Row],[Salario t]]*Tabla1_2[[#This Row],['# de Salarios Minimos]]</f>
        <v>2320000</v>
      </c>
      <c r="P704">
        <f>Tabla1_2[[#This Row],[Salario t]]*12</f>
        <v>6960000</v>
      </c>
      <c r="Q704">
        <v>2</v>
      </c>
      <c r="R704">
        <v>2</v>
      </c>
      <c r="S704">
        <v>50000</v>
      </c>
      <c r="T704">
        <v>250000</v>
      </c>
      <c r="U704">
        <v>5000</v>
      </c>
      <c r="V704">
        <f>Tabla1_2[[#This Row],[SALARIO]]/100*8.4</f>
        <v>97440</v>
      </c>
      <c r="W704">
        <f>Tabla1_2[[#This Row],[Seguridad social]]/2</f>
        <v>48720</v>
      </c>
      <c r="X704">
        <f>Tabla1_2[[#This Row],[Seguridad social]]-Tabla1_2[[#This Row],[salud 4%]]</f>
        <v>48720</v>
      </c>
      <c r="Y704">
        <f>Tabla1_2[[#This Row],[Base Minima]]/30*4</f>
        <v>309333.33333333331</v>
      </c>
      <c r="Z704">
        <f>Tabla1_2[[#This Row],[Fondo de Empleados]]+Tabla1_2[[#This Row],[Seguridad social]]</f>
        <v>406773.33333333331</v>
      </c>
      <c r="AA704">
        <f>Tabla1_2[[#This Row],[SALARIO]]/100*1.4</f>
        <v>16239.999999999998</v>
      </c>
      <c r="AB704">
        <f>Tabla1_2[[#This Row],[Base Minima]]/15*1.5</f>
        <v>232000</v>
      </c>
      <c r="AC704">
        <v>0</v>
      </c>
      <c r="AD704">
        <v>0</v>
      </c>
      <c r="AE704">
        <f>Tabla1_2[[#This Row],[Salario t]]/100*2</f>
        <v>11600</v>
      </c>
      <c r="AF704">
        <f>Tabla1_2[[#This Row],[Censantias]]/100*5</f>
        <v>580</v>
      </c>
      <c r="AG704">
        <f>Tabla1_2[[#This Row],[SALARIO]]/30*2</f>
        <v>77333.333333333328</v>
      </c>
      <c r="AH704">
        <v>0</v>
      </c>
      <c r="AI704">
        <f>Tabla1_2[[#This Row],[Prima]]+Tabla1_2[[#This Row],[Censantias]]+Tabla1_2[[#This Row],[Base Minima]]+Tabla1_2[[#This Row],[Subsidio de Transporte]]</f>
        <v>2490133.3333333335</v>
      </c>
      <c r="AJ704">
        <f>Tabla1_2[[#This Row],[Pago Neto]]*24</f>
        <v>59763200</v>
      </c>
      <c r="AK704">
        <v>0</v>
      </c>
      <c r="AL704">
        <v>20000</v>
      </c>
      <c r="AM704">
        <v>15</v>
      </c>
    </row>
    <row r="705" spans="1:39" x14ac:dyDescent="0.35">
      <c r="A705" t="s">
        <v>5379</v>
      </c>
      <c r="B705" t="s">
        <v>711</v>
      </c>
      <c r="C705" s="1">
        <v>26724</v>
      </c>
      <c r="D705" t="s">
        <v>2261</v>
      </c>
      <c r="E705" t="s">
        <v>1963</v>
      </c>
      <c r="F705" t="s">
        <v>4379</v>
      </c>
      <c r="G705" t="s">
        <v>3386</v>
      </c>
      <c r="H705" s="1">
        <v>42127.583553240744</v>
      </c>
      <c r="I705" t="s">
        <v>3674</v>
      </c>
      <c r="J705">
        <v>1160000</v>
      </c>
      <c r="K705">
        <v>15</v>
      </c>
      <c r="L705">
        <f>Tabla1_2[[#This Row],[SALARIO]]/30*Tabla1_2[[#This Row],[Dias Liquidados]]</f>
        <v>580000</v>
      </c>
      <c r="M705">
        <f>Tabla1_2[[#This Row],[SALARIO]]/100*14/2</f>
        <v>81200</v>
      </c>
      <c r="N705">
        <v>4</v>
      </c>
      <c r="O705">
        <f>Tabla1_2[[#This Row],[Salario t]]*Tabla1_2[[#This Row],['# de Salarios Minimos]]</f>
        <v>2320000</v>
      </c>
      <c r="P705">
        <f>Tabla1_2[[#This Row],[Salario t]]*12</f>
        <v>6960000</v>
      </c>
      <c r="Q705">
        <v>2</v>
      </c>
      <c r="R705">
        <v>2</v>
      </c>
      <c r="S705">
        <v>50000</v>
      </c>
      <c r="T705">
        <v>250000</v>
      </c>
      <c r="U705">
        <v>5000</v>
      </c>
      <c r="V705">
        <f>Tabla1_2[[#This Row],[SALARIO]]/100*8.4</f>
        <v>97440</v>
      </c>
      <c r="W705">
        <f>Tabla1_2[[#This Row],[Seguridad social]]/2</f>
        <v>48720</v>
      </c>
      <c r="X705">
        <f>Tabla1_2[[#This Row],[Seguridad social]]-Tabla1_2[[#This Row],[salud 4%]]</f>
        <v>48720</v>
      </c>
      <c r="Y705">
        <f>Tabla1_2[[#This Row],[Base Minima]]/30*4</f>
        <v>309333.33333333331</v>
      </c>
      <c r="Z705">
        <f>Tabla1_2[[#This Row],[Fondo de Empleados]]+Tabla1_2[[#This Row],[Seguridad social]]</f>
        <v>406773.33333333331</v>
      </c>
      <c r="AA705">
        <f>Tabla1_2[[#This Row],[SALARIO]]/100*1.4</f>
        <v>16239.999999999998</v>
      </c>
      <c r="AB705">
        <f>Tabla1_2[[#This Row],[Base Minima]]/15*1.5</f>
        <v>232000</v>
      </c>
      <c r="AC705">
        <v>0</v>
      </c>
      <c r="AD705">
        <v>0</v>
      </c>
      <c r="AE705">
        <f>Tabla1_2[[#This Row],[Salario t]]/100*2</f>
        <v>11600</v>
      </c>
      <c r="AF705">
        <f>Tabla1_2[[#This Row],[Censantias]]/100*5</f>
        <v>580</v>
      </c>
      <c r="AG705">
        <f>Tabla1_2[[#This Row],[SALARIO]]/30*2</f>
        <v>77333.333333333328</v>
      </c>
      <c r="AH705">
        <v>0</v>
      </c>
      <c r="AI705">
        <f>Tabla1_2[[#This Row],[Prima]]+Tabla1_2[[#This Row],[Censantias]]+Tabla1_2[[#This Row],[Base Minima]]+Tabla1_2[[#This Row],[Subsidio de Transporte]]</f>
        <v>2490133.3333333335</v>
      </c>
      <c r="AJ705">
        <f>Tabla1_2[[#This Row],[Pago Neto]]*24</f>
        <v>59763200</v>
      </c>
      <c r="AK705">
        <v>0</v>
      </c>
      <c r="AL705">
        <v>20000</v>
      </c>
      <c r="AM705">
        <v>15</v>
      </c>
    </row>
    <row r="706" spans="1:39" x14ac:dyDescent="0.35">
      <c r="A706" t="s">
        <v>5380</v>
      </c>
      <c r="B706" t="s">
        <v>712</v>
      </c>
      <c r="C706" s="1">
        <v>27545</v>
      </c>
      <c r="D706" t="s">
        <v>2262</v>
      </c>
      <c r="E706" t="s">
        <v>2263</v>
      </c>
      <c r="F706" t="s">
        <v>4380</v>
      </c>
      <c r="G706" t="s">
        <v>3387</v>
      </c>
      <c r="H706" s="1">
        <v>42076.595405092594</v>
      </c>
      <c r="I706" t="s">
        <v>3671</v>
      </c>
      <c r="J706">
        <v>1160000</v>
      </c>
      <c r="K706">
        <v>15</v>
      </c>
      <c r="L706">
        <f>Tabla1_2[[#This Row],[SALARIO]]/30*Tabla1_2[[#This Row],[Dias Liquidados]]</f>
        <v>580000</v>
      </c>
      <c r="M706">
        <f>Tabla1_2[[#This Row],[SALARIO]]/100*14/2</f>
        <v>81200</v>
      </c>
      <c r="N706">
        <v>5</v>
      </c>
      <c r="O706">
        <f>Tabla1_2[[#This Row],[Salario t]]*Tabla1_2[[#This Row],['# de Salarios Minimos]]</f>
        <v>2900000</v>
      </c>
      <c r="P706">
        <f>Tabla1_2[[#This Row],[Salario t]]*12</f>
        <v>6960000</v>
      </c>
      <c r="Q706">
        <v>2</v>
      </c>
      <c r="R706">
        <v>2</v>
      </c>
      <c r="S706">
        <v>50000</v>
      </c>
      <c r="T706">
        <v>250000</v>
      </c>
      <c r="U706">
        <v>5000</v>
      </c>
      <c r="V706">
        <f>Tabla1_2[[#This Row],[SALARIO]]/100*8.4</f>
        <v>97440</v>
      </c>
      <c r="W706">
        <f>Tabla1_2[[#This Row],[Seguridad social]]/2</f>
        <v>48720</v>
      </c>
      <c r="X706">
        <f>Tabla1_2[[#This Row],[Seguridad social]]-Tabla1_2[[#This Row],[salud 4%]]</f>
        <v>48720</v>
      </c>
      <c r="Y706">
        <f>Tabla1_2[[#This Row],[Base Minima]]/30*4</f>
        <v>386666.66666666669</v>
      </c>
      <c r="Z706">
        <f>Tabla1_2[[#This Row],[Fondo de Empleados]]+Tabla1_2[[#This Row],[Seguridad social]]</f>
        <v>484106.66666666669</v>
      </c>
      <c r="AA706">
        <f>Tabla1_2[[#This Row],[SALARIO]]/100*1.4</f>
        <v>16239.999999999998</v>
      </c>
      <c r="AB706">
        <f>Tabla1_2[[#This Row],[Base Minima]]/15*1.5</f>
        <v>290000</v>
      </c>
      <c r="AC706">
        <v>0</v>
      </c>
      <c r="AD706">
        <v>0</v>
      </c>
      <c r="AE706">
        <f>Tabla1_2[[#This Row],[Salario t]]/100*2</f>
        <v>11600</v>
      </c>
      <c r="AF706">
        <f>Tabla1_2[[#This Row],[Censantias]]/100*5</f>
        <v>580</v>
      </c>
      <c r="AG706">
        <f>Tabla1_2[[#This Row],[SALARIO]]/30*2</f>
        <v>77333.333333333328</v>
      </c>
      <c r="AH706">
        <v>0</v>
      </c>
      <c r="AI706">
        <f>Tabla1_2[[#This Row],[Prima]]+Tabla1_2[[#This Row],[Censantias]]+Tabla1_2[[#This Row],[Base Minima]]+Tabla1_2[[#This Row],[Subsidio de Transporte]]</f>
        <v>3070133.3333333335</v>
      </c>
      <c r="AJ706">
        <f>Tabla1_2[[#This Row],[Pago Neto]]*24</f>
        <v>73683200</v>
      </c>
      <c r="AK706">
        <v>0</v>
      </c>
      <c r="AL706">
        <v>20000</v>
      </c>
      <c r="AM706">
        <v>15</v>
      </c>
    </row>
    <row r="707" spans="1:39" x14ac:dyDescent="0.35">
      <c r="A707" t="s">
        <v>5381</v>
      </c>
      <c r="B707" t="s">
        <v>713</v>
      </c>
      <c r="C707" s="1">
        <v>28748</v>
      </c>
      <c r="D707" t="s">
        <v>1963</v>
      </c>
      <c r="E707" t="s">
        <v>2264</v>
      </c>
      <c r="F707" t="s">
        <v>4381</v>
      </c>
      <c r="G707" t="s">
        <v>3388</v>
      </c>
      <c r="H707" s="1">
        <v>38950.725208333337</v>
      </c>
      <c r="I707" t="s">
        <v>3671</v>
      </c>
      <c r="J707">
        <v>1160000</v>
      </c>
      <c r="K707">
        <v>15</v>
      </c>
      <c r="L707">
        <f>Tabla1_2[[#This Row],[SALARIO]]/30*Tabla1_2[[#This Row],[Dias Liquidados]]</f>
        <v>580000</v>
      </c>
      <c r="M707">
        <f>Tabla1_2[[#This Row],[SALARIO]]/100*14/2</f>
        <v>81200</v>
      </c>
      <c r="N707">
        <v>5</v>
      </c>
      <c r="O707">
        <f>Tabla1_2[[#This Row],[Salario t]]*Tabla1_2[[#This Row],['# de Salarios Minimos]]</f>
        <v>2900000</v>
      </c>
      <c r="P707">
        <f>Tabla1_2[[#This Row],[Salario t]]*12</f>
        <v>6960000</v>
      </c>
      <c r="Q707">
        <v>2</v>
      </c>
      <c r="R707">
        <v>2</v>
      </c>
      <c r="S707">
        <v>50000</v>
      </c>
      <c r="T707">
        <v>250000</v>
      </c>
      <c r="U707">
        <v>5000</v>
      </c>
      <c r="V707">
        <f>Tabla1_2[[#This Row],[SALARIO]]/100*8.4</f>
        <v>97440</v>
      </c>
      <c r="W707">
        <f>Tabla1_2[[#This Row],[Seguridad social]]/2</f>
        <v>48720</v>
      </c>
      <c r="X707">
        <f>Tabla1_2[[#This Row],[Seguridad social]]-Tabla1_2[[#This Row],[salud 4%]]</f>
        <v>48720</v>
      </c>
      <c r="Y707">
        <f>Tabla1_2[[#This Row],[Base Minima]]/30*4</f>
        <v>386666.66666666669</v>
      </c>
      <c r="Z707">
        <f>Tabla1_2[[#This Row],[Fondo de Empleados]]+Tabla1_2[[#This Row],[Seguridad social]]</f>
        <v>484106.66666666669</v>
      </c>
      <c r="AA707">
        <f>Tabla1_2[[#This Row],[SALARIO]]/100*1.4</f>
        <v>16239.999999999998</v>
      </c>
      <c r="AB707">
        <f>Tabla1_2[[#This Row],[Base Minima]]/15*1.5</f>
        <v>290000</v>
      </c>
      <c r="AC707">
        <v>0</v>
      </c>
      <c r="AD707">
        <v>0</v>
      </c>
      <c r="AE707">
        <f>Tabla1_2[[#This Row],[Salario t]]/100*2</f>
        <v>11600</v>
      </c>
      <c r="AF707">
        <f>Tabla1_2[[#This Row],[Censantias]]/100*5</f>
        <v>580</v>
      </c>
      <c r="AG707">
        <f>Tabla1_2[[#This Row],[SALARIO]]/30*2</f>
        <v>77333.333333333328</v>
      </c>
      <c r="AH707">
        <v>0</v>
      </c>
      <c r="AI707">
        <f>Tabla1_2[[#This Row],[Prima]]+Tabla1_2[[#This Row],[Censantias]]+Tabla1_2[[#This Row],[Base Minima]]+Tabla1_2[[#This Row],[Subsidio de Transporte]]</f>
        <v>3070133.3333333335</v>
      </c>
      <c r="AJ707">
        <f>Tabla1_2[[#This Row],[Pago Neto]]*24</f>
        <v>73683200</v>
      </c>
      <c r="AK707">
        <v>0</v>
      </c>
      <c r="AL707">
        <v>20000</v>
      </c>
      <c r="AM707">
        <v>15</v>
      </c>
    </row>
    <row r="708" spans="1:39" x14ac:dyDescent="0.35">
      <c r="A708" t="s">
        <v>5382</v>
      </c>
      <c r="B708" t="s">
        <v>714</v>
      </c>
      <c r="C708" s="1">
        <v>29624</v>
      </c>
      <c r="D708" t="s">
        <v>2265</v>
      </c>
      <c r="E708" t="s">
        <v>1963</v>
      </c>
      <c r="F708" t="s">
        <v>4382</v>
      </c>
      <c r="G708" t="s">
        <v>3389</v>
      </c>
      <c r="H708" s="1">
        <v>41708.800821759258</v>
      </c>
      <c r="I708" t="s">
        <v>3672</v>
      </c>
      <c r="J708">
        <v>1160000</v>
      </c>
      <c r="K708">
        <v>15</v>
      </c>
      <c r="L708">
        <f>Tabla1_2[[#This Row],[SALARIO]]/30*Tabla1_2[[#This Row],[Dias Liquidados]]</f>
        <v>580000</v>
      </c>
      <c r="M708">
        <f>Tabla1_2[[#This Row],[SALARIO]]/100*14/2</f>
        <v>81200</v>
      </c>
      <c r="N708">
        <v>6</v>
      </c>
      <c r="O708">
        <f>Tabla1_2[[#This Row],[Salario t]]*Tabla1_2[[#This Row],['# de Salarios Minimos]]</f>
        <v>3480000</v>
      </c>
      <c r="P708">
        <f>Tabla1_2[[#This Row],[Salario t]]*12</f>
        <v>6960000</v>
      </c>
      <c r="Q708">
        <v>2</v>
      </c>
      <c r="R708">
        <v>2</v>
      </c>
      <c r="S708">
        <v>50000</v>
      </c>
      <c r="T708">
        <v>250000</v>
      </c>
      <c r="U708">
        <v>5000</v>
      </c>
      <c r="V708">
        <f>Tabla1_2[[#This Row],[SALARIO]]/100*8.4</f>
        <v>97440</v>
      </c>
      <c r="W708">
        <f>Tabla1_2[[#This Row],[Seguridad social]]/2</f>
        <v>48720</v>
      </c>
      <c r="X708">
        <f>Tabla1_2[[#This Row],[Seguridad social]]-Tabla1_2[[#This Row],[salud 4%]]</f>
        <v>48720</v>
      </c>
      <c r="Y708">
        <f>Tabla1_2[[#This Row],[Base Minima]]/30*4</f>
        <v>464000</v>
      </c>
      <c r="Z708">
        <f>Tabla1_2[[#This Row],[Fondo de Empleados]]+Tabla1_2[[#This Row],[Seguridad social]]</f>
        <v>561440</v>
      </c>
      <c r="AA708">
        <f>Tabla1_2[[#This Row],[SALARIO]]/100*1.4</f>
        <v>16239.999999999998</v>
      </c>
      <c r="AB708">
        <f>Tabla1_2[[#This Row],[Base Minima]]/15*1.5</f>
        <v>348000</v>
      </c>
      <c r="AC708">
        <v>0</v>
      </c>
      <c r="AD708">
        <v>0</v>
      </c>
      <c r="AE708">
        <f>Tabla1_2[[#This Row],[Salario t]]/100*2</f>
        <v>11600</v>
      </c>
      <c r="AF708">
        <f>Tabla1_2[[#This Row],[Censantias]]/100*5</f>
        <v>580</v>
      </c>
      <c r="AG708">
        <f>Tabla1_2[[#This Row],[SALARIO]]/30*2</f>
        <v>77333.333333333328</v>
      </c>
      <c r="AH708">
        <v>0</v>
      </c>
      <c r="AI708">
        <f>Tabla1_2[[#This Row],[Prima]]+Tabla1_2[[#This Row],[Censantias]]+Tabla1_2[[#This Row],[Base Minima]]+Tabla1_2[[#This Row],[Subsidio de Transporte]]</f>
        <v>3650133.3333333335</v>
      </c>
      <c r="AJ708">
        <f>Tabla1_2[[#This Row],[Pago Neto]]*24</f>
        <v>87603200</v>
      </c>
      <c r="AK708">
        <v>0</v>
      </c>
      <c r="AL708">
        <v>20000</v>
      </c>
      <c r="AM708">
        <v>15</v>
      </c>
    </row>
    <row r="709" spans="1:39" x14ac:dyDescent="0.35">
      <c r="A709" t="s">
        <v>5383</v>
      </c>
      <c r="B709" t="s">
        <v>715</v>
      </c>
      <c r="C709" s="1">
        <v>32517</v>
      </c>
      <c r="D709" t="s">
        <v>2266</v>
      </c>
      <c r="E709" t="s">
        <v>2267</v>
      </c>
      <c r="F709" t="s">
        <v>4383</v>
      </c>
      <c r="G709" t="s">
        <v>3390</v>
      </c>
      <c r="H709" s="1">
        <v>41786.562685185185</v>
      </c>
      <c r="I709" t="s">
        <v>3671</v>
      </c>
      <c r="J709">
        <v>1160000</v>
      </c>
      <c r="K709">
        <v>15</v>
      </c>
      <c r="L709">
        <f>Tabla1_2[[#This Row],[SALARIO]]/30*Tabla1_2[[#This Row],[Dias Liquidados]]</f>
        <v>580000</v>
      </c>
      <c r="M709">
        <f>Tabla1_2[[#This Row],[SALARIO]]/100*14/2</f>
        <v>81200</v>
      </c>
      <c r="N709">
        <v>6</v>
      </c>
      <c r="O709">
        <f>Tabla1_2[[#This Row],[Salario t]]*Tabla1_2[[#This Row],['# de Salarios Minimos]]</f>
        <v>3480000</v>
      </c>
      <c r="P709">
        <f>Tabla1_2[[#This Row],[Salario t]]*12</f>
        <v>6960000</v>
      </c>
      <c r="Q709">
        <v>2</v>
      </c>
      <c r="R709">
        <v>2</v>
      </c>
      <c r="S709">
        <v>50000</v>
      </c>
      <c r="T709">
        <v>250000</v>
      </c>
      <c r="U709">
        <v>5000</v>
      </c>
      <c r="V709">
        <f>Tabla1_2[[#This Row],[SALARIO]]/100*8.4</f>
        <v>97440</v>
      </c>
      <c r="W709">
        <f>Tabla1_2[[#This Row],[Seguridad social]]/2</f>
        <v>48720</v>
      </c>
      <c r="X709">
        <f>Tabla1_2[[#This Row],[Seguridad social]]-Tabla1_2[[#This Row],[salud 4%]]</f>
        <v>48720</v>
      </c>
      <c r="Y709">
        <f>Tabla1_2[[#This Row],[Base Minima]]/30*4</f>
        <v>464000</v>
      </c>
      <c r="Z709">
        <f>Tabla1_2[[#This Row],[Fondo de Empleados]]+Tabla1_2[[#This Row],[Seguridad social]]</f>
        <v>561440</v>
      </c>
      <c r="AA709">
        <f>Tabla1_2[[#This Row],[SALARIO]]/100*1.4</f>
        <v>16239.999999999998</v>
      </c>
      <c r="AB709">
        <f>Tabla1_2[[#This Row],[Base Minima]]/15*1.5</f>
        <v>348000</v>
      </c>
      <c r="AC709">
        <v>0</v>
      </c>
      <c r="AD709">
        <v>0</v>
      </c>
      <c r="AE709">
        <f>Tabla1_2[[#This Row],[Salario t]]/100*2</f>
        <v>11600</v>
      </c>
      <c r="AF709">
        <f>Tabla1_2[[#This Row],[Censantias]]/100*5</f>
        <v>580</v>
      </c>
      <c r="AG709">
        <f>Tabla1_2[[#This Row],[SALARIO]]/30*2</f>
        <v>77333.333333333328</v>
      </c>
      <c r="AH709">
        <v>0</v>
      </c>
      <c r="AI709">
        <f>Tabla1_2[[#This Row],[Prima]]+Tabla1_2[[#This Row],[Censantias]]+Tabla1_2[[#This Row],[Base Minima]]+Tabla1_2[[#This Row],[Subsidio de Transporte]]</f>
        <v>3650133.3333333335</v>
      </c>
      <c r="AJ709">
        <f>Tabla1_2[[#This Row],[Pago Neto]]*24</f>
        <v>87603200</v>
      </c>
      <c r="AK709">
        <v>0</v>
      </c>
      <c r="AL709">
        <v>20000</v>
      </c>
      <c r="AM709">
        <v>15</v>
      </c>
    </row>
    <row r="710" spans="1:39" x14ac:dyDescent="0.35">
      <c r="A710" t="s">
        <v>5384</v>
      </c>
      <c r="B710" t="s">
        <v>716</v>
      </c>
      <c r="C710" s="1">
        <v>28443</v>
      </c>
      <c r="D710" t="s">
        <v>1963</v>
      </c>
      <c r="E710" t="s">
        <v>2268</v>
      </c>
      <c r="F710" t="s">
        <v>4384</v>
      </c>
      <c r="G710" t="s">
        <v>3391</v>
      </c>
      <c r="H710" s="1">
        <v>41130.728483796294</v>
      </c>
      <c r="I710" t="s">
        <v>3671</v>
      </c>
      <c r="J710">
        <v>1160000</v>
      </c>
      <c r="K710">
        <v>15</v>
      </c>
      <c r="L710">
        <f>Tabla1_2[[#This Row],[SALARIO]]/30*Tabla1_2[[#This Row],[Dias Liquidados]]</f>
        <v>580000</v>
      </c>
      <c r="M710">
        <f>Tabla1_2[[#This Row],[SALARIO]]/100*14/2</f>
        <v>81200</v>
      </c>
      <c r="N710">
        <v>4</v>
      </c>
      <c r="O710">
        <f>Tabla1_2[[#This Row],[Salario t]]*Tabla1_2[[#This Row],['# de Salarios Minimos]]</f>
        <v>2320000</v>
      </c>
      <c r="P710">
        <f>Tabla1_2[[#This Row],[Salario t]]*12</f>
        <v>6960000</v>
      </c>
      <c r="Q710">
        <v>2</v>
      </c>
      <c r="R710">
        <v>2</v>
      </c>
      <c r="S710">
        <v>50000</v>
      </c>
      <c r="T710">
        <v>250000</v>
      </c>
      <c r="U710">
        <v>5000</v>
      </c>
      <c r="V710">
        <f>Tabla1_2[[#This Row],[SALARIO]]/100*8.4</f>
        <v>97440</v>
      </c>
      <c r="W710">
        <f>Tabla1_2[[#This Row],[Seguridad social]]/2</f>
        <v>48720</v>
      </c>
      <c r="X710">
        <f>Tabla1_2[[#This Row],[Seguridad social]]-Tabla1_2[[#This Row],[salud 4%]]</f>
        <v>48720</v>
      </c>
      <c r="Y710">
        <f>Tabla1_2[[#This Row],[Base Minima]]/30*4</f>
        <v>309333.33333333331</v>
      </c>
      <c r="Z710">
        <f>Tabla1_2[[#This Row],[Fondo de Empleados]]+Tabla1_2[[#This Row],[Seguridad social]]</f>
        <v>406773.33333333331</v>
      </c>
      <c r="AA710">
        <f>Tabla1_2[[#This Row],[SALARIO]]/100*1.4</f>
        <v>16239.999999999998</v>
      </c>
      <c r="AB710">
        <f>Tabla1_2[[#This Row],[Base Minima]]/15*1.5</f>
        <v>232000</v>
      </c>
      <c r="AC710">
        <v>0</v>
      </c>
      <c r="AD710">
        <v>0</v>
      </c>
      <c r="AE710">
        <f>Tabla1_2[[#This Row],[Salario t]]/100*2</f>
        <v>11600</v>
      </c>
      <c r="AF710">
        <f>Tabla1_2[[#This Row],[Censantias]]/100*5</f>
        <v>580</v>
      </c>
      <c r="AG710">
        <f>Tabla1_2[[#This Row],[SALARIO]]/30*2</f>
        <v>77333.333333333328</v>
      </c>
      <c r="AH710">
        <v>0</v>
      </c>
      <c r="AI710">
        <f>Tabla1_2[[#This Row],[Prima]]+Tabla1_2[[#This Row],[Censantias]]+Tabla1_2[[#This Row],[Base Minima]]+Tabla1_2[[#This Row],[Subsidio de Transporte]]</f>
        <v>2490133.3333333335</v>
      </c>
      <c r="AJ710">
        <f>Tabla1_2[[#This Row],[Pago Neto]]*24</f>
        <v>59763200</v>
      </c>
      <c r="AK710">
        <v>0</v>
      </c>
      <c r="AL710">
        <v>20000</v>
      </c>
      <c r="AM710">
        <v>15</v>
      </c>
    </row>
    <row r="711" spans="1:39" x14ac:dyDescent="0.35">
      <c r="A711" t="s">
        <v>5385</v>
      </c>
      <c r="B711" t="s">
        <v>717</v>
      </c>
      <c r="C711" s="1">
        <v>25826</v>
      </c>
      <c r="D711" t="s">
        <v>2269</v>
      </c>
      <c r="E711" t="s">
        <v>1963</v>
      </c>
      <c r="F711" t="s">
        <v>4385</v>
      </c>
      <c r="G711" t="s">
        <v>3392</v>
      </c>
      <c r="H711" s="1">
        <v>39997.168275462966</v>
      </c>
      <c r="I711" t="s">
        <v>3672</v>
      </c>
      <c r="J711">
        <v>1160000</v>
      </c>
      <c r="K711">
        <v>15</v>
      </c>
      <c r="L711">
        <f>Tabla1_2[[#This Row],[SALARIO]]/30*Tabla1_2[[#This Row],[Dias Liquidados]]</f>
        <v>580000</v>
      </c>
      <c r="M711">
        <f>Tabla1_2[[#This Row],[SALARIO]]/100*14/2</f>
        <v>81200</v>
      </c>
      <c r="N711">
        <v>4</v>
      </c>
      <c r="O711">
        <f>Tabla1_2[[#This Row],[Salario t]]*Tabla1_2[[#This Row],['# de Salarios Minimos]]</f>
        <v>2320000</v>
      </c>
      <c r="P711">
        <f>Tabla1_2[[#This Row],[Salario t]]*12</f>
        <v>6960000</v>
      </c>
      <c r="Q711">
        <v>2</v>
      </c>
      <c r="R711">
        <v>2</v>
      </c>
      <c r="S711">
        <v>50000</v>
      </c>
      <c r="T711">
        <v>250000</v>
      </c>
      <c r="U711">
        <v>5000</v>
      </c>
      <c r="V711">
        <f>Tabla1_2[[#This Row],[SALARIO]]/100*8.4</f>
        <v>97440</v>
      </c>
      <c r="W711">
        <f>Tabla1_2[[#This Row],[Seguridad social]]/2</f>
        <v>48720</v>
      </c>
      <c r="X711">
        <f>Tabla1_2[[#This Row],[Seguridad social]]-Tabla1_2[[#This Row],[salud 4%]]</f>
        <v>48720</v>
      </c>
      <c r="Y711">
        <f>Tabla1_2[[#This Row],[Base Minima]]/30*4</f>
        <v>309333.33333333331</v>
      </c>
      <c r="Z711">
        <f>Tabla1_2[[#This Row],[Fondo de Empleados]]+Tabla1_2[[#This Row],[Seguridad social]]</f>
        <v>406773.33333333331</v>
      </c>
      <c r="AA711">
        <f>Tabla1_2[[#This Row],[SALARIO]]/100*1.4</f>
        <v>16239.999999999998</v>
      </c>
      <c r="AB711">
        <f>Tabla1_2[[#This Row],[Base Minima]]/15*1.5</f>
        <v>232000</v>
      </c>
      <c r="AC711">
        <v>0</v>
      </c>
      <c r="AD711">
        <v>0</v>
      </c>
      <c r="AE711">
        <f>Tabla1_2[[#This Row],[Salario t]]/100*2</f>
        <v>11600</v>
      </c>
      <c r="AF711">
        <f>Tabla1_2[[#This Row],[Censantias]]/100*5</f>
        <v>580</v>
      </c>
      <c r="AG711">
        <f>Tabla1_2[[#This Row],[SALARIO]]/30*2</f>
        <v>77333.333333333328</v>
      </c>
      <c r="AH711">
        <v>0</v>
      </c>
      <c r="AI711">
        <f>Tabla1_2[[#This Row],[Prima]]+Tabla1_2[[#This Row],[Censantias]]+Tabla1_2[[#This Row],[Base Minima]]+Tabla1_2[[#This Row],[Subsidio de Transporte]]</f>
        <v>2490133.3333333335</v>
      </c>
      <c r="AJ711">
        <f>Tabla1_2[[#This Row],[Pago Neto]]*24</f>
        <v>59763200</v>
      </c>
      <c r="AK711">
        <v>0</v>
      </c>
      <c r="AL711">
        <v>20000</v>
      </c>
      <c r="AM711">
        <v>15</v>
      </c>
    </row>
    <row r="712" spans="1:39" x14ac:dyDescent="0.35">
      <c r="A712" t="s">
        <v>5386</v>
      </c>
      <c r="B712" t="s">
        <v>718</v>
      </c>
      <c r="C712" s="1">
        <v>36192</v>
      </c>
      <c r="D712" t="s">
        <v>2270</v>
      </c>
      <c r="E712" t="s">
        <v>2271</v>
      </c>
      <c r="F712" t="s">
        <v>4386</v>
      </c>
      <c r="G712" t="s">
        <v>3393</v>
      </c>
      <c r="H712" s="1">
        <v>43470.409398148149</v>
      </c>
      <c r="I712" t="s">
        <v>3673</v>
      </c>
      <c r="J712">
        <v>1160000</v>
      </c>
      <c r="K712">
        <v>15</v>
      </c>
      <c r="L712">
        <f>Tabla1_2[[#This Row],[SALARIO]]/30*Tabla1_2[[#This Row],[Dias Liquidados]]</f>
        <v>580000</v>
      </c>
      <c r="M712">
        <f>Tabla1_2[[#This Row],[SALARIO]]/100*14/2</f>
        <v>81200</v>
      </c>
      <c r="N712">
        <v>5</v>
      </c>
      <c r="O712">
        <f>Tabla1_2[[#This Row],[Salario t]]*Tabla1_2[[#This Row],['# de Salarios Minimos]]</f>
        <v>2900000</v>
      </c>
      <c r="P712">
        <f>Tabla1_2[[#This Row],[Salario t]]*12</f>
        <v>6960000</v>
      </c>
      <c r="Q712">
        <v>2</v>
      </c>
      <c r="R712">
        <v>2</v>
      </c>
      <c r="S712">
        <v>50000</v>
      </c>
      <c r="T712">
        <v>250000</v>
      </c>
      <c r="U712">
        <v>5000</v>
      </c>
      <c r="V712">
        <f>Tabla1_2[[#This Row],[SALARIO]]/100*8.4</f>
        <v>97440</v>
      </c>
      <c r="W712">
        <f>Tabla1_2[[#This Row],[Seguridad social]]/2</f>
        <v>48720</v>
      </c>
      <c r="X712">
        <f>Tabla1_2[[#This Row],[Seguridad social]]-Tabla1_2[[#This Row],[salud 4%]]</f>
        <v>48720</v>
      </c>
      <c r="Y712">
        <f>Tabla1_2[[#This Row],[Base Minima]]/30*4</f>
        <v>386666.66666666669</v>
      </c>
      <c r="Z712">
        <f>Tabla1_2[[#This Row],[Fondo de Empleados]]+Tabla1_2[[#This Row],[Seguridad social]]</f>
        <v>484106.66666666669</v>
      </c>
      <c r="AA712">
        <f>Tabla1_2[[#This Row],[SALARIO]]/100*1.4</f>
        <v>16239.999999999998</v>
      </c>
      <c r="AB712">
        <f>Tabla1_2[[#This Row],[Base Minima]]/15*1.5</f>
        <v>290000</v>
      </c>
      <c r="AC712">
        <v>0</v>
      </c>
      <c r="AD712">
        <v>0</v>
      </c>
      <c r="AE712">
        <f>Tabla1_2[[#This Row],[Salario t]]/100*2</f>
        <v>11600</v>
      </c>
      <c r="AF712">
        <f>Tabla1_2[[#This Row],[Censantias]]/100*5</f>
        <v>580</v>
      </c>
      <c r="AG712">
        <f>Tabla1_2[[#This Row],[SALARIO]]/30*2</f>
        <v>77333.333333333328</v>
      </c>
      <c r="AH712">
        <v>0</v>
      </c>
      <c r="AI712">
        <f>Tabla1_2[[#This Row],[Prima]]+Tabla1_2[[#This Row],[Censantias]]+Tabla1_2[[#This Row],[Base Minima]]+Tabla1_2[[#This Row],[Subsidio de Transporte]]</f>
        <v>3070133.3333333335</v>
      </c>
      <c r="AJ712">
        <f>Tabla1_2[[#This Row],[Pago Neto]]*24</f>
        <v>73683200</v>
      </c>
      <c r="AK712">
        <v>0</v>
      </c>
      <c r="AL712">
        <v>20000</v>
      </c>
      <c r="AM712">
        <v>15</v>
      </c>
    </row>
    <row r="713" spans="1:39" x14ac:dyDescent="0.35">
      <c r="A713" t="s">
        <v>5387</v>
      </c>
      <c r="B713" t="s">
        <v>719</v>
      </c>
      <c r="C713" s="1">
        <v>35267</v>
      </c>
      <c r="D713" t="s">
        <v>1963</v>
      </c>
      <c r="E713" t="s">
        <v>2272</v>
      </c>
      <c r="F713" t="s">
        <v>4387</v>
      </c>
      <c r="G713" t="s">
        <v>3394</v>
      </c>
      <c r="H713" s="1">
        <v>44199.014861111114</v>
      </c>
      <c r="I713" t="s">
        <v>3672</v>
      </c>
      <c r="J713">
        <v>1160000</v>
      </c>
      <c r="K713">
        <v>15</v>
      </c>
      <c r="L713">
        <f>Tabla1_2[[#This Row],[SALARIO]]/30*Tabla1_2[[#This Row],[Dias Liquidados]]</f>
        <v>580000</v>
      </c>
      <c r="M713">
        <f>Tabla1_2[[#This Row],[SALARIO]]/100*14/2</f>
        <v>81200</v>
      </c>
      <c r="N713">
        <v>5</v>
      </c>
      <c r="O713">
        <f>Tabla1_2[[#This Row],[Salario t]]*Tabla1_2[[#This Row],['# de Salarios Minimos]]</f>
        <v>2900000</v>
      </c>
      <c r="P713">
        <f>Tabla1_2[[#This Row],[Salario t]]*12</f>
        <v>6960000</v>
      </c>
      <c r="Q713">
        <v>2</v>
      </c>
      <c r="R713">
        <v>2</v>
      </c>
      <c r="S713">
        <v>50000</v>
      </c>
      <c r="T713">
        <v>250000</v>
      </c>
      <c r="U713">
        <v>5000</v>
      </c>
      <c r="V713">
        <f>Tabla1_2[[#This Row],[SALARIO]]/100*8.4</f>
        <v>97440</v>
      </c>
      <c r="W713">
        <f>Tabla1_2[[#This Row],[Seguridad social]]/2</f>
        <v>48720</v>
      </c>
      <c r="X713">
        <f>Tabla1_2[[#This Row],[Seguridad social]]-Tabla1_2[[#This Row],[salud 4%]]</f>
        <v>48720</v>
      </c>
      <c r="Y713">
        <f>Tabla1_2[[#This Row],[Base Minima]]/30*4</f>
        <v>386666.66666666669</v>
      </c>
      <c r="Z713">
        <f>Tabla1_2[[#This Row],[Fondo de Empleados]]+Tabla1_2[[#This Row],[Seguridad social]]</f>
        <v>484106.66666666669</v>
      </c>
      <c r="AA713">
        <f>Tabla1_2[[#This Row],[SALARIO]]/100*1.4</f>
        <v>16239.999999999998</v>
      </c>
      <c r="AB713">
        <f>Tabla1_2[[#This Row],[Base Minima]]/15*1.5</f>
        <v>290000</v>
      </c>
      <c r="AC713">
        <v>0</v>
      </c>
      <c r="AD713">
        <v>0</v>
      </c>
      <c r="AE713">
        <f>Tabla1_2[[#This Row],[Salario t]]/100*2</f>
        <v>11600</v>
      </c>
      <c r="AF713">
        <f>Tabla1_2[[#This Row],[Censantias]]/100*5</f>
        <v>580</v>
      </c>
      <c r="AG713">
        <f>Tabla1_2[[#This Row],[SALARIO]]/30*2</f>
        <v>77333.333333333328</v>
      </c>
      <c r="AH713">
        <v>0</v>
      </c>
      <c r="AI713">
        <f>Tabla1_2[[#This Row],[Prima]]+Tabla1_2[[#This Row],[Censantias]]+Tabla1_2[[#This Row],[Base Minima]]+Tabla1_2[[#This Row],[Subsidio de Transporte]]</f>
        <v>3070133.3333333335</v>
      </c>
      <c r="AJ713">
        <f>Tabla1_2[[#This Row],[Pago Neto]]*24</f>
        <v>73683200</v>
      </c>
      <c r="AK713">
        <v>0</v>
      </c>
      <c r="AL713">
        <v>20000</v>
      </c>
      <c r="AM713">
        <v>15</v>
      </c>
    </row>
    <row r="714" spans="1:39" x14ac:dyDescent="0.35">
      <c r="A714" t="s">
        <v>5388</v>
      </c>
      <c r="B714" t="s">
        <v>720</v>
      </c>
      <c r="C714" s="1">
        <v>36076</v>
      </c>
      <c r="D714" t="s">
        <v>2273</v>
      </c>
      <c r="E714" t="s">
        <v>1963</v>
      </c>
      <c r="F714" t="s">
        <v>4388</v>
      </c>
      <c r="G714" t="s">
        <v>3395</v>
      </c>
      <c r="H714" s="1">
        <v>40151.573206018518</v>
      </c>
      <c r="I714" t="s">
        <v>3675</v>
      </c>
      <c r="J714">
        <v>1160000</v>
      </c>
      <c r="K714">
        <v>15</v>
      </c>
      <c r="L714">
        <f>Tabla1_2[[#This Row],[SALARIO]]/30*Tabla1_2[[#This Row],[Dias Liquidados]]</f>
        <v>580000</v>
      </c>
      <c r="M714">
        <f>Tabla1_2[[#This Row],[SALARIO]]/100*14/2</f>
        <v>81200</v>
      </c>
      <c r="N714">
        <v>6</v>
      </c>
      <c r="O714">
        <f>Tabla1_2[[#This Row],[Salario t]]*Tabla1_2[[#This Row],['# de Salarios Minimos]]</f>
        <v>3480000</v>
      </c>
      <c r="P714">
        <f>Tabla1_2[[#This Row],[Salario t]]*12</f>
        <v>6960000</v>
      </c>
      <c r="Q714">
        <v>2</v>
      </c>
      <c r="R714">
        <v>2</v>
      </c>
      <c r="S714">
        <v>50000</v>
      </c>
      <c r="T714">
        <v>250000</v>
      </c>
      <c r="U714">
        <v>5000</v>
      </c>
      <c r="V714">
        <f>Tabla1_2[[#This Row],[SALARIO]]/100*8.4</f>
        <v>97440</v>
      </c>
      <c r="W714">
        <f>Tabla1_2[[#This Row],[Seguridad social]]/2</f>
        <v>48720</v>
      </c>
      <c r="X714">
        <f>Tabla1_2[[#This Row],[Seguridad social]]-Tabla1_2[[#This Row],[salud 4%]]</f>
        <v>48720</v>
      </c>
      <c r="Y714">
        <f>Tabla1_2[[#This Row],[Base Minima]]/30*4</f>
        <v>464000</v>
      </c>
      <c r="Z714">
        <f>Tabla1_2[[#This Row],[Fondo de Empleados]]+Tabla1_2[[#This Row],[Seguridad social]]</f>
        <v>561440</v>
      </c>
      <c r="AA714">
        <f>Tabla1_2[[#This Row],[SALARIO]]/100*1.4</f>
        <v>16239.999999999998</v>
      </c>
      <c r="AB714">
        <f>Tabla1_2[[#This Row],[Base Minima]]/15*1.5</f>
        <v>348000</v>
      </c>
      <c r="AC714">
        <v>0</v>
      </c>
      <c r="AD714">
        <v>0</v>
      </c>
      <c r="AE714">
        <f>Tabla1_2[[#This Row],[Salario t]]/100*2</f>
        <v>11600</v>
      </c>
      <c r="AF714">
        <f>Tabla1_2[[#This Row],[Censantias]]/100*5</f>
        <v>580</v>
      </c>
      <c r="AG714">
        <f>Tabla1_2[[#This Row],[SALARIO]]/30*2</f>
        <v>77333.333333333328</v>
      </c>
      <c r="AH714">
        <v>0</v>
      </c>
      <c r="AI714">
        <f>Tabla1_2[[#This Row],[Prima]]+Tabla1_2[[#This Row],[Censantias]]+Tabla1_2[[#This Row],[Base Minima]]+Tabla1_2[[#This Row],[Subsidio de Transporte]]</f>
        <v>3650133.3333333335</v>
      </c>
      <c r="AJ714">
        <f>Tabla1_2[[#This Row],[Pago Neto]]*24</f>
        <v>87603200</v>
      </c>
      <c r="AK714">
        <v>0</v>
      </c>
      <c r="AL714">
        <v>20000</v>
      </c>
      <c r="AM714">
        <v>15</v>
      </c>
    </row>
    <row r="715" spans="1:39" x14ac:dyDescent="0.35">
      <c r="A715" t="s">
        <v>5389</v>
      </c>
      <c r="B715" t="s">
        <v>721</v>
      </c>
      <c r="C715" s="1">
        <v>25985</v>
      </c>
      <c r="D715" t="s">
        <v>2274</v>
      </c>
      <c r="E715" t="s">
        <v>2275</v>
      </c>
      <c r="F715" t="s">
        <v>4389</v>
      </c>
      <c r="G715" t="s">
        <v>3396</v>
      </c>
      <c r="H715" s="1">
        <v>43912.749490740738</v>
      </c>
      <c r="I715" t="s">
        <v>3674</v>
      </c>
      <c r="J715">
        <v>1160000</v>
      </c>
      <c r="K715">
        <v>15</v>
      </c>
      <c r="L715">
        <f>Tabla1_2[[#This Row],[SALARIO]]/30*Tabla1_2[[#This Row],[Dias Liquidados]]</f>
        <v>580000</v>
      </c>
      <c r="M715">
        <f>Tabla1_2[[#This Row],[SALARIO]]/100*14/2</f>
        <v>81200</v>
      </c>
      <c r="N715">
        <v>6</v>
      </c>
      <c r="O715">
        <f>Tabla1_2[[#This Row],[Salario t]]*Tabla1_2[[#This Row],['# de Salarios Minimos]]</f>
        <v>3480000</v>
      </c>
      <c r="P715">
        <f>Tabla1_2[[#This Row],[Salario t]]*12</f>
        <v>6960000</v>
      </c>
      <c r="Q715">
        <v>2</v>
      </c>
      <c r="R715">
        <v>2</v>
      </c>
      <c r="S715">
        <v>50000</v>
      </c>
      <c r="T715">
        <v>250000</v>
      </c>
      <c r="U715">
        <v>5000</v>
      </c>
      <c r="V715">
        <f>Tabla1_2[[#This Row],[SALARIO]]/100*8.4</f>
        <v>97440</v>
      </c>
      <c r="W715">
        <f>Tabla1_2[[#This Row],[Seguridad social]]/2</f>
        <v>48720</v>
      </c>
      <c r="X715">
        <f>Tabla1_2[[#This Row],[Seguridad social]]-Tabla1_2[[#This Row],[salud 4%]]</f>
        <v>48720</v>
      </c>
      <c r="Y715">
        <f>Tabla1_2[[#This Row],[Base Minima]]/30*4</f>
        <v>464000</v>
      </c>
      <c r="Z715">
        <f>Tabla1_2[[#This Row],[Fondo de Empleados]]+Tabla1_2[[#This Row],[Seguridad social]]</f>
        <v>561440</v>
      </c>
      <c r="AA715">
        <f>Tabla1_2[[#This Row],[SALARIO]]/100*1.4</f>
        <v>16239.999999999998</v>
      </c>
      <c r="AB715">
        <f>Tabla1_2[[#This Row],[Base Minima]]/15*1.5</f>
        <v>348000</v>
      </c>
      <c r="AC715">
        <v>0</v>
      </c>
      <c r="AD715">
        <v>0</v>
      </c>
      <c r="AE715">
        <f>Tabla1_2[[#This Row],[Salario t]]/100*2</f>
        <v>11600</v>
      </c>
      <c r="AF715">
        <f>Tabla1_2[[#This Row],[Censantias]]/100*5</f>
        <v>580</v>
      </c>
      <c r="AG715">
        <f>Tabla1_2[[#This Row],[SALARIO]]/30*2</f>
        <v>77333.333333333328</v>
      </c>
      <c r="AH715">
        <v>0</v>
      </c>
      <c r="AI715">
        <f>Tabla1_2[[#This Row],[Prima]]+Tabla1_2[[#This Row],[Censantias]]+Tabla1_2[[#This Row],[Base Minima]]+Tabla1_2[[#This Row],[Subsidio de Transporte]]</f>
        <v>3650133.3333333335</v>
      </c>
      <c r="AJ715">
        <f>Tabla1_2[[#This Row],[Pago Neto]]*24</f>
        <v>87603200</v>
      </c>
      <c r="AK715">
        <v>0</v>
      </c>
      <c r="AL715">
        <v>20000</v>
      </c>
      <c r="AM715">
        <v>15</v>
      </c>
    </row>
    <row r="716" spans="1:39" x14ac:dyDescent="0.35">
      <c r="A716" t="s">
        <v>5390</v>
      </c>
      <c r="B716" t="s">
        <v>722</v>
      </c>
      <c r="C716" s="1">
        <v>27875</v>
      </c>
      <c r="D716" t="s">
        <v>1963</v>
      </c>
      <c r="E716" t="s">
        <v>2276</v>
      </c>
      <c r="F716" t="s">
        <v>4390</v>
      </c>
      <c r="G716" t="s">
        <v>3397</v>
      </c>
      <c r="H716" s="1">
        <v>43279.292523148149</v>
      </c>
      <c r="I716" t="s">
        <v>3675</v>
      </c>
      <c r="J716">
        <v>1160000</v>
      </c>
      <c r="K716">
        <v>15</v>
      </c>
      <c r="L716">
        <f>Tabla1_2[[#This Row],[SALARIO]]/30*Tabla1_2[[#This Row],[Dias Liquidados]]</f>
        <v>580000</v>
      </c>
      <c r="M716">
        <f>Tabla1_2[[#This Row],[SALARIO]]/100*14/2</f>
        <v>81200</v>
      </c>
      <c r="N716">
        <v>1</v>
      </c>
      <c r="O716">
        <f>Tabla1_2[[#This Row],[Salario t]]*Tabla1_2[[#This Row],['# de Salarios Minimos]]</f>
        <v>580000</v>
      </c>
      <c r="P716">
        <f>Tabla1_2[[#This Row],[Salario t]]*12</f>
        <v>6960000</v>
      </c>
      <c r="Q716">
        <v>2</v>
      </c>
      <c r="R716">
        <v>2</v>
      </c>
      <c r="S716">
        <v>50000</v>
      </c>
      <c r="T716">
        <v>250000</v>
      </c>
      <c r="U716">
        <v>5000</v>
      </c>
      <c r="V716">
        <f>Tabla1_2[[#This Row],[SALARIO]]/100*8.4</f>
        <v>97440</v>
      </c>
      <c r="W716">
        <f>Tabla1_2[[#This Row],[Seguridad social]]/2</f>
        <v>48720</v>
      </c>
      <c r="X716">
        <f>Tabla1_2[[#This Row],[Seguridad social]]-Tabla1_2[[#This Row],[salud 4%]]</f>
        <v>48720</v>
      </c>
      <c r="Y716">
        <f>Tabla1_2[[#This Row],[Base Minima]]/30*4</f>
        <v>77333.333333333328</v>
      </c>
      <c r="Z716">
        <f>Tabla1_2[[#This Row],[Fondo de Empleados]]+Tabla1_2[[#This Row],[Seguridad social]]</f>
        <v>174773.33333333331</v>
      </c>
      <c r="AA716">
        <f>Tabla1_2[[#This Row],[SALARIO]]/100*1.4</f>
        <v>16239.999999999998</v>
      </c>
      <c r="AB716">
        <f>Tabla1_2[[#This Row],[Base Minima]]/15*1.5</f>
        <v>58000</v>
      </c>
      <c r="AC716">
        <v>0</v>
      </c>
      <c r="AD716">
        <v>0</v>
      </c>
      <c r="AE716">
        <f>Tabla1_2[[#This Row],[Salario t]]/100*2</f>
        <v>11600</v>
      </c>
      <c r="AF716">
        <f>Tabla1_2[[#This Row],[Censantias]]/100*5</f>
        <v>580</v>
      </c>
      <c r="AG716">
        <f>Tabla1_2[[#This Row],[SALARIO]]/30*2</f>
        <v>77333.333333333328</v>
      </c>
      <c r="AH716">
        <v>0</v>
      </c>
      <c r="AI716">
        <f>Tabla1_2[[#This Row],[Prima]]+Tabla1_2[[#This Row],[Censantias]]+Tabla1_2[[#This Row],[Base Minima]]+Tabla1_2[[#This Row],[Subsidio de Transporte]]</f>
        <v>750133.33333333337</v>
      </c>
      <c r="AJ716">
        <f>Tabla1_2[[#This Row],[Pago Neto]]*24</f>
        <v>18003200</v>
      </c>
      <c r="AK716">
        <v>0</v>
      </c>
      <c r="AL716">
        <v>20000</v>
      </c>
      <c r="AM716">
        <v>15</v>
      </c>
    </row>
    <row r="717" spans="1:39" x14ac:dyDescent="0.35">
      <c r="A717" t="s">
        <v>5391</v>
      </c>
      <c r="B717" t="s">
        <v>723</v>
      </c>
      <c r="C717" s="1">
        <v>28924</v>
      </c>
      <c r="D717" t="s">
        <v>2277</v>
      </c>
      <c r="E717" t="s">
        <v>1963</v>
      </c>
      <c r="F717" t="s">
        <v>4391</v>
      </c>
      <c r="G717" t="s">
        <v>3398</v>
      </c>
      <c r="H717" s="1">
        <v>40674.78765046296</v>
      </c>
      <c r="I717" t="s">
        <v>3673</v>
      </c>
      <c r="J717">
        <v>1160000</v>
      </c>
      <c r="K717">
        <v>15</v>
      </c>
      <c r="L717">
        <f>Tabla1_2[[#This Row],[SALARIO]]/30*Tabla1_2[[#This Row],[Dias Liquidados]]</f>
        <v>580000</v>
      </c>
      <c r="M717">
        <f>Tabla1_2[[#This Row],[SALARIO]]/100*14/2</f>
        <v>81200</v>
      </c>
      <c r="N717">
        <v>1</v>
      </c>
      <c r="O717">
        <f>Tabla1_2[[#This Row],[Salario t]]*Tabla1_2[[#This Row],['# de Salarios Minimos]]</f>
        <v>580000</v>
      </c>
      <c r="P717">
        <f>Tabla1_2[[#This Row],[Salario t]]*12</f>
        <v>6960000</v>
      </c>
      <c r="Q717">
        <v>2</v>
      </c>
      <c r="R717">
        <v>2</v>
      </c>
      <c r="S717">
        <v>50000</v>
      </c>
      <c r="T717">
        <v>250000</v>
      </c>
      <c r="U717">
        <v>5000</v>
      </c>
      <c r="V717">
        <f>Tabla1_2[[#This Row],[SALARIO]]/100*8.4</f>
        <v>97440</v>
      </c>
      <c r="W717">
        <f>Tabla1_2[[#This Row],[Seguridad social]]/2</f>
        <v>48720</v>
      </c>
      <c r="X717">
        <f>Tabla1_2[[#This Row],[Seguridad social]]-Tabla1_2[[#This Row],[salud 4%]]</f>
        <v>48720</v>
      </c>
      <c r="Y717">
        <f>Tabla1_2[[#This Row],[Base Minima]]/30*4</f>
        <v>77333.333333333328</v>
      </c>
      <c r="Z717">
        <f>Tabla1_2[[#This Row],[Fondo de Empleados]]+Tabla1_2[[#This Row],[Seguridad social]]</f>
        <v>174773.33333333331</v>
      </c>
      <c r="AA717">
        <f>Tabla1_2[[#This Row],[SALARIO]]/100*1.4</f>
        <v>16239.999999999998</v>
      </c>
      <c r="AB717">
        <f>Tabla1_2[[#This Row],[Base Minima]]/15*1.5</f>
        <v>58000</v>
      </c>
      <c r="AC717">
        <v>0</v>
      </c>
      <c r="AD717">
        <v>0</v>
      </c>
      <c r="AE717">
        <f>Tabla1_2[[#This Row],[Salario t]]/100*2</f>
        <v>11600</v>
      </c>
      <c r="AF717">
        <f>Tabla1_2[[#This Row],[Censantias]]/100*5</f>
        <v>580</v>
      </c>
      <c r="AG717">
        <f>Tabla1_2[[#This Row],[SALARIO]]/30*2</f>
        <v>77333.333333333328</v>
      </c>
      <c r="AH717">
        <v>0</v>
      </c>
      <c r="AI717">
        <f>Tabla1_2[[#This Row],[Prima]]+Tabla1_2[[#This Row],[Censantias]]+Tabla1_2[[#This Row],[Base Minima]]+Tabla1_2[[#This Row],[Subsidio de Transporte]]</f>
        <v>750133.33333333337</v>
      </c>
      <c r="AJ717">
        <f>Tabla1_2[[#This Row],[Pago Neto]]*24</f>
        <v>18003200</v>
      </c>
      <c r="AK717">
        <v>0</v>
      </c>
      <c r="AL717">
        <v>20000</v>
      </c>
      <c r="AM717">
        <v>15</v>
      </c>
    </row>
    <row r="718" spans="1:39" x14ac:dyDescent="0.35">
      <c r="A718" t="s">
        <v>5392</v>
      </c>
      <c r="B718" t="s">
        <v>724</v>
      </c>
      <c r="C718" s="1">
        <v>35745</v>
      </c>
      <c r="D718" t="s">
        <v>2278</v>
      </c>
      <c r="E718" t="s">
        <v>2279</v>
      </c>
      <c r="F718" t="s">
        <v>4392</v>
      </c>
      <c r="G718" t="s">
        <v>3399</v>
      </c>
      <c r="H718" s="1">
        <v>41654.085601851853</v>
      </c>
      <c r="I718" t="s">
        <v>3671</v>
      </c>
      <c r="J718">
        <v>1160000</v>
      </c>
      <c r="K718">
        <v>15</v>
      </c>
      <c r="L718">
        <f>Tabla1_2[[#This Row],[SALARIO]]/30*Tabla1_2[[#This Row],[Dias Liquidados]]</f>
        <v>580000</v>
      </c>
      <c r="M718">
        <f>Tabla1_2[[#This Row],[SALARIO]]/100*14/2</f>
        <v>81200</v>
      </c>
      <c r="N718">
        <v>1</v>
      </c>
      <c r="O718">
        <f>Tabla1_2[[#This Row],[Salario t]]*Tabla1_2[[#This Row],['# de Salarios Minimos]]</f>
        <v>580000</v>
      </c>
      <c r="P718">
        <f>Tabla1_2[[#This Row],[Salario t]]*12</f>
        <v>6960000</v>
      </c>
      <c r="Q718">
        <v>2</v>
      </c>
      <c r="R718">
        <v>2</v>
      </c>
      <c r="S718">
        <v>50000</v>
      </c>
      <c r="T718">
        <v>250000</v>
      </c>
      <c r="U718">
        <v>5000</v>
      </c>
      <c r="V718">
        <f>Tabla1_2[[#This Row],[SALARIO]]/100*8.4</f>
        <v>97440</v>
      </c>
      <c r="W718">
        <f>Tabla1_2[[#This Row],[Seguridad social]]/2</f>
        <v>48720</v>
      </c>
      <c r="X718">
        <f>Tabla1_2[[#This Row],[Seguridad social]]-Tabla1_2[[#This Row],[salud 4%]]</f>
        <v>48720</v>
      </c>
      <c r="Y718">
        <f>Tabla1_2[[#This Row],[Base Minima]]/30*4</f>
        <v>77333.333333333328</v>
      </c>
      <c r="Z718">
        <f>Tabla1_2[[#This Row],[Fondo de Empleados]]+Tabla1_2[[#This Row],[Seguridad social]]</f>
        <v>174773.33333333331</v>
      </c>
      <c r="AA718">
        <f>Tabla1_2[[#This Row],[SALARIO]]/100*1.4</f>
        <v>16239.999999999998</v>
      </c>
      <c r="AB718">
        <f>Tabla1_2[[#This Row],[Base Minima]]/15*1.5</f>
        <v>58000</v>
      </c>
      <c r="AC718">
        <v>0</v>
      </c>
      <c r="AD718">
        <v>0</v>
      </c>
      <c r="AE718">
        <f>Tabla1_2[[#This Row],[Salario t]]/100*2</f>
        <v>11600</v>
      </c>
      <c r="AF718">
        <f>Tabla1_2[[#This Row],[Censantias]]/100*5</f>
        <v>580</v>
      </c>
      <c r="AG718">
        <f>Tabla1_2[[#This Row],[SALARIO]]/30*2</f>
        <v>77333.333333333328</v>
      </c>
      <c r="AH718">
        <v>0</v>
      </c>
      <c r="AI718">
        <f>Tabla1_2[[#This Row],[Prima]]+Tabla1_2[[#This Row],[Censantias]]+Tabla1_2[[#This Row],[Base Minima]]+Tabla1_2[[#This Row],[Subsidio de Transporte]]</f>
        <v>750133.33333333337</v>
      </c>
      <c r="AJ718">
        <f>Tabla1_2[[#This Row],[Pago Neto]]*24</f>
        <v>18003200</v>
      </c>
      <c r="AK718">
        <v>0</v>
      </c>
      <c r="AL718">
        <v>20000</v>
      </c>
      <c r="AM718">
        <v>15</v>
      </c>
    </row>
    <row r="719" spans="1:39" x14ac:dyDescent="0.35">
      <c r="A719" t="s">
        <v>5393</v>
      </c>
      <c r="B719" t="s">
        <v>725</v>
      </c>
      <c r="C719" s="1">
        <v>30247</v>
      </c>
      <c r="D719" t="s">
        <v>1963</v>
      </c>
      <c r="E719" t="s">
        <v>2280</v>
      </c>
      <c r="F719" t="s">
        <v>4393</v>
      </c>
      <c r="G719" t="s">
        <v>3400</v>
      </c>
      <c r="H719" s="1">
        <v>43371.163634259261</v>
      </c>
      <c r="I719" t="s">
        <v>3674</v>
      </c>
      <c r="J719">
        <v>1160000</v>
      </c>
      <c r="K719">
        <v>15</v>
      </c>
      <c r="L719">
        <f>Tabla1_2[[#This Row],[SALARIO]]/30*Tabla1_2[[#This Row],[Dias Liquidados]]</f>
        <v>580000</v>
      </c>
      <c r="M719">
        <f>Tabla1_2[[#This Row],[SALARIO]]/100*14/2</f>
        <v>81200</v>
      </c>
      <c r="N719">
        <v>1</v>
      </c>
      <c r="O719">
        <f>Tabla1_2[[#This Row],[Salario t]]*Tabla1_2[[#This Row],['# de Salarios Minimos]]</f>
        <v>580000</v>
      </c>
      <c r="P719">
        <f>Tabla1_2[[#This Row],[Salario t]]*12</f>
        <v>6960000</v>
      </c>
      <c r="Q719">
        <v>2</v>
      </c>
      <c r="R719">
        <v>2</v>
      </c>
      <c r="S719">
        <v>50000</v>
      </c>
      <c r="T719">
        <v>250000</v>
      </c>
      <c r="U719">
        <v>5000</v>
      </c>
      <c r="V719">
        <f>Tabla1_2[[#This Row],[SALARIO]]/100*8.4</f>
        <v>97440</v>
      </c>
      <c r="W719">
        <f>Tabla1_2[[#This Row],[Seguridad social]]/2</f>
        <v>48720</v>
      </c>
      <c r="X719">
        <f>Tabla1_2[[#This Row],[Seguridad social]]-Tabla1_2[[#This Row],[salud 4%]]</f>
        <v>48720</v>
      </c>
      <c r="Y719">
        <f>Tabla1_2[[#This Row],[Base Minima]]/30*4</f>
        <v>77333.333333333328</v>
      </c>
      <c r="Z719">
        <f>Tabla1_2[[#This Row],[Fondo de Empleados]]+Tabla1_2[[#This Row],[Seguridad social]]</f>
        <v>174773.33333333331</v>
      </c>
      <c r="AA719">
        <f>Tabla1_2[[#This Row],[SALARIO]]/100*1.4</f>
        <v>16239.999999999998</v>
      </c>
      <c r="AB719">
        <f>Tabla1_2[[#This Row],[Base Minima]]/15*1.5</f>
        <v>58000</v>
      </c>
      <c r="AC719">
        <v>0</v>
      </c>
      <c r="AD719">
        <v>0</v>
      </c>
      <c r="AE719">
        <f>Tabla1_2[[#This Row],[Salario t]]/100*2</f>
        <v>11600</v>
      </c>
      <c r="AF719">
        <f>Tabla1_2[[#This Row],[Censantias]]/100*5</f>
        <v>580</v>
      </c>
      <c r="AG719">
        <f>Tabla1_2[[#This Row],[SALARIO]]/30*2</f>
        <v>77333.333333333328</v>
      </c>
      <c r="AH719">
        <v>0</v>
      </c>
      <c r="AI719">
        <f>Tabla1_2[[#This Row],[Prima]]+Tabla1_2[[#This Row],[Censantias]]+Tabla1_2[[#This Row],[Base Minima]]+Tabla1_2[[#This Row],[Subsidio de Transporte]]</f>
        <v>750133.33333333337</v>
      </c>
      <c r="AJ719">
        <f>Tabla1_2[[#This Row],[Pago Neto]]*24</f>
        <v>18003200</v>
      </c>
      <c r="AK719">
        <v>0</v>
      </c>
      <c r="AL719">
        <v>20000</v>
      </c>
      <c r="AM719">
        <v>15</v>
      </c>
    </row>
    <row r="720" spans="1:39" x14ac:dyDescent="0.35">
      <c r="A720" t="s">
        <v>5394</v>
      </c>
      <c r="B720" t="s">
        <v>726</v>
      </c>
      <c r="C720" s="1">
        <v>34172</v>
      </c>
      <c r="D720" t="s">
        <v>2281</v>
      </c>
      <c r="E720" t="s">
        <v>1963</v>
      </c>
      <c r="F720" t="s">
        <v>4394</v>
      </c>
      <c r="G720" t="s">
        <v>3401</v>
      </c>
      <c r="H720" s="1">
        <v>41178.282361111109</v>
      </c>
      <c r="I720" t="s">
        <v>3674</v>
      </c>
      <c r="J720">
        <v>1160000</v>
      </c>
      <c r="K720">
        <v>15</v>
      </c>
      <c r="L720">
        <f>Tabla1_2[[#This Row],[SALARIO]]/30*Tabla1_2[[#This Row],[Dias Liquidados]]</f>
        <v>580000</v>
      </c>
      <c r="M720">
        <f>Tabla1_2[[#This Row],[SALARIO]]/100*14/2</f>
        <v>81200</v>
      </c>
      <c r="N720">
        <v>1</v>
      </c>
      <c r="O720">
        <f>Tabla1_2[[#This Row],[Salario t]]*Tabla1_2[[#This Row],['# de Salarios Minimos]]</f>
        <v>580000</v>
      </c>
      <c r="P720">
        <f>Tabla1_2[[#This Row],[Salario t]]*12</f>
        <v>6960000</v>
      </c>
      <c r="Q720">
        <v>2</v>
      </c>
      <c r="R720">
        <v>2</v>
      </c>
      <c r="S720">
        <v>50000</v>
      </c>
      <c r="T720">
        <v>250000</v>
      </c>
      <c r="U720">
        <v>5000</v>
      </c>
      <c r="V720">
        <f>Tabla1_2[[#This Row],[SALARIO]]/100*8.4</f>
        <v>97440</v>
      </c>
      <c r="W720">
        <f>Tabla1_2[[#This Row],[Seguridad social]]/2</f>
        <v>48720</v>
      </c>
      <c r="X720">
        <f>Tabla1_2[[#This Row],[Seguridad social]]-Tabla1_2[[#This Row],[salud 4%]]</f>
        <v>48720</v>
      </c>
      <c r="Y720">
        <f>Tabla1_2[[#This Row],[Base Minima]]/30*4</f>
        <v>77333.333333333328</v>
      </c>
      <c r="Z720">
        <f>Tabla1_2[[#This Row],[Fondo de Empleados]]+Tabla1_2[[#This Row],[Seguridad social]]</f>
        <v>174773.33333333331</v>
      </c>
      <c r="AA720">
        <f>Tabla1_2[[#This Row],[SALARIO]]/100*1.4</f>
        <v>16239.999999999998</v>
      </c>
      <c r="AB720">
        <f>Tabla1_2[[#This Row],[Base Minima]]/15*1.5</f>
        <v>58000</v>
      </c>
      <c r="AC720">
        <v>0</v>
      </c>
      <c r="AD720">
        <v>0</v>
      </c>
      <c r="AE720">
        <f>Tabla1_2[[#This Row],[Salario t]]/100*2</f>
        <v>11600</v>
      </c>
      <c r="AF720">
        <f>Tabla1_2[[#This Row],[Censantias]]/100*5</f>
        <v>580</v>
      </c>
      <c r="AG720">
        <f>Tabla1_2[[#This Row],[SALARIO]]/30*2</f>
        <v>77333.333333333328</v>
      </c>
      <c r="AH720">
        <v>0</v>
      </c>
      <c r="AI720">
        <f>Tabla1_2[[#This Row],[Prima]]+Tabla1_2[[#This Row],[Censantias]]+Tabla1_2[[#This Row],[Base Minima]]+Tabla1_2[[#This Row],[Subsidio de Transporte]]</f>
        <v>750133.33333333337</v>
      </c>
      <c r="AJ720">
        <f>Tabla1_2[[#This Row],[Pago Neto]]*24</f>
        <v>18003200</v>
      </c>
      <c r="AK720">
        <v>0</v>
      </c>
      <c r="AL720">
        <v>20000</v>
      </c>
      <c r="AM720">
        <v>15</v>
      </c>
    </row>
    <row r="721" spans="1:39" x14ac:dyDescent="0.35">
      <c r="A721" t="s">
        <v>5395</v>
      </c>
      <c r="B721" t="s">
        <v>727</v>
      </c>
      <c r="C721" s="1">
        <v>31635</v>
      </c>
      <c r="D721" t="s">
        <v>2282</v>
      </c>
      <c r="E721" t="s">
        <v>2283</v>
      </c>
      <c r="F721" t="s">
        <v>4395</v>
      </c>
      <c r="G721" t="s">
        <v>3402</v>
      </c>
      <c r="H721" s="1">
        <v>41547.661215277774</v>
      </c>
      <c r="I721" t="s">
        <v>3673</v>
      </c>
      <c r="J721">
        <v>1160000</v>
      </c>
      <c r="K721">
        <v>15</v>
      </c>
      <c r="L721">
        <f>Tabla1_2[[#This Row],[SALARIO]]/30*Tabla1_2[[#This Row],[Dias Liquidados]]</f>
        <v>580000</v>
      </c>
      <c r="M721">
        <f>Tabla1_2[[#This Row],[SALARIO]]/100*14/2</f>
        <v>81200</v>
      </c>
      <c r="N721">
        <v>2</v>
      </c>
      <c r="O721">
        <f>Tabla1_2[[#This Row],[Salario t]]*Tabla1_2[[#This Row],['# de Salarios Minimos]]</f>
        <v>1160000</v>
      </c>
      <c r="P721">
        <f>Tabla1_2[[#This Row],[Salario t]]*12</f>
        <v>6960000</v>
      </c>
      <c r="Q721">
        <v>2</v>
      </c>
      <c r="R721">
        <v>2</v>
      </c>
      <c r="S721">
        <v>50000</v>
      </c>
      <c r="T721">
        <v>250000</v>
      </c>
      <c r="U721">
        <v>5000</v>
      </c>
      <c r="V721">
        <f>Tabla1_2[[#This Row],[SALARIO]]/100*8.4</f>
        <v>97440</v>
      </c>
      <c r="W721">
        <f>Tabla1_2[[#This Row],[Seguridad social]]/2</f>
        <v>48720</v>
      </c>
      <c r="X721">
        <f>Tabla1_2[[#This Row],[Seguridad social]]-Tabla1_2[[#This Row],[salud 4%]]</f>
        <v>48720</v>
      </c>
      <c r="Y721">
        <f>Tabla1_2[[#This Row],[Base Minima]]/30*4</f>
        <v>154666.66666666666</v>
      </c>
      <c r="Z721">
        <f>Tabla1_2[[#This Row],[Fondo de Empleados]]+Tabla1_2[[#This Row],[Seguridad social]]</f>
        <v>252106.66666666666</v>
      </c>
      <c r="AA721">
        <f>Tabla1_2[[#This Row],[SALARIO]]/100*1.4</f>
        <v>16239.999999999998</v>
      </c>
      <c r="AB721">
        <f>Tabla1_2[[#This Row],[Base Minima]]/15*1.5</f>
        <v>116000</v>
      </c>
      <c r="AC721">
        <v>0</v>
      </c>
      <c r="AD721">
        <v>0</v>
      </c>
      <c r="AE721">
        <f>Tabla1_2[[#This Row],[Salario t]]/100*2</f>
        <v>11600</v>
      </c>
      <c r="AF721">
        <f>Tabla1_2[[#This Row],[Censantias]]/100*5</f>
        <v>580</v>
      </c>
      <c r="AG721">
        <f>Tabla1_2[[#This Row],[SALARIO]]/30*2</f>
        <v>77333.333333333328</v>
      </c>
      <c r="AH721">
        <v>0</v>
      </c>
      <c r="AI721">
        <f>Tabla1_2[[#This Row],[Prima]]+Tabla1_2[[#This Row],[Censantias]]+Tabla1_2[[#This Row],[Base Minima]]+Tabla1_2[[#This Row],[Subsidio de Transporte]]</f>
        <v>1330133.3333333333</v>
      </c>
      <c r="AJ721">
        <f>Tabla1_2[[#This Row],[Pago Neto]]*24</f>
        <v>31923200</v>
      </c>
      <c r="AK721">
        <v>0</v>
      </c>
      <c r="AL721">
        <v>20000</v>
      </c>
      <c r="AM721">
        <v>15</v>
      </c>
    </row>
    <row r="722" spans="1:39" x14ac:dyDescent="0.35">
      <c r="A722" t="s">
        <v>5396</v>
      </c>
      <c r="B722" t="s">
        <v>728</v>
      </c>
      <c r="C722" s="1">
        <v>29702</v>
      </c>
      <c r="D722" t="s">
        <v>1963</v>
      </c>
      <c r="E722" t="s">
        <v>2284</v>
      </c>
      <c r="F722" t="s">
        <v>4396</v>
      </c>
      <c r="G722" t="s">
        <v>3403</v>
      </c>
      <c r="H722" s="1">
        <v>38785.946863425925</v>
      </c>
      <c r="I722" t="s">
        <v>3674</v>
      </c>
      <c r="J722">
        <v>1160000</v>
      </c>
      <c r="K722">
        <v>15</v>
      </c>
      <c r="L722">
        <f>Tabla1_2[[#This Row],[SALARIO]]/30*Tabla1_2[[#This Row],[Dias Liquidados]]</f>
        <v>580000</v>
      </c>
      <c r="M722">
        <f>Tabla1_2[[#This Row],[SALARIO]]/100*14/2</f>
        <v>81200</v>
      </c>
      <c r="N722">
        <v>2</v>
      </c>
      <c r="O722">
        <f>Tabla1_2[[#This Row],[Salario t]]*Tabla1_2[[#This Row],['# de Salarios Minimos]]</f>
        <v>1160000</v>
      </c>
      <c r="P722">
        <f>Tabla1_2[[#This Row],[Salario t]]*12</f>
        <v>6960000</v>
      </c>
      <c r="Q722">
        <v>2</v>
      </c>
      <c r="R722">
        <v>2</v>
      </c>
      <c r="S722">
        <v>50000</v>
      </c>
      <c r="T722">
        <v>250000</v>
      </c>
      <c r="U722">
        <v>5000</v>
      </c>
      <c r="V722">
        <f>Tabla1_2[[#This Row],[SALARIO]]/100*8.4</f>
        <v>97440</v>
      </c>
      <c r="W722">
        <f>Tabla1_2[[#This Row],[Seguridad social]]/2</f>
        <v>48720</v>
      </c>
      <c r="X722">
        <f>Tabla1_2[[#This Row],[Seguridad social]]-Tabla1_2[[#This Row],[salud 4%]]</f>
        <v>48720</v>
      </c>
      <c r="Y722">
        <f>Tabla1_2[[#This Row],[Base Minima]]/30*4</f>
        <v>154666.66666666666</v>
      </c>
      <c r="Z722">
        <f>Tabla1_2[[#This Row],[Fondo de Empleados]]+Tabla1_2[[#This Row],[Seguridad social]]</f>
        <v>252106.66666666666</v>
      </c>
      <c r="AA722">
        <f>Tabla1_2[[#This Row],[SALARIO]]/100*1.4</f>
        <v>16239.999999999998</v>
      </c>
      <c r="AB722">
        <f>Tabla1_2[[#This Row],[Base Minima]]/15*1.5</f>
        <v>116000</v>
      </c>
      <c r="AC722">
        <v>0</v>
      </c>
      <c r="AD722">
        <v>0</v>
      </c>
      <c r="AE722">
        <f>Tabla1_2[[#This Row],[Salario t]]/100*2</f>
        <v>11600</v>
      </c>
      <c r="AF722">
        <f>Tabla1_2[[#This Row],[Censantias]]/100*5</f>
        <v>580</v>
      </c>
      <c r="AG722">
        <f>Tabla1_2[[#This Row],[SALARIO]]/30*2</f>
        <v>77333.333333333328</v>
      </c>
      <c r="AH722">
        <v>0</v>
      </c>
      <c r="AI722">
        <f>Tabla1_2[[#This Row],[Prima]]+Tabla1_2[[#This Row],[Censantias]]+Tabla1_2[[#This Row],[Base Minima]]+Tabla1_2[[#This Row],[Subsidio de Transporte]]</f>
        <v>1330133.3333333333</v>
      </c>
      <c r="AJ722">
        <f>Tabla1_2[[#This Row],[Pago Neto]]*24</f>
        <v>31923200</v>
      </c>
      <c r="AK722">
        <v>0</v>
      </c>
      <c r="AL722">
        <v>20000</v>
      </c>
      <c r="AM722">
        <v>15</v>
      </c>
    </row>
    <row r="723" spans="1:39" x14ac:dyDescent="0.35">
      <c r="A723" t="s">
        <v>5397</v>
      </c>
      <c r="B723" t="s">
        <v>729</v>
      </c>
      <c r="C723" s="1">
        <v>28995</v>
      </c>
      <c r="D723" t="s">
        <v>2285</v>
      </c>
      <c r="E723" t="s">
        <v>1963</v>
      </c>
      <c r="F723" t="s">
        <v>4397</v>
      </c>
      <c r="G723" t="s">
        <v>3404</v>
      </c>
      <c r="H723" s="1">
        <v>43569.434293981481</v>
      </c>
      <c r="I723" t="s">
        <v>3673</v>
      </c>
      <c r="J723">
        <v>1160000</v>
      </c>
      <c r="K723">
        <v>15</v>
      </c>
      <c r="L723">
        <f>Tabla1_2[[#This Row],[SALARIO]]/30*Tabla1_2[[#This Row],[Dias Liquidados]]</f>
        <v>580000</v>
      </c>
      <c r="M723">
        <f>Tabla1_2[[#This Row],[SALARIO]]/100*14/2</f>
        <v>81200</v>
      </c>
      <c r="N723">
        <v>2</v>
      </c>
      <c r="O723">
        <f>Tabla1_2[[#This Row],[Salario t]]*Tabla1_2[[#This Row],['# de Salarios Minimos]]</f>
        <v>1160000</v>
      </c>
      <c r="P723">
        <f>Tabla1_2[[#This Row],[Salario t]]*12</f>
        <v>6960000</v>
      </c>
      <c r="Q723">
        <v>2</v>
      </c>
      <c r="R723">
        <v>2</v>
      </c>
      <c r="S723">
        <v>50000</v>
      </c>
      <c r="T723">
        <v>250000</v>
      </c>
      <c r="U723">
        <v>5000</v>
      </c>
      <c r="V723">
        <f>Tabla1_2[[#This Row],[SALARIO]]/100*8.4</f>
        <v>97440</v>
      </c>
      <c r="W723">
        <f>Tabla1_2[[#This Row],[Seguridad social]]/2</f>
        <v>48720</v>
      </c>
      <c r="X723">
        <f>Tabla1_2[[#This Row],[Seguridad social]]-Tabla1_2[[#This Row],[salud 4%]]</f>
        <v>48720</v>
      </c>
      <c r="Y723">
        <f>Tabla1_2[[#This Row],[Base Minima]]/30*4</f>
        <v>154666.66666666666</v>
      </c>
      <c r="Z723">
        <f>Tabla1_2[[#This Row],[Fondo de Empleados]]+Tabla1_2[[#This Row],[Seguridad social]]</f>
        <v>252106.66666666666</v>
      </c>
      <c r="AA723">
        <f>Tabla1_2[[#This Row],[SALARIO]]/100*1.4</f>
        <v>16239.999999999998</v>
      </c>
      <c r="AB723">
        <f>Tabla1_2[[#This Row],[Base Minima]]/15*1.5</f>
        <v>116000</v>
      </c>
      <c r="AC723">
        <v>0</v>
      </c>
      <c r="AD723">
        <v>0</v>
      </c>
      <c r="AE723">
        <f>Tabla1_2[[#This Row],[Salario t]]/100*2</f>
        <v>11600</v>
      </c>
      <c r="AF723">
        <f>Tabla1_2[[#This Row],[Censantias]]/100*5</f>
        <v>580</v>
      </c>
      <c r="AG723">
        <f>Tabla1_2[[#This Row],[SALARIO]]/30*2</f>
        <v>77333.333333333328</v>
      </c>
      <c r="AH723">
        <v>0</v>
      </c>
      <c r="AI723">
        <f>Tabla1_2[[#This Row],[Prima]]+Tabla1_2[[#This Row],[Censantias]]+Tabla1_2[[#This Row],[Base Minima]]+Tabla1_2[[#This Row],[Subsidio de Transporte]]</f>
        <v>1330133.3333333333</v>
      </c>
      <c r="AJ723">
        <f>Tabla1_2[[#This Row],[Pago Neto]]*24</f>
        <v>31923200</v>
      </c>
      <c r="AK723">
        <v>0</v>
      </c>
      <c r="AL723">
        <v>20000</v>
      </c>
      <c r="AM723">
        <v>15</v>
      </c>
    </row>
    <row r="724" spans="1:39" x14ac:dyDescent="0.35">
      <c r="A724" t="s">
        <v>5398</v>
      </c>
      <c r="B724" t="s">
        <v>730</v>
      </c>
      <c r="C724" s="1">
        <v>36410</v>
      </c>
      <c r="D724" t="s">
        <v>2286</v>
      </c>
      <c r="E724" t="s">
        <v>2287</v>
      </c>
      <c r="F724" t="s">
        <v>4398</v>
      </c>
      <c r="G724" t="s">
        <v>3405</v>
      </c>
      <c r="H724" s="1">
        <v>41398.976076388892</v>
      </c>
      <c r="I724" t="s">
        <v>3672</v>
      </c>
      <c r="J724">
        <v>1160000</v>
      </c>
      <c r="K724">
        <v>15</v>
      </c>
      <c r="L724">
        <f>Tabla1_2[[#This Row],[SALARIO]]/30*Tabla1_2[[#This Row],[Dias Liquidados]]</f>
        <v>580000</v>
      </c>
      <c r="M724">
        <f>Tabla1_2[[#This Row],[SALARIO]]/100*14/2</f>
        <v>81200</v>
      </c>
      <c r="N724">
        <v>4</v>
      </c>
      <c r="O724">
        <f>Tabla1_2[[#This Row],[Salario t]]*Tabla1_2[[#This Row],['# de Salarios Minimos]]</f>
        <v>2320000</v>
      </c>
      <c r="P724">
        <f>Tabla1_2[[#This Row],[Salario t]]*12</f>
        <v>6960000</v>
      </c>
      <c r="Q724">
        <v>2</v>
      </c>
      <c r="R724">
        <v>2</v>
      </c>
      <c r="S724">
        <v>50000</v>
      </c>
      <c r="T724">
        <v>250000</v>
      </c>
      <c r="U724">
        <v>5000</v>
      </c>
      <c r="V724">
        <f>Tabla1_2[[#This Row],[SALARIO]]/100*8.4</f>
        <v>97440</v>
      </c>
      <c r="W724">
        <f>Tabla1_2[[#This Row],[Seguridad social]]/2</f>
        <v>48720</v>
      </c>
      <c r="X724">
        <f>Tabla1_2[[#This Row],[Seguridad social]]-Tabla1_2[[#This Row],[salud 4%]]</f>
        <v>48720</v>
      </c>
      <c r="Y724">
        <f>Tabla1_2[[#This Row],[Base Minima]]/30*4</f>
        <v>309333.33333333331</v>
      </c>
      <c r="Z724">
        <f>Tabla1_2[[#This Row],[Fondo de Empleados]]+Tabla1_2[[#This Row],[Seguridad social]]</f>
        <v>406773.33333333331</v>
      </c>
      <c r="AA724">
        <f>Tabla1_2[[#This Row],[SALARIO]]/100*1.4</f>
        <v>16239.999999999998</v>
      </c>
      <c r="AB724">
        <f>Tabla1_2[[#This Row],[Base Minima]]/15*1.5</f>
        <v>232000</v>
      </c>
      <c r="AC724">
        <v>0</v>
      </c>
      <c r="AD724">
        <v>0</v>
      </c>
      <c r="AE724">
        <f>Tabla1_2[[#This Row],[Salario t]]/100*2</f>
        <v>11600</v>
      </c>
      <c r="AF724">
        <f>Tabla1_2[[#This Row],[Censantias]]/100*5</f>
        <v>580</v>
      </c>
      <c r="AG724">
        <f>Tabla1_2[[#This Row],[SALARIO]]/30*2</f>
        <v>77333.333333333328</v>
      </c>
      <c r="AH724">
        <v>0</v>
      </c>
      <c r="AI724">
        <f>Tabla1_2[[#This Row],[Prima]]+Tabla1_2[[#This Row],[Censantias]]+Tabla1_2[[#This Row],[Base Minima]]+Tabla1_2[[#This Row],[Subsidio de Transporte]]</f>
        <v>2490133.3333333335</v>
      </c>
      <c r="AJ724">
        <f>Tabla1_2[[#This Row],[Pago Neto]]*24</f>
        <v>59763200</v>
      </c>
      <c r="AK724">
        <v>0</v>
      </c>
      <c r="AL724">
        <v>20000</v>
      </c>
      <c r="AM724">
        <v>15</v>
      </c>
    </row>
    <row r="725" spans="1:39" x14ac:dyDescent="0.35">
      <c r="A725" t="s">
        <v>5399</v>
      </c>
      <c r="B725" t="s">
        <v>731</v>
      </c>
      <c r="C725" s="1">
        <v>29849</v>
      </c>
      <c r="D725" t="s">
        <v>1963</v>
      </c>
      <c r="E725" t="s">
        <v>2288</v>
      </c>
      <c r="F725" t="s">
        <v>4399</v>
      </c>
      <c r="G725" t="s">
        <v>3406</v>
      </c>
      <c r="H725" s="1">
        <v>41987.423090277778</v>
      </c>
      <c r="I725" t="s">
        <v>3671</v>
      </c>
      <c r="J725">
        <v>1160000</v>
      </c>
      <c r="K725">
        <v>15</v>
      </c>
      <c r="L725">
        <f>Tabla1_2[[#This Row],[SALARIO]]/30*Tabla1_2[[#This Row],[Dias Liquidados]]</f>
        <v>580000</v>
      </c>
      <c r="M725">
        <f>Tabla1_2[[#This Row],[SALARIO]]/100*14/2</f>
        <v>81200</v>
      </c>
      <c r="N725">
        <v>4</v>
      </c>
      <c r="O725">
        <f>Tabla1_2[[#This Row],[Salario t]]*Tabla1_2[[#This Row],['# de Salarios Minimos]]</f>
        <v>2320000</v>
      </c>
      <c r="P725">
        <f>Tabla1_2[[#This Row],[Salario t]]*12</f>
        <v>6960000</v>
      </c>
      <c r="Q725">
        <v>2</v>
      </c>
      <c r="R725">
        <v>2</v>
      </c>
      <c r="S725">
        <v>50000</v>
      </c>
      <c r="T725">
        <v>250000</v>
      </c>
      <c r="U725">
        <v>5000</v>
      </c>
      <c r="V725">
        <f>Tabla1_2[[#This Row],[SALARIO]]/100*8.4</f>
        <v>97440</v>
      </c>
      <c r="W725">
        <f>Tabla1_2[[#This Row],[Seguridad social]]/2</f>
        <v>48720</v>
      </c>
      <c r="X725">
        <f>Tabla1_2[[#This Row],[Seguridad social]]-Tabla1_2[[#This Row],[salud 4%]]</f>
        <v>48720</v>
      </c>
      <c r="Y725">
        <f>Tabla1_2[[#This Row],[Base Minima]]/30*4</f>
        <v>309333.33333333331</v>
      </c>
      <c r="Z725">
        <f>Tabla1_2[[#This Row],[Fondo de Empleados]]+Tabla1_2[[#This Row],[Seguridad social]]</f>
        <v>406773.33333333331</v>
      </c>
      <c r="AA725">
        <f>Tabla1_2[[#This Row],[SALARIO]]/100*1.4</f>
        <v>16239.999999999998</v>
      </c>
      <c r="AB725">
        <f>Tabla1_2[[#This Row],[Base Minima]]/15*1.5</f>
        <v>232000</v>
      </c>
      <c r="AC725">
        <v>0</v>
      </c>
      <c r="AD725">
        <v>0</v>
      </c>
      <c r="AE725">
        <f>Tabla1_2[[#This Row],[Salario t]]/100*2</f>
        <v>11600</v>
      </c>
      <c r="AF725">
        <f>Tabla1_2[[#This Row],[Censantias]]/100*5</f>
        <v>580</v>
      </c>
      <c r="AG725">
        <f>Tabla1_2[[#This Row],[SALARIO]]/30*2</f>
        <v>77333.333333333328</v>
      </c>
      <c r="AH725">
        <v>0</v>
      </c>
      <c r="AI725">
        <f>Tabla1_2[[#This Row],[Prima]]+Tabla1_2[[#This Row],[Censantias]]+Tabla1_2[[#This Row],[Base Minima]]+Tabla1_2[[#This Row],[Subsidio de Transporte]]</f>
        <v>2490133.3333333335</v>
      </c>
      <c r="AJ725">
        <f>Tabla1_2[[#This Row],[Pago Neto]]*24</f>
        <v>59763200</v>
      </c>
      <c r="AK725">
        <v>0</v>
      </c>
      <c r="AL725">
        <v>20000</v>
      </c>
      <c r="AM725">
        <v>15</v>
      </c>
    </row>
    <row r="726" spans="1:39" x14ac:dyDescent="0.35">
      <c r="A726" t="s">
        <v>5400</v>
      </c>
      <c r="B726" t="s">
        <v>732</v>
      </c>
      <c r="C726" s="1">
        <v>34528</v>
      </c>
      <c r="D726" t="s">
        <v>2289</v>
      </c>
      <c r="E726" t="s">
        <v>1963</v>
      </c>
      <c r="F726" t="s">
        <v>4400</v>
      </c>
      <c r="G726" t="s">
        <v>3407</v>
      </c>
      <c r="H726" s="1">
        <v>42117.114872685182</v>
      </c>
      <c r="I726" t="s">
        <v>3671</v>
      </c>
      <c r="J726">
        <v>1160000</v>
      </c>
      <c r="K726">
        <v>15</v>
      </c>
      <c r="L726">
        <f>Tabla1_2[[#This Row],[SALARIO]]/30*Tabla1_2[[#This Row],[Dias Liquidados]]</f>
        <v>580000</v>
      </c>
      <c r="M726">
        <f>Tabla1_2[[#This Row],[SALARIO]]/100*14/2</f>
        <v>81200</v>
      </c>
      <c r="N726">
        <v>4</v>
      </c>
      <c r="O726">
        <f>Tabla1_2[[#This Row],[Salario t]]*Tabla1_2[[#This Row],['# de Salarios Minimos]]</f>
        <v>2320000</v>
      </c>
      <c r="P726">
        <f>Tabla1_2[[#This Row],[Salario t]]*12</f>
        <v>6960000</v>
      </c>
      <c r="Q726">
        <v>2</v>
      </c>
      <c r="R726">
        <v>2</v>
      </c>
      <c r="S726">
        <v>50000</v>
      </c>
      <c r="T726">
        <v>250000</v>
      </c>
      <c r="U726">
        <v>5000</v>
      </c>
      <c r="V726">
        <f>Tabla1_2[[#This Row],[SALARIO]]/100*8.4</f>
        <v>97440</v>
      </c>
      <c r="W726">
        <f>Tabla1_2[[#This Row],[Seguridad social]]/2</f>
        <v>48720</v>
      </c>
      <c r="X726">
        <f>Tabla1_2[[#This Row],[Seguridad social]]-Tabla1_2[[#This Row],[salud 4%]]</f>
        <v>48720</v>
      </c>
      <c r="Y726">
        <f>Tabla1_2[[#This Row],[Base Minima]]/30*4</f>
        <v>309333.33333333331</v>
      </c>
      <c r="Z726">
        <f>Tabla1_2[[#This Row],[Fondo de Empleados]]+Tabla1_2[[#This Row],[Seguridad social]]</f>
        <v>406773.33333333331</v>
      </c>
      <c r="AA726">
        <f>Tabla1_2[[#This Row],[SALARIO]]/100*1.4</f>
        <v>16239.999999999998</v>
      </c>
      <c r="AB726">
        <f>Tabla1_2[[#This Row],[Base Minima]]/15*1.5</f>
        <v>232000</v>
      </c>
      <c r="AC726">
        <v>0</v>
      </c>
      <c r="AD726">
        <v>0</v>
      </c>
      <c r="AE726">
        <f>Tabla1_2[[#This Row],[Salario t]]/100*2</f>
        <v>11600</v>
      </c>
      <c r="AF726">
        <f>Tabla1_2[[#This Row],[Censantias]]/100*5</f>
        <v>580</v>
      </c>
      <c r="AG726">
        <f>Tabla1_2[[#This Row],[SALARIO]]/30*2</f>
        <v>77333.333333333328</v>
      </c>
      <c r="AH726">
        <v>0</v>
      </c>
      <c r="AI726">
        <f>Tabla1_2[[#This Row],[Prima]]+Tabla1_2[[#This Row],[Censantias]]+Tabla1_2[[#This Row],[Base Minima]]+Tabla1_2[[#This Row],[Subsidio de Transporte]]</f>
        <v>2490133.3333333335</v>
      </c>
      <c r="AJ726">
        <f>Tabla1_2[[#This Row],[Pago Neto]]*24</f>
        <v>59763200</v>
      </c>
      <c r="AK726">
        <v>0</v>
      </c>
      <c r="AL726">
        <v>20000</v>
      </c>
      <c r="AM726">
        <v>15</v>
      </c>
    </row>
    <row r="727" spans="1:39" x14ac:dyDescent="0.35">
      <c r="A727" t="s">
        <v>5401</v>
      </c>
      <c r="B727" t="s">
        <v>733</v>
      </c>
      <c r="C727" s="1">
        <v>31903</v>
      </c>
      <c r="D727" t="s">
        <v>2290</v>
      </c>
      <c r="E727" t="s">
        <v>2291</v>
      </c>
      <c r="F727" t="s">
        <v>4401</v>
      </c>
      <c r="G727" t="s">
        <v>3408</v>
      </c>
      <c r="H727" s="1">
        <v>40959.533888888887</v>
      </c>
      <c r="I727" t="s">
        <v>3674</v>
      </c>
      <c r="J727">
        <v>1160000</v>
      </c>
      <c r="K727">
        <v>15</v>
      </c>
      <c r="L727">
        <f>Tabla1_2[[#This Row],[SALARIO]]/30*Tabla1_2[[#This Row],[Dias Liquidados]]</f>
        <v>580000</v>
      </c>
      <c r="M727">
        <f>Tabla1_2[[#This Row],[SALARIO]]/100*14/2</f>
        <v>81200</v>
      </c>
      <c r="N727">
        <v>5</v>
      </c>
      <c r="O727">
        <f>Tabla1_2[[#This Row],[Salario t]]*Tabla1_2[[#This Row],['# de Salarios Minimos]]</f>
        <v>2900000</v>
      </c>
      <c r="P727">
        <f>Tabla1_2[[#This Row],[Salario t]]*12</f>
        <v>6960000</v>
      </c>
      <c r="Q727">
        <v>2</v>
      </c>
      <c r="R727">
        <v>2</v>
      </c>
      <c r="S727">
        <v>50000</v>
      </c>
      <c r="T727">
        <v>250000</v>
      </c>
      <c r="U727">
        <v>5000</v>
      </c>
      <c r="V727">
        <f>Tabla1_2[[#This Row],[SALARIO]]/100*8.4</f>
        <v>97440</v>
      </c>
      <c r="W727">
        <f>Tabla1_2[[#This Row],[Seguridad social]]/2</f>
        <v>48720</v>
      </c>
      <c r="X727">
        <f>Tabla1_2[[#This Row],[Seguridad social]]-Tabla1_2[[#This Row],[salud 4%]]</f>
        <v>48720</v>
      </c>
      <c r="Y727">
        <f>Tabla1_2[[#This Row],[Base Minima]]/30*4</f>
        <v>386666.66666666669</v>
      </c>
      <c r="Z727">
        <f>Tabla1_2[[#This Row],[Fondo de Empleados]]+Tabla1_2[[#This Row],[Seguridad social]]</f>
        <v>484106.66666666669</v>
      </c>
      <c r="AA727">
        <f>Tabla1_2[[#This Row],[SALARIO]]/100*1.4</f>
        <v>16239.999999999998</v>
      </c>
      <c r="AB727">
        <f>Tabla1_2[[#This Row],[Base Minima]]/15*1.5</f>
        <v>290000</v>
      </c>
      <c r="AC727">
        <v>0</v>
      </c>
      <c r="AD727">
        <v>0</v>
      </c>
      <c r="AE727">
        <f>Tabla1_2[[#This Row],[Salario t]]/100*2</f>
        <v>11600</v>
      </c>
      <c r="AF727">
        <f>Tabla1_2[[#This Row],[Censantias]]/100*5</f>
        <v>580</v>
      </c>
      <c r="AG727">
        <f>Tabla1_2[[#This Row],[SALARIO]]/30*2</f>
        <v>77333.333333333328</v>
      </c>
      <c r="AH727">
        <v>0</v>
      </c>
      <c r="AI727">
        <f>Tabla1_2[[#This Row],[Prima]]+Tabla1_2[[#This Row],[Censantias]]+Tabla1_2[[#This Row],[Base Minima]]+Tabla1_2[[#This Row],[Subsidio de Transporte]]</f>
        <v>3070133.3333333335</v>
      </c>
      <c r="AJ727">
        <f>Tabla1_2[[#This Row],[Pago Neto]]*24</f>
        <v>73683200</v>
      </c>
      <c r="AK727">
        <v>0</v>
      </c>
      <c r="AL727">
        <v>20000</v>
      </c>
      <c r="AM727">
        <v>15</v>
      </c>
    </row>
    <row r="728" spans="1:39" x14ac:dyDescent="0.35">
      <c r="A728" t="s">
        <v>5402</v>
      </c>
      <c r="B728" t="s">
        <v>734</v>
      </c>
      <c r="C728" s="1">
        <v>32968</v>
      </c>
      <c r="D728" t="s">
        <v>1963</v>
      </c>
      <c r="E728" t="s">
        <v>2292</v>
      </c>
      <c r="F728" t="s">
        <v>4402</v>
      </c>
      <c r="G728" t="s">
        <v>3409</v>
      </c>
      <c r="H728" s="1">
        <v>43585.164317129631</v>
      </c>
      <c r="I728" t="s">
        <v>3674</v>
      </c>
      <c r="J728">
        <v>1160000</v>
      </c>
      <c r="K728">
        <v>15</v>
      </c>
      <c r="L728">
        <f>Tabla1_2[[#This Row],[SALARIO]]/30*Tabla1_2[[#This Row],[Dias Liquidados]]</f>
        <v>580000</v>
      </c>
      <c r="M728">
        <f>Tabla1_2[[#This Row],[SALARIO]]/100*14/2</f>
        <v>81200</v>
      </c>
      <c r="N728">
        <v>5</v>
      </c>
      <c r="O728">
        <f>Tabla1_2[[#This Row],[Salario t]]*Tabla1_2[[#This Row],['# de Salarios Minimos]]</f>
        <v>2900000</v>
      </c>
      <c r="P728">
        <f>Tabla1_2[[#This Row],[Salario t]]*12</f>
        <v>6960000</v>
      </c>
      <c r="Q728">
        <v>2</v>
      </c>
      <c r="R728">
        <v>2</v>
      </c>
      <c r="S728">
        <v>50000</v>
      </c>
      <c r="T728">
        <v>250000</v>
      </c>
      <c r="U728">
        <v>5000</v>
      </c>
      <c r="V728">
        <f>Tabla1_2[[#This Row],[SALARIO]]/100*8.4</f>
        <v>97440</v>
      </c>
      <c r="W728">
        <f>Tabla1_2[[#This Row],[Seguridad social]]/2</f>
        <v>48720</v>
      </c>
      <c r="X728">
        <f>Tabla1_2[[#This Row],[Seguridad social]]-Tabla1_2[[#This Row],[salud 4%]]</f>
        <v>48720</v>
      </c>
      <c r="Y728">
        <f>Tabla1_2[[#This Row],[Base Minima]]/30*4</f>
        <v>386666.66666666669</v>
      </c>
      <c r="Z728">
        <f>Tabla1_2[[#This Row],[Fondo de Empleados]]+Tabla1_2[[#This Row],[Seguridad social]]</f>
        <v>484106.66666666669</v>
      </c>
      <c r="AA728">
        <f>Tabla1_2[[#This Row],[SALARIO]]/100*1.4</f>
        <v>16239.999999999998</v>
      </c>
      <c r="AB728">
        <f>Tabla1_2[[#This Row],[Base Minima]]/15*1.5</f>
        <v>290000</v>
      </c>
      <c r="AC728">
        <v>0</v>
      </c>
      <c r="AD728">
        <v>0</v>
      </c>
      <c r="AE728">
        <f>Tabla1_2[[#This Row],[Salario t]]/100*2</f>
        <v>11600</v>
      </c>
      <c r="AF728">
        <f>Tabla1_2[[#This Row],[Censantias]]/100*5</f>
        <v>580</v>
      </c>
      <c r="AG728">
        <f>Tabla1_2[[#This Row],[SALARIO]]/30*2</f>
        <v>77333.333333333328</v>
      </c>
      <c r="AH728">
        <v>0</v>
      </c>
      <c r="AI728">
        <f>Tabla1_2[[#This Row],[Prima]]+Tabla1_2[[#This Row],[Censantias]]+Tabla1_2[[#This Row],[Base Minima]]+Tabla1_2[[#This Row],[Subsidio de Transporte]]</f>
        <v>3070133.3333333335</v>
      </c>
      <c r="AJ728">
        <f>Tabla1_2[[#This Row],[Pago Neto]]*24</f>
        <v>73683200</v>
      </c>
      <c r="AK728">
        <v>0</v>
      </c>
      <c r="AL728">
        <v>20000</v>
      </c>
      <c r="AM728">
        <v>15</v>
      </c>
    </row>
    <row r="729" spans="1:39" x14ac:dyDescent="0.35">
      <c r="A729" t="s">
        <v>5403</v>
      </c>
      <c r="B729" t="s">
        <v>735</v>
      </c>
      <c r="C729" s="1">
        <v>32012</v>
      </c>
      <c r="D729" t="s">
        <v>2293</v>
      </c>
      <c r="E729" t="s">
        <v>1963</v>
      </c>
      <c r="F729" t="s">
        <v>4403</v>
      </c>
      <c r="G729" t="s">
        <v>3410</v>
      </c>
      <c r="H729" s="1">
        <v>42514.24459490741</v>
      </c>
      <c r="I729" t="s">
        <v>3675</v>
      </c>
      <c r="J729">
        <v>1160000</v>
      </c>
      <c r="K729">
        <v>15</v>
      </c>
      <c r="L729">
        <f>Tabla1_2[[#This Row],[SALARIO]]/30*Tabla1_2[[#This Row],[Dias Liquidados]]</f>
        <v>580000</v>
      </c>
      <c r="M729">
        <f>Tabla1_2[[#This Row],[SALARIO]]/100*14/2</f>
        <v>81200</v>
      </c>
      <c r="N729">
        <v>6</v>
      </c>
      <c r="O729">
        <f>Tabla1_2[[#This Row],[Salario t]]*Tabla1_2[[#This Row],['# de Salarios Minimos]]</f>
        <v>3480000</v>
      </c>
      <c r="P729">
        <f>Tabla1_2[[#This Row],[Salario t]]*12</f>
        <v>6960000</v>
      </c>
      <c r="Q729">
        <v>2</v>
      </c>
      <c r="R729">
        <v>2</v>
      </c>
      <c r="S729">
        <v>50000</v>
      </c>
      <c r="T729">
        <v>250000</v>
      </c>
      <c r="U729">
        <v>5000</v>
      </c>
      <c r="V729">
        <f>Tabla1_2[[#This Row],[SALARIO]]/100*8.4</f>
        <v>97440</v>
      </c>
      <c r="W729">
        <f>Tabla1_2[[#This Row],[Seguridad social]]/2</f>
        <v>48720</v>
      </c>
      <c r="X729">
        <f>Tabla1_2[[#This Row],[Seguridad social]]-Tabla1_2[[#This Row],[salud 4%]]</f>
        <v>48720</v>
      </c>
      <c r="Y729">
        <f>Tabla1_2[[#This Row],[Base Minima]]/30*4</f>
        <v>464000</v>
      </c>
      <c r="Z729">
        <f>Tabla1_2[[#This Row],[Fondo de Empleados]]+Tabla1_2[[#This Row],[Seguridad social]]</f>
        <v>561440</v>
      </c>
      <c r="AA729">
        <f>Tabla1_2[[#This Row],[SALARIO]]/100*1.4</f>
        <v>16239.999999999998</v>
      </c>
      <c r="AB729">
        <f>Tabla1_2[[#This Row],[Base Minima]]/15*1.5</f>
        <v>348000</v>
      </c>
      <c r="AC729">
        <v>0</v>
      </c>
      <c r="AD729">
        <v>0</v>
      </c>
      <c r="AE729">
        <f>Tabla1_2[[#This Row],[Salario t]]/100*2</f>
        <v>11600</v>
      </c>
      <c r="AF729">
        <f>Tabla1_2[[#This Row],[Censantias]]/100*5</f>
        <v>580</v>
      </c>
      <c r="AG729">
        <f>Tabla1_2[[#This Row],[SALARIO]]/30*2</f>
        <v>77333.333333333328</v>
      </c>
      <c r="AH729">
        <v>0</v>
      </c>
      <c r="AI729">
        <f>Tabla1_2[[#This Row],[Prima]]+Tabla1_2[[#This Row],[Censantias]]+Tabla1_2[[#This Row],[Base Minima]]+Tabla1_2[[#This Row],[Subsidio de Transporte]]</f>
        <v>3650133.3333333335</v>
      </c>
      <c r="AJ729">
        <f>Tabla1_2[[#This Row],[Pago Neto]]*24</f>
        <v>87603200</v>
      </c>
      <c r="AK729">
        <v>0</v>
      </c>
      <c r="AL729">
        <v>20000</v>
      </c>
      <c r="AM729">
        <v>15</v>
      </c>
    </row>
    <row r="730" spans="1:39" x14ac:dyDescent="0.35">
      <c r="A730" t="s">
        <v>5404</v>
      </c>
      <c r="B730" t="s">
        <v>736</v>
      </c>
      <c r="C730" s="1">
        <v>28573</v>
      </c>
      <c r="D730" t="s">
        <v>2294</v>
      </c>
      <c r="E730" t="s">
        <v>2295</v>
      </c>
      <c r="F730" t="s">
        <v>4404</v>
      </c>
      <c r="G730" t="s">
        <v>3411</v>
      </c>
      <c r="H730" s="1">
        <v>40597.134085648147</v>
      </c>
      <c r="I730" t="s">
        <v>3671</v>
      </c>
      <c r="J730">
        <v>1160000</v>
      </c>
      <c r="K730">
        <v>15</v>
      </c>
      <c r="L730">
        <f>Tabla1_2[[#This Row],[SALARIO]]/30*Tabla1_2[[#This Row],[Dias Liquidados]]</f>
        <v>580000</v>
      </c>
      <c r="M730">
        <f>Tabla1_2[[#This Row],[SALARIO]]/100*14/2</f>
        <v>81200</v>
      </c>
      <c r="N730">
        <v>6</v>
      </c>
      <c r="O730">
        <f>Tabla1_2[[#This Row],[Salario t]]*Tabla1_2[[#This Row],['# de Salarios Minimos]]</f>
        <v>3480000</v>
      </c>
      <c r="P730">
        <f>Tabla1_2[[#This Row],[Salario t]]*12</f>
        <v>6960000</v>
      </c>
      <c r="Q730">
        <v>2</v>
      </c>
      <c r="R730">
        <v>2</v>
      </c>
      <c r="S730">
        <v>50000</v>
      </c>
      <c r="T730">
        <v>250000</v>
      </c>
      <c r="U730">
        <v>5000</v>
      </c>
      <c r="V730">
        <f>Tabla1_2[[#This Row],[SALARIO]]/100*8.4</f>
        <v>97440</v>
      </c>
      <c r="W730">
        <f>Tabla1_2[[#This Row],[Seguridad social]]/2</f>
        <v>48720</v>
      </c>
      <c r="X730">
        <f>Tabla1_2[[#This Row],[Seguridad social]]-Tabla1_2[[#This Row],[salud 4%]]</f>
        <v>48720</v>
      </c>
      <c r="Y730">
        <f>Tabla1_2[[#This Row],[Base Minima]]/30*4</f>
        <v>464000</v>
      </c>
      <c r="Z730">
        <f>Tabla1_2[[#This Row],[Fondo de Empleados]]+Tabla1_2[[#This Row],[Seguridad social]]</f>
        <v>561440</v>
      </c>
      <c r="AA730">
        <f>Tabla1_2[[#This Row],[SALARIO]]/100*1.4</f>
        <v>16239.999999999998</v>
      </c>
      <c r="AB730">
        <f>Tabla1_2[[#This Row],[Base Minima]]/15*1.5</f>
        <v>348000</v>
      </c>
      <c r="AC730">
        <v>0</v>
      </c>
      <c r="AD730">
        <v>0</v>
      </c>
      <c r="AE730">
        <f>Tabla1_2[[#This Row],[Salario t]]/100*2</f>
        <v>11600</v>
      </c>
      <c r="AF730">
        <f>Tabla1_2[[#This Row],[Censantias]]/100*5</f>
        <v>580</v>
      </c>
      <c r="AG730">
        <f>Tabla1_2[[#This Row],[SALARIO]]/30*2</f>
        <v>77333.333333333328</v>
      </c>
      <c r="AH730">
        <v>0</v>
      </c>
      <c r="AI730">
        <f>Tabla1_2[[#This Row],[Prima]]+Tabla1_2[[#This Row],[Censantias]]+Tabla1_2[[#This Row],[Base Minima]]+Tabla1_2[[#This Row],[Subsidio de Transporte]]</f>
        <v>3650133.3333333335</v>
      </c>
      <c r="AJ730">
        <f>Tabla1_2[[#This Row],[Pago Neto]]*24</f>
        <v>87603200</v>
      </c>
      <c r="AK730">
        <v>0</v>
      </c>
      <c r="AL730">
        <v>20000</v>
      </c>
      <c r="AM730">
        <v>15</v>
      </c>
    </row>
    <row r="731" spans="1:39" x14ac:dyDescent="0.35">
      <c r="A731" t="s">
        <v>5405</v>
      </c>
      <c r="B731" t="s">
        <v>737</v>
      </c>
      <c r="C731" s="1">
        <v>36023</v>
      </c>
      <c r="D731" t="s">
        <v>1963</v>
      </c>
      <c r="E731" t="s">
        <v>2296</v>
      </c>
      <c r="F731" t="s">
        <v>4405</v>
      </c>
      <c r="G731" t="s">
        <v>3412</v>
      </c>
      <c r="H731" s="1">
        <v>43916.808310185188</v>
      </c>
      <c r="I731" t="s">
        <v>3671</v>
      </c>
      <c r="J731">
        <v>1160000</v>
      </c>
      <c r="K731">
        <v>15</v>
      </c>
      <c r="L731">
        <f>Tabla1_2[[#This Row],[SALARIO]]/30*Tabla1_2[[#This Row],[Dias Liquidados]]</f>
        <v>580000</v>
      </c>
      <c r="M731">
        <f>Tabla1_2[[#This Row],[SALARIO]]/100*14/2</f>
        <v>81200</v>
      </c>
      <c r="N731">
        <v>1</v>
      </c>
      <c r="O731">
        <f>Tabla1_2[[#This Row],[Salario t]]*Tabla1_2[[#This Row],['# de Salarios Minimos]]</f>
        <v>580000</v>
      </c>
      <c r="P731">
        <f>Tabla1_2[[#This Row],[Salario t]]*12</f>
        <v>6960000</v>
      </c>
      <c r="Q731">
        <v>2</v>
      </c>
      <c r="R731">
        <v>2</v>
      </c>
      <c r="S731">
        <v>50000</v>
      </c>
      <c r="T731">
        <v>250000</v>
      </c>
      <c r="U731">
        <v>5000</v>
      </c>
      <c r="V731">
        <f>Tabla1_2[[#This Row],[SALARIO]]/100*8.4</f>
        <v>97440</v>
      </c>
      <c r="W731">
        <f>Tabla1_2[[#This Row],[Seguridad social]]/2</f>
        <v>48720</v>
      </c>
      <c r="X731">
        <f>Tabla1_2[[#This Row],[Seguridad social]]-Tabla1_2[[#This Row],[salud 4%]]</f>
        <v>48720</v>
      </c>
      <c r="Y731">
        <f>Tabla1_2[[#This Row],[Base Minima]]/30*4</f>
        <v>77333.333333333328</v>
      </c>
      <c r="Z731">
        <f>Tabla1_2[[#This Row],[Fondo de Empleados]]+Tabla1_2[[#This Row],[Seguridad social]]</f>
        <v>174773.33333333331</v>
      </c>
      <c r="AA731">
        <f>Tabla1_2[[#This Row],[SALARIO]]/100*1.4</f>
        <v>16239.999999999998</v>
      </c>
      <c r="AB731">
        <f>Tabla1_2[[#This Row],[Base Minima]]/15*1.5</f>
        <v>58000</v>
      </c>
      <c r="AC731">
        <v>0</v>
      </c>
      <c r="AD731">
        <v>0</v>
      </c>
      <c r="AE731">
        <f>Tabla1_2[[#This Row],[Salario t]]/100*2</f>
        <v>11600</v>
      </c>
      <c r="AF731">
        <f>Tabla1_2[[#This Row],[Censantias]]/100*5</f>
        <v>580</v>
      </c>
      <c r="AG731">
        <f>Tabla1_2[[#This Row],[SALARIO]]/30*2</f>
        <v>77333.333333333328</v>
      </c>
      <c r="AH731">
        <v>0</v>
      </c>
      <c r="AI731">
        <f>Tabla1_2[[#This Row],[Prima]]+Tabla1_2[[#This Row],[Censantias]]+Tabla1_2[[#This Row],[Base Minima]]+Tabla1_2[[#This Row],[Subsidio de Transporte]]</f>
        <v>750133.33333333337</v>
      </c>
      <c r="AJ731">
        <f>Tabla1_2[[#This Row],[Pago Neto]]*24</f>
        <v>18003200</v>
      </c>
      <c r="AK731">
        <v>0</v>
      </c>
      <c r="AL731">
        <v>20000</v>
      </c>
      <c r="AM731">
        <v>15</v>
      </c>
    </row>
    <row r="732" spans="1:39" x14ac:dyDescent="0.35">
      <c r="A732" t="s">
        <v>5406</v>
      </c>
      <c r="B732" t="s">
        <v>738</v>
      </c>
      <c r="C732" s="1">
        <v>35544</v>
      </c>
      <c r="D732" t="s">
        <v>2297</v>
      </c>
      <c r="E732" t="s">
        <v>1963</v>
      </c>
      <c r="F732" t="s">
        <v>4406</v>
      </c>
      <c r="G732" t="s">
        <v>3413</v>
      </c>
      <c r="H732" s="1">
        <v>39761.956585648149</v>
      </c>
      <c r="I732" t="s">
        <v>3675</v>
      </c>
      <c r="J732">
        <v>1160000</v>
      </c>
      <c r="K732">
        <v>15</v>
      </c>
      <c r="L732">
        <f>Tabla1_2[[#This Row],[SALARIO]]/30*Tabla1_2[[#This Row],[Dias Liquidados]]</f>
        <v>580000</v>
      </c>
      <c r="M732">
        <f>Tabla1_2[[#This Row],[SALARIO]]/100*14/2</f>
        <v>81200</v>
      </c>
      <c r="N732">
        <v>1</v>
      </c>
      <c r="O732">
        <f>Tabla1_2[[#This Row],[Salario t]]*Tabla1_2[[#This Row],['# de Salarios Minimos]]</f>
        <v>580000</v>
      </c>
      <c r="P732">
        <f>Tabla1_2[[#This Row],[Salario t]]*12</f>
        <v>6960000</v>
      </c>
      <c r="Q732">
        <v>2</v>
      </c>
      <c r="R732">
        <v>2</v>
      </c>
      <c r="S732">
        <v>50000</v>
      </c>
      <c r="T732">
        <v>250000</v>
      </c>
      <c r="U732">
        <v>5000</v>
      </c>
      <c r="V732">
        <f>Tabla1_2[[#This Row],[SALARIO]]/100*8.4</f>
        <v>97440</v>
      </c>
      <c r="W732">
        <f>Tabla1_2[[#This Row],[Seguridad social]]/2</f>
        <v>48720</v>
      </c>
      <c r="X732">
        <f>Tabla1_2[[#This Row],[Seguridad social]]-Tabla1_2[[#This Row],[salud 4%]]</f>
        <v>48720</v>
      </c>
      <c r="Y732">
        <f>Tabla1_2[[#This Row],[Base Minima]]/30*4</f>
        <v>77333.333333333328</v>
      </c>
      <c r="Z732">
        <f>Tabla1_2[[#This Row],[Fondo de Empleados]]+Tabla1_2[[#This Row],[Seguridad social]]</f>
        <v>174773.33333333331</v>
      </c>
      <c r="AA732">
        <f>Tabla1_2[[#This Row],[SALARIO]]/100*1.4</f>
        <v>16239.999999999998</v>
      </c>
      <c r="AB732">
        <f>Tabla1_2[[#This Row],[Base Minima]]/15*1.5</f>
        <v>58000</v>
      </c>
      <c r="AC732">
        <v>0</v>
      </c>
      <c r="AD732">
        <v>0</v>
      </c>
      <c r="AE732">
        <f>Tabla1_2[[#This Row],[Salario t]]/100*2</f>
        <v>11600</v>
      </c>
      <c r="AF732">
        <f>Tabla1_2[[#This Row],[Censantias]]/100*5</f>
        <v>580</v>
      </c>
      <c r="AG732">
        <f>Tabla1_2[[#This Row],[SALARIO]]/30*2</f>
        <v>77333.333333333328</v>
      </c>
      <c r="AH732">
        <v>0</v>
      </c>
      <c r="AI732">
        <f>Tabla1_2[[#This Row],[Prima]]+Tabla1_2[[#This Row],[Censantias]]+Tabla1_2[[#This Row],[Base Minima]]+Tabla1_2[[#This Row],[Subsidio de Transporte]]</f>
        <v>750133.33333333337</v>
      </c>
      <c r="AJ732">
        <f>Tabla1_2[[#This Row],[Pago Neto]]*24</f>
        <v>18003200</v>
      </c>
      <c r="AK732">
        <v>0</v>
      </c>
      <c r="AL732">
        <v>20000</v>
      </c>
      <c r="AM732">
        <v>15</v>
      </c>
    </row>
    <row r="733" spans="1:39" x14ac:dyDescent="0.35">
      <c r="A733" t="s">
        <v>5407</v>
      </c>
      <c r="B733" t="s">
        <v>739</v>
      </c>
      <c r="C733" s="1">
        <v>35099</v>
      </c>
      <c r="D733" t="s">
        <v>2298</v>
      </c>
      <c r="E733" t="s">
        <v>2299</v>
      </c>
      <c r="F733" t="s">
        <v>4407</v>
      </c>
      <c r="G733" t="s">
        <v>3414</v>
      </c>
      <c r="H733" s="1">
        <v>42647.118449074071</v>
      </c>
      <c r="I733" t="s">
        <v>3675</v>
      </c>
      <c r="J733">
        <v>1160000</v>
      </c>
      <c r="K733">
        <v>15</v>
      </c>
      <c r="L733">
        <f>Tabla1_2[[#This Row],[SALARIO]]/30*Tabla1_2[[#This Row],[Dias Liquidados]]</f>
        <v>580000</v>
      </c>
      <c r="M733">
        <f>Tabla1_2[[#This Row],[SALARIO]]/100*14/2</f>
        <v>81200</v>
      </c>
      <c r="N733">
        <v>1</v>
      </c>
      <c r="O733">
        <f>Tabla1_2[[#This Row],[Salario t]]*Tabla1_2[[#This Row],['# de Salarios Minimos]]</f>
        <v>580000</v>
      </c>
      <c r="P733">
        <f>Tabla1_2[[#This Row],[Salario t]]*12</f>
        <v>6960000</v>
      </c>
      <c r="Q733">
        <v>2</v>
      </c>
      <c r="R733">
        <v>2</v>
      </c>
      <c r="S733">
        <v>50000</v>
      </c>
      <c r="T733">
        <v>250000</v>
      </c>
      <c r="U733">
        <v>5000</v>
      </c>
      <c r="V733">
        <f>Tabla1_2[[#This Row],[SALARIO]]/100*8.4</f>
        <v>97440</v>
      </c>
      <c r="W733">
        <f>Tabla1_2[[#This Row],[Seguridad social]]/2</f>
        <v>48720</v>
      </c>
      <c r="X733">
        <f>Tabla1_2[[#This Row],[Seguridad social]]-Tabla1_2[[#This Row],[salud 4%]]</f>
        <v>48720</v>
      </c>
      <c r="Y733">
        <f>Tabla1_2[[#This Row],[Base Minima]]/30*4</f>
        <v>77333.333333333328</v>
      </c>
      <c r="Z733">
        <f>Tabla1_2[[#This Row],[Fondo de Empleados]]+Tabla1_2[[#This Row],[Seguridad social]]</f>
        <v>174773.33333333331</v>
      </c>
      <c r="AA733">
        <f>Tabla1_2[[#This Row],[SALARIO]]/100*1.4</f>
        <v>16239.999999999998</v>
      </c>
      <c r="AB733">
        <f>Tabla1_2[[#This Row],[Base Minima]]/15*1.5</f>
        <v>58000</v>
      </c>
      <c r="AC733">
        <v>0</v>
      </c>
      <c r="AD733">
        <v>0</v>
      </c>
      <c r="AE733">
        <f>Tabla1_2[[#This Row],[Salario t]]/100*2</f>
        <v>11600</v>
      </c>
      <c r="AF733">
        <f>Tabla1_2[[#This Row],[Censantias]]/100*5</f>
        <v>580</v>
      </c>
      <c r="AG733">
        <f>Tabla1_2[[#This Row],[SALARIO]]/30*2</f>
        <v>77333.333333333328</v>
      </c>
      <c r="AH733">
        <v>0</v>
      </c>
      <c r="AI733">
        <f>Tabla1_2[[#This Row],[Prima]]+Tabla1_2[[#This Row],[Censantias]]+Tabla1_2[[#This Row],[Base Minima]]+Tabla1_2[[#This Row],[Subsidio de Transporte]]</f>
        <v>750133.33333333337</v>
      </c>
      <c r="AJ733">
        <f>Tabla1_2[[#This Row],[Pago Neto]]*24</f>
        <v>18003200</v>
      </c>
      <c r="AK733">
        <v>0</v>
      </c>
      <c r="AL733">
        <v>20000</v>
      </c>
      <c r="AM733">
        <v>15</v>
      </c>
    </row>
    <row r="734" spans="1:39" x14ac:dyDescent="0.35">
      <c r="A734" t="s">
        <v>5408</v>
      </c>
      <c r="B734" t="s">
        <v>740</v>
      </c>
      <c r="C734" s="1">
        <v>29436</v>
      </c>
      <c r="D734" t="s">
        <v>1963</v>
      </c>
      <c r="E734" t="s">
        <v>2300</v>
      </c>
      <c r="F734" t="s">
        <v>4408</v>
      </c>
      <c r="G734" t="s">
        <v>3415</v>
      </c>
      <c r="H734" s="1">
        <v>42500.703252314815</v>
      </c>
      <c r="I734" t="s">
        <v>3675</v>
      </c>
      <c r="J734">
        <v>1160000</v>
      </c>
      <c r="K734">
        <v>15</v>
      </c>
      <c r="L734">
        <f>Tabla1_2[[#This Row],[SALARIO]]/30*Tabla1_2[[#This Row],[Dias Liquidados]]</f>
        <v>580000</v>
      </c>
      <c r="M734">
        <f>Tabla1_2[[#This Row],[SALARIO]]/100*14/2</f>
        <v>81200</v>
      </c>
      <c r="N734">
        <v>1</v>
      </c>
      <c r="O734">
        <f>Tabla1_2[[#This Row],[Salario t]]*Tabla1_2[[#This Row],['# de Salarios Minimos]]</f>
        <v>580000</v>
      </c>
      <c r="P734">
        <f>Tabla1_2[[#This Row],[Salario t]]*12</f>
        <v>6960000</v>
      </c>
      <c r="Q734">
        <v>2</v>
      </c>
      <c r="R734">
        <v>2</v>
      </c>
      <c r="S734">
        <v>50000</v>
      </c>
      <c r="T734">
        <v>250000</v>
      </c>
      <c r="U734">
        <v>5000</v>
      </c>
      <c r="V734">
        <f>Tabla1_2[[#This Row],[SALARIO]]/100*8.4</f>
        <v>97440</v>
      </c>
      <c r="W734">
        <f>Tabla1_2[[#This Row],[Seguridad social]]/2</f>
        <v>48720</v>
      </c>
      <c r="X734">
        <f>Tabla1_2[[#This Row],[Seguridad social]]-Tabla1_2[[#This Row],[salud 4%]]</f>
        <v>48720</v>
      </c>
      <c r="Y734">
        <f>Tabla1_2[[#This Row],[Base Minima]]/30*4</f>
        <v>77333.333333333328</v>
      </c>
      <c r="Z734">
        <f>Tabla1_2[[#This Row],[Fondo de Empleados]]+Tabla1_2[[#This Row],[Seguridad social]]</f>
        <v>174773.33333333331</v>
      </c>
      <c r="AA734">
        <f>Tabla1_2[[#This Row],[SALARIO]]/100*1.4</f>
        <v>16239.999999999998</v>
      </c>
      <c r="AB734">
        <f>Tabla1_2[[#This Row],[Base Minima]]/15*1.5</f>
        <v>58000</v>
      </c>
      <c r="AC734">
        <v>0</v>
      </c>
      <c r="AD734">
        <v>0</v>
      </c>
      <c r="AE734">
        <f>Tabla1_2[[#This Row],[Salario t]]/100*2</f>
        <v>11600</v>
      </c>
      <c r="AF734">
        <f>Tabla1_2[[#This Row],[Censantias]]/100*5</f>
        <v>580</v>
      </c>
      <c r="AG734">
        <f>Tabla1_2[[#This Row],[SALARIO]]/30*2</f>
        <v>77333.333333333328</v>
      </c>
      <c r="AH734">
        <v>0</v>
      </c>
      <c r="AI734">
        <f>Tabla1_2[[#This Row],[Prima]]+Tabla1_2[[#This Row],[Censantias]]+Tabla1_2[[#This Row],[Base Minima]]+Tabla1_2[[#This Row],[Subsidio de Transporte]]</f>
        <v>750133.33333333337</v>
      </c>
      <c r="AJ734">
        <f>Tabla1_2[[#This Row],[Pago Neto]]*24</f>
        <v>18003200</v>
      </c>
      <c r="AK734">
        <v>0</v>
      </c>
      <c r="AL734">
        <v>20000</v>
      </c>
      <c r="AM734">
        <v>15</v>
      </c>
    </row>
    <row r="735" spans="1:39" x14ac:dyDescent="0.35">
      <c r="A735" t="s">
        <v>5409</v>
      </c>
      <c r="B735" t="s">
        <v>741</v>
      </c>
      <c r="C735" s="1">
        <v>36269</v>
      </c>
      <c r="D735" t="s">
        <v>2301</v>
      </c>
      <c r="E735" t="s">
        <v>1963</v>
      </c>
      <c r="F735" t="s">
        <v>4409</v>
      </c>
      <c r="G735" t="s">
        <v>3416</v>
      </c>
      <c r="H735" s="1">
        <v>38668.449884259258</v>
      </c>
      <c r="I735" t="s">
        <v>3672</v>
      </c>
      <c r="J735">
        <v>1160000</v>
      </c>
      <c r="K735">
        <v>15</v>
      </c>
      <c r="L735">
        <f>Tabla1_2[[#This Row],[SALARIO]]/30*Tabla1_2[[#This Row],[Dias Liquidados]]</f>
        <v>580000</v>
      </c>
      <c r="M735">
        <f>Tabla1_2[[#This Row],[SALARIO]]/100*14/2</f>
        <v>81200</v>
      </c>
      <c r="N735">
        <v>1</v>
      </c>
      <c r="O735">
        <f>Tabla1_2[[#This Row],[Salario t]]*Tabla1_2[[#This Row],['# de Salarios Minimos]]</f>
        <v>580000</v>
      </c>
      <c r="P735">
        <f>Tabla1_2[[#This Row],[Salario t]]*12</f>
        <v>6960000</v>
      </c>
      <c r="Q735">
        <v>2</v>
      </c>
      <c r="R735">
        <v>2</v>
      </c>
      <c r="S735">
        <v>50000</v>
      </c>
      <c r="T735">
        <v>250000</v>
      </c>
      <c r="U735">
        <v>5000</v>
      </c>
      <c r="V735">
        <f>Tabla1_2[[#This Row],[SALARIO]]/100*8.4</f>
        <v>97440</v>
      </c>
      <c r="W735">
        <f>Tabla1_2[[#This Row],[Seguridad social]]/2</f>
        <v>48720</v>
      </c>
      <c r="X735">
        <f>Tabla1_2[[#This Row],[Seguridad social]]-Tabla1_2[[#This Row],[salud 4%]]</f>
        <v>48720</v>
      </c>
      <c r="Y735">
        <f>Tabla1_2[[#This Row],[Base Minima]]/30*4</f>
        <v>77333.333333333328</v>
      </c>
      <c r="Z735">
        <f>Tabla1_2[[#This Row],[Fondo de Empleados]]+Tabla1_2[[#This Row],[Seguridad social]]</f>
        <v>174773.33333333331</v>
      </c>
      <c r="AA735">
        <f>Tabla1_2[[#This Row],[SALARIO]]/100*1.4</f>
        <v>16239.999999999998</v>
      </c>
      <c r="AB735">
        <f>Tabla1_2[[#This Row],[Base Minima]]/15*1.5</f>
        <v>58000</v>
      </c>
      <c r="AC735">
        <v>0</v>
      </c>
      <c r="AD735">
        <v>0</v>
      </c>
      <c r="AE735">
        <f>Tabla1_2[[#This Row],[Salario t]]/100*2</f>
        <v>11600</v>
      </c>
      <c r="AF735">
        <f>Tabla1_2[[#This Row],[Censantias]]/100*5</f>
        <v>580</v>
      </c>
      <c r="AG735">
        <f>Tabla1_2[[#This Row],[SALARIO]]/30*2</f>
        <v>77333.333333333328</v>
      </c>
      <c r="AH735">
        <v>0</v>
      </c>
      <c r="AI735">
        <f>Tabla1_2[[#This Row],[Prima]]+Tabla1_2[[#This Row],[Censantias]]+Tabla1_2[[#This Row],[Base Minima]]+Tabla1_2[[#This Row],[Subsidio de Transporte]]</f>
        <v>750133.33333333337</v>
      </c>
      <c r="AJ735">
        <f>Tabla1_2[[#This Row],[Pago Neto]]*24</f>
        <v>18003200</v>
      </c>
      <c r="AK735">
        <v>0</v>
      </c>
      <c r="AL735">
        <v>20000</v>
      </c>
      <c r="AM735">
        <v>15</v>
      </c>
    </row>
    <row r="736" spans="1:39" x14ac:dyDescent="0.35">
      <c r="A736" t="s">
        <v>5410</v>
      </c>
      <c r="B736" t="s">
        <v>742</v>
      </c>
      <c r="C736" s="1">
        <v>26727</v>
      </c>
      <c r="D736" t="s">
        <v>2302</v>
      </c>
      <c r="E736" t="s">
        <v>2303</v>
      </c>
      <c r="F736" t="s">
        <v>4410</v>
      </c>
      <c r="G736" t="s">
        <v>3417</v>
      </c>
      <c r="H736" s="1">
        <v>41606.477638888886</v>
      </c>
      <c r="I736" t="s">
        <v>3673</v>
      </c>
      <c r="J736">
        <v>1160000</v>
      </c>
      <c r="K736">
        <v>15</v>
      </c>
      <c r="L736">
        <f>Tabla1_2[[#This Row],[SALARIO]]/30*Tabla1_2[[#This Row],[Dias Liquidados]]</f>
        <v>580000</v>
      </c>
      <c r="M736">
        <f>Tabla1_2[[#This Row],[SALARIO]]/100*14/2</f>
        <v>81200</v>
      </c>
      <c r="N736">
        <v>2</v>
      </c>
      <c r="O736">
        <f>Tabla1_2[[#This Row],[Salario t]]*Tabla1_2[[#This Row],['# de Salarios Minimos]]</f>
        <v>1160000</v>
      </c>
      <c r="P736">
        <f>Tabla1_2[[#This Row],[Salario t]]*12</f>
        <v>6960000</v>
      </c>
      <c r="Q736">
        <v>2</v>
      </c>
      <c r="R736">
        <v>2</v>
      </c>
      <c r="S736">
        <v>50000</v>
      </c>
      <c r="T736">
        <v>250000</v>
      </c>
      <c r="U736">
        <v>5000</v>
      </c>
      <c r="V736">
        <f>Tabla1_2[[#This Row],[SALARIO]]/100*8.4</f>
        <v>97440</v>
      </c>
      <c r="W736">
        <f>Tabla1_2[[#This Row],[Seguridad social]]/2</f>
        <v>48720</v>
      </c>
      <c r="X736">
        <f>Tabla1_2[[#This Row],[Seguridad social]]-Tabla1_2[[#This Row],[salud 4%]]</f>
        <v>48720</v>
      </c>
      <c r="Y736">
        <f>Tabla1_2[[#This Row],[Base Minima]]/30*4</f>
        <v>154666.66666666666</v>
      </c>
      <c r="Z736">
        <f>Tabla1_2[[#This Row],[Fondo de Empleados]]+Tabla1_2[[#This Row],[Seguridad social]]</f>
        <v>252106.66666666666</v>
      </c>
      <c r="AA736">
        <f>Tabla1_2[[#This Row],[SALARIO]]/100*1.4</f>
        <v>16239.999999999998</v>
      </c>
      <c r="AB736">
        <f>Tabla1_2[[#This Row],[Base Minima]]/15*1.5</f>
        <v>116000</v>
      </c>
      <c r="AC736">
        <v>0</v>
      </c>
      <c r="AD736">
        <v>0</v>
      </c>
      <c r="AE736">
        <f>Tabla1_2[[#This Row],[Salario t]]/100*2</f>
        <v>11600</v>
      </c>
      <c r="AF736">
        <f>Tabla1_2[[#This Row],[Censantias]]/100*5</f>
        <v>580</v>
      </c>
      <c r="AG736">
        <f>Tabla1_2[[#This Row],[SALARIO]]/30*2</f>
        <v>77333.333333333328</v>
      </c>
      <c r="AH736">
        <v>0</v>
      </c>
      <c r="AI736">
        <f>Tabla1_2[[#This Row],[Prima]]+Tabla1_2[[#This Row],[Censantias]]+Tabla1_2[[#This Row],[Base Minima]]+Tabla1_2[[#This Row],[Subsidio de Transporte]]</f>
        <v>1330133.3333333333</v>
      </c>
      <c r="AJ736">
        <f>Tabla1_2[[#This Row],[Pago Neto]]*24</f>
        <v>31923200</v>
      </c>
      <c r="AK736">
        <v>0</v>
      </c>
      <c r="AL736">
        <v>20000</v>
      </c>
      <c r="AM736">
        <v>15</v>
      </c>
    </row>
    <row r="737" spans="1:39" x14ac:dyDescent="0.35">
      <c r="A737" t="s">
        <v>5411</v>
      </c>
      <c r="B737" t="s">
        <v>743</v>
      </c>
      <c r="C737" s="1">
        <v>28951</v>
      </c>
      <c r="D737" t="s">
        <v>1963</v>
      </c>
      <c r="E737" t="s">
        <v>2304</v>
      </c>
      <c r="F737" t="s">
        <v>4411</v>
      </c>
      <c r="G737" t="s">
        <v>2716</v>
      </c>
      <c r="H737" s="1">
        <v>38559.19226851852</v>
      </c>
      <c r="I737" t="s">
        <v>3675</v>
      </c>
      <c r="J737">
        <v>1160000</v>
      </c>
      <c r="K737">
        <v>15</v>
      </c>
      <c r="L737">
        <f>Tabla1_2[[#This Row],[SALARIO]]/30*Tabla1_2[[#This Row],[Dias Liquidados]]</f>
        <v>580000</v>
      </c>
      <c r="M737">
        <f>Tabla1_2[[#This Row],[SALARIO]]/100*14/2</f>
        <v>81200</v>
      </c>
      <c r="N737">
        <v>2</v>
      </c>
      <c r="O737">
        <f>Tabla1_2[[#This Row],[Salario t]]*Tabla1_2[[#This Row],['# de Salarios Minimos]]</f>
        <v>1160000</v>
      </c>
      <c r="P737">
        <f>Tabla1_2[[#This Row],[Salario t]]*12</f>
        <v>6960000</v>
      </c>
      <c r="Q737">
        <v>2</v>
      </c>
      <c r="R737">
        <v>2</v>
      </c>
      <c r="S737">
        <v>50000</v>
      </c>
      <c r="T737">
        <v>250000</v>
      </c>
      <c r="U737">
        <v>5000</v>
      </c>
      <c r="V737">
        <f>Tabla1_2[[#This Row],[SALARIO]]/100*8.4</f>
        <v>97440</v>
      </c>
      <c r="W737">
        <f>Tabla1_2[[#This Row],[Seguridad social]]/2</f>
        <v>48720</v>
      </c>
      <c r="X737">
        <f>Tabla1_2[[#This Row],[Seguridad social]]-Tabla1_2[[#This Row],[salud 4%]]</f>
        <v>48720</v>
      </c>
      <c r="Y737">
        <f>Tabla1_2[[#This Row],[Base Minima]]/30*4</f>
        <v>154666.66666666666</v>
      </c>
      <c r="Z737">
        <f>Tabla1_2[[#This Row],[Fondo de Empleados]]+Tabla1_2[[#This Row],[Seguridad social]]</f>
        <v>252106.66666666666</v>
      </c>
      <c r="AA737">
        <f>Tabla1_2[[#This Row],[SALARIO]]/100*1.4</f>
        <v>16239.999999999998</v>
      </c>
      <c r="AB737">
        <f>Tabla1_2[[#This Row],[Base Minima]]/15*1.5</f>
        <v>116000</v>
      </c>
      <c r="AC737">
        <v>0</v>
      </c>
      <c r="AD737">
        <v>0</v>
      </c>
      <c r="AE737">
        <f>Tabla1_2[[#This Row],[Salario t]]/100*2</f>
        <v>11600</v>
      </c>
      <c r="AF737">
        <f>Tabla1_2[[#This Row],[Censantias]]/100*5</f>
        <v>580</v>
      </c>
      <c r="AG737">
        <f>Tabla1_2[[#This Row],[SALARIO]]/30*2</f>
        <v>77333.333333333328</v>
      </c>
      <c r="AH737">
        <v>0</v>
      </c>
      <c r="AI737">
        <f>Tabla1_2[[#This Row],[Prima]]+Tabla1_2[[#This Row],[Censantias]]+Tabla1_2[[#This Row],[Base Minima]]+Tabla1_2[[#This Row],[Subsidio de Transporte]]</f>
        <v>1330133.3333333333</v>
      </c>
      <c r="AJ737">
        <f>Tabla1_2[[#This Row],[Pago Neto]]*24</f>
        <v>31923200</v>
      </c>
      <c r="AK737">
        <v>0</v>
      </c>
      <c r="AL737">
        <v>20000</v>
      </c>
      <c r="AM737">
        <v>15</v>
      </c>
    </row>
    <row r="738" spans="1:39" x14ac:dyDescent="0.35">
      <c r="A738" t="s">
        <v>5412</v>
      </c>
      <c r="B738" t="s">
        <v>744</v>
      </c>
      <c r="C738" s="1">
        <v>35371</v>
      </c>
      <c r="D738" t="s">
        <v>2305</v>
      </c>
      <c r="E738" t="s">
        <v>1963</v>
      </c>
      <c r="F738" t="s">
        <v>4412</v>
      </c>
      <c r="G738" t="s">
        <v>3418</v>
      </c>
      <c r="H738" s="1">
        <v>41204.944976851853</v>
      </c>
      <c r="I738" t="s">
        <v>3671</v>
      </c>
      <c r="J738">
        <v>1160000</v>
      </c>
      <c r="K738">
        <v>15</v>
      </c>
      <c r="L738">
        <f>Tabla1_2[[#This Row],[SALARIO]]/30*Tabla1_2[[#This Row],[Dias Liquidados]]</f>
        <v>580000</v>
      </c>
      <c r="M738">
        <f>Tabla1_2[[#This Row],[SALARIO]]/100*14/2</f>
        <v>81200</v>
      </c>
      <c r="N738">
        <v>2</v>
      </c>
      <c r="O738">
        <f>Tabla1_2[[#This Row],[Salario t]]*Tabla1_2[[#This Row],['# de Salarios Minimos]]</f>
        <v>1160000</v>
      </c>
      <c r="P738">
        <f>Tabla1_2[[#This Row],[Salario t]]*12</f>
        <v>6960000</v>
      </c>
      <c r="Q738">
        <v>2</v>
      </c>
      <c r="R738">
        <v>2</v>
      </c>
      <c r="S738">
        <v>50000</v>
      </c>
      <c r="T738">
        <v>250000</v>
      </c>
      <c r="U738">
        <v>5000</v>
      </c>
      <c r="V738">
        <f>Tabla1_2[[#This Row],[SALARIO]]/100*8.4</f>
        <v>97440</v>
      </c>
      <c r="W738">
        <f>Tabla1_2[[#This Row],[Seguridad social]]/2</f>
        <v>48720</v>
      </c>
      <c r="X738">
        <f>Tabla1_2[[#This Row],[Seguridad social]]-Tabla1_2[[#This Row],[salud 4%]]</f>
        <v>48720</v>
      </c>
      <c r="Y738">
        <f>Tabla1_2[[#This Row],[Base Minima]]/30*4</f>
        <v>154666.66666666666</v>
      </c>
      <c r="Z738">
        <f>Tabla1_2[[#This Row],[Fondo de Empleados]]+Tabla1_2[[#This Row],[Seguridad social]]</f>
        <v>252106.66666666666</v>
      </c>
      <c r="AA738">
        <f>Tabla1_2[[#This Row],[SALARIO]]/100*1.4</f>
        <v>16239.999999999998</v>
      </c>
      <c r="AB738">
        <f>Tabla1_2[[#This Row],[Base Minima]]/15*1.5</f>
        <v>116000</v>
      </c>
      <c r="AC738">
        <v>0</v>
      </c>
      <c r="AD738">
        <v>0</v>
      </c>
      <c r="AE738">
        <f>Tabla1_2[[#This Row],[Salario t]]/100*2</f>
        <v>11600</v>
      </c>
      <c r="AF738">
        <f>Tabla1_2[[#This Row],[Censantias]]/100*5</f>
        <v>580</v>
      </c>
      <c r="AG738">
        <f>Tabla1_2[[#This Row],[SALARIO]]/30*2</f>
        <v>77333.333333333328</v>
      </c>
      <c r="AH738">
        <v>0</v>
      </c>
      <c r="AI738">
        <f>Tabla1_2[[#This Row],[Prima]]+Tabla1_2[[#This Row],[Censantias]]+Tabla1_2[[#This Row],[Base Minima]]+Tabla1_2[[#This Row],[Subsidio de Transporte]]</f>
        <v>1330133.3333333333</v>
      </c>
      <c r="AJ738">
        <f>Tabla1_2[[#This Row],[Pago Neto]]*24</f>
        <v>31923200</v>
      </c>
      <c r="AK738">
        <v>0</v>
      </c>
      <c r="AL738">
        <v>20000</v>
      </c>
      <c r="AM738">
        <v>15</v>
      </c>
    </row>
    <row r="739" spans="1:39" x14ac:dyDescent="0.35">
      <c r="A739" t="s">
        <v>5413</v>
      </c>
      <c r="B739" t="s">
        <v>745</v>
      </c>
      <c r="C739" s="1">
        <v>35886</v>
      </c>
      <c r="D739" t="s">
        <v>2306</v>
      </c>
      <c r="E739" t="s">
        <v>2307</v>
      </c>
      <c r="F739" t="s">
        <v>4413</v>
      </c>
      <c r="G739" t="s">
        <v>3419</v>
      </c>
      <c r="H739" s="1">
        <v>41074.985868055555</v>
      </c>
      <c r="I739" t="s">
        <v>3671</v>
      </c>
      <c r="J739">
        <v>1160000</v>
      </c>
      <c r="K739">
        <v>15</v>
      </c>
      <c r="L739">
        <f>Tabla1_2[[#This Row],[SALARIO]]/30*Tabla1_2[[#This Row],[Dias Liquidados]]</f>
        <v>580000</v>
      </c>
      <c r="M739">
        <f>Tabla1_2[[#This Row],[SALARIO]]/100*14/2</f>
        <v>81200</v>
      </c>
      <c r="N739">
        <v>4</v>
      </c>
      <c r="O739">
        <f>Tabla1_2[[#This Row],[Salario t]]*Tabla1_2[[#This Row],['# de Salarios Minimos]]</f>
        <v>2320000</v>
      </c>
      <c r="P739">
        <f>Tabla1_2[[#This Row],[Salario t]]*12</f>
        <v>6960000</v>
      </c>
      <c r="Q739">
        <v>2</v>
      </c>
      <c r="R739">
        <v>2</v>
      </c>
      <c r="S739">
        <v>50000</v>
      </c>
      <c r="T739">
        <v>250000</v>
      </c>
      <c r="U739">
        <v>5000</v>
      </c>
      <c r="V739">
        <f>Tabla1_2[[#This Row],[SALARIO]]/100*8.4</f>
        <v>97440</v>
      </c>
      <c r="W739">
        <f>Tabla1_2[[#This Row],[Seguridad social]]/2</f>
        <v>48720</v>
      </c>
      <c r="X739">
        <f>Tabla1_2[[#This Row],[Seguridad social]]-Tabla1_2[[#This Row],[salud 4%]]</f>
        <v>48720</v>
      </c>
      <c r="Y739">
        <f>Tabla1_2[[#This Row],[Base Minima]]/30*4</f>
        <v>309333.33333333331</v>
      </c>
      <c r="Z739">
        <f>Tabla1_2[[#This Row],[Fondo de Empleados]]+Tabla1_2[[#This Row],[Seguridad social]]</f>
        <v>406773.33333333331</v>
      </c>
      <c r="AA739">
        <f>Tabla1_2[[#This Row],[SALARIO]]/100*1.4</f>
        <v>16239.999999999998</v>
      </c>
      <c r="AB739">
        <f>Tabla1_2[[#This Row],[Base Minima]]/15*1.5</f>
        <v>232000</v>
      </c>
      <c r="AC739">
        <v>0</v>
      </c>
      <c r="AD739">
        <v>0</v>
      </c>
      <c r="AE739">
        <f>Tabla1_2[[#This Row],[Salario t]]/100*2</f>
        <v>11600</v>
      </c>
      <c r="AF739">
        <f>Tabla1_2[[#This Row],[Censantias]]/100*5</f>
        <v>580</v>
      </c>
      <c r="AG739">
        <f>Tabla1_2[[#This Row],[SALARIO]]/30*2</f>
        <v>77333.333333333328</v>
      </c>
      <c r="AH739">
        <v>0</v>
      </c>
      <c r="AI739">
        <f>Tabla1_2[[#This Row],[Prima]]+Tabla1_2[[#This Row],[Censantias]]+Tabla1_2[[#This Row],[Base Minima]]+Tabla1_2[[#This Row],[Subsidio de Transporte]]</f>
        <v>2490133.3333333335</v>
      </c>
      <c r="AJ739">
        <f>Tabla1_2[[#This Row],[Pago Neto]]*24</f>
        <v>59763200</v>
      </c>
      <c r="AK739">
        <v>0</v>
      </c>
      <c r="AL739">
        <v>20000</v>
      </c>
      <c r="AM739">
        <v>15</v>
      </c>
    </row>
    <row r="740" spans="1:39" x14ac:dyDescent="0.35">
      <c r="A740" t="s">
        <v>5414</v>
      </c>
      <c r="B740" t="s">
        <v>746</v>
      </c>
      <c r="C740" s="1">
        <v>31830</v>
      </c>
      <c r="D740" t="s">
        <v>1963</v>
      </c>
      <c r="E740" t="s">
        <v>2308</v>
      </c>
      <c r="F740" t="s">
        <v>4414</v>
      </c>
      <c r="G740" t="s">
        <v>3420</v>
      </c>
      <c r="H740" s="1">
        <v>41715.082881944443</v>
      </c>
      <c r="I740" t="s">
        <v>3671</v>
      </c>
      <c r="J740">
        <v>1160000</v>
      </c>
      <c r="K740">
        <v>15</v>
      </c>
      <c r="L740">
        <f>Tabla1_2[[#This Row],[SALARIO]]/30*Tabla1_2[[#This Row],[Dias Liquidados]]</f>
        <v>580000</v>
      </c>
      <c r="M740">
        <f>Tabla1_2[[#This Row],[SALARIO]]/100*14/2</f>
        <v>81200</v>
      </c>
      <c r="N740">
        <v>4</v>
      </c>
      <c r="O740">
        <f>Tabla1_2[[#This Row],[Salario t]]*Tabla1_2[[#This Row],['# de Salarios Minimos]]</f>
        <v>2320000</v>
      </c>
      <c r="P740">
        <f>Tabla1_2[[#This Row],[Salario t]]*12</f>
        <v>6960000</v>
      </c>
      <c r="Q740">
        <v>2</v>
      </c>
      <c r="R740">
        <v>2</v>
      </c>
      <c r="S740">
        <v>50000</v>
      </c>
      <c r="T740">
        <v>250000</v>
      </c>
      <c r="U740">
        <v>5000</v>
      </c>
      <c r="V740">
        <f>Tabla1_2[[#This Row],[SALARIO]]/100*8.4</f>
        <v>97440</v>
      </c>
      <c r="W740">
        <f>Tabla1_2[[#This Row],[Seguridad social]]/2</f>
        <v>48720</v>
      </c>
      <c r="X740">
        <f>Tabla1_2[[#This Row],[Seguridad social]]-Tabla1_2[[#This Row],[salud 4%]]</f>
        <v>48720</v>
      </c>
      <c r="Y740">
        <f>Tabla1_2[[#This Row],[Base Minima]]/30*4</f>
        <v>309333.33333333331</v>
      </c>
      <c r="Z740">
        <f>Tabla1_2[[#This Row],[Fondo de Empleados]]+Tabla1_2[[#This Row],[Seguridad social]]</f>
        <v>406773.33333333331</v>
      </c>
      <c r="AA740">
        <f>Tabla1_2[[#This Row],[SALARIO]]/100*1.4</f>
        <v>16239.999999999998</v>
      </c>
      <c r="AB740">
        <f>Tabla1_2[[#This Row],[Base Minima]]/15*1.5</f>
        <v>232000</v>
      </c>
      <c r="AC740">
        <v>0</v>
      </c>
      <c r="AD740">
        <v>0</v>
      </c>
      <c r="AE740">
        <f>Tabla1_2[[#This Row],[Salario t]]/100*2</f>
        <v>11600</v>
      </c>
      <c r="AF740">
        <f>Tabla1_2[[#This Row],[Censantias]]/100*5</f>
        <v>580</v>
      </c>
      <c r="AG740">
        <f>Tabla1_2[[#This Row],[SALARIO]]/30*2</f>
        <v>77333.333333333328</v>
      </c>
      <c r="AH740">
        <v>0</v>
      </c>
      <c r="AI740">
        <f>Tabla1_2[[#This Row],[Prima]]+Tabla1_2[[#This Row],[Censantias]]+Tabla1_2[[#This Row],[Base Minima]]+Tabla1_2[[#This Row],[Subsidio de Transporte]]</f>
        <v>2490133.3333333335</v>
      </c>
      <c r="AJ740">
        <f>Tabla1_2[[#This Row],[Pago Neto]]*24</f>
        <v>59763200</v>
      </c>
      <c r="AK740">
        <v>0</v>
      </c>
      <c r="AL740">
        <v>20000</v>
      </c>
      <c r="AM740">
        <v>15</v>
      </c>
    </row>
    <row r="741" spans="1:39" x14ac:dyDescent="0.35">
      <c r="A741" t="s">
        <v>5415</v>
      </c>
      <c r="B741" t="s">
        <v>747</v>
      </c>
      <c r="C741" s="1">
        <v>34112</v>
      </c>
      <c r="D741" t="s">
        <v>2309</v>
      </c>
      <c r="E741" t="s">
        <v>1963</v>
      </c>
      <c r="F741" t="s">
        <v>4415</v>
      </c>
      <c r="G741" t="s">
        <v>3421</v>
      </c>
      <c r="H741" s="1">
        <v>40947.593622685185</v>
      </c>
      <c r="I741" t="s">
        <v>3673</v>
      </c>
      <c r="J741">
        <v>1160000</v>
      </c>
      <c r="K741">
        <v>15</v>
      </c>
      <c r="L741">
        <f>Tabla1_2[[#This Row],[SALARIO]]/30*Tabla1_2[[#This Row],[Dias Liquidados]]</f>
        <v>580000</v>
      </c>
      <c r="M741">
        <f>Tabla1_2[[#This Row],[SALARIO]]/100*14/2</f>
        <v>81200</v>
      </c>
      <c r="N741">
        <v>4</v>
      </c>
      <c r="O741">
        <f>Tabla1_2[[#This Row],[Salario t]]*Tabla1_2[[#This Row],['# de Salarios Minimos]]</f>
        <v>2320000</v>
      </c>
      <c r="P741">
        <f>Tabla1_2[[#This Row],[Salario t]]*12</f>
        <v>6960000</v>
      </c>
      <c r="Q741">
        <v>2</v>
      </c>
      <c r="R741">
        <v>2</v>
      </c>
      <c r="S741">
        <v>50000</v>
      </c>
      <c r="T741">
        <v>250000</v>
      </c>
      <c r="U741">
        <v>5000</v>
      </c>
      <c r="V741">
        <f>Tabla1_2[[#This Row],[SALARIO]]/100*8.4</f>
        <v>97440</v>
      </c>
      <c r="W741">
        <f>Tabla1_2[[#This Row],[Seguridad social]]/2</f>
        <v>48720</v>
      </c>
      <c r="X741">
        <f>Tabla1_2[[#This Row],[Seguridad social]]-Tabla1_2[[#This Row],[salud 4%]]</f>
        <v>48720</v>
      </c>
      <c r="Y741">
        <f>Tabla1_2[[#This Row],[Base Minima]]/30*4</f>
        <v>309333.33333333331</v>
      </c>
      <c r="Z741">
        <f>Tabla1_2[[#This Row],[Fondo de Empleados]]+Tabla1_2[[#This Row],[Seguridad social]]</f>
        <v>406773.33333333331</v>
      </c>
      <c r="AA741">
        <f>Tabla1_2[[#This Row],[SALARIO]]/100*1.4</f>
        <v>16239.999999999998</v>
      </c>
      <c r="AB741">
        <f>Tabla1_2[[#This Row],[Base Minima]]/15*1.5</f>
        <v>232000</v>
      </c>
      <c r="AC741">
        <v>0</v>
      </c>
      <c r="AD741">
        <v>0</v>
      </c>
      <c r="AE741">
        <f>Tabla1_2[[#This Row],[Salario t]]/100*2</f>
        <v>11600</v>
      </c>
      <c r="AF741">
        <f>Tabla1_2[[#This Row],[Censantias]]/100*5</f>
        <v>580</v>
      </c>
      <c r="AG741">
        <f>Tabla1_2[[#This Row],[SALARIO]]/30*2</f>
        <v>77333.333333333328</v>
      </c>
      <c r="AH741">
        <v>0</v>
      </c>
      <c r="AI741">
        <f>Tabla1_2[[#This Row],[Prima]]+Tabla1_2[[#This Row],[Censantias]]+Tabla1_2[[#This Row],[Base Minima]]+Tabla1_2[[#This Row],[Subsidio de Transporte]]</f>
        <v>2490133.3333333335</v>
      </c>
      <c r="AJ741">
        <f>Tabla1_2[[#This Row],[Pago Neto]]*24</f>
        <v>59763200</v>
      </c>
      <c r="AK741">
        <v>0</v>
      </c>
      <c r="AL741">
        <v>20000</v>
      </c>
      <c r="AM741">
        <v>15</v>
      </c>
    </row>
    <row r="742" spans="1:39" x14ac:dyDescent="0.35">
      <c r="A742" t="s">
        <v>5416</v>
      </c>
      <c r="B742" t="s">
        <v>748</v>
      </c>
      <c r="C742" s="1">
        <v>27144</v>
      </c>
      <c r="D742" t="s">
        <v>2310</v>
      </c>
      <c r="E742" t="s">
        <v>2311</v>
      </c>
      <c r="F742" t="s">
        <v>4416</v>
      </c>
      <c r="G742" t="s">
        <v>3422</v>
      </c>
      <c r="H742" s="1">
        <v>39747.221747685187</v>
      </c>
      <c r="I742" t="s">
        <v>3671</v>
      </c>
      <c r="J742">
        <v>1160000</v>
      </c>
      <c r="K742">
        <v>15</v>
      </c>
      <c r="L742">
        <f>Tabla1_2[[#This Row],[SALARIO]]/30*Tabla1_2[[#This Row],[Dias Liquidados]]</f>
        <v>580000</v>
      </c>
      <c r="M742">
        <f>Tabla1_2[[#This Row],[SALARIO]]/100*14/2</f>
        <v>81200</v>
      </c>
      <c r="N742">
        <v>5</v>
      </c>
      <c r="O742">
        <f>Tabla1_2[[#This Row],[Salario t]]*Tabla1_2[[#This Row],['# de Salarios Minimos]]</f>
        <v>2900000</v>
      </c>
      <c r="P742">
        <f>Tabla1_2[[#This Row],[Salario t]]*12</f>
        <v>6960000</v>
      </c>
      <c r="Q742">
        <v>2</v>
      </c>
      <c r="R742">
        <v>2</v>
      </c>
      <c r="S742">
        <v>50000</v>
      </c>
      <c r="T742">
        <v>250000</v>
      </c>
      <c r="U742">
        <v>5000</v>
      </c>
      <c r="V742">
        <f>Tabla1_2[[#This Row],[SALARIO]]/100*8.4</f>
        <v>97440</v>
      </c>
      <c r="W742">
        <f>Tabla1_2[[#This Row],[Seguridad social]]/2</f>
        <v>48720</v>
      </c>
      <c r="X742">
        <f>Tabla1_2[[#This Row],[Seguridad social]]-Tabla1_2[[#This Row],[salud 4%]]</f>
        <v>48720</v>
      </c>
      <c r="Y742">
        <f>Tabla1_2[[#This Row],[Base Minima]]/30*4</f>
        <v>386666.66666666669</v>
      </c>
      <c r="Z742">
        <f>Tabla1_2[[#This Row],[Fondo de Empleados]]+Tabla1_2[[#This Row],[Seguridad social]]</f>
        <v>484106.66666666669</v>
      </c>
      <c r="AA742">
        <f>Tabla1_2[[#This Row],[SALARIO]]/100*1.4</f>
        <v>16239.999999999998</v>
      </c>
      <c r="AB742">
        <f>Tabla1_2[[#This Row],[Base Minima]]/15*1.5</f>
        <v>290000</v>
      </c>
      <c r="AC742">
        <v>0</v>
      </c>
      <c r="AD742">
        <v>0</v>
      </c>
      <c r="AE742">
        <f>Tabla1_2[[#This Row],[Salario t]]/100*2</f>
        <v>11600</v>
      </c>
      <c r="AF742">
        <f>Tabla1_2[[#This Row],[Censantias]]/100*5</f>
        <v>580</v>
      </c>
      <c r="AG742">
        <f>Tabla1_2[[#This Row],[SALARIO]]/30*2</f>
        <v>77333.333333333328</v>
      </c>
      <c r="AH742">
        <v>0</v>
      </c>
      <c r="AI742">
        <f>Tabla1_2[[#This Row],[Prima]]+Tabla1_2[[#This Row],[Censantias]]+Tabla1_2[[#This Row],[Base Minima]]+Tabla1_2[[#This Row],[Subsidio de Transporte]]</f>
        <v>3070133.3333333335</v>
      </c>
      <c r="AJ742">
        <f>Tabla1_2[[#This Row],[Pago Neto]]*24</f>
        <v>73683200</v>
      </c>
      <c r="AK742">
        <v>0</v>
      </c>
      <c r="AL742">
        <v>20000</v>
      </c>
      <c r="AM742">
        <v>15</v>
      </c>
    </row>
    <row r="743" spans="1:39" x14ac:dyDescent="0.35">
      <c r="A743" t="s">
        <v>5417</v>
      </c>
      <c r="B743" t="s">
        <v>749</v>
      </c>
      <c r="C743" s="1">
        <v>36580</v>
      </c>
      <c r="D743" t="s">
        <v>1963</v>
      </c>
      <c r="E743" t="s">
        <v>2312</v>
      </c>
      <c r="F743" t="s">
        <v>4417</v>
      </c>
      <c r="G743" t="s">
        <v>3423</v>
      </c>
      <c r="H743" s="1">
        <v>41837.452685185184</v>
      </c>
      <c r="I743" t="s">
        <v>3674</v>
      </c>
      <c r="J743">
        <v>1160000</v>
      </c>
      <c r="K743">
        <v>15</v>
      </c>
      <c r="L743">
        <f>Tabla1_2[[#This Row],[SALARIO]]/30*Tabla1_2[[#This Row],[Dias Liquidados]]</f>
        <v>580000</v>
      </c>
      <c r="M743">
        <f>Tabla1_2[[#This Row],[SALARIO]]/100*14/2</f>
        <v>81200</v>
      </c>
      <c r="N743">
        <v>5</v>
      </c>
      <c r="O743">
        <f>Tabla1_2[[#This Row],[Salario t]]*Tabla1_2[[#This Row],['# de Salarios Minimos]]</f>
        <v>2900000</v>
      </c>
      <c r="P743">
        <f>Tabla1_2[[#This Row],[Salario t]]*12</f>
        <v>6960000</v>
      </c>
      <c r="Q743">
        <v>2</v>
      </c>
      <c r="R743">
        <v>2</v>
      </c>
      <c r="S743">
        <v>50000</v>
      </c>
      <c r="T743">
        <v>250000</v>
      </c>
      <c r="U743">
        <v>5000</v>
      </c>
      <c r="V743">
        <f>Tabla1_2[[#This Row],[SALARIO]]/100*8.4</f>
        <v>97440</v>
      </c>
      <c r="W743">
        <f>Tabla1_2[[#This Row],[Seguridad social]]/2</f>
        <v>48720</v>
      </c>
      <c r="X743">
        <f>Tabla1_2[[#This Row],[Seguridad social]]-Tabla1_2[[#This Row],[salud 4%]]</f>
        <v>48720</v>
      </c>
      <c r="Y743">
        <f>Tabla1_2[[#This Row],[Base Minima]]/30*4</f>
        <v>386666.66666666669</v>
      </c>
      <c r="Z743">
        <f>Tabla1_2[[#This Row],[Fondo de Empleados]]+Tabla1_2[[#This Row],[Seguridad social]]</f>
        <v>484106.66666666669</v>
      </c>
      <c r="AA743">
        <f>Tabla1_2[[#This Row],[SALARIO]]/100*1.4</f>
        <v>16239.999999999998</v>
      </c>
      <c r="AB743">
        <f>Tabla1_2[[#This Row],[Base Minima]]/15*1.5</f>
        <v>290000</v>
      </c>
      <c r="AC743">
        <v>0</v>
      </c>
      <c r="AD743">
        <v>0</v>
      </c>
      <c r="AE743">
        <f>Tabla1_2[[#This Row],[Salario t]]/100*2</f>
        <v>11600</v>
      </c>
      <c r="AF743">
        <f>Tabla1_2[[#This Row],[Censantias]]/100*5</f>
        <v>580</v>
      </c>
      <c r="AG743">
        <f>Tabla1_2[[#This Row],[SALARIO]]/30*2</f>
        <v>77333.333333333328</v>
      </c>
      <c r="AH743">
        <v>0</v>
      </c>
      <c r="AI743">
        <f>Tabla1_2[[#This Row],[Prima]]+Tabla1_2[[#This Row],[Censantias]]+Tabla1_2[[#This Row],[Base Minima]]+Tabla1_2[[#This Row],[Subsidio de Transporte]]</f>
        <v>3070133.3333333335</v>
      </c>
      <c r="AJ743">
        <f>Tabla1_2[[#This Row],[Pago Neto]]*24</f>
        <v>73683200</v>
      </c>
      <c r="AK743">
        <v>0</v>
      </c>
      <c r="AL743">
        <v>20000</v>
      </c>
      <c r="AM743">
        <v>15</v>
      </c>
    </row>
    <row r="744" spans="1:39" x14ac:dyDescent="0.35">
      <c r="A744" t="s">
        <v>5418</v>
      </c>
      <c r="B744" t="s">
        <v>750</v>
      </c>
      <c r="C744" s="1">
        <v>34973</v>
      </c>
      <c r="D744" t="s">
        <v>2313</v>
      </c>
      <c r="E744" t="s">
        <v>1963</v>
      </c>
      <c r="F744" t="s">
        <v>4418</v>
      </c>
      <c r="G744" t="s">
        <v>3424</v>
      </c>
      <c r="H744" s="1">
        <v>42025.668645833335</v>
      </c>
      <c r="I744" t="s">
        <v>3674</v>
      </c>
      <c r="J744">
        <v>1160000</v>
      </c>
      <c r="K744">
        <v>15</v>
      </c>
      <c r="L744">
        <f>Tabla1_2[[#This Row],[SALARIO]]/30*Tabla1_2[[#This Row],[Dias Liquidados]]</f>
        <v>580000</v>
      </c>
      <c r="M744">
        <f>Tabla1_2[[#This Row],[SALARIO]]/100*14/2</f>
        <v>81200</v>
      </c>
      <c r="N744">
        <v>6</v>
      </c>
      <c r="O744">
        <f>Tabla1_2[[#This Row],[Salario t]]*Tabla1_2[[#This Row],['# de Salarios Minimos]]</f>
        <v>3480000</v>
      </c>
      <c r="P744">
        <f>Tabla1_2[[#This Row],[Salario t]]*12</f>
        <v>6960000</v>
      </c>
      <c r="Q744">
        <v>2</v>
      </c>
      <c r="R744">
        <v>2</v>
      </c>
      <c r="S744">
        <v>50000</v>
      </c>
      <c r="T744">
        <v>250000</v>
      </c>
      <c r="U744">
        <v>5000</v>
      </c>
      <c r="V744">
        <f>Tabla1_2[[#This Row],[SALARIO]]/100*8.4</f>
        <v>97440</v>
      </c>
      <c r="W744">
        <f>Tabla1_2[[#This Row],[Seguridad social]]/2</f>
        <v>48720</v>
      </c>
      <c r="X744">
        <f>Tabla1_2[[#This Row],[Seguridad social]]-Tabla1_2[[#This Row],[salud 4%]]</f>
        <v>48720</v>
      </c>
      <c r="Y744">
        <f>Tabla1_2[[#This Row],[Base Minima]]/30*4</f>
        <v>464000</v>
      </c>
      <c r="Z744">
        <f>Tabla1_2[[#This Row],[Fondo de Empleados]]+Tabla1_2[[#This Row],[Seguridad social]]</f>
        <v>561440</v>
      </c>
      <c r="AA744">
        <f>Tabla1_2[[#This Row],[SALARIO]]/100*1.4</f>
        <v>16239.999999999998</v>
      </c>
      <c r="AB744">
        <f>Tabla1_2[[#This Row],[Base Minima]]/15*1.5</f>
        <v>348000</v>
      </c>
      <c r="AC744">
        <v>0</v>
      </c>
      <c r="AD744">
        <v>0</v>
      </c>
      <c r="AE744">
        <f>Tabla1_2[[#This Row],[Salario t]]/100*2</f>
        <v>11600</v>
      </c>
      <c r="AF744">
        <f>Tabla1_2[[#This Row],[Censantias]]/100*5</f>
        <v>580</v>
      </c>
      <c r="AG744">
        <f>Tabla1_2[[#This Row],[SALARIO]]/30*2</f>
        <v>77333.333333333328</v>
      </c>
      <c r="AH744">
        <v>0</v>
      </c>
      <c r="AI744">
        <f>Tabla1_2[[#This Row],[Prima]]+Tabla1_2[[#This Row],[Censantias]]+Tabla1_2[[#This Row],[Base Minima]]+Tabla1_2[[#This Row],[Subsidio de Transporte]]</f>
        <v>3650133.3333333335</v>
      </c>
      <c r="AJ744">
        <f>Tabla1_2[[#This Row],[Pago Neto]]*24</f>
        <v>87603200</v>
      </c>
      <c r="AK744">
        <v>0</v>
      </c>
      <c r="AL744">
        <v>20000</v>
      </c>
      <c r="AM744">
        <v>15</v>
      </c>
    </row>
    <row r="745" spans="1:39" x14ac:dyDescent="0.35">
      <c r="A745" t="s">
        <v>5419</v>
      </c>
      <c r="B745" t="s">
        <v>751</v>
      </c>
      <c r="C745" s="1">
        <v>34977</v>
      </c>
      <c r="D745" t="s">
        <v>2314</v>
      </c>
      <c r="E745" t="s">
        <v>2315</v>
      </c>
      <c r="F745" t="s">
        <v>4419</v>
      </c>
      <c r="G745" t="s">
        <v>3425</v>
      </c>
      <c r="H745" s="1">
        <v>42444.864236111112</v>
      </c>
      <c r="I745" t="s">
        <v>3673</v>
      </c>
      <c r="J745">
        <v>1160000</v>
      </c>
      <c r="K745">
        <v>15</v>
      </c>
      <c r="L745">
        <f>Tabla1_2[[#This Row],[SALARIO]]/30*Tabla1_2[[#This Row],[Dias Liquidados]]</f>
        <v>580000</v>
      </c>
      <c r="M745">
        <f>Tabla1_2[[#This Row],[SALARIO]]/100*14/2</f>
        <v>81200</v>
      </c>
      <c r="N745">
        <v>6</v>
      </c>
      <c r="O745">
        <f>Tabla1_2[[#This Row],[Salario t]]*Tabla1_2[[#This Row],['# de Salarios Minimos]]</f>
        <v>3480000</v>
      </c>
      <c r="P745">
        <f>Tabla1_2[[#This Row],[Salario t]]*12</f>
        <v>6960000</v>
      </c>
      <c r="Q745">
        <v>2</v>
      </c>
      <c r="R745">
        <v>2</v>
      </c>
      <c r="S745">
        <v>50000</v>
      </c>
      <c r="T745">
        <v>250000</v>
      </c>
      <c r="U745">
        <v>5000</v>
      </c>
      <c r="V745">
        <f>Tabla1_2[[#This Row],[SALARIO]]/100*8.4</f>
        <v>97440</v>
      </c>
      <c r="W745">
        <f>Tabla1_2[[#This Row],[Seguridad social]]/2</f>
        <v>48720</v>
      </c>
      <c r="X745">
        <f>Tabla1_2[[#This Row],[Seguridad social]]-Tabla1_2[[#This Row],[salud 4%]]</f>
        <v>48720</v>
      </c>
      <c r="Y745">
        <f>Tabla1_2[[#This Row],[Base Minima]]/30*4</f>
        <v>464000</v>
      </c>
      <c r="Z745">
        <f>Tabla1_2[[#This Row],[Fondo de Empleados]]+Tabla1_2[[#This Row],[Seguridad social]]</f>
        <v>561440</v>
      </c>
      <c r="AA745">
        <f>Tabla1_2[[#This Row],[SALARIO]]/100*1.4</f>
        <v>16239.999999999998</v>
      </c>
      <c r="AB745">
        <f>Tabla1_2[[#This Row],[Base Minima]]/15*1.5</f>
        <v>348000</v>
      </c>
      <c r="AC745">
        <v>0</v>
      </c>
      <c r="AD745">
        <v>0</v>
      </c>
      <c r="AE745">
        <f>Tabla1_2[[#This Row],[Salario t]]/100*2</f>
        <v>11600</v>
      </c>
      <c r="AF745">
        <f>Tabla1_2[[#This Row],[Censantias]]/100*5</f>
        <v>580</v>
      </c>
      <c r="AG745">
        <f>Tabla1_2[[#This Row],[SALARIO]]/30*2</f>
        <v>77333.333333333328</v>
      </c>
      <c r="AH745">
        <v>0</v>
      </c>
      <c r="AI745">
        <f>Tabla1_2[[#This Row],[Prima]]+Tabla1_2[[#This Row],[Censantias]]+Tabla1_2[[#This Row],[Base Minima]]+Tabla1_2[[#This Row],[Subsidio de Transporte]]</f>
        <v>3650133.3333333335</v>
      </c>
      <c r="AJ745">
        <f>Tabla1_2[[#This Row],[Pago Neto]]*24</f>
        <v>87603200</v>
      </c>
      <c r="AK745">
        <v>0</v>
      </c>
      <c r="AL745">
        <v>20000</v>
      </c>
      <c r="AM745">
        <v>15</v>
      </c>
    </row>
    <row r="746" spans="1:39" x14ac:dyDescent="0.35">
      <c r="A746" t="s">
        <v>5420</v>
      </c>
      <c r="B746" t="s">
        <v>752</v>
      </c>
      <c r="C746" s="1">
        <v>33619</v>
      </c>
      <c r="D746" t="s">
        <v>1963</v>
      </c>
      <c r="E746" t="s">
        <v>2316</v>
      </c>
      <c r="F746" t="s">
        <v>4420</v>
      </c>
      <c r="G746" t="s">
        <v>3426</v>
      </c>
      <c r="H746" s="1">
        <v>41927.277002314811</v>
      </c>
      <c r="I746" t="s">
        <v>3672</v>
      </c>
      <c r="J746">
        <v>1160000</v>
      </c>
      <c r="K746">
        <v>15</v>
      </c>
      <c r="L746">
        <f>Tabla1_2[[#This Row],[SALARIO]]/30*Tabla1_2[[#This Row],[Dias Liquidados]]</f>
        <v>580000</v>
      </c>
      <c r="M746">
        <f>Tabla1_2[[#This Row],[SALARIO]]/100*14/2</f>
        <v>81200</v>
      </c>
      <c r="N746">
        <v>4</v>
      </c>
      <c r="O746">
        <f>Tabla1_2[[#This Row],[Salario t]]*Tabla1_2[[#This Row],['# de Salarios Minimos]]</f>
        <v>2320000</v>
      </c>
      <c r="P746">
        <f>Tabla1_2[[#This Row],[Salario t]]*12</f>
        <v>6960000</v>
      </c>
      <c r="Q746">
        <v>2</v>
      </c>
      <c r="R746">
        <v>2</v>
      </c>
      <c r="S746">
        <v>50000</v>
      </c>
      <c r="T746">
        <v>250000</v>
      </c>
      <c r="U746">
        <v>5000</v>
      </c>
      <c r="V746">
        <f>Tabla1_2[[#This Row],[SALARIO]]/100*8.4</f>
        <v>97440</v>
      </c>
      <c r="W746">
        <f>Tabla1_2[[#This Row],[Seguridad social]]/2</f>
        <v>48720</v>
      </c>
      <c r="X746">
        <f>Tabla1_2[[#This Row],[Seguridad social]]-Tabla1_2[[#This Row],[salud 4%]]</f>
        <v>48720</v>
      </c>
      <c r="Y746">
        <f>Tabla1_2[[#This Row],[Base Minima]]/30*4</f>
        <v>309333.33333333331</v>
      </c>
      <c r="Z746">
        <f>Tabla1_2[[#This Row],[Fondo de Empleados]]+Tabla1_2[[#This Row],[Seguridad social]]</f>
        <v>406773.33333333331</v>
      </c>
      <c r="AA746">
        <f>Tabla1_2[[#This Row],[SALARIO]]/100*1.4</f>
        <v>16239.999999999998</v>
      </c>
      <c r="AB746">
        <f>Tabla1_2[[#This Row],[Base Minima]]/15*1.5</f>
        <v>232000</v>
      </c>
      <c r="AC746">
        <v>0</v>
      </c>
      <c r="AD746">
        <v>0</v>
      </c>
      <c r="AE746">
        <f>Tabla1_2[[#This Row],[Salario t]]/100*2</f>
        <v>11600</v>
      </c>
      <c r="AF746">
        <f>Tabla1_2[[#This Row],[Censantias]]/100*5</f>
        <v>580</v>
      </c>
      <c r="AG746">
        <f>Tabla1_2[[#This Row],[SALARIO]]/30*2</f>
        <v>77333.333333333328</v>
      </c>
      <c r="AH746">
        <v>0</v>
      </c>
      <c r="AI746">
        <f>Tabla1_2[[#This Row],[Prima]]+Tabla1_2[[#This Row],[Censantias]]+Tabla1_2[[#This Row],[Base Minima]]+Tabla1_2[[#This Row],[Subsidio de Transporte]]</f>
        <v>2490133.3333333335</v>
      </c>
      <c r="AJ746">
        <f>Tabla1_2[[#This Row],[Pago Neto]]*24</f>
        <v>59763200</v>
      </c>
      <c r="AK746">
        <v>0</v>
      </c>
      <c r="AL746">
        <v>20000</v>
      </c>
      <c r="AM746">
        <v>15</v>
      </c>
    </row>
    <row r="747" spans="1:39" x14ac:dyDescent="0.35">
      <c r="A747" t="s">
        <v>5421</v>
      </c>
      <c r="B747" t="s">
        <v>753</v>
      </c>
      <c r="C747" s="1">
        <v>25738</v>
      </c>
      <c r="D747" t="s">
        <v>2317</v>
      </c>
      <c r="E747" t="s">
        <v>1963</v>
      </c>
      <c r="F747" t="s">
        <v>4421</v>
      </c>
      <c r="G747" t="s">
        <v>3427</v>
      </c>
      <c r="H747" s="1">
        <v>41759.735949074071</v>
      </c>
      <c r="I747" t="s">
        <v>3675</v>
      </c>
      <c r="J747">
        <v>1160000</v>
      </c>
      <c r="K747">
        <v>15</v>
      </c>
      <c r="L747">
        <f>Tabla1_2[[#This Row],[SALARIO]]/30*Tabla1_2[[#This Row],[Dias Liquidados]]</f>
        <v>580000</v>
      </c>
      <c r="M747">
        <f>Tabla1_2[[#This Row],[SALARIO]]/100*14/2</f>
        <v>81200</v>
      </c>
      <c r="N747">
        <v>4</v>
      </c>
      <c r="O747">
        <f>Tabla1_2[[#This Row],[Salario t]]*Tabla1_2[[#This Row],['# de Salarios Minimos]]</f>
        <v>2320000</v>
      </c>
      <c r="P747">
        <f>Tabla1_2[[#This Row],[Salario t]]*12</f>
        <v>6960000</v>
      </c>
      <c r="Q747">
        <v>2</v>
      </c>
      <c r="R747">
        <v>2</v>
      </c>
      <c r="S747">
        <v>50000</v>
      </c>
      <c r="T747">
        <v>250000</v>
      </c>
      <c r="U747">
        <v>5000</v>
      </c>
      <c r="V747">
        <f>Tabla1_2[[#This Row],[SALARIO]]/100*8.4</f>
        <v>97440</v>
      </c>
      <c r="W747">
        <f>Tabla1_2[[#This Row],[Seguridad social]]/2</f>
        <v>48720</v>
      </c>
      <c r="X747">
        <f>Tabla1_2[[#This Row],[Seguridad social]]-Tabla1_2[[#This Row],[salud 4%]]</f>
        <v>48720</v>
      </c>
      <c r="Y747">
        <f>Tabla1_2[[#This Row],[Base Minima]]/30*4</f>
        <v>309333.33333333331</v>
      </c>
      <c r="Z747">
        <f>Tabla1_2[[#This Row],[Fondo de Empleados]]+Tabla1_2[[#This Row],[Seguridad social]]</f>
        <v>406773.33333333331</v>
      </c>
      <c r="AA747">
        <f>Tabla1_2[[#This Row],[SALARIO]]/100*1.4</f>
        <v>16239.999999999998</v>
      </c>
      <c r="AB747">
        <f>Tabla1_2[[#This Row],[Base Minima]]/15*1.5</f>
        <v>232000</v>
      </c>
      <c r="AC747">
        <v>0</v>
      </c>
      <c r="AD747">
        <v>0</v>
      </c>
      <c r="AE747">
        <f>Tabla1_2[[#This Row],[Salario t]]/100*2</f>
        <v>11600</v>
      </c>
      <c r="AF747">
        <f>Tabla1_2[[#This Row],[Censantias]]/100*5</f>
        <v>580</v>
      </c>
      <c r="AG747">
        <f>Tabla1_2[[#This Row],[SALARIO]]/30*2</f>
        <v>77333.333333333328</v>
      </c>
      <c r="AH747">
        <v>0</v>
      </c>
      <c r="AI747">
        <f>Tabla1_2[[#This Row],[Prima]]+Tabla1_2[[#This Row],[Censantias]]+Tabla1_2[[#This Row],[Base Minima]]+Tabla1_2[[#This Row],[Subsidio de Transporte]]</f>
        <v>2490133.3333333335</v>
      </c>
      <c r="AJ747">
        <f>Tabla1_2[[#This Row],[Pago Neto]]*24</f>
        <v>59763200</v>
      </c>
      <c r="AK747">
        <v>0</v>
      </c>
      <c r="AL747">
        <v>20000</v>
      </c>
      <c r="AM747">
        <v>15</v>
      </c>
    </row>
    <row r="748" spans="1:39" x14ac:dyDescent="0.35">
      <c r="A748" t="s">
        <v>5422</v>
      </c>
      <c r="B748" t="s">
        <v>754</v>
      </c>
      <c r="C748" s="1">
        <v>32921</v>
      </c>
      <c r="D748" t="s">
        <v>2318</v>
      </c>
      <c r="E748" t="s">
        <v>2319</v>
      </c>
      <c r="F748" t="s">
        <v>4422</v>
      </c>
      <c r="G748" t="s">
        <v>3428</v>
      </c>
      <c r="H748" s="1">
        <v>43026.278449074074</v>
      </c>
      <c r="I748" t="s">
        <v>3672</v>
      </c>
      <c r="J748">
        <v>1160000</v>
      </c>
      <c r="K748">
        <v>15</v>
      </c>
      <c r="L748">
        <f>Tabla1_2[[#This Row],[SALARIO]]/30*Tabla1_2[[#This Row],[Dias Liquidados]]</f>
        <v>580000</v>
      </c>
      <c r="M748">
        <f>Tabla1_2[[#This Row],[SALARIO]]/100*14/2</f>
        <v>81200</v>
      </c>
      <c r="N748">
        <v>5</v>
      </c>
      <c r="O748">
        <f>Tabla1_2[[#This Row],[Salario t]]*Tabla1_2[[#This Row],['# de Salarios Minimos]]</f>
        <v>2900000</v>
      </c>
      <c r="P748">
        <f>Tabla1_2[[#This Row],[Salario t]]*12</f>
        <v>6960000</v>
      </c>
      <c r="Q748">
        <v>2</v>
      </c>
      <c r="R748">
        <v>2</v>
      </c>
      <c r="S748">
        <v>50000</v>
      </c>
      <c r="T748">
        <v>250000</v>
      </c>
      <c r="U748">
        <v>5000</v>
      </c>
      <c r="V748">
        <f>Tabla1_2[[#This Row],[SALARIO]]/100*8.4</f>
        <v>97440</v>
      </c>
      <c r="W748">
        <f>Tabla1_2[[#This Row],[Seguridad social]]/2</f>
        <v>48720</v>
      </c>
      <c r="X748">
        <f>Tabla1_2[[#This Row],[Seguridad social]]-Tabla1_2[[#This Row],[salud 4%]]</f>
        <v>48720</v>
      </c>
      <c r="Y748">
        <f>Tabla1_2[[#This Row],[Base Minima]]/30*4</f>
        <v>386666.66666666669</v>
      </c>
      <c r="Z748">
        <f>Tabla1_2[[#This Row],[Fondo de Empleados]]+Tabla1_2[[#This Row],[Seguridad social]]</f>
        <v>484106.66666666669</v>
      </c>
      <c r="AA748">
        <f>Tabla1_2[[#This Row],[SALARIO]]/100*1.4</f>
        <v>16239.999999999998</v>
      </c>
      <c r="AB748">
        <f>Tabla1_2[[#This Row],[Base Minima]]/15*1.5</f>
        <v>290000</v>
      </c>
      <c r="AC748">
        <v>0</v>
      </c>
      <c r="AD748">
        <v>0</v>
      </c>
      <c r="AE748">
        <f>Tabla1_2[[#This Row],[Salario t]]/100*2</f>
        <v>11600</v>
      </c>
      <c r="AF748">
        <f>Tabla1_2[[#This Row],[Censantias]]/100*5</f>
        <v>580</v>
      </c>
      <c r="AG748">
        <f>Tabla1_2[[#This Row],[SALARIO]]/30*2</f>
        <v>77333.333333333328</v>
      </c>
      <c r="AH748">
        <v>0</v>
      </c>
      <c r="AI748">
        <f>Tabla1_2[[#This Row],[Prima]]+Tabla1_2[[#This Row],[Censantias]]+Tabla1_2[[#This Row],[Base Minima]]+Tabla1_2[[#This Row],[Subsidio de Transporte]]</f>
        <v>3070133.3333333335</v>
      </c>
      <c r="AJ748">
        <f>Tabla1_2[[#This Row],[Pago Neto]]*24</f>
        <v>73683200</v>
      </c>
      <c r="AK748">
        <v>0</v>
      </c>
      <c r="AL748">
        <v>20000</v>
      </c>
      <c r="AM748">
        <v>15</v>
      </c>
    </row>
    <row r="749" spans="1:39" x14ac:dyDescent="0.35">
      <c r="A749" t="s">
        <v>5423</v>
      </c>
      <c r="B749" t="s">
        <v>755</v>
      </c>
      <c r="C749" s="1">
        <v>27301</v>
      </c>
      <c r="D749" t="s">
        <v>1963</v>
      </c>
      <c r="E749" t="s">
        <v>2320</v>
      </c>
      <c r="F749" t="s">
        <v>4423</v>
      </c>
      <c r="G749" t="s">
        <v>3429</v>
      </c>
      <c r="H749" s="1">
        <v>43421.624710648146</v>
      </c>
      <c r="I749" t="s">
        <v>3672</v>
      </c>
      <c r="J749">
        <v>1160000</v>
      </c>
      <c r="K749">
        <v>15</v>
      </c>
      <c r="L749">
        <f>Tabla1_2[[#This Row],[SALARIO]]/30*Tabla1_2[[#This Row],[Dias Liquidados]]</f>
        <v>580000</v>
      </c>
      <c r="M749">
        <f>Tabla1_2[[#This Row],[SALARIO]]/100*14/2</f>
        <v>81200</v>
      </c>
      <c r="N749">
        <v>5</v>
      </c>
      <c r="O749">
        <f>Tabla1_2[[#This Row],[Salario t]]*Tabla1_2[[#This Row],['# de Salarios Minimos]]</f>
        <v>2900000</v>
      </c>
      <c r="P749">
        <f>Tabla1_2[[#This Row],[Salario t]]*12</f>
        <v>6960000</v>
      </c>
      <c r="Q749">
        <v>2</v>
      </c>
      <c r="R749">
        <v>2</v>
      </c>
      <c r="S749">
        <v>50000</v>
      </c>
      <c r="T749">
        <v>250000</v>
      </c>
      <c r="U749">
        <v>5000</v>
      </c>
      <c r="V749">
        <f>Tabla1_2[[#This Row],[SALARIO]]/100*8.4</f>
        <v>97440</v>
      </c>
      <c r="W749">
        <f>Tabla1_2[[#This Row],[Seguridad social]]/2</f>
        <v>48720</v>
      </c>
      <c r="X749">
        <f>Tabla1_2[[#This Row],[Seguridad social]]-Tabla1_2[[#This Row],[salud 4%]]</f>
        <v>48720</v>
      </c>
      <c r="Y749">
        <f>Tabla1_2[[#This Row],[Base Minima]]/30*4</f>
        <v>386666.66666666669</v>
      </c>
      <c r="Z749">
        <f>Tabla1_2[[#This Row],[Fondo de Empleados]]+Tabla1_2[[#This Row],[Seguridad social]]</f>
        <v>484106.66666666669</v>
      </c>
      <c r="AA749">
        <f>Tabla1_2[[#This Row],[SALARIO]]/100*1.4</f>
        <v>16239.999999999998</v>
      </c>
      <c r="AB749">
        <f>Tabla1_2[[#This Row],[Base Minima]]/15*1.5</f>
        <v>290000</v>
      </c>
      <c r="AC749">
        <v>0</v>
      </c>
      <c r="AD749">
        <v>0</v>
      </c>
      <c r="AE749">
        <f>Tabla1_2[[#This Row],[Salario t]]/100*2</f>
        <v>11600</v>
      </c>
      <c r="AF749">
        <f>Tabla1_2[[#This Row],[Censantias]]/100*5</f>
        <v>580</v>
      </c>
      <c r="AG749">
        <f>Tabla1_2[[#This Row],[SALARIO]]/30*2</f>
        <v>77333.333333333328</v>
      </c>
      <c r="AH749">
        <v>0</v>
      </c>
      <c r="AI749">
        <f>Tabla1_2[[#This Row],[Prima]]+Tabla1_2[[#This Row],[Censantias]]+Tabla1_2[[#This Row],[Base Minima]]+Tabla1_2[[#This Row],[Subsidio de Transporte]]</f>
        <v>3070133.3333333335</v>
      </c>
      <c r="AJ749">
        <f>Tabla1_2[[#This Row],[Pago Neto]]*24</f>
        <v>73683200</v>
      </c>
      <c r="AK749">
        <v>0</v>
      </c>
      <c r="AL749">
        <v>20000</v>
      </c>
      <c r="AM749">
        <v>15</v>
      </c>
    </row>
    <row r="750" spans="1:39" x14ac:dyDescent="0.35">
      <c r="A750" t="s">
        <v>5424</v>
      </c>
      <c r="B750" t="s">
        <v>756</v>
      </c>
      <c r="C750" s="1">
        <v>33415</v>
      </c>
      <c r="D750" t="s">
        <v>2321</v>
      </c>
      <c r="E750" t="s">
        <v>1963</v>
      </c>
      <c r="F750" t="s">
        <v>4424</v>
      </c>
      <c r="G750" t="s">
        <v>2935</v>
      </c>
      <c r="H750" s="1">
        <v>42673.342824074076</v>
      </c>
      <c r="I750" t="s">
        <v>3671</v>
      </c>
      <c r="J750">
        <v>1160000</v>
      </c>
      <c r="K750">
        <v>15</v>
      </c>
      <c r="L750">
        <f>Tabla1_2[[#This Row],[SALARIO]]/30*Tabla1_2[[#This Row],[Dias Liquidados]]</f>
        <v>580000</v>
      </c>
      <c r="M750">
        <f>Tabla1_2[[#This Row],[SALARIO]]/100*14/2</f>
        <v>81200</v>
      </c>
      <c r="N750">
        <v>6</v>
      </c>
      <c r="O750">
        <f>Tabla1_2[[#This Row],[Salario t]]*Tabla1_2[[#This Row],['# de Salarios Minimos]]</f>
        <v>3480000</v>
      </c>
      <c r="P750">
        <f>Tabla1_2[[#This Row],[Salario t]]*12</f>
        <v>6960000</v>
      </c>
      <c r="Q750">
        <v>2</v>
      </c>
      <c r="R750">
        <v>2</v>
      </c>
      <c r="S750">
        <v>50000</v>
      </c>
      <c r="T750">
        <v>250000</v>
      </c>
      <c r="U750">
        <v>5000</v>
      </c>
      <c r="V750">
        <f>Tabla1_2[[#This Row],[SALARIO]]/100*8.4</f>
        <v>97440</v>
      </c>
      <c r="W750">
        <f>Tabla1_2[[#This Row],[Seguridad social]]/2</f>
        <v>48720</v>
      </c>
      <c r="X750">
        <f>Tabla1_2[[#This Row],[Seguridad social]]-Tabla1_2[[#This Row],[salud 4%]]</f>
        <v>48720</v>
      </c>
      <c r="Y750">
        <f>Tabla1_2[[#This Row],[Base Minima]]/30*4</f>
        <v>464000</v>
      </c>
      <c r="Z750">
        <f>Tabla1_2[[#This Row],[Fondo de Empleados]]+Tabla1_2[[#This Row],[Seguridad social]]</f>
        <v>561440</v>
      </c>
      <c r="AA750">
        <f>Tabla1_2[[#This Row],[SALARIO]]/100*1.4</f>
        <v>16239.999999999998</v>
      </c>
      <c r="AB750">
        <f>Tabla1_2[[#This Row],[Base Minima]]/15*1.5</f>
        <v>348000</v>
      </c>
      <c r="AC750">
        <v>0</v>
      </c>
      <c r="AD750">
        <v>0</v>
      </c>
      <c r="AE750">
        <f>Tabla1_2[[#This Row],[Salario t]]/100*2</f>
        <v>11600</v>
      </c>
      <c r="AF750">
        <f>Tabla1_2[[#This Row],[Censantias]]/100*5</f>
        <v>580</v>
      </c>
      <c r="AG750">
        <f>Tabla1_2[[#This Row],[SALARIO]]/30*2</f>
        <v>77333.333333333328</v>
      </c>
      <c r="AH750">
        <v>0</v>
      </c>
      <c r="AI750">
        <f>Tabla1_2[[#This Row],[Prima]]+Tabla1_2[[#This Row],[Censantias]]+Tabla1_2[[#This Row],[Base Minima]]+Tabla1_2[[#This Row],[Subsidio de Transporte]]</f>
        <v>3650133.3333333335</v>
      </c>
      <c r="AJ750">
        <f>Tabla1_2[[#This Row],[Pago Neto]]*24</f>
        <v>87603200</v>
      </c>
      <c r="AK750">
        <v>0</v>
      </c>
      <c r="AL750">
        <v>20000</v>
      </c>
      <c r="AM750">
        <v>15</v>
      </c>
    </row>
    <row r="751" spans="1:39" x14ac:dyDescent="0.35">
      <c r="A751" t="s">
        <v>5425</v>
      </c>
      <c r="B751" t="s">
        <v>757</v>
      </c>
      <c r="C751" s="1">
        <v>26514</v>
      </c>
      <c r="D751" t="s">
        <v>2322</v>
      </c>
      <c r="E751" t="s">
        <v>2323</v>
      </c>
      <c r="F751" t="s">
        <v>4425</v>
      </c>
      <c r="G751" t="s">
        <v>3430</v>
      </c>
      <c r="H751" s="1">
        <v>43837.938159722224</v>
      </c>
      <c r="I751" t="s">
        <v>3675</v>
      </c>
      <c r="J751">
        <v>1160000</v>
      </c>
      <c r="K751">
        <v>15</v>
      </c>
      <c r="L751">
        <f>Tabla1_2[[#This Row],[SALARIO]]/30*Tabla1_2[[#This Row],[Dias Liquidados]]</f>
        <v>580000</v>
      </c>
      <c r="M751">
        <f>Tabla1_2[[#This Row],[SALARIO]]/100*14/2</f>
        <v>81200</v>
      </c>
      <c r="N751">
        <v>6</v>
      </c>
      <c r="O751">
        <f>Tabla1_2[[#This Row],[Salario t]]*Tabla1_2[[#This Row],['# de Salarios Minimos]]</f>
        <v>3480000</v>
      </c>
      <c r="P751">
        <f>Tabla1_2[[#This Row],[Salario t]]*12</f>
        <v>6960000</v>
      </c>
      <c r="Q751">
        <v>2</v>
      </c>
      <c r="R751">
        <v>2</v>
      </c>
      <c r="S751">
        <v>50000</v>
      </c>
      <c r="T751">
        <v>250000</v>
      </c>
      <c r="U751">
        <v>5000</v>
      </c>
      <c r="V751">
        <f>Tabla1_2[[#This Row],[SALARIO]]/100*8.4</f>
        <v>97440</v>
      </c>
      <c r="W751">
        <f>Tabla1_2[[#This Row],[Seguridad social]]/2</f>
        <v>48720</v>
      </c>
      <c r="X751">
        <f>Tabla1_2[[#This Row],[Seguridad social]]-Tabla1_2[[#This Row],[salud 4%]]</f>
        <v>48720</v>
      </c>
      <c r="Y751">
        <f>Tabla1_2[[#This Row],[Base Minima]]/30*4</f>
        <v>464000</v>
      </c>
      <c r="Z751">
        <f>Tabla1_2[[#This Row],[Fondo de Empleados]]+Tabla1_2[[#This Row],[Seguridad social]]</f>
        <v>561440</v>
      </c>
      <c r="AA751">
        <f>Tabla1_2[[#This Row],[SALARIO]]/100*1.4</f>
        <v>16239.999999999998</v>
      </c>
      <c r="AB751">
        <f>Tabla1_2[[#This Row],[Base Minima]]/15*1.5</f>
        <v>348000</v>
      </c>
      <c r="AC751">
        <v>0</v>
      </c>
      <c r="AD751">
        <v>0</v>
      </c>
      <c r="AE751">
        <f>Tabla1_2[[#This Row],[Salario t]]/100*2</f>
        <v>11600</v>
      </c>
      <c r="AF751">
        <f>Tabla1_2[[#This Row],[Censantias]]/100*5</f>
        <v>580</v>
      </c>
      <c r="AG751">
        <f>Tabla1_2[[#This Row],[SALARIO]]/30*2</f>
        <v>77333.333333333328</v>
      </c>
      <c r="AH751">
        <v>0</v>
      </c>
      <c r="AI751">
        <f>Tabla1_2[[#This Row],[Prima]]+Tabla1_2[[#This Row],[Censantias]]+Tabla1_2[[#This Row],[Base Minima]]+Tabla1_2[[#This Row],[Subsidio de Transporte]]</f>
        <v>3650133.3333333335</v>
      </c>
      <c r="AJ751">
        <f>Tabla1_2[[#This Row],[Pago Neto]]*24</f>
        <v>87603200</v>
      </c>
      <c r="AK751">
        <v>0</v>
      </c>
      <c r="AL751">
        <v>20000</v>
      </c>
      <c r="AM751">
        <v>15</v>
      </c>
    </row>
    <row r="752" spans="1:39" x14ac:dyDescent="0.35">
      <c r="A752" t="s">
        <v>5426</v>
      </c>
      <c r="B752" t="s">
        <v>758</v>
      </c>
      <c r="C752" s="1">
        <v>35927</v>
      </c>
      <c r="D752" t="s">
        <v>1963</v>
      </c>
      <c r="E752" t="s">
        <v>2324</v>
      </c>
      <c r="F752" t="s">
        <v>4426</v>
      </c>
      <c r="G752" t="s">
        <v>3431</v>
      </c>
      <c r="H752" s="1">
        <v>44280.695474537039</v>
      </c>
      <c r="I752" t="s">
        <v>3675</v>
      </c>
      <c r="J752">
        <v>1160000</v>
      </c>
      <c r="K752">
        <v>15</v>
      </c>
      <c r="L752">
        <f>Tabla1_2[[#This Row],[SALARIO]]/30*Tabla1_2[[#This Row],[Dias Liquidados]]</f>
        <v>580000</v>
      </c>
      <c r="M752">
        <f>Tabla1_2[[#This Row],[SALARIO]]/100*14/2</f>
        <v>81200</v>
      </c>
      <c r="N752">
        <v>1</v>
      </c>
      <c r="O752">
        <f>Tabla1_2[[#This Row],[Salario t]]*Tabla1_2[[#This Row],['# de Salarios Minimos]]</f>
        <v>580000</v>
      </c>
      <c r="P752">
        <f>Tabla1_2[[#This Row],[Salario t]]*12</f>
        <v>6960000</v>
      </c>
      <c r="Q752">
        <v>2</v>
      </c>
      <c r="R752">
        <v>2</v>
      </c>
      <c r="S752">
        <v>50000</v>
      </c>
      <c r="T752">
        <v>250000</v>
      </c>
      <c r="U752">
        <v>5000</v>
      </c>
      <c r="V752">
        <f>Tabla1_2[[#This Row],[SALARIO]]/100*8.4</f>
        <v>97440</v>
      </c>
      <c r="W752">
        <f>Tabla1_2[[#This Row],[Seguridad social]]/2</f>
        <v>48720</v>
      </c>
      <c r="X752">
        <f>Tabla1_2[[#This Row],[Seguridad social]]-Tabla1_2[[#This Row],[salud 4%]]</f>
        <v>48720</v>
      </c>
      <c r="Y752">
        <f>Tabla1_2[[#This Row],[Base Minima]]/30*4</f>
        <v>77333.333333333328</v>
      </c>
      <c r="Z752">
        <f>Tabla1_2[[#This Row],[Fondo de Empleados]]+Tabla1_2[[#This Row],[Seguridad social]]</f>
        <v>174773.33333333331</v>
      </c>
      <c r="AA752">
        <f>Tabla1_2[[#This Row],[SALARIO]]/100*1.4</f>
        <v>16239.999999999998</v>
      </c>
      <c r="AB752">
        <f>Tabla1_2[[#This Row],[Base Minima]]/15*1.5</f>
        <v>58000</v>
      </c>
      <c r="AC752">
        <v>0</v>
      </c>
      <c r="AD752">
        <v>0</v>
      </c>
      <c r="AE752">
        <f>Tabla1_2[[#This Row],[Salario t]]/100*2</f>
        <v>11600</v>
      </c>
      <c r="AF752">
        <f>Tabla1_2[[#This Row],[Censantias]]/100*5</f>
        <v>580</v>
      </c>
      <c r="AG752">
        <f>Tabla1_2[[#This Row],[SALARIO]]/30*2</f>
        <v>77333.333333333328</v>
      </c>
      <c r="AH752">
        <v>0</v>
      </c>
      <c r="AI752">
        <f>Tabla1_2[[#This Row],[Prima]]+Tabla1_2[[#This Row],[Censantias]]+Tabla1_2[[#This Row],[Base Minima]]+Tabla1_2[[#This Row],[Subsidio de Transporte]]</f>
        <v>750133.33333333337</v>
      </c>
      <c r="AJ752">
        <f>Tabla1_2[[#This Row],[Pago Neto]]*24</f>
        <v>18003200</v>
      </c>
      <c r="AK752">
        <v>0</v>
      </c>
      <c r="AL752">
        <v>20000</v>
      </c>
      <c r="AM752">
        <v>15</v>
      </c>
    </row>
    <row r="753" spans="1:39" x14ac:dyDescent="0.35">
      <c r="A753" t="s">
        <v>5427</v>
      </c>
      <c r="B753" t="s">
        <v>759</v>
      </c>
      <c r="C753" s="1">
        <v>30769</v>
      </c>
      <c r="D753" t="s">
        <v>2325</v>
      </c>
      <c r="E753" t="s">
        <v>1963</v>
      </c>
      <c r="F753" t="s">
        <v>4427</v>
      </c>
      <c r="G753" t="s">
        <v>3432</v>
      </c>
      <c r="H753" s="1">
        <v>40729.800034722219</v>
      </c>
      <c r="I753" t="s">
        <v>3674</v>
      </c>
      <c r="J753">
        <v>1160000</v>
      </c>
      <c r="K753">
        <v>15</v>
      </c>
      <c r="L753">
        <f>Tabla1_2[[#This Row],[SALARIO]]/30*Tabla1_2[[#This Row],[Dias Liquidados]]</f>
        <v>580000</v>
      </c>
      <c r="M753">
        <f>Tabla1_2[[#This Row],[SALARIO]]/100*14/2</f>
        <v>81200</v>
      </c>
      <c r="N753">
        <v>1</v>
      </c>
      <c r="O753">
        <f>Tabla1_2[[#This Row],[Salario t]]*Tabla1_2[[#This Row],['# de Salarios Minimos]]</f>
        <v>580000</v>
      </c>
      <c r="P753">
        <f>Tabla1_2[[#This Row],[Salario t]]*12</f>
        <v>6960000</v>
      </c>
      <c r="Q753">
        <v>2</v>
      </c>
      <c r="R753">
        <v>2</v>
      </c>
      <c r="S753">
        <v>50000</v>
      </c>
      <c r="T753">
        <v>250000</v>
      </c>
      <c r="U753">
        <v>5000</v>
      </c>
      <c r="V753">
        <f>Tabla1_2[[#This Row],[SALARIO]]/100*8.4</f>
        <v>97440</v>
      </c>
      <c r="W753">
        <f>Tabla1_2[[#This Row],[Seguridad social]]/2</f>
        <v>48720</v>
      </c>
      <c r="X753">
        <f>Tabla1_2[[#This Row],[Seguridad social]]-Tabla1_2[[#This Row],[salud 4%]]</f>
        <v>48720</v>
      </c>
      <c r="Y753">
        <f>Tabla1_2[[#This Row],[Base Minima]]/30*4</f>
        <v>77333.333333333328</v>
      </c>
      <c r="Z753">
        <f>Tabla1_2[[#This Row],[Fondo de Empleados]]+Tabla1_2[[#This Row],[Seguridad social]]</f>
        <v>174773.33333333331</v>
      </c>
      <c r="AA753">
        <f>Tabla1_2[[#This Row],[SALARIO]]/100*1.4</f>
        <v>16239.999999999998</v>
      </c>
      <c r="AB753">
        <f>Tabla1_2[[#This Row],[Base Minima]]/15*1.5</f>
        <v>58000</v>
      </c>
      <c r="AC753">
        <v>0</v>
      </c>
      <c r="AD753">
        <v>0</v>
      </c>
      <c r="AE753">
        <f>Tabla1_2[[#This Row],[Salario t]]/100*2</f>
        <v>11600</v>
      </c>
      <c r="AF753">
        <f>Tabla1_2[[#This Row],[Censantias]]/100*5</f>
        <v>580</v>
      </c>
      <c r="AG753">
        <f>Tabla1_2[[#This Row],[SALARIO]]/30*2</f>
        <v>77333.333333333328</v>
      </c>
      <c r="AH753">
        <v>0</v>
      </c>
      <c r="AI753">
        <f>Tabla1_2[[#This Row],[Prima]]+Tabla1_2[[#This Row],[Censantias]]+Tabla1_2[[#This Row],[Base Minima]]+Tabla1_2[[#This Row],[Subsidio de Transporte]]</f>
        <v>750133.33333333337</v>
      </c>
      <c r="AJ753">
        <f>Tabla1_2[[#This Row],[Pago Neto]]*24</f>
        <v>18003200</v>
      </c>
      <c r="AK753">
        <v>0</v>
      </c>
      <c r="AL753">
        <v>20000</v>
      </c>
      <c r="AM753">
        <v>15</v>
      </c>
    </row>
    <row r="754" spans="1:39" x14ac:dyDescent="0.35">
      <c r="A754" t="s">
        <v>5428</v>
      </c>
      <c r="B754" t="s">
        <v>760</v>
      </c>
      <c r="C754" s="1">
        <v>35955</v>
      </c>
      <c r="D754" t="s">
        <v>2326</v>
      </c>
      <c r="E754" t="s">
        <v>2327</v>
      </c>
      <c r="F754" t="s">
        <v>4428</v>
      </c>
      <c r="G754" t="s">
        <v>3433</v>
      </c>
      <c r="H754" s="1">
        <v>41057.017361111109</v>
      </c>
      <c r="I754" t="s">
        <v>3672</v>
      </c>
      <c r="J754">
        <v>1160000</v>
      </c>
      <c r="K754">
        <v>15</v>
      </c>
      <c r="L754">
        <f>Tabla1_2[[#This Row],[SALARIO]]/30*Tabla1_2[[#This Row],[Dias Liquidados]]</f>
        <v>580000</v>
      </c>
      <c r="M754">
        <f>Tabla1_2[[#This Row],[SALARIO]]/100*14/2</f>
        <v>81200</v>
      </c>
      <c r="N754">
        <v>1</v>
      </c>
      <c r="O754">
        <f>Tabla1_2[[#This Row],[Salario t]]*Tabla1_2[[#This Row],['# de Salarios Minimos]]</f>
        <v>580000</v>
      </c>
      <c r="P754">
        <f>Tabla1_2[[#This Row],[Salario t]]*12</f>
        <v>6960000</v>
      </c>
      <c r="Q754">
        <v>2</v>
      </c>
      <c r="R754">
        <v>2</v>
      </c>
      <c r="S754">
        <v>50000</v>
      </c>
      <c r="T754">
        <v>250000</v>
      </c>
      <c r="U754">
        <v>5000</v>
      </c>
      <c r="V754">
        <f>Tabla1_2[[#This Row],[SALARIO]]/100*8.4</f>
        <v>97440</v>
      </c>
      <c r="W754">
        <f>Tabla1_2[[#This Row],[Seguridad social]]/2</f>
        <v>48720</v>
      </c>
      <c r="X754">
        <f>Tabla1_2[[#This Row],[Seguridad social]]-Tabla1_2[[#This Row],[salud 4%]]</f>
        <v>48720</v>
      </c>
      <c r="Y754">
        <f>Tabla1_2[[#This Row],[Base Minima]]/30*4</f>
        <v>77333.333333333328</v>
      </c>
      <c r="Z754">
        <f>Tabla1_2[[#This Row],[Fondo de Empleados]]+Tabla1_2[[#This Row],[Seguridad social]]</f>
        <v>174773.33333333331</v>
      </c>
      <c r="AA754">
        <f>Tabla1_2[[#This Row],[SALARIO]]/100*1.4</f>
        <v>16239.999999999998</v>
      </c>
      <c r="AB754">
        <f>Tabla1_2[[#This Row],[Base Minima]]/15*1.5</f>
        <v>58000</v>
      </c>
      <c r="AC754">
        <v>0</v>
      </c>
      <c r="AD754">
        <v>0</v>
      </c>
      <c r="AE754">
        <f>Tabla1_2[[#This Row],[Salario t]]/100*2</f>
        <v>11600</v>
      </c>
      <c r="AF754">
        <f>Tabla1_2[[#This Row],[Censantias]]/100*5</f>
        <v>580</v>
      </c>
      <c r="AG754">
        <f>Tabla1_2[[#This Row],[SALARIO]]/30*2</f>
        <v>77333.333333333328</v>
      </c>
      <c r="AH754">
        <v>0</v>
      </c>
      <c r="AI754">
        <f>Tabla1_2[[#This Row],[Prima]]+Tabla1_2[[#This Row],[Censantias]]+Tabla1_2[[#This Row],[Base Minima]]+Tabla1_2[[#This Row],[Subsidio de Transporte]]</f>
        <v>750133.33333333337</v>
      </c>
      <c r="AJ754">
        <f>Tabla1_2[[#This Row],[Pago Neto]]*24</f>
        <v>18003200</v>
      </c>
      <c r="AK754">
        <v>0</v>
      </c>
      <c r="AL754">
        <v>20000</v>
      </c>
      <c r="AM754">
        <v>15</v>
      </c>
    </row>
    <row r="755" spans="1:39" x14ac:dyDescent="0.35">
      <c r="A755" t="s">
        <v>5429</v>
      </c>
      <c r="B755" t="s">
        <v>761</v>
      </c>
      <c r="C755" s="1">
        <v>34241</v>
      </c>
      <c r="D755" t="s">
        <v>1963</v>
      </c>
      <c r="E755" t="s">
        <v>2328</v>
      </c>
      <c r="F755" t="s">
        <v>4429</v>
      </c>
      <c r="G755" t="s">
        <v>3434</v>
      </c>
      <c r="H755" s="1">
        <v>39878.067916666667</v>
      </c>
      <c r="I755" t="s">
        <v>3674</v>
      </c>
      <c r="J755">
        <v>1160000</v>
      </c>
      <c r="K755">
        <v>15</v>
      </c>
      <c r="L755">
        <f>Tabla1_2[[#This Row],[SALARIO]]/30*Tabla1_2[[#This Row],[Dias Liquidados]]</f>
        <v>580000</v>
      </c>
      <c r="M755">
        <f>Tabla1_2[[#This Row],[SALARIO]]/100*14/2</f>
        <v>81200</v>
      </c>
      <c r="N755">
        <v>1</v>
      </c>
      <c r="O755">
        <f>Tabla1_2[[#This Row],[Salario t]]*Tabla1_2[[#This Row],['# de Salarios Minimos]]</f>
        <v>580000</v>
      </c>
      <c r="P755">
        <f>Tabla1_2[[#This Row],[Salario t]]*12</f>
        <v>6960000</v>
      </c>
      <c r="Q755">
        <v>2</v>
      </c>
      <c r="R755">
        <v>2</v>
      </c>
      <c r="S755">
        <v>50000</v>
      </c>
      <c r="T755">
        <v>250000</v>
      </c>
      <c r="U755">
        <v>5000</v>
      </c>
      <c r="V755">
        <f>Tabla1_2[[#This Row],[SALARIO]]/100*8.4</f>
        <v>97440</v>
      </c>
      <c r="W755">
        <f>Tabla1_2[[#This Row],[Seguridad social]]/2</f>
        <v>48720</v>
      </c>
      <c r="X755">
        <f>Tabla1_2[[#This Row],[Seguridad social]]-Tabla1_2[[#This Row],[salud 4%]]</f>
        <v>48720</v>
      </c>
      <c r="Y755">
        <f>Tabla1_2[[#This Row],[Base Minima]]/30*4</f>
        <v>77333.333333333328</v>
      </c>
      <c r="Z755">
        <f>Tabla1_2[[#This Row],[Fondo de Empleados]]+Tabla1_2[[#This Row],[Seguridad social]]</f>
        <v>174773.33333333331</v>
      </c>
      <c r="AA755">
        <f>Tabla1_2[[#This Row],[SALARIO]]/100*1.4</f>
        <v>16239.999999999998</v>
      </c>
      <c r="AB755">
        <f>Tabla1_2[[#This Row],[Base Minima]]/15*1.5</f>
        <v>58000</v>
      </c>
      <c r="AC755">
        <v>0</v>
      </c>
      <c r="AD755">
        <v>0</v>
      </c>
      <c r="AE755">
        <f>Tabla1_2[[#This Row],[Salario t]]/100*2</f>
        <v>11600</v>
      </c>
      <c r="AF755">
        <f>Tabla1_2[[#This Row],[Censantias]]/100*5</f>
        <v>580</v>
      </c>
      <c r="AG755">
        <f>Tabla1_2[[#This Row],[SALARIO]]/30*2</f>
        <v>77333.333333333328</v>
      </c>
      <c r="AH755">
        <v>0</v>
      </c>
      <c r="AI755">
        <f>Tabla1_2[[#This Row],[Prima]]+Tabla1_2[[#This Row],[Censantias]]+Tabla1_2[[#This Row],[Base Minima]]+Tabla1_2[[#This Row],[Subsidio de Transporte]]</f>
        <v>750133.33333333337</v>
      </c>
      <c r="AJ755">
        <f>Tabla1_2[[#This Row],[Pago Neto]]*24</f>
        <v>18003200</v>
      </c>
      <c r="AK755">
        <v>0</v>
      </c>
      <c r="AL755">
        <v>20000</v>
      </c>
      <c r="AM755">
        <v>15</v>
      </c>
    </row>
    <row r="756" spans="1:39" x14ac:dyDescent="0.35">
      <c r="A756" t="s">
        <v>5430</v>
      </c>
      <c r="B756" t="s">
        <v>762</v>
      </c>
      <c r="C756" s="1">
        <v>27897</v>
      </c>
      <c r="D756" t="s">
        <v>2329</v>
      </c>
      <c r="E756" t="s">
        <v>1963</v>
      </c>
      <c r="F756" t="s">
        <v>4430</v>
      </c>
      <c r="G756" t="s">
        <v>3435</v>
      </c>
      <c r="H756" s="1">
        <v>38433.094340277778</v>
      </c>
      <c r="I756" t="s">
        <v>3674</v>
      </c>
      <c r="J756">
        <v>1160000</v>
      </c>
      <c r="K756">
        <v>15</v>
      </c>
      <c r="L756">
        <f>Tabla1_2[[#This Row],[SALARIO]]/30*Tabla1_2[[#This Row],[Dias Liquidados]]</f>
        <v>580000</v>
      </c>
      <c r="M756">
        <f>Tabla1_2[[#This Row],[SALARIO]]/100*14/2</f>
        <v>81200</v>
      </c>
      <c r="N756">
        <v>1</v>
      </c>
      <c r="O756">
        <f>Tabla1_2[[#This Row],[Salario t]]*Tabla1_2[[#This Row],['# de Salarios Minimos]]</f>
        <v>580000</v>
      </c>
      <c r="P756">
        <f>Tabla1_2[[#This Row],[Salario t]]*12</f>
        <v>6960000</v>
      </c>
      <c r="Q756">
        <v>2</v>
      </c>
      <c r="R756">
        <v>2</v>
      </c>
      <c r="S756">
        <v>50000</v>
      </c>
      <c r="T756">
        <v>250000</v>
      </c>
      <c r="U756">
        <v>5000</v>
      </c>
      <c r="V756">
        <f>Tabla1_2[[#This Row],[SALARIO]]/100*8.4</f>
        <v>97440</v>
      </c>
      <c r="W756">
        <f>Tabla1_2[[#This Row],[Seguridad social]]/2</f>
        <v>48720</v>
      </c>
      <c r="X756">
        <f>Tabla1_2[[#This Row],[Seguridad social]]-Tabla1_2[[#This Row],[salud 4%]]</f>
        <v>48720</v>
      </c>
      <c r="Y756">
        <f>Tabla1_2[[#This Row],[Base Minima]]/30*4</f>
        <v>77333.333333333328</v>
      </c>
      <c r="Z756">
        <f>Tabla1_2[[#This Row],[Fondo de Empleados]]+Tabla1_2[[#This Row],[Seguridad social]]</f>
        <v>174773.33333333331</v>
      </c>
      <c r="AA756">
        <f>Tabla1_2[[#This Row],[SALARIO]]/100*1.4</f>
        <v>16239.999999999998</v>
      </c>
      <c r="AB756">
        <f>Tabla1_2[[#This Row],[Base Minima]]/15*1.5</f>
        <v>58000</v>
      </c>
      <c r="AC756">
        <v>0</v>
      </c>
      <c r="AD756">
        <v>0</v>
      </c>
      <c r="AE756">
        <f>Tabla1_2[[#This Row],[Salario t]]/100*2</f>
        <v>11600</v>
      </c>
      <c r="AF756">
        <f>Tabla1_2[[#This Row],[Censantias]]/100*5</f>
        <v>580</v>
      </c>
      <c r="AG756">
        <f>Tabla1_2[[#This Row],[SALARIO]]/30*2</f>
        <v>77333.333333333328</v>
      </c>
      <c r="AH756">
        <v>0</v>
      </c>
      <c r="AI756">
        <f>Tabla1_2[[#This Row],[Prima]]+Tabla1_2[[#This Row],[Censantias]]+Tabla1_2[[#This Row],[Base Minima]]+Tabla1_2[[#This Row],[Subsidio de Transporte]]</f>
        <v>750133.33333333337</v>
      </c>
      <c r="AJ756">
        <f>Tabla1_2[[#This Row],[Pago Neto]]*24</f>
        <v>18003200</v>
      </c>
      <c r="AK756">
        <v>0</v>
      </c>
      <c r="AL756">
        <v>20000</v>
      </c>
      <c r="AM756">
        <v>15</v>
      </c>
    </row>
    <row r="757" spans="1:39" x14ac:dyDescent="0.35">
      <c r="A757" t="s">
        <v>5431</v>
      </c>
      <c r="B757" t="s">
        <v>763</v>
      </c>
      <c r="C757" s="1">
        <v>32655</v>
      </c>
      <c r="D757" t="s">
        <v>2330</v>
      </c>
      <c r="E757" t="s">
        <v>2331</v>
      </c>
      <c r="F757" t="s">
        <v>4431</v>
      </c>
      <c r="G757" t="s">
        <v>3436</v>
      </c>
      <c r="H757" s="1">
        <v>40869.630023148151</v>
      </c>
      <c r="I757" t="s">
        <v>3674</v>
      </c>
      <c r="J757">
        <v>1160000</v>
      </c>
      <c r="K757">
        <v>15</v>
      </c>
      <c r="L757">
        <f>Tabla1_2[[#This Row],[SALARIO]]/30*Tabla1_2[[#This Row],[Dias Liquidados]]</f>
        <v>580000</v>
      </c>
      <c r="M757">
        <f>Tabla1_2[[#This Row],[SALARIO]]/100*14/2</f>
        <v>81200</v>
      </c>
      <c r="N757">
        <v>2</v>
      </c>
      <c r="O757">
        <f>Tabla1_2[[#This Row],[Salario t]]*Tabla1_2[[#This Row],['# de Salarios Minimos]]</f>
        <v>1160000</v>
      </c>
      <c r="P757">
        <f>Tabla1_2[[#This Row],[Salario t]]*12</f>
        <v>6960000</v>
      </c>
      <c r="Q757">
        <v>2</v>
      </c>
      <c r="R757">
        <v>2</v>
      </c>
      <c r="S757">
        <v>50000</v>
      </c>
      <c r="T757">
        <v>250000</v>
      </c>
      <c r="U757">
        <v>5000</v>
      </c>
      <c r="V757">
        <f>Tabla1_2[[#This Row],[SALARIO]]/100*8.4</f>
        <v>97440</v>
      </c>
      <c r="W757">
        <f>Tabla1_2[[#This Row],[Seguridad social]]/2</f>
        <v>48720</v>
      </c>
      <c r="X757">
        <f>Tabla1_2[[#This Row],[Seguridad social]]-Tabla1_2[[#This Row],[salud 4%]]</f>
        <v>48720</v>
      </c>
      <c r="Y757">
        <f>Tabla1_2[[#This Row],[Base Minima]]/30*4</f>
        <v>154666.66666666666</v>
      </c>
      <c r="Z757">
        <f>Tabla1_2[[#This Row],[Fondo de Empleados]]+Tabla1_2[[#This Row],[Seguridad social]]</f>
        <v>252106.66666666666</v>
      </c>
      <c r="AA757">
        <f>Tabla1_2[[#This Row],[SALARIO]]/100*1.4</f>
        <v>16239.999999999998</v>
      </c>
      <c r="AB757">
        <f>Tabla1_2[[#This Row],[Base Minima]]/15*1.5</f>
        <v>116000</v>
      </c>
      <c r="AC757">
        <v>0</v>
      </c>
      <c r="AD757">
        <v>0</v>
      </c>
      <c r="AE757">
        <f>Tabla1_2[[#This Row],[Salario t]]/100*2</f>
        <v>11600</v>
      </c>
      <c r="AF757">
        <f>Tabla1_2[[#This Row],[Censantias]]/100*5</f>
        <v>580</v>
      </c>
      <c r="AG757">
        <f>Tabla1_2[[#This Row],[SALARIO]]/30*2</f>
        <v>77333.333333333328</v>
      </c>
      <c r="AH757">
        <v>0</v>
      </c>
      <c r="AI757">
        <f>Tabla1_2[[#This Row],[Prima]]+Tabla1_2[[#This Row],[Censantias]]+Tabla1_2[[#This Row],[Base Minima]]+Tabla1_2[[#This Row],[Subsidio de Transporte]]</f>
        <v>1330133.3333333333</v>
      </c>
      <c r="AJ757">
        <f>Tabla1_2[[#This Row],[Pago Neto]]*24</f>
        <v>31923200</v>
      </c>
      <c r="AK757">
        <v>0</v>
      </c>
      <c r="AL757">
        <v>20000</v>
      </c>
      <c r="AM757">
        <v>15</v>
      </c>
    </row>
    <row r="758" spans="1:39" x14ac:dyDescent="0.35">
      <c r="A758" t="s">
        <v>5432</v>
      </c>
      <c r="B758" t="s">
        <v>764</v>
      </c>
      <c r="C758" s="1">
        <v>32352</v>
      </c>
      <c r="D758" t="s">
        <v>1963</v>
      </c>
      <c r="E758" t="s">
        <v>2332</v>
      </c>
      <c r="F758" t="s">
        <v>4432</v>
      </c>
      <c r="G758" t="s">
        <v>3437</v>
      </c>
      <c r="H758" s="1">
        <v>40994.507210648146</v>
      </c>
      <c r="I758" t="s">
        <v>3675</v>
      </c>
      <c r="J758">
        <v>1160000</v>
      </c>
      <c r="K758">
        <v>15</v>
      </c>
      <c r="L758">
        <f>Tabla1_2[[#This Row],[SALARIO]]/30*Tabla1_2[[#This Row],[Dias Liquidados]]</f>
        <v>580000</v>
      </c>
      <c r="M758">
        <f>Tabla1_2[[#This Row],[SALARIO]]/100*14/2</f>
        <v>81200</v>
      </c>
      <c r="N758">
        <v>2</v>
      </c>
      <c r="O758">
        <f>Tabla1_2[[#This Row],[Salario t]]*Tabla1_2[[#This Row],['# de Salarios Minimos]]</f>
        <v>1160000</v>
      </c>
      <c r="P758">
        <f>Tabla1_2[[#This Row],[Salario t]]*12</f>
        <v>6960000</v>
      </c>
      <c r="Q758">
        <v>2</v>
      </c>
      <c r="R758">
        <v>2</v>
      </c>
      <c r="S758">
        <v>50000</v>
      </c>
      <c r="T758">
        <v>250000</v>
      </c>
      <c r="U758">
        <v>5000</v>
      </c>
      <c r="V758">
        <f>Tabla1_2[[#This Row],[SALARIO]]/100*8.4</f>
        <v>97440</v>
      </c>
      <c r="W758">
        <f>Tabla1_2[[#This Row],[Seguridad social]]/2</f>
        <v>48720</v>
      </c>
      <c r="X758">
        <f>Tabla1_2[[#This Row],[Seguridad social]]-Tabla1_2[[#This Row],[salud 4%]]</f>
        <v>48720</v>
      </c>
      <c r="Y758">
        <f>Tabla1_2[[#This Row],[Base Minima]]/30*4</f>
        <v>154666.66666666666</v>
      </c>
      <c r="Z758">
        <f>Tabla1_2[[#This Row],[Fondo de Empleados]]+Tabla1_2[[#This Row],[Seguridad social]]</f>
        <v>252106.66666666666</v>
      </c>
      <c r="AA758">
        <f>Tabla1_2[[#This Row],[SALARIO]]/100*1.4</f>
        <v>16239.999999999998</v>
      </c>
      <c r="AB758">
        <f>Tabla1_2[[#This Row],[Base Minima]]/15*1.5</f>
        <v>116000</v>
      </c>
      <c r="AC758">
        <v>0</v>
      </c>
      <c r="AD758">
        <v>0</v>
      </c>
      <c r="AE758">
        <f>Tabla1_2[[#This Row],[Salario t]]/100*2</f>
        <v>11600</v>
      </c>
      <c r="AF758">
        <f>Tabla1_2[[#This Row],[Censantias]]/100*5</f>
        <v>580</v>
      </c>
      <c r="AG758">
        <f>Tabla1_2[[#This Row],[SALARIO]]/30*2</f>
        <v>77333.333333333328</v>
      </c>
      <c r="AH758">
        <v>0</v>
      </c>
      <c r="AI758">
        <f>Tabla1_2[[#This Row],[Prima]]+Tabla1_2[[#This Row],[Censantias]]+Tabla1_2[[#This Row],[Base Minima]]+Tabla1_2[[#This Row],[Subsidio de Transporte]]</f>
        <v>1330133.3333333333</v>
      </c>
      <c r="AJ758">
        <f>Tabla1_2[[#This Row],[Pago Neto]]*24</f>
        <v>31923200</v>
      </c>
      <c r="AK758">
        <v>0</v>
      </c>
      <c r="AL758">
        <v>20000</v>
      </c>
      <c r="AM758">
        <v>15</v>
      </c>
    </row>
    <row r="759" spans="1:39" x14ac:dyDescent="0.35">
      <c r="A759" t="s">
        <v>5433</v>
      </c>
      <c r="B759" t="s">
        <v>765</v>
      </c>
      <c r="C759" s="1">
        <v>36529</v>
      </c>
      <c r="D759" t="s">
        <v>2333</v>
      </c>
      <c r="E759" t="s">
        <v>1963</v>
      </c>
      <c r="F759" t="s">
        <v>4433</v>
      </c>
      <c r="G759" t="s">
        <v>3438</v>
      </c>
      <c r="H759" s="1">
        <v>39299.056134259263</v>
      </c>
      <c r="I759" t="s">
        <v>3673</v>
      </c>
      <c r="J759">
        <v>1160000</v>
      </c>
      <c r="K759">
        <v>15</v>
      </c>
      <c r="L759">
        <f>Tabla1_2[[#This Row],[SALARIO]]/30*Tabla1_2[[#This Row],[Dias Liquidados]]</f>
        <v>580000</v>
      </c>
      <c r="M759">
        <f>Tabla1_2[[#This Row],[SALARIO]]/100*14/2</f>
        <v>81200</v>
      </c>
      <c r="N759">
        <v>2</v>
      </c>
      <c r="O759">
        <f>Tabla1_2[[#This Row],[Salario t]]*Tabla1_2[[#This Row],['# de Salarios Minimos]]</f>
        <v>1160000</v>
      </c>
      <c r="P759">
        <f>Tabla1_2[[#This Row],[Salario t]]*12</f>
        <v>6960000</v>
      </c>
      <c r="Q759">
        <v>2</v>
      </c>
      <c r="R759">
        <v>2</v>
      </c>
      <c r="S759">
        <v>50000</v>
      </c>
      <c r="T759">
        <v>250000</v>
      </c>
      <c r="U759">
        <v>5000</v>
      </c>
      <c r="V759">
        <f>Tabla1_2[[#This Row],[SALARIO]]/100*8.4</f>
        <v>97440</v>
      </c>
      <c r="W759">
        <f>Tabla1_2[[#This Row],[Seguridad social]]/2</f>
        <v>48720</v>
      </c>
      <c r="X759">
        <f>Tabla1_2[[#This Row],[Seguridad social]]-Tabla1_2[[#This Row],[salud 4%]]</f>
        <v>48720</v>
      </c>
      <c r="Y759">
        <f>Tabla1_2[[#This Row],[Base Minima]]/30*4</f>
        <v>154666.66666666666</v>
      </c>
      <c r="Z759">
        <f>Tabla1_2[[#This Row],[Fondo de Empleados]]+Tabla1_2[[#This Row],[Seguridad social]]</f>
        <v>252106.66666666666</v>
      </c>
      <c r="AA759">
        <f>Tabla1_2[[#This Row],[SALARIO]]/100*1.4</f>
        <v>16239.999999999998</v>
      </c>
      <c r="AB759">
        <f>Tabla1_2[[#This Row],[Base Minima]]/15*1.5</f>
        <v>116000</v>
      </c>
      <c r="AC759">
        <v>0</v>
      </c>
      <c r="AD759">
        <v>0</v>
      </c>
      <c r="AE759">
        <f>Tabla1_2[[#This Row],[Salario t]]/100*2</f>
        <v>11600</v>
      </c>
      <c r="AF759">
        <f>Tabla1_2[[#This Row],[Censantias]]/100*5</f>
        <v>580</v>
      </c>
      <c r="AG759">
        <f>Tabla1_2[[#This Row],[SALARIO]]/30*2</f>
        <v>77333.333333333328</v>
      </c>
      <c r="AH759">
        <v>0</v>
      </c>
      <c r="AI759">
        <f>Tabla1_2[[#This Row],[Prima]]+Tabla1_2[[#This Row],[Censantias]]+Tabla1_2[[#This Row],[Base Minima]]+Tabla1_2[[#This Row],[Subsidio de Transporte]]</f>
        <v>1330133.3333333333</v>
      </c>
      <c r="AJ759">
        <f>Tabla1_2[[#This Row],[Pago Neto]]*24</f>
        <v>31923200</v>
      </c>
      <c r="AK759">
        <v>0</v>
      </c>
      <c r="AL759">
        <v>20000</v>
      </c>
      <c r="AM759">
        <v>15</v>
      </c>
    </row>
    <row r="760" spans="1:39" x14ac:dyDescent="0.35">
      <c r="A760" t="s">
        <v>5434</v>
      </c>
      <c r="B760" t="s">
        <v>766</v>
      </c>
      <c r="C760" s="1">
        <v>28418</v>
      </c>
      <c r="D760" t="s">
        <v>2334</v>
      </c>
      <c r="E760" t="s">
        <v>2236</v>
      </c>
      <c r="F760" t="s">
        <v>4434</v>
      </c>
      <c r="G760" t="s">
        <v>3439</v>
      </c>
      <c r="H760" s="1">
        <v>43142.622395833336</v>
      </c>
      <c r="I760" t="s">
        <v>3673</v>
      </c>
      <c r="J760">
        <v>1160000</v>
      </c>
      <c r="K760">
        <v>15</v>
      </c>
      <c r="L760">
        <f>Tabla1_2[[#This Row],[SALARIO]]/30*Tabla1_2[[#This Row],[Dias Liquidados]]</f>
        <v>580000</v>
      </c>
      <c r="M760">
        <f>Tabla1_2[[#This Row],[SALARIO]]/100*14/2</f>
        <v>81200</v>
      </c>
      <c r="N760">
        <v>4</v>
      </c>
      <c r="O760">
        <f>Tabla1_2[[#This Row],[Salario t]]*Tabla1_2[[#This Row],['# de Salarios Minimos]]</f>
        <v>2320000</v>
      </c>
      <c r="P760">
        <f>Tabla1_2[[#This Row],[Salario t]]*12</f>
        <v>6960000</v>
      </c>
      <c r="Q760">
        <v>2</v>
      </c>
      <c r="R760">
        <v>2</v>
      </c>
      <c r="S760">
        <v>50000</v>
      </c>
      <c r="T760">
        <v>250000</v>
      </c>
      <c r="U760">
        <v>5000</v>
      </c>
      <c r="V760">
        <f>Tabla1_2[[#This Row],[SALARIO]]/100*8.4</f>
        <v>97440</v>
      </c>
      <c r="W760">
        <f>Tabla1_2[[#This Row],[Seguridad social]]/2</f>
        <v>48720</v>
      </c>
      <c r="X760">
        <f>Tabla1_2[[#This Row],[Seguridad social]]-Tabla1_2[[#This Row],[salud 4%]]</f>
        <v>48720</v>
      </c>
      <c r="Y760">
        <f>Tabla1_2[[#This Row],[Base Minima]]/30*4</f>
        <v>309333.33333333331</v>
      </c>
      <c r="Z760">
        <f>Tabla1_2[[#This Row],[Fondo de Empleados]]+Tabla1_2[[#This Row],[Seguridad social]]</f>
        <v>406773.33333333331</v>
      </c>
      <c r="AA760">
        <f>Tabla1_2[[#This Row],[SALARIO]]/100*1.4</f>
        <v>16239.999999999998</v>
      </c>
      <c r="AB760">
        <f>Tabla1_2[[#This Row],[Base Minima]]/15*1.5</f>
        <v>232000</v>
      </c>
      <c r="AC760">
        <v>0</v>
      </c>
      <c r="AD760">
        <v>0</v>
      </c>
      <c r="AE760">
        <f>Tabla1_2[[#This Row],[Salario t]]/100*2</f>
        <v>11600</v>
      </c>
      <c r="AF760">
        <f>Tabla1_2[[#This Row],[Censantias]]/100*5</f>
        <v>580</v>
      </c>
      <c r="AG760">
        <f>Tabla1_2[[#This Row],[SALARIO]]/30*2</f>
        <v>77333.333333333328</v>
      </c>
      <c r="AH760">
        <v>0</v>
      </c>
      <c r="AI760">
        <f>Tabla1_2[[#This Row],[Prima]]+Tabla1_2[[#This Row],[Censantias]]+Tabla1_2[[#This Row],[Base Minima]]+Tabla1_2[[#This Row],[Subsidio de Transporte]]</f>
        <v>2490133.3333333335</v>
      </c>
      <c r="AJ760">
        <f>Tabla1_2[[#This Row],[Pago Neto]]*24</f>
        <v>59763200</v>
      </c>
      <c r="AK760">
        <v>0</v>
      </c>
      <c r="AL760">
        <v>20000</v>
      </c>
      <c r="AM760">
        <v>15</v>
      </c>
    </row>
    <row r="761" spans="1:39" x14ac:dyDescent="0.35">
      <c r="A761" t="s">
        <v>5435</v>
      </c>
      <c r="B761" t="s">
        <v>767</v>
      </c>
      <c r="C761" s="1">
        <v>35618</v>
      </c>
      <c r="D761" t="s">
        <v>1963</v>
      </c>
      <c r="E761" t="s">
        <v>2335</v>
      </c>
      <c r="F761" t="s">
        <v>4435</v>
      </c>
      <c r="G761" t="s">
        <v>3138</v>
      </c>
      <c r="H761" s="1">
        <v>43036.935555555552</v>
      </c>
      <c r="I761" t="s">
        <v>3671</v>
      </c>
      <c r="J761">
        <v>1160000</v>
      </c>
      <c r="K761">
        <v>15</v>
      </c>
      <c r="L761">
        <f>Tabla1_2[[#This Row],[SALARIO]]/30*Tabla1_2[[#This Row],[Dias Liquidados]]</f>
        <v>580000</v>
      </c>
      <c r="M761">
        <f>Tabla1_2[[#This Row],[SALARIO]]/100*14/2</f>
        <v>81200</v>
      </c>
      <c r="N761">
        <v>4</v>
      </c>
      <c r="O761">
        <f>Tabla1_2[[#This Row],[Salario t]]*Tabla1_2[[#This Row],['# de Salarios Minimos]]</f>
        <v>2320000</v>
      </c>
      <c r="P761">
        <f>Tabla1_2[[#This Row],[Salario t]]*12</f>
        <v>6960000</v>
      </c>
      <c r="Q761">
        <v>2</v>
      </c>
      <c r="R761">
        <v>2</v>
      </c>
      <c r="S761">
        <v>50000</v>
      </c>
      <c r="T761">
        <v>250000</v>
      </c>
      <c r="U761">
        <v>5000</v>
      </c>
      <c r="V761">
        <f>Tabla1_2[[#This Row],[SALARIO]]/100*8.4</f>
        <v>97440</v>
      </c>
      <c r="W761">
        <f>Tabla1_2[[#This Row],[Seguridad social]]/2</f>
        <v>48720</v>
      </c>
      <c r="X761">
        <f>Tabla1_2[[#This Row],[Seguridad social]]-Tabla1_2[[#This Row],[salud 4%]]</f>
        <v>48720</v>
      </c>
      <c r="Y761">
        <f>Tabla1_2[[#This Row],[Base Minima]]/30*4</f>
        <v>309333.33333333331</v>
      </c>
      <c r="Z761">
        <f>Tabla1_2[[#This Row],[Fondo de Empleados]]+Tabla1_2[[#This Row],[Seguridad social]]</f>
        <v>406773.33333333331</v>
      </c>
      <c r="AA761">
        <f>Tabla1_2[[#This Row],[SALARIO]]/100*1.4</f>
        <v>16239.999999999998</v>
      </c>
      <c r="AB761">
        <f>Tabla1_2[[#This Row],[Base Minima]]/15*1.5</f>
        <v>232000</v>
      </c>
      <c r="AC761">
        <v>0</v>
      </c>
      <c r="AD761">
        <v>0</v>
      </c>
      <c r="AE761">
        <f>Tabla1_2[[#This Row],[Salario t]]/100*2</f>
        <v>11600</v>
      </c>
      <c r="AF761">
        <f>Tabla1_2[[#This Row],[Censantias]]/100*5</f>
        <v>580</v>
      </c>
      <c r="AG761">
        <f>Tabla1_2[[#This Row],[SALARIO]]/30*2</f>
        <v>77333.333333333328</v>
      </c>
      <c r="AH761">
        <v>0</v>
      </c>
      <c r="AI761">
        <f>Tabla1_2[[#This Row],[Prima]]+Tabla1_2[[#This Row],[Censantias]]+Tabla1_2[[#This Row],[Base Minima]]+Tabla1_2[[#This Row],[Subsidio de Transporte]]</f>
        <v>2490133.3333333335</v>
      </c>
      <c r="AJ761">
        <f>Tabla1_2[[#This Row],[Pago Neto]]*24</f>
        <v>59763200</v>
      </c>
      <c r="AK761">
        <v>0</v>
      </c>
      <c r="AL761">
        <v>20000</v>
      </c>
      <c r="AM761">
        <v>15</v>
      </c>
    </row>
    <row r="762" spans="1:39" x14ac:dyDescent="0.35">
      <c r="A762" t="s">
        <v>5436</v>
      </c>
      <c r="B762" t="s">
        <v>768</v>
      </c>
      <c r="C762" s="1">
        <v>30932</v>
      </c>
      <c r="D762" t="s">
        <v>2336</v>
      </c>
      <c r="E762" t="s">
        <v>2337</v>
      </c>
      <c r="F762" t="s">
        <v>4436</v>
      </c>
      <c r="G762" t="s">
        <v>3440</v>
      </c>
      <c r="H762" s="1">
        <v>40181.425254629627</v>
      </c>
      <c r="I762" t="s">
        <v>3674</v>
      </c>
      <c r="J762">
        <v>1160000</v>
      </c>
      <c r="K762">
        <v>15</v>
      </c>
      <c r="L762">
        <f>Tabla1_2[[#This Row],[SALARIO]]/30*Tabla1_2[[#This Row],[Dias Liquidados]]</f>
        <v>580000</v>
      </c>
      <c r="M762">
        <f>Tabla1_2[[#This Row],[SALARIO]]/100*14/2</f>
        <v>81200</v>
      </c>
      <c r="N762">
        <v>4</v>
      </c>
      <c r="O762">
        <f>Tabla1_2[[#This Row],[Salario t]]*Tabla1_2[[#This Row],['# de Salarios Minimos]]</f>
        <v>2320000</v>
      </c>
      <c r="P762">
        <f>Tabla1_2[[#This Row],[Salario t]]*12</f>
        <v>6960000</v>
      </c>
      <c r="Q762">
        <v>2</v>
      </c>
      <c r="R762">
        <v>2</v>
      </c>
      <c r="S762">
        <v>50000</v>
      </c>
      <c r="T762">
        <v>250000</v>
      </c>
      <c r="U762">
        <v>5000</v>
      </c>
      <c r="V762">
        <f>Tabla1_2[[#This Row],[SALARIO]]/100*8.4</f>
        <v>97440</v>
      </c>
      <c r="W762">
        <f>Tabla1_2[[#This Row],[Seguridad social]]/2</f>
        <v>48720</v>
      </c>
      <c r="X762">
        <f>Tabla1_2[[#This Row],[Seguridad social]]-Tabla1_2[[#This Row],[salud 4%]]</f>
        <v>48720</v>
      </c>
      <c r="Y762">
        <f>Tabla1_2[[#This Row],[Base Minima]]/30*4</f>
        <v>309333.33333333331</v>
      </c>
      <c r="Z762">
        <f>Tabla1_2[[#This Row],[Fondo de Empleados]]+Tabla1_2[[#This Row],[Seguridad social]]</f>
        <v>406773.33333333331</v>
      </c>
      <c r="AA762">
        <f>Tabla1_2[[#This Row],[SALARIO]]/100*1.4</f>
        <v>16239.999999999998</v>
      </c>
      <c r="AB762">
        <f>Tabla1_2[[#This Row],[Base Minima]]/15*1.5</f>
        <v>232000</v>
      </c>
      <c r="AC762">
        <v>0</v>
      </c>
      <c r="AD762">
        <v>0</v>
      </c>
      <c r="AE762">
        <f>Tabla1_2[[#This Row],[Salario t]]/100*2</f>
        <v>11600</v>
      </c>
      <c r="AF762">
        <f>Tabla1_2[[#This Row],[Censantias]]/100*5</f>
        <v>580</v>
      </c>
      <c r="AG762">
        <f>Tabla1_2[[#This Row],[SALARIO]]/30*2</f>
        <v>77333.333333333328</v>
      </c>
      <c r="AH762">
        <v>0</v>
      </c>
      <c r="AI762">
        <f>Tabla1_2[[#This Row],[Prima]]+Tabla1_2[[#This Row],[Censantias]]+Tabla1_2[[#This Row],[Base Minima]]+Tabla1_2[[#This Row],[Subsidio de Transporte]]</f>
        <v>2490133.3333333335</v>
      </c>
      <c r="AJ762">
        <f>Tabla1_2[[#This Row],[Pago Neto]]*24</f>
        <v>59763200</v>
      </c>
      <c r="AK762">
        <v>0</v>
      </c>
      <c r="AL762">
        <v>20000</v>
      </c>
      <c r="AM762">
        <v>15</v>
      </c>
    </row>
    <row r="763" spans="1:39" x14ac:dyDescent="0.35">
      <c r="A763" t="s">
        <v>5437</v>
      </c>
      <c r="B763" t="s">
        <v>769</v>
      </c>
      <c r="C763" s="1">
        <v>31456</v>
      </c>
      <c r="D763" t="s">
        <v>2338</v>
      </c>
      <c r="E763" t="s">
        <v>2339</v>
      </c>
      <c r="F763" t="s">
        <v>4437</v>
      </c>
      <c r="G763" t="s">
        <v>3441</v>
      </c>
      <c r="H763" s="1">
        <v>39143.313518518517</v>
      </c>
      <c r="I763" t="s">
        <v>3672</v>
      </c>
      <c r="J763">
        <v>1160000</v>
      </c>
      <c r="K763">
        <v>15</v>
      </c>
      <c r="L763">
        <f>Tabla1_2[[#This Row],[SALARIO]]/30*Tabla1_2[[#This Row],[Dias Liquidados]]</f>
        <v>580000</v>
      </c>
      <c r="M763">
        <f>Tabla1_2[[#This Row],[SALARIO]]/100*14/2</f>
        <v>81200</v>
      </c>
      <c r="N763">
        <v>5</v>
      </c>
      <c r="O763">
        <f>Tabla1_2[[#This Row],[Salario t]]*Tabla1_2[[#This Row],['# de Salarios Minimos]]</f>
        <v>2900000</v>
      </c>
      <c r="P763">
        <f>Tabla1_2[[#This Row],[Salario t]]*12</f>
        <v>6960000</v>
      </c>
      <c r="Q763">
        <v>2</v>
      </c>
      <c r="R763">
        <v>2</v>
      </c>
      <c r="S763">
        <v>50000</v>
      </c>
      <c r="T763">
        <v>250000</v>
      </c>
      <c r="U763">
        <v>5000</v>
      </c>
      <c r="V763">
        <f>Tabla1_2[[#This Row],[SALARIO]]/100*8.4</f>
        <v>97440</v>
      </c>
      <c r="W763">
        <f>Tabla1_2[[#This Row],[Seguridad social]]/2</f>
        <v>48720</v>
      </c>
      <c r="X763">
        <f>Tabla1_2[[#This Row],[Seguridad social]]-Tabla1_2[[#This Row],[salud 4%]]</f>
        <v>48720</v>
      </c>
      <c r="Y763">
        <f>Tabla1_2[[#This Row],[Base Minima]]/30*4</f>
        <v>386666.66666666669</v>
      </c>
      <c r="Z763">
        <f>Tabla1_2[[#This Row],[Fondo de Empleados]]+Tabla1_2[[#This Row],[Seguridad social]]</f>
        <v>484106.66666666669</v>
      </c>
      <c r="AA763">
        <f>Tabla1_2[[#This Row],[SALARIO]]/100*1.4</f>
        <v>16239.999999999998</v>
      </c>
      <c r="AB763">
        <f>Tabla1_2[[#This Row],[Base Minima]]/15*1.5</f>
        <v>290000</v>
      </c>
      <c r="AC763">
        <v>0</v>
      </c>
      <c r="AD763">
        <v>0</v>
      </c>
      <c r="AE763">
        <f>Tabla1_2[[#This Row],[Salario t]]/100*2</f>
        <v>11600</v>
      </c>
      <c r="AF763">
        <f>Tabla1_2[[#This Row],[Censantias]]/100*5</f>
        <v>580</v>
      </c>
      <c r="AG763">
        <f>Tabla1_2[[#This Row],[SALARIO]]/30*2</f>
        <v>77333.333333333328</v>
      </c>
      <c r="AH763">
        <v>0</v>
      </c>
      <c r="AI763">
        <f>Tabla1_2[[#This Row],[Prima]]+Tabla1_2[[#This Row],[Censantias]]+Tabla1_2[[#This Row],[Base Minima]]+Tabla1_2[[#This Row],[Subsidio de Transporte]]</f>
        <v>3070133.3333333335</v>
      </c>
      <c r="AJ763">
        <f>Tabla1_2[[#This Row],[Pago Neto]]*24</f>
        <v>73683200</v>
      </c>
      <c r="AK763">
        <v>0</v>
      </c>
      <c r="AL763">
        <v>20000</v>
      </c>
      <c r="AM763">
        <v>15</v>
      </c>
    </row>
    <row r="764" spans="1:39" x14ac:dyDescent="0.35">
      <c r="A764" t="s">
        <v>5438</v>
      </c>
      <c r="B764" t="s">
        <v>770</v>
      </c>
      <c r="C764" s="1">
        <v>30220</v>
      </c>
      <c r="D764" t="s">
        <v>2340</v>
      </c>
      <c r="E764" t="s">
        <v>2341</v>
      </c>
      <c r="F764" t="s">
        <v>4438</v>
      </c>
      <c r="G764" t="s">
        <v>3442</v>
      </c>
      <c r="H764" s="1">
        <v>42464.900023148148</v>
      </c>
      <c r="I764" t="s">
        <v>3672</v>
      </c>
      <c r="J764">
        <v>1160000</v>
      </c>
      <c r="K764">
        <v>15</v>
      </c>
      <c r="L764">
        <f>Tabla1_2[[#This Row],[SALARIO]]/30*Tabla1_2[[#This Row],[Dias Liquidados]]</f>
        <v>580000</v>
      </c>
      <c r="M764">
        <f>Tabla1_2[[#This Row],[SALARIO]]/100*14/2</f>
        <v>81200</v>
      </c>
      <c r="N764">
        <v>5</v>
      </c>
      <c r="O764">
        <f>Tabla1_2[[#This Row],[Salario t]]*Tabla1_2[[#This Row],['# de Salarios Minimos]]</f>
        <v>2900000</v>
      </c>
      <c r="P764">
        <f>Tabla1_2[[#This Row],[Salario t]]*12</f>
        <v>6960000</v>
      </c>
      <c r="Q764">
        <v>2</v>
      </c>
      <c r="R764">
        <v>2</v>
      </c>
      <c r="S764">
        <v>50000</v>
      </c>
      <c r="T764">
        <v>250000</v>
      </c>
      <c r="U764">
        <v>5000</v>
      </c>
      <c r="V764">
        <f>Tabla1_2[[#This Row],[SALARIO]]/100*8.4</f>
        <v>97440</v>
      </c>
      <c r="W764">
        <f>Tabla1_2[[#This Row],[Seguridad social]]/2</f>
        <v>48720</v>
      </c>
      <c r="X764">
        <f>Tabla1_2[[#This Row],[Seguridad social]]-Tabla1_2[[#This Row],[salud 4%]]</f>
        <v>48720</v>
      </c>
      <c r="Y764">
        <f>Tabla1_2[[#This Row],[Base Minima]]/30*4</f>
        <v>386666.66666666669</v>
      </c>
      <c r="Z764">
        <f>Tabla1_2[[#This Row],[Fondo de Empleados]]+Tabla1_2[[#This Row],[Seguridad social]]</f>
        <v>484106.66666666669</v>
      </c>
      <c r="AA764">
        <f>Tabla1_2[[#This Row],[SALARIO]]/100*1.4</f>
        <v>16239.999999999998</v>
      </c>
      <c r="AB764">
        <f>Tabla1_2[[#This Row],[Base Minima]]/15*1.5</f>
        <v>290000</v>
      </c>
      <c r="AC764">
        <v>0</v>
      </c>
      <c r="AD764">
        <v>0</v>
      </c>
      <c r="AE764">
        <f>Tabla1_2[[#This Row],[Salario t]]/100*2</f>
        <v>11600</v>
      </c>
      <c r="AF764">
        <f>Tabla1_2[[#This Row],[Censantias]]/100*5</f>
        <v>580</v>
      </c>
      <c r="AG764">
        <f>Tabla1_2[[#This Row],[SALARIO]]/30*2</f>
        <v>77333.333333333328</v>
      </c>
      <c r="AH764">
        <v>0</v>
      </c>
      <c r="AI764">
        <f>Tabla1_2[[#This Row],[Prima]]+Tabla1_2[[#This Row],[Censantias]]+Tabla1_2[[#This Row],[Base Minima]]+Tabla1_2[[#This Row],[Subsidio de Transporte]]</f>
        <v>3070133.3333333335</v>
      </c>
      <c r="AJ764">
        <f>Tabla1_2[[#This Row],[Pago Neto]]*24</f>
        <v>73683200</v>
      </c>
      <c r="AK764">
        <v>0</v>
      </c>
      <c r="AL764">
        <v>20000</v>
      </c>
      <c r="AM764">
        <v>15</v>
      </c>
    </row>
    <row r="765" spans="1:39" x14ac:dyDescent="0.35">
      <c r="A765" t="s">
        <v>5439</v>
      </c>
      <c r="B765" t="s">
        <v>771</v>
      </c>
      <c r="C765" s="1">
        <v>29690</v>
      </c>
      <c r="D765" t="s">
        <v>2342</v>
      </c>
      <c r="E765" t="s">
        <v>2343</v>
      </c>
      <c r="F765" t="s">
        <v>4439</v>
      </c>
      <c r="G765" t="s">
        <v>3443</v>
      </c>
      <c r="H765" s="1">
        <v>41455.740972222222</v>
      </c>
      <c r="I765" t="s">
        <v>3671</v>
      </c>
      <c r="J765">
        <v>1160000</v>
      </c>
      <c r="K765">
        <v>15</v>
      </c>
      <c r="L765">
        <f>Tabla1_2[[#This Row],[SALARIO]]/30*Tabla1_2[[#This Row],[Dias Liquidados]]</f>
        <v>580000</v>
      </c>
      <c r="M765">
        <f>Tabla1_2[[#This Row],[SALARIO]]/100*14/2</f>
        <v>81200</v>
      </c>
      <c r="N765">
        <v>6</v>
      </c>
      <c r="O765">
        <f>Tabla1_2[[#This Row],[Salario t]]*Tabla1_2[[#This Row],['# de Salarios Minimos]]</f>
        <v>3480000</v>
      </c>
      <c r="P765">
        <f>Tabla1_2[[#This Row],[Salario t]]*12</f>
        <v>6960000</v>
      </c>
      <c r="Q765">
        <v>2</v>
      </c>
      <c r="R765">
        <v>2</v>
      </c>
      <c r="S765">
        <v>50000</v>
      </c>
      <c r="T765">
        <v>250000</v>
      </c>
      <c r="U765">
        <v>5000</v>
      </c>
      <c r="V765">
        <f>Tabla1_2[[#This Row],[SALARIO]]/100*8.4</f>
        <v>97440</v>
      </c>
      <c r="W765">
        <f>Tabla1_2[[#This Row],[Seguridad social]]/2</f>
        <v>48720</v>
      </c>
      <c r="X765">
        <f>Tabla1_2[[#This Row],[Seguridad social]]-Tabla1_2[[#This Row],[salud 4%]]</f>
        <v>48720</v>
      </c>
      <c r="Y765">
        <f>Tabla1_2[[#This Row],[Base Minima]]/30*4</f>
        <v>464000</v>
      </c>
      <c r="Z765">
        <f>Tabla1_2[[#This Row],[Fondo de Empleados]]+Tabla1_2[[#This Row],[Seguridad social]]</f>
        <v>561440</v>
      </c>
      <c r="AA765">
        <f>Tabla1_2[[#This Row],[SALARIO]]/100*1.4</f>
        <v>16239.999999999998</v>
      </c>
      <c r="AB765">
        <f>Tabla1_2[[#This Row],[Base Minima]]/15*1.5</f>
        <v>348000</v>
      </c>
      <c r="AC765">
        <v>0</v>
      </c>
      <c r="AD765">
        <v>0</v>
      </c>
      <c r="AE765">
        <f>Tabla1_2[[#This Row],[Salario t]]/100*2</f>
        <v>11600</v>
      </c>
      <c r="AF765">
        <f>Tabla1_2[[#This Row],[Censantias]]/100*5</f>
        <v>580</v>
      </c>
      <c r="AG765">
        <f>Tabla1_2[[#This Row],[SALARIO]]/30*2</f>
        <v>77333.333333333328</v>
      </c>
      <c r="AH765">
        <v>0</v>
      </c>
      <c r="AI765">
        <f>Tabla1_2[[#This Row],[Prima]]+Tabla1_2[[#This Row],[Censantias]]+Tabla1_2[[#This Row],[Base Minima]]+Tabla1_2[[#This Row],[Subsidio de Transporte]]</f>
        <v>3650133.3333333335</v>
      </c>
      <c r="AJ765">
        <f>Tabla1_2[[#This Row],[Pago Neto]]*24</f>
        <v>87603200</v>
      </c>
      <c r="AK765">
        <v>0</v>
      </c>
      <c r="AL765">
        <v>20000</v>
      </c>
      <c r="AM765">
        <v>15</v>
      </c>
    </row>
    <row r="766" spans="1:39" x14ac:dyDescent="0.35">
      <c r="A766" t="s">
        <v>5440</v>
      </c>
      <c r="B766" t="s">
        <v>772</v>
      </c>
      <c r="C766" s="1">
        <v>29636</v>
      </c>
      <c r="D766" t="s">
        <v>2344</v>
      </c>
      <c r="E766" t="s">
        <v>2345</v>
      </c>
      <c r="F766" t="s">
        <v>4440</v>
      </c>
      <c r="G766" t="s">
        <v>3444</v>
      </c>
      <c r="H766" s="1">
        <v>41538.797858796293</v>
      </c>
      <c r="I766" t="s">
        <v>3671</v>
      </c>
      <c r="J766">
        <v>1160000</v>
      </c>
      <c r="K766">
        <v>15</v>
      </c>
      <c r="L766">
        <f>Tabla1_2[[#This Row],[SALARIO]]/30*Tabla1_2[[#This Row],[Dias Liquidados]]</f>
        <v>580000</v>
      </c>
      <c r="M766">
        <f>Tabla1_2[[#This Row],[SALARIO]]/100*14/2</f>
        <v>81200</v>
      </c>
      <c r="N766">
        <v>6</v>
      </c>
      <c r="O766">
        <f>Tabla1_2[[#This Row],[Salario t]]*Tabla1_2[[#This Row],['# de Salarios Minimos]]</f>
        <v>3480000</v>
      </c>
      <c r="P766">
        <f>Tabla1_2[[#This Row],[Salario t]]*12</f>
        <v>6960000</v>
      </c>
      <c r="Q766">
        <v>2</v>
      </c>
      <c r="R766">
        <v>2</v>
      </c>
      <c r="S766">
        <v>50000</v>
      </c>
      <c r="T766">
        <v>250000</v>
      </c>
      <c r="U766">
        <v>5000</v>
      </c>
      <c r="V766">
        <f>Tabla1_2[[#This Row],[SALARIO]]/100*8.4</f>
        <v>97440</v>
      </c>
      <c r="W766">
        <f>Tabla1_2[[#This Row],[Seguridad social]]/2</f>
        <v>48720</v>
      </c>
      <c r="X766">
        <f>Tabla1_2[[#This Row],[Seguridad social]]-Tabla1_2[[#This Row],[salud 4%]]</f>
        <v>48720</v>
      </c>
      <c r="Y766">
        <f>Tabla1_2[[#This Row],[Base Minima]]/30*4</f>
        <v>464000</v>
      </c>
      <c r="Z766">
        <f>Tabla1_2[[#This Row],[Fondo de Empleados]]+Tabla1_2[[#This Row],[Seguridad social]]</f>
        <v>561440</v>
      </c>
      <c r="AA766">
        <f>Tabla1_2[[#This Row],[SALARIO]]/100*1.4</f>
        <v>16239.999999999998</v>
      </c>
      <c r="AB766">
        <f>Tabla1_2[[#This Row],[Base Minima]]/15*1.5</f>
        <v>348000</v>
      </c>
      <c r="AC766">
        <v>0</v>
      </c>
      <c r="AD766">
        <v>0</v>
      </c>
      <c r="AE766">
        <f>Tabla1_2[[#This Row],[Salario t]]/100*2</f>
        <v>11600</v>
      </c>
      <c r="AF766">
        <f>Tabla1_2[[#This Row],[Censantias]]/100*5</f>
        <v>580</v>
      </c>
      <c r="AG766">
        <f>Tabla1_2[[#This Row],[SALARIO]]/30*2</f>
        <v>77333.333333333328</v>
      </c>
      <c r="AH766">
        <v>0</v>
      </c>
      <c r="AI766">
        <f>Tabla1_2[[#This Row],[Prima]]+Tabla1_2[[#This Row],[Censantias]]+Tabla1_2[[#This Row],[Base Minima]]+Tabla1_2[[#This Row],[Subsidio de Transporte]]</f>
        <v>3650133.3333333335</v>
      </c>
      <c r="AJ766">
        <f>Tabla1_2[[#This Row],[Pago Neto]]*24</f>
        <v>87603200</v>
      </c>
      <c r="AK766">
        <v>0</v>
      </c>
      <c r="AL766">
        <v>20000</v>
      </c>
      <c r="AM766">
        <v>15</v>
      </c>
    </row>
    <row r="767" spans="1:39" x14ac:dyDescent="0.35">
      <c r="A767" t="s">
        <v>5441</v>
      </c>
      <c r="B767" t="s">
        <v>773</v>
      </c>
      <c r="C767" s="1">
        <v>34340</v>
      </c>
      <c r="D767" t="s">
        <v>2346</v>
      </c>
      <c r="E767" t="s">
        <v>2347</v>
      </c>
      <c r="F767" t="s">
        <v>4441</v>
      </c>
      <c r="G767" t="s">
        <v>3445</v>
      </c>
      <c r="H767" s="1">
        <v>40501.422175925924</v>
      </c>
      <c r="I767" t="s">
        <v>3673</v>
      </c>
      <c r="J767">
        <v>1160000</v>
      </c>
      <c r="K767">
        <v>15</v>
      </c>
      <c r="L767">
        <f>Tabla1_2[[#This Row],[SALARIO]]/30*Tabla1_2[[#This Row],[Dias Liquidados]]</f>
        <v>580000</v>
      </c>
      <c r="M767">
        <f>Tabla1_2[[#This Row],[SALARIO]]/100*14/2</f>
        <v>81200</v>
      </c>
      <c r="N767">
        <v>1</v>
      </c>
      <c r="O767">
        <f>Tabla1_2[[#This Row],[Salario t]]*Tabla1_2[[#This Row],['# de Salarios Minimos]]</f>
        <v>580000</v>
      </c>
      <c r="P767">
        <f>Tabla1_2[[#This Row],[Salario t]]*12</f>
        <v>6960000</v>
      </c>
      <c r="Q767">
        <v>2</v>
      </c>
      <c r="R767">
        <v>2</v>
      </c>
      <c r="S767">
        <v>50000</v>
      </c>
      <c r="T767">
        <v>250000</v>
      </c>
      <c r="U767">
        <v>5000</v>
      </c>
      <c r="V767">
        <f>Tabla1_2[[#This Row],[SALARIO]]/100*8.4</f>
        <v>97440</v>
      </c>
      <c r="W767">
        <f>Tabla1_2[[#This Row],[Seguridad social]]/2</f>
        <v>48720</v>
      </c>
      <c r="X767">
        <f>Tabla1_2[[#This Row],[Seguridad social]]-Tabla1_2[[#This Row],[salud 4%]]</f>
        <v>48720</v>
      </c>
      <c r="Y767">
        <f>Tabla1_2[[#This Row],[Base Minima]]/30*4</f>
        <v>77333.333333333328</v>
      </c>
      <c r="Z767">
        <f>Tabla1_2[[#This Row],[Fondo de Empleados]]+Tabla1_2[[#This Row],[Seguridad social]]</f>
        <v>174773.33333333331</v>
      </c>
      <c r="AA767">
        <f>Tabla1_2[[#This Row],[SALARIO]]/100*1.4</f>
        <v>16239.999999999998</v>
      </c>
      <c r="AB767">
        <f>Tabla1_2[[#This Row],[Base Minima]]/15*1.5</f>
        <v>58000</v>
      </c>
      <c r="AC767">
        <v>0</v>
      </c>
      <c r="AD767">
        <v>0</v>
      </c>
      <c r="AE767">
        <f>Tabla1_2[[#This Row],[Salario t]]/100*2</f>
        <v>11600</v>
      </c>
      <c r="AF767">
        <f>Tabla1_2[[#This Row],[Censantias]]/100*5</f>
        <v>580</v>
      </c>
      <c r="AG767">
        <f>Tabla1_2[[#This Row],[SALARIO]]/30*2</f>
        <v>77333.333333333328</v>
      </c>
      <c r="AH767">
        <v>0</v>
      </c>
      <c r="AI767">
        <f>Tabla1_2[[#This Row],[Prima]]+Tabla1_2[[#This Row],[Censantias]]+Tabla1_2[[#This Row],[Base Minima]]+Tabla1_2[[#This Row],[Subsidio de Transporte]]</f>
        <v>750133.33333333337</v>
      </c>
      <c r="AJ767">
        <f>Tabla1_2[[#This Row],[Pago Neto]]*24</f>
        <v>18003200</v>
      </c>
      <c r="AK767">
        <v>0</v>
      </c>
      <c r="AL767">
        <v>20000</v>
      </c>
      <c r="AM767">
        <v>15</v>
      </c>
    </row>
    <row r="768" spans="1:39" x14ac:dyDescent="0.35">
      <c r="A768" t="s">
        <v>5442</v>
      </c>
      <c r="B768" t="s">
        <v>774</v>
      </c>
      <c r="C768" s="1">
        <v>27036</v>
      </c>
      <c r="D768" t="s">
        <v>2348</v>
      </c>
      <c r="E768" t="s">
        <v>2349</v>
      </c>
      <c r="F768" t="s">
        <v>4442</v>
      </c>
      <c r="G768" t="s">
        <v>3446</v>
      </c>
      <c r="H768" s="1">
        <v>41882.254340277781</v>
      </c>
      <c r="I768" t="s">
        <v>3674</v>
      </c>
      <c r="J768">
        <v>1160000</v>
      </c>
      <c r="K768">
        <v>15</v>
      </c>
      <c r="L768">
        <f>Tabla1_2[[#This Row],[SALARIO]]/30*Tabla1_2[[#This Row],[Dias Liquidados]]</f>
        <v>580000</v>
      </c>
      <c r="M768">
        <f>Tabla1_2[[#This Row],[SALARIO]]/100*14/2</f>
        <v>81200</v>
      </c>
      <c r="N768">
        <v>1</v>
      </c>
      <c r="O768">
        <f>Tabla1_2[[#This Row],[Salario t]]*Tabla1_2[[#This Row],['# de Salarios Minimos]]</f>
        <v>580000</v>
      </c>
      <c r="P768">
        <f>Tabla1_2[[#This Row],[Salario t]]*12</f>
        <v>6960000</v>
      </c>
      <c r="Q768">
        <v>2</v>
      </c>
      <c r="R768">
        <v>2</v>
      </c>
      <c r="S768">
        <v>50000</v>
      </c>
      <c r="T768">
        <v>250000</v>
      </c>
      <c r="U768">
        <v>5000</v>
      </c>
      <c r="V768">
        <f>Tabla1_2[[#This Row],[SALARIO]]/100*8.4</f>
        <v>97440</v>
      </c>
      <c r="W768">
        <f>Tabla1_2[[#This Row],[Seguridad social]]/2</f>
        <v>48720</v>
      </c>
      <c r="X768">
        <f>Tabla1_2[[#This Row],[Seguridad social]]-Tabla1_2[[#This Row],[salud 4%]]</f>
        <v>48720</v>
      </c>
      <c r="Y768">
        <f>Tabla1_2[[#This Row],[Base Minima]]/30*4</f>
        <v>77333.333333333328</v>
      </c>
      <c r="Z768">
        <f>Tabla1_2[[#This Row],[Fondo de Empleados]]+Tabla1_2[[#This Row],[Seguridad social]]</f>
        <v>174773.33333333331</v>
      </c>
      <c r="AA768">
        <f>Tabla1_2[[#This Row],[SALARIO]]/100*1.4</f>
        <v>16239.999999999998</v>
      </c>
      <c r="AB768">
        <f>Tabla1_2[[#This Row],[Base Minima]]/15*1.5</f>
        <v>58000</v>
      </c>
      <c r="AC768">
        <v>0</v>
      </c>
      <c r="AD768">
        <v>0</v>
      </c>
      <c r="AE768">
        <f>Tabla1_2[[#This Row],[Salario t]]/100*2</f>
        <v>11600</v>
      </c>
      <c r="AF768">
        <f>Tabla1_2[[#This Row],[Censantias]]/100*5</f>
        <v>580</v>
      </c>
      <c r="AG768">
        <f>Tabla1_2[[#This Row],[SALARIO]]/30*2</f>
        <v>77333.333333333328</v>
      </c>
      <c r="AH768">
        <v>0</v>
      </c>
      <c r="AI768">
        <f>Tabla1_2[[#This Row],[Prima]]+Tabla1_2[[#This Row],[Censantias]]+Tabla1_2[[#This Row],[Base Minima]]+Tabla1_2[[#This Row],[Subsidio de Transporte]]</f>
        <v>750133.33333333337</v>
      </c>
      <c r="AJ768">
        <f>Tabla1_2[[#This Row],[Pago Neto]]*24</f>
        <v>18003200</v>
      </c>
      <c r="AK768">
        <v>0</v>
      </c>
      <c r="AL768">
        <v>20000</v>
      </c>
      <c r="AM768">
        <v>15</v>
      </c>
    </row>
    <row r="769" spans="1:39" x14ac:dyDescent="0.35">
      <c r="A769" t="s">
        <v>5443</v>
      </c>
      <c r="B769" t="s">
        <v>775</v>
      </c>
      <c r="C769" s="1">
        <v>29707</v>
      </c>
      <c r="D769" t="s">
        <v>2350</v>
      </c>
      <c r="E769" t="s">
        <v>2351</v>
      </c>
      <c r="F769" t="s">
        <v>4443</v>
      </c>
      <c r="G769" t="s">
        <v>3447</v>
      </c>
      <c r="H769" s="1">
        <v>43223.985127314816</v>
      </c>
      <c r="I769" t="s">
        <v>3674</v>
      </c>
      <c r="J769">
        <v>1160000</v>
      </c>
      <c r="K769">
        <v>15</v>
      </c>
      <c r="L769">
        <f>Tabla1_2[[#This Row],[SALARIO]]/30*Tabla1_2[[#This Row],[Dias Liquidados]]</f>
        <v>580000</v>
      </c>
      <c r="M769">
        <f>Tabla1_2[[#This Row],[SALARIO]]/100*14/2</f>
        <v>81200</v>
      </c>
      <c r="N769">
        <v>1</v>
      </c>
      <c r="O769">
        <f>Tabla1_2[[#This Row],[Salario t]]*Tabla1_2[[#This Row],['# de Salarios Minimos]]</f>
        <v>580000</v>
      </c>
      <c r="P769">
        <f>Tabla1_2[[#This Row],[Salario t]]*12</f>
        <v>6960000</v>
      </c>
      <c r="Q769">
        <v>2</v>
      </c>
      <c r="R769">
        <v>2</v>
      </c>
      <c r="S769">
        <v>50000</v>
      </c>
      <c r="T769">
        <v>250000</v>
      </c>
      <c r="U769">
        <v>5000</v>
      </c>
      <c r="V769">
        <f>Tabla1_2[[#This Row],[SALARIO]]/100*8.4</f>
        <v>97440</v>
      </c>
      <c r="W769">
        <f>Tabla1_2[[#This Row],[Seguridad social]]/2</f>
        <v>48720</v>
      </c>
      <c r="X769">
        <f>Tabla1_2[[#This Row],[Seguridad social]]-Tabla1_2[[#This Row],[salud 4%]]</f>
        <v>48720</v>
      </c>
      <c r="Y769">
        <f>Tabla1_2[[#This Row],[Base Minima]]/30*4</f>
        <v>77333.333333333328</v>
      </c>
      <c r="Z769">
        <f>Tabla1_2[[#This Row],[Fondo de Empleados]]+Tabla1_2[[#This Row],[Seguridad social]]</f>
        <v>174773.33333333331</v>
      </c>
      <c r="AA769">
        <f>Tabla1_2[[#This Row],[SALARIO]]/100*1.4</f>
        <v>16239.999999999998</v>
      </c>
      <c r="AB769">
        <f>Tabla1_2[[#This Row],[Base Minima]]/15*1.5</f>
        <v>58000</v>
      </c>
      <c r="AC769">
        <v>0</v>
      </c>
      <c r="AD769">
        <v>0</v>
      </c>
      <c r="AE769">
        <f>Tabla1_2[[#This Row],[Salario t]]/100*2</f>
        <v>11600</v>
      </c>
      <c r="AF769">
        <f>Tabla1_2[[#This Row],[Censantias]]/100*5</f>
        <v>580</v>
      </c>
      <c r="AG769">
        <f>Tabla1_2[[#This Row],[SALARIO]]/30*2</f>
        <v>77333.333333333328</v>
      </c>
      <c r="AH769">
        <v>0</v>
      </c>
      <c r="AI769">
        <f>Tabla1_2[[#This Row],[Prima]]+Tabla1_2[[#This Row],[Censantias]]+Tabla1_2[[#This Row],[Base Minima]]+Tabla1_2[[#This Row],[Subsidio de Transporte]]</f>
        <v>750133.33333333337</v>
      </c>
      <c r="AJ769">
        <f>Tabla1_2[[#This Row],[Pago Neto]]*24</f>
        <v>18003200</v>
      </c>
      <c r="AK769">
        <v>0</v>
      </c>
      <c r="AL769">
        <v>20000</v>
      </c>
      <c r="AM769">
        <v>15</v>
      </c>
    </row>
    <row r="770" spans="1:39" x14ac:dyDescent="0.35">
      <c r="A770" t="s">
        <v>5444</v>
      </c>
      <c r="B770" t="s">
        <v>776</v>
      </c>
      <c r="C770" s="1">
        <v>31574</v>
      </c>
      <c r="D770" t="s">
        <v>2352</v>
      </c>
      <c r="E770" t="s">
        <v>2353</v>
      </c>
      <c r="F770" t="s">
        <v>4444</v>
      </c>
      <c r="G770" t="s">
        <v>3448</v>
      </c>
      <c r="H770" s="1">
        <v>43569.197800925926</v>
      </c>
      <c r="I770" t="s">
        <v>3674</v>
      </c>
      <c r="J770">
        <v>1160000</v>
      </c>
      <c r="K770">
        <v>15</v>
      </c>
      <c r="L770">
        <f>Tabla1_2[[#This Row],[SALARIO]]/30*Tabla1_2[[#This Row],[Dias Liquidados]]</f>
        <v>580000</v>
      </c>
      <c r="M770">
        <f>Tabla1_2[[#This Row],[SALARIO]]/100*14/2</f>
        <v>81200</v>
      </c>
      <c r="N770">
        <v>1</v>
      </c>
      <c r="O770">
        <f>Tabla1_2[[#This Row],[Salario t]]*Tabla1_2[[#This Row],['# de Salarios Minimos]]</f>
        <v>580000</v>
      </c>
      <c r="P770">
        <f>Tabla1_2[[#This Row],[Salario t]]*12</f>
        <v>6960000</v>
      </c>
      <c r="Q770">
        <v>2</v>
      </c>
      <c r="R770">
        <v>2</v>
      </c>
      <c r="S770">
        <v>50000</v>
      </c>
      <c r="T770">
        <v>250000</v>
      </c>
      <c r="U770">
        <v>5000</v>
      </c>
      <c r="V770">
        <f>Tabla1_2[[#This Row],[SALARIO]]/100*8.4</f>
        <v>97440</v>
      </c>
      <c r="W770">
        <f>Tabla1_2[[#This Row],[Seguridad social]]/2</f>
        <v>48720</v>
      </c>
      <c r="X770">
        <f>Tabla1_2[[#This Row],[Seguridad social]]-Tabla1_2[[#This Row],[salud 4%]]</f>
        <v>48720</v>
      </c>
      <c r="Y770">
        <f>Tabla1_2[[#This Row],[Base Minima]]/30*4</f>
        <v>77333.333333333328</v>
      </c>
      <c r="Z770">
        <f>Tabla1_2[[#This Row],[Fondo de Empleados]]+Tabla1_2[[#This Row],[Seguridad social]]</f>
        <v>174773.33333333331</v>
      </c>
      <c r="AA770">
        <f>Tabla1_2[[#This Row],[SALARIO]]/100*1.4</f>
        <v>16239.999999999998</v>
      </c>
      <c r="AB770">
        <f>Tabla1_2[[#This Row],[Base Minima]]/15*1.5</f>
        <v>58000</v>
      </c>
      <c r="AC770">
        <v>0</v>
      </c>
      <c r="AD770">
        <v>0</v>
      </c>
      <c r="AE770">
        <f>Tabla1_2[[#This Row],[Salario t]]/100*2</f>
        <v>11600</v>
      </c>
      <c r="AF770">
        <f>Tabla1_2[[#This Row],[Censantias]]/100*5</f>
        <v>580</v>
      </c>
      <c r="AG770">
        <f>Tabla1_2[[#This Row],[SALARIO]]/30*2</f>
        <v>77333.333333333328</v>
      </c>
      <c r="AH770">
        <v>0</v>
      </c>
      <c r="AI770">
        <f>Tabla1_2[[#This Row],[Prima]]+Tabla1_2[[#This Row],[Censantias]]+Tabla1_2[[#This Row],[Base Minima]]+Tabla1_2[[#This Row],[Subsidio de Transporte]]</f>
        <v>750133.33333333337</v>
      </c>
      <c r="AJ770">
        <f>Tabla1_2[[#This Row],[Pago Neto]]*24</f>
        <v>18003200</v>
      </c>
      <c r="AK770">
        <v>0</v>
      </c>
      <c r="AL770">
        <v>20000</v>
      </c>
      <c r="AM770">
        <v>15</v>
      </c>
    </row>
    <row r="771" spans="1:39" x14ac:dyDescent="0.35">
      <c r="A771" t="s">
        <v>5445</v>
      </c>
      <c r="B771" t="s">
        <v>777</v>
      </c>
      <c r="C771" s="1">
        <v>31696</v>
      </c>
      <c r="D771" t="s">
        <v>2354</v>
      </c>
      <c r="E771" t="s">
        <v>2355</v>
      </c>
      <c r="F771" t="s">
        <v>4445</v>
      </c>
      <c r="G771" t="s">
        <v>3449</v>
      </c>
      <c r="H771" s="1">
        <v>43508.367592592593</v>
      </c>
      <c r="I771" t="s">
        <v>3672</v>
      </c>
      <c r="J771">
        <v>1160000</v>
      </c>
      <c r="K771">
        <v>15</v>
      </c>
      <c r="L771">
        <f>Tabla1_2[[#This Row],[SALARIO]]/30*Tabla1_2[[#This Row],[Dias Liquidados]]</f>
        <v>580000</v>
      </c>
      <c r="M771">
        <f>Tabla1_2[[#This Row],[SALARIO]]/100*14/2</f>
        <v>81200</v>
      </c>
      <c r="N771">
        <v>1</v>
      </c>
      <c r="O771">
        <f>Tabla1_2[[#This Row],[Salario t]]*Tabla1_2[[#This Row],['# de Salarios Minimos]]</f>
        <v>580000</v>
      </c>
      <c r="P771">
        <f>Tabla1_2[[#This Row],[Salario t]]*12</f>
        <v>6960000</v>
      </c>
      <c r="Q771">
        <v>2</v>
      </c>
      <c r="R771">
        <v>2</v>
      </c>
      <c r="S771">
        <v>50000</v>
      </c>
      <c r="T771">
        <v>250000</v>
      </c>
      <c r="U771">
        <v>5000</v>
      </c>
      <c r="V771">
        <f>Tabla1_2[[#This Row],[SALARIO]]/100*8.4</f>
        <v>97440</v>
      </c>
      <c r="W771">
        <f>Tabla1_2[[#This Row],[Seguridad social]]/2</f>
        <v>48720</v>
      </c>
      <c r="X771">
        <f>Tabla1_2[[#This Row],[Seguridad social]]-Tabla1_2[[#This Row],[salud 4%]]</f>
        <v>48720</v>
      </c>
      <c r="Y771">
        <f>Tabla1_2[[#This Row],[Base Minima]]/30*4</f>
        <v>77333.333333333328</v>
      </c>
      <c r="Z771">
        <f>Tabla1_2[[#This Row],[Fondo de Empleados]]+Tabla1_2[[#This Row],[Seguridad social]]</f>
        <v>174773.33333333331</v>
      </c>
      <c r="AA771">
        <f>Tabla1_2[[#This Row],[SALARIO]]/100*1.4</f>
        <v>16239.999999999998</v>
      </c>
      <c r="AB771">
        <f>Tabla1_2[[#This Row],[Base Minima]]/15*1.5</f>
        <v>58000</v>
      </c>
      <c r="AC771">
        <v>0</v>
      </c>
      <c r="AD771">
        <v>0</v>
      </c>
      <c r="AE771">
        <f>Tabla1_2[[#This Row],[Salario t]]/100*2</f>
        <v>11600</v>
      </c>
      <c r="AF771">
        <f>Tabla1_2[[#This Row],[Censantias]]/100*5</f>
        <v>580</v>
      </c>
      <c r="AG771">
        <f>Tabla1_2[[#This Row],[SALARIO]]/30*2</f>
        <v>77333.333333333328</v>
      </c>
      <c r="AH771">
        <v>0</v>
      </c>
      <c r="AI771">
        <f>Tabla1_2[[#This Row],[Prima]]+Tabla1_2[[#This Row],[Censantias]]+Tabla1_2[[#This Row],[Base Minima]]+Tabla1_2[[#This Row],[Subsidio de Transporte]]</f>
        <v>750133.33333333337</v>
      </c>
      <c r="AJ771">
        <f>Tabla1_2[[#This Row],[Pago Neto]]*24</f>
        <v>18003200</v>
      </c>
      <c r="AK771">
        <v>0</v>
      </c>
      <c r="AL771">
        <v>20000</v>
      </c>
      <c r="AM771">
        <v>15</v>
      </c>
    </row>
    <row r="772" spans="1:39" x14ac:dyDescent="0.35">
      <c r="A772" t="s">
        <v>5446</v>
      </c>
      <c r="B772" t="s">
        <v>778</v>
      </c>
      <c r="C772" s="1">
        <v>30713</v>
      </c>
      <c r="D772" t="s">
        <v>2356</v>
      </c>
      <c r="E772" t="s">
        <v>2357</v>
      </c>
      <c r="F772" t="s">
        <v>4446</v>
      </c>
      <c r="G772" t="s">
        <v>2902</v>
      </c>
      <c r="H772" s="1">
        <v>40103.933125000003</v>
      </c>
      <c r="I772" t="s">
        <v>3671</v>
      </c>
      <c r="J772">
        <v>1160000</v>
      </c>
      <c r="K772">
        <v>15</v>
      </c>
      <c r="L772">
        <f>Tabla1_2[[#This Row],[SALARIO]]/30*Tabla1_2[[#This Row],[Dias Liquidados]]</f>
        <v>580000</v>
      </c>
      <c r="M772">
        <f>Tabla1_2[[#This Row],[SALARIO]]/100*14/2</f>
        <v>81200</v>
      </c>
      <c r="N772">
        <v>2</v>
      </c>
      <c r="O772">
        <f>Tabla1_2[[#This Row],[Salario t]]*Tabla1_2[[#This Row],['# de Salarios Minimos]]</f>
        <v>1160000</v>
      </c>
      <c r="P772">
        <f>Tabla1_2[[#This Row],[Salario t]]*12</f>
        <v>6960000</v>
      </c>
      <c r="Q772">
        <v>2</v>
      </c>
      <c r="R772">
        <v>2</v>
      </c>
      <c r="S772">
        <v>50000</v>
      </c>
      <c r="T772">
        <v>250000</v>
      </c>
      <c r="U772">
        <v>5000</v>
      </c>
      <c r="V772">
        <f>Tabla1_2[[#This Row],[SALARIO]]/100*8.4</f>
        <v>97440</v>
      </c>
      <c r="W772">
        <f>Tabla1_2[[#This Row],[Seguridad social]]/2</f>
        <v>48720</v>
      </c>
      <c r="X772">
        <f>Tabla1_2[[#This Row],[Seguridad social]]-Tabla1_2[[#This Row],[salud 4%]]</f>
        <v>48720</v>
      </c>
      <c r="Y772">
        <f>Tabla1_2[[#This Row],[Base Minima]]/30*4</f>
        <v>154666.66666666666</v>
      </c>
      <c r="Z772">
        <f>Tabla1_2[[#This Row],[Fondo de Empleados]]+Tabla1_2[[#This Row],[Seguridad social]]</f>
        <v>252106.66666666666</v>
      </c>
      <c r="AA772">
        <f>Tabla1_2[[#This Row],[SALARIO]]/100*1.4</f>
        <v>16239.999999999998</v>
      </c>
      <c r="AB772">
        <f>Tabla1_2[[#This Row],[Base Minima]]/15*1.5</f>
        <v>116000</v>
      </c>
      <c r="AC772">
        <v>0</v>
      </c>
      <c r="AD772">
        <v>0</v>
      </c>
      <c r="AE772">
        <f>Tabla1_2[[#This Row],[Salario t]]/100*2</f>
        <v>11600</v>
      </c>
      <c r="AF772">
        <f>Tabla1_2[[#This Row],[Censantias]]/100*5</f>
        <v>580</v>
      </c>
      <c r="AG772">
        <f>Tabla1_2[[#This Row],[SALARIO]]/30*2</f>
        <v>77333.333333333328</v>
      </c>
      <c r="AH772">
        <v>0</v>
      </c>
      <c r="AI772">
        <f>Tabla1_2[[#This Row],[Prima]]+Tabla1_2[[#This Row],[Censantias]]+Tabla1_2[[#This Row],[Base Minima]]+Tabla1_2[[#This Row],[Subsidio de Transporte]]</f>
        <v>1330133.3333333333</v>
      </c>
      <c r="AJ772">
        <f>Tabla1_2[[#This Row],[Pago Neto]]*24</f>
        <v>31923200</v>
      </c>
      <c r="AK772">
        <v>0</v>
      </c>
      <c r="AL772">
        <v>20000</v>
      </c>
      <c r="AM772">
        <v>15</v>
      </c>
    </row>
    <row r="773" spans="1:39" x14ac:dyDescent="0.35">
      <c r="A773" t="s">
        <v>5447</v>
      </c>
      <c r="B773" t="s">
        <v>779</v>
      </c>
      <c r="C773" s="1">
        <v>32172</v>
      </c>
      <c r="D773" t="s">
        <v>2358</v>
      </c>
      <c r="E773" t="s">
        <v>2359</v>
      </c>
      <c r="F773" t="s">
        <v>4447</v>
      </c>
      <c r="G773" t="s">
        <v>3450</v>
      </c>
      <c r="H773" s="1">
        <v>38468.540844907409</v>
      </c>
      <c r="I773" t="s">
        <v>3675</v>
      </c>
      <c r="J773">
        <v>1160000</v>
      </c>
      <c r="K773">
        <v>15</v>
      </c>
      <c r="L773">
        <f>Tabla1_2[[#This Row],[SALARIO]]/30*Tabla1_2[[#This Row],[Dias Liquidados]]</f>
        <v>580000</v>
      </c>
      <c r="M773">
        <f>Tabla1_2[[#This Row],[SALARIO]]/100*14/2</f>
        <v>81200</v>
      </c>
      <c r="N773">
        <v>2</v>
      </c>
      <c r="O773">
        <f>Tabla1_2[[#This Row],[Salario t]]*Tabla1_2[[#This Row],['# de Salarios Minimos]]</f>
        <v>1160000</v>
      </c>
      <c r="P773">
        <f>Tabla1_2[[#This Row],[Salario t]]*12</f>
        <v>6960000</v>
      </c>
      <c r="Q773">
        <v>2</v>
      </c>
      <c r="R773">
        <v>2</v>
      </c>
      <c r="S773">
        <v>50000</v>
      </c>
      <c r="T773">
        <v>250000</v>
      </c>
      <c r="U773">
        <v>5000</v>
      </c>
      <c r="V773">
        <f>Tabla1_2[[#This Row],[SALARIO]]/100*8.4</f>
        <v>97440</v>
      </c>
      <c r="W773">
        <f>Tabla1_2[[#This Row],[Seguridad social]]/2</f>
        <v>48720</v>
      </c>
      <c r="X773">
        <f>Tabla1_2[[#This Row],[Seguridad social]]-Tabla1_2[[#This Row],[salud 4%]]</f>
        <v>48720</v>
      </c>
      <c r="Y773">
        <f>Tabla1_2[[#This Row],[Base Minima]]/30*4</f>
        <v>154666.66666666666</v>
      </c>
      <c r="Z773">
        <f>Tabla1_2[[#This Row],[Fondo de Empleados]]+Tabla1_2[[#This Row],[Seguridad social]]</f>
        <v>252106.66666666666</v>
      </c>
      <c r="AA773">
        <f>Tabla1_2[[#This Row],[SALARIO]]/100*1.4</f>
        <v>16239.999999999998</v>
      </c>
      <c r="AB773">
        <f>Tabla1_2[[#This Row],[Base Minima]]/15*1.5</f>
        <v>116000</v>
      </c>
      <c r="AC773">
        <v>0</v>
      </c>
      <c r="AD773">
        <v>0</v>
      </c>
      <c r="AE773">
        <f>Tabla1_2[[#This Row],[Salario t]]/100*2</f>
        <v>11600</v>
      </c>
      <c r="AF773">
        <f>Tabla1_2[[#This Row],[Censantias]]/100*5</f>
        <v>580</v>
      </c>
      <c r="AG773">
        <f>Tabla1_2[[#This Row],[SALARIO]]/30*2</f>
        <v>77333.333333333328</v>
      </c>
      <c r="AH773">
        <v>0</v>
      </c>
      <c r="AI773">
        <f>Tabla1_2[[#This Row],[Prima]]+Tabla1_2[[#This Row],[Censantias]]+Tabla1_2[[#This Row],[Base Minima]]+Tabla1_2[[#This Row],[Subsidio de Transporte]]</f>
        <v>1330133.3333333333</v>
      </c>
      <c r="AJ773">
        <f>Tabla1_2[[#This Row],[Pago Neto]]*24</f>
        <v>31923200</v>
      </c>
      <c r="AK773">
        <v>0</v>
      </c>
      <c r="AL773">
        <v>20000</v>
      </c>
      <c r="AM773">
        <v>15</v>
      </c>
    </row>
    <row r="774" spans="1:39" x14ac:dyDescent="0.35">
      <c r="A774" t="s">
        <v>5448</v>
      </c>
      <c r="B774" t="s">
        <v>780</v>
      </c>
      <c r="C774" s="1">
        <v>29211</v>
      </c>
      <c r="D774" t="s">
        <v>2360</v>
      </c>
      <c r="E774" t="s">
        <v>2361</v>
      </c>
      <c r="F774" t="s">
        <v>4448</v>
      </c>
      <c r="G774" t="s">
        <v>3451</v>
      </c>
      <c r="H774" s="1">
        <v>43970.168171296296</v>
      </c>
      <c r="I774" t="s">
        <v>3673</v>
      </c>
      <c r="J774">
        <v>1160000</v>
      </c>
      <c r="K774">
        <v>15</v>
      </c>
      <c r="L774">
        <f>Tabla1_2[[#This Row],[SALARIO]]/30*Tabla1_2[[#This Row],[Dias Liquidados]]</f>
        <v>580000</v>
      </c>
      <c r="M774">
        <f>Tabla1_2[[#This Row],[SALARIO]]/100*14/2</f>
        <v>81200</v>
      </c>
      <c r="N774">
        <v>2</v>
      </c>
      <c r="O774">
        <f>Tabla1_2[[#This Row],[Salario t]]*Tabla1_2[[#This Row],['# de Salarios Minimos]]</f>
        <v>1160000</v>
      </c>
      <c r="P774">
        <f>Tabla1_2[[#This Row],[Salario t]]*12</f>
        <v>6960000</v>
      </c>
      <c r="Q774">
        <v>2</v>
      </c>
      <c r="R774">
        <v>2</v>
      </c>
      <c r="S774">
        <v>50000</v>
      </c>
      <c r="T774">
        <v>250000</v>
      </c>
      <c r="U774">
        <v>5000</v>
      </c>
      <c r="V774">
        <f>Tabla1_2[[#This Row],[SALARIO]]/100*8.4</f>
        <v>97440</v>
      </c>
      <c r="W774">
        <f>Tabla1_2[[#This Row],[Seguridad social]]/2</f>
        <v>48720</v>
      </c>
      <c r="X774">
        <f>Tabla1_2[[#This Row],[Seguridad social]]-Tabla1_2[[#This Row],[salud 4%]]</f>
        <v>48720</v>
      </c>
      <c r="Y774">
        <f>Tabla1_2[[#This Row],[Base Minima]]/30*4</f>
        <v>154666.66666666666</v>
      </c>
      <c r="Z774">
        <f>Tabla1_2[[#This Row],[Fondo de Empleados]]+Tabla1_2[[#This Row],[Seguridad social]]</f>
        <v>252106.66666666666</v>
      </c>
      <c r="AA774">
        <f>Tabla1_2[[#This Row],[SALARIO]]/100*1.4</f>
        <v>16239.999999999998</v>
      </c>
      <c r="AB774">
        <f>Tabla1_2[[#This Row],[Base Minima]]/15*1.5</f>
        <v>116000</v>
      </c>
      <c r="AC774">
        <v>0</v>
      </c>
      <c r="AD774">
        <v>0</v>
      </c>
      <c r="AE774">
        <f>Tabla1_2[[#This Row],[Salario t]]/100*2</f>
        <v>11600</v>
      </c>
      <c r="AF774">
        <f>Tabla1_2[[#This Row],[Censantias]]/100*5</f>
        <v>580</v>
      </c>
      <c r="AG774">
        <f>Tabla1_2[[#This Row],[SALARIO]]/30*2</f>
        <v>77333.333333333328</v>
      </c>
      <c r="AH774">
        <v>0</v>
      </c>
      <c r="AI774">
        <f>Tabla1_2[[#This Row],[Prima]]+Tabla1_2[[#This Row],[Censantias]]+Tabla1_2[[#This Row],[Base Minima]]+Tabla1_2[[#This Row],[Subsidio de Transporte]]</f>
        <v>1330133.3333333333</v>
      </c>
      <c r="AJ774">
        <f>Tabla1_2[[#This Row],[Pago Neto]]*24</f>
        <v>31923200</v>
      </c>
      <c r="AK774">
        <v>0</v>
      </c>
      <c r="AL774">
        <v>20000</v>
      </c>
      <c r="AM774">
        <v>15</v>
      </c>
    </row>
    <row r="775" spans="1:39" x14ac:dyDescent="0.35">
      <c r="A775" t="s">
        <v>5449</v>
      </c>
      <c r="B775" t="s">
        <v>781</v>
      </c>
      <c r="C775" s="1">
        <v>26668</v>
      </c>
      <c r="D775" t="s">
        <v>2362</v>
      </c>
      <c r="E775" t="s">
        <v>2363</v>
      </c>
      <c r="F775" t="s">
        <v>4449</v>
      </c>
      <c r="G775" t="s">
        <v>3452</v>
      </c>
      <c r="H775" s="1">
        <v>40186.232372685183</v>
      </c>
      <c r="I775" t="s">
        <v>3675</v>
      </c>
      <c r="J775">
        <v>1160000</v>
      </c>
      <c r="K775">
        <v>15</v>
      </c>
      <c r="L775">
        <f>Tabla1_2[[#This Row],[SALARIO]]/30*Tabla1_2[[#This Row],[Dias Liquidados]]</f>
        <v>580000</v>
      </c>
      <c r="M775">
        <f>Tabla1_2[[#This Row],[SALARIO]]/100*14/2</f>
        <v>81200</v>
      </c>
      <c r="N775">
        <v>4</v>
      </c>
      <c r="O775">
        <f>Tabla1_2[[#This Row],[Salario t]]*Tabla1_2[[#This Row],['# de Salarios Minimos]]</f>
        <v>2320000</v>
      </c>
      <c r="P775">
        <f>Tabla1_2[[#This Row],[Salario t]]*12</f>
        <v>6960000</v>
      </c>
      <c r="Q775">
        <v>2</v>
      </c>
      <c r="R775">
        <v>2</v>
      </c>
      <c r="S775">
        <v>50000</v>
      </c>
      <c r="T775">
        <v>250000</v>
      </c>
      <c r="U775">
        <v>5000</v>
      </c>
      <c r="V775">
        <f>Tabla1_2[[#This Row],[SALARIO]]/100*8.4</f>
        <v>97440</v>
      </c>
      <c r="W775">
        <f>Tabla1_2[[#This Row],[Seguridad social]]/2</f>
        <v>48720</v>
      </c>
      <c r="X775">
        <f>Tabla1_2[[#This Row],[Seguridad social]]-Tabla1_2[[#This Row],[salud 4%]]</f>
        <v>48720</v>
      </c>
      <c r="Y775">
        <f>Tabla1_2[[#This Row],[Base Minima]]/30*4</f>
        <v>309333.33333333331</v>
      </c>
      <c r="Z775">
        <f>Tabla1_2[[#This Row],[Fondo de Empleados]]+Tabla1_2[[#This Row],[Seguridad social]]</f>
        <v>406773.33333333331</v>
      </c>
      <c r="AA775">
        <f>Tabla1_2[[#This Row],[SALARIO]]/100*1.4</f>
        <v>16239.999999999998</v>
      </c>
      <c r="AB775">
        <f>Tabla1_2[[#This Row],[Base Minima]]/15*1.5</f>
        <v>232000</v>
      </c>
      <c r="AC775">
        <v>0</v>
      </c>
      <c r="AD775">
        <v>0</v>
      </c>
      <c r="AE775">
        <f>Tabla1_2[[#This Row],[Salario t]]/100*2</f>
        <v>11600</v>
      </c>
      <c r="AF775">
        <f>Tabla1_2[[#This Row],[Censantias]]/100*5</f>
        <v>580</v>
      </c>
      <c r="AG775">
        <f>Tabla1_2[[#This Row],[SALARIO]]/30*2</f>
        <v>77333.333333333328</v>
      </c>
      <c r="AH775">
        <v>0</v>
      </c>
      <c r="AI775">
        <f>Tabla1_2[[#This Row],[Prima]]+Tabla1_2[[#This Row],[Censantias]]+Tabla1_2[[#This Row],[Base Minima]]+Tabla1_2[[#This Row],[Subsidio de Transporte]]</f>
        <v>2490133.3333333335</v>
      </c>
      <c r="AJ775">
        <f>Tabla1_2[[#This Row],[Pago Neto]]*24</f>
        <v>59763200</v>
      </c>
      <c r="AK775">
        <v>0</v>
      </c>
      <c r="AL775">
        <v>20000</v>
      </c>
      <c r="AM775">
        <v>15</v>
      </c>
    </row>
    <row r="776" spans="1:39" x14ac:dyDescent="0.35">
      <c r="A776" t="s">
        <v>5450</v>
      </c>
      <c r="B776" t="s">
        <v>782</v>
      </c>
      <c r="C776" s="1">
        <v>32007</v>
      </c>
      <c r="D776" t="s">
        <v>2364</v>
      </c>
      <c r="E776" t="s">
        <v>2365</v>
      </c>
      <c r="F776" t="s">
        <v>4450</v>
      </c>
      <c r="G776" t="s">
        <v>3453</v>
      </c>
      <c r="H776" s="1">
        <v>41001.930300925924</v>
      </c>
      <c r="I776" t="s">
        <v>3671</v>
      </c>
      <c r="J776">
        <v>1160000</v>
      </c>
      <c r="K776">
        <v>15</v>
      </c>
      <c r="L776">
        <f>Tabla1_2[[#This Row],[SALARIO]]/30*Tabla1_2[[#This Row],[Dias Liquidados]]</f>
        <v>580000</v>
      </c>
      <c r="M776">
        <f>Tabla1_2[[#This Row],[SALARIO]]/100*14/2</f>
        <v>81200</v>
      </c>
      <c r="N776">
        <v>4</v>
      </c>
      <c r="O776">
        <f>Tabla1_2[[#This Row],[Salario t]]*Tabla1_2[[#This Row],['# de Salarios Minimos]]</f>
        <v>2320000</v>
      </c>
      <c r="P776">
        <f>Tabla1_2[[#This Row],[Salario t]]*12</f>
        <v>6960000</v>
      </c>
      <c r="Q776">
        <v>2</v>
      </c>
      <c r="R776">
        <v>2</v>
      </c>
      <c r="S776">
        <v>50000</v>
      </c>
      <c r="T776">
        <v>250000</v>
      </c>
      <c r="U776">
        <v>5000</v>
      </c>
      <c r="V776">
        <f>Tabla1_2[[#This Row],[SALARIO]]/100*8.4</f>
        <v>97440</v>
      </c>
      <c r="W776">
        <f>Tabla1_2[[#This Row],[Seguridad social]]/2</f>
        <v>48720</v>
      </c>
      <c r="X776">
        <f>Tabla1_2[[#This Row],[Seguridad social]]-Tabla1_2[[#This Row],[salud 4%]]</f>
        <v>48720</v>
      </c>
      <c r="Y776">
        <f>Tabla1_2[[#This Row],[Base Minima]]/30*4</f>
        <v>309333.33333333331</v>
      </c>
      <c r="Z776">
        <f>Tabla1_2[[#This Row],[Fondo de Empleados]]+Tabla1_2[[#This Row],[Seguridad social]]</f>
        <v>406773.33333333331</v>
      </c>
      <c r="AA776">
        <f>Tabla1_2[[#This Row],[SALARIO]]/100*1.4</f>
        <v>16239.999999999998</v>
      </c>
      <c r="AB776">
        <f>Tabla1_2[[#This Row],[Base Minima]]/15*1.5</f>
        <v>232000</v>
      </c>
      <c r="AC776">
        <v>0</v>
      </c>
      <c r="AD776">
        <v>0</v>
      </c>
      <c r="AE776">
        <f>Tabla1_2[[#This Row],[Salario t]]/100*2</f>
        <v>11600</v>
      </c>
      <c r="AF776">
        <f>Tabla1_2[[#This Row],[Censantias]]/100*5</f>
        <v>580</v>
      </c>
      <c r="AG776">
        <f>Tabla1_2[[#This Row],[SALARIO]]/30*2</f>
        <v>77333.333333333328</v>
      </c>
      <c r="AH776">
        <v>0</v>
      </c>
      <c r="AI776">
        <f>Tabla1_2[[#This Row],[Prima]]+Tabla1_2[[#This Row],[Censantias]]+Tabla1_2[[#This Row],[Base Minima]]+Tabla1_2[[#This Row],[Subsidio de Transporte]]</f>
        <v>2490133.3333333335</v>
      </c>
      <c r="AJ776">
        <f>Tabla1_2[[#This Row],[Pago Neto]]*24</f>
        <v>59763200</v>
      </c>
      <c r="AK776">
        <v>0</v>
      </c>
      <c r="AL776">
        <v>20000</v>
      </c>
      <c r="AM776">
        <v>15</v>
      </c>
    </row>
    <row r="777" spans="1:39" x14ac:dyDescent="0.35">
      <c r="A777" t="s">
        <v>5451</v>
      </c>
      <c r="B777" t="s">
        <v>783</v>
      </c>
      <c r="C777" s="1">
        <v>32400</v>
      </c>
      <c r="D777" t="s">
        <v>2366</v>
      </c>
      <c r="E777" t="s">
        <v>2367</v>
      </c>
      <c r="F777" t="s">
        <v>4451</v>
      </c>
      <c r="G777" t="s">
        <v>3454</v>
      </c>
      <c r="H777" s="1">
        <v>44319.212546296294</v>
      </c>
      <c r="I777" t="s">
        <v>3673</v>
      </c>
      <c r="J777">
        <v>1160000</v>
      </c>
      <c r="K777">
        <v>15</v>
      </c>
      <c r="L777">
        <f>Tabla1_2[[#This Row],[SALARIO]]/30*Tabla1_2[[#This Row],[Dias Liquidados]]</f>
        <v>580000</v>
      </c>
      <c r="M777">
        <f>Tabla1_2[[#This Row],[SALARIO]]/100*14/2</f>
        <v>81200</v>
      </c>
      <c r="N777">
        <v>4</v>
      </c>
      <c r="O777">
        <f>Tabla1_2[[#This Row],[Salario t]]*Tabla1_2[[#This Row],['# de Salarios Minimos]]</f>
        <v>2320000</v>
      </c>
      <c r="P777">
        <f>Tabla1_2[[#This Row],[Salario t]]*12</f>
        <v>6960000</v>
      </c>
      <c r="Q777">
        <v>2</v>
      </c>
      <c r="R777">
        <v>2</v>
      </c>
      <c r="S777">
        <v>50000</v>
      </c>
      <c r="T777">
        <v>250000</v>
      </c>
      <c r="U777">
        <v>5000</v>
      </c>
      <c r="V777">
        <f>Tabla1_2[[#This Row],[SALARIO]]/100*8.4</f>
        <v>97440</v>
      </c>
      <c r="W777">
        <f>Tabla1_2[[#This Row],[Seguridad social]]/2</f>
        <v>48720</v>
      </c>
      <c r="X777">
        <f>Tabla1_2[[#This Row],[Seguridad social]]-Tabla1_2[[#This Row],[salud 4%]]</f>
        <v>48720</v>
      </c>
      <c r="Y777">
        <f>Tabla1_2[[#This Row],[Base Minima]]/30*4</f>
        <v>309333.33333333331</v>
      </c>
      <c r="Z777">
        <f>Tabla1_2[[#This Row],[Fondo de Empleados]]+Tabla1_2[[#This Row],[Seguridad social]]</f>
        <v>406773.33333333331</v>
      </c>
      <c r="AA777">
        <f>Tabla1_2[[#This Row],[SALARIO]]/100*1.4</f>
        <v>16239.999999999998</v>
      </c>
      <c r="AB777">
        <f>Tabla1_2[[#This Row],[Base Minima]]/15*1.5</f>
        <v>232000</v>
      </c>
      <c r="AC777">
        <v>0</v>
      </c>
      <c r="AD777">
        <v>0</v>
      </c>
      <c r="AE777">
        <f>Tabla1_2[[#This Row],[Salario t]]/100*2</f>
        <v>11600</v>
      </c>
      <c r="AF777">
        <f>Tabla1_2[[#This Row],[Censantias]]/100*5</f>
        <v>580</v>
      </c>
      <c r="AG777">
        <f>Tabla1_2[[#This Row],[SALARIO]]/30*2</f>
        <v>77333.333333333328</v>
      </c>
      <c r="AH777">
        <v>0</v>
      </c>
      <c r="AI777">
        <f>Tabla1_2[[#This Row],[Prima]]+Tabla1_2[[#This Row],[Censantias]]+Tabla1_2[[#This Row],[Base Minima]]+Tabla1_2[[#This Row],[Subsidio de Transporte]]</f>
        <v>2490133.3333333335</v>
      </c>
      <c r="AJ777">
        <f>Tabla1_2[[#This Row],[Pago Neto]]*24</f>
        <v>59763200</v>
      </c>
      <c r="AK777">
        <v>0</v>
      </c>
      <c r="AL777">
        <v>20000</v>
      </c>
      <c r="AM777">
        <v>15</v>
      </c>
    </row>
    <row r="778" spans="1:39" x14ac:dyDescent="0.35">
      <c r="A778" t="s">
        <v>5452</v>
      </c>
      <c r="B778" t="s">
        <v>784</v>
      </c>
      <c r="C778" s="1">
        <v>35884</v>
      </c>
      <c r="D778" t="s">
        <v>2368</v>
      </c>
      <c r="E778" t="s">
        <v>2369</v>
      </c>
      <c r="F778" t="s">
        <v>4452</v>
      </c>
      <c r="G778" t="s">
        <v>3455</v>
      </c>
      <c r="H778" s="1">
        <v>43702.71197916667</v>
      </c>
      <c r="I778" t="s">
        <v>3675</v>
      </c>
      <c r="J778">
        <v>1160000</v>
      </c>
      <c r="K778">
        <v>15</v>
      </c>
      <c r="L778">
        <f>Tabla1_2[[#This Row],[SALARIO]]/30*Tabla1_2[[#This Row],[Dias Liquidados]]</f>
        <v>580000</v>
      </c>
      <c r="M778">
        <f>Tabla1_2[[#This Row],[SALARIO]]/100*14/2</f>
        <v>81200</v>
      </c>
      <c r="N778">
        <v>5</v>
      </c>
      <c r="O778">
        <f>Tabla1_2[[#This Row],[Salario t]]*Tabla1_2[[#This Row],['# de Salarios Minimos]]</f>
        <v>2900000</v>
      </c>
      <c r="P778">
        <f>Tabla1_2[[#This Row],[Salario t]]*12</f>
        <v>6960000</v>
      </c>
      <c r="Q778">
        <v>2</v>
      </c>
      <c r="R778">
        <v>2</v>
      </c>
      <c r="S778">
        <v>50000</v>
      </c>
      <c r="T778">
        <v>250000</v>
      </c>
      <c r="U778">
        <v>5000</v>
      </c>
      <c r="V778">
        <f>Tabla1_2[[#This Row],[SALARIO]]/100*8.4</f>
        <v>97440</v>
      </c>
      <c r="W778">
        <f>Tabla1_2[[#This Row],[Seguridad social]]/2</f>
        <v>48720</v>
      </c>
      <c r="X778">
        <f>Tabla1_2[[#This Row],[Seguridad social]]-Tabla1_2[[#This Row],[salud 4%]]</f>
        <v>48720</v>
      </c>
      <c r="Y778">
        <f>Tabla1_2[[#This Row],[Base Minima]]/30*4</f>
        <v>386666.66666666669</v>
      </c>
      <c r="Z778">
        <f>Tabla1_2[[#This Row],[Fondo de Empleados]]+Tabla1_2[[#This Row],[Seguridad social]]</f>
        <v>484106.66666666669</v>
      </c>
      <c r="AA778">
        <f>Tabla1_2[[#This Row],[SALARIO]]/100*1.4</f>
        <v>16239.999999999998</v>
      </c>
      <c r="AB778">
        <f>Tabla1_2[[#This Row],[Base Minima]]/15*1.5</f>
        <v>290000</v>
      </c>
      <c r="AC778">
        <v>0</v>
      </c>
      <c r="AD778">
        <v>0</v>
      </c>
      <c r="AE778">
        <f>Tabla1_2[[#This Row],[Salario t]]/100*2</f>
        <v>11600</v>
      </c>
      <c r="AF778">
        <f>Tabla1_2[[#This Row],[Censantias]]/100*5</f>
        <v>580</v>
      </c>
      <c r="AG778">
        <f>Tabla1_2[[#This Row],[SALARIO]]/30*2</f>
        <v>77333.333333333328</v>
      </c>
      <c r="AH778">
        <v>0</v>
      </c>
      <c r="AI778">
        <f>Tabla1_2[[#This Row],[Prima]]+Tabla1_2[[#This Row],[Censantias]]+Tabla1_2[[#This Row],[Base Minima]]+Tabla1_2[[#This Row],[Subsidio de Transporte]]</f>
        <v>3070133.3333333335</v>
      </c>
      <c r="AJ778">
        <f>Tabla1_2[[#This Row],[Pago Neto]]*24</f>
        <v>73683200</v>
      </c>
      <c r="AK778">
        <v>0</v>
      </c>
      <c r="AL778">
        <v>20000</v>
      </c>
      <c r="AM778">
        <v>15</v>
      </c>
    </row>
    <row r="779" spans="1:39" x14ac:dyDescent="0.35">
      <c r="A779" t="s">
        <v>5453</v>
      </c>
      <c r="B779" t="s">
        <v>785</v>
      </c>
      <c r="C779" s="1">
        <v>34712</v>
      </c>
      <c r="D779" t="s">
        <v>2370</v>
      </c>
      <c r="E779" t="s">
        <v>2371</v>
      </c>
      <c r="F779" t="s">
        <v>4453</v>
      </c>
      <c r="G779" t="s">
        <v>3456</v>
      </c>
      <c r="H779" s="1">
        <v>41484.820277777777</v>
      </c>
      <c r="I779" t="s">
        <v>3675</v>
      </c>
      <c r="J779">
        <v>1160000</v>
      </c>
      <c r="K779">
        <v>15</v>
      </c>
      <c r="L779">
        <f>Tabla1_2[[#This Row],[SALARIO]]/30*Tabla1_2[[#This Row],[Dias Liquidados]]</f>
        <v>580000</v>
      </c>
      <c r="M779">
        <f>Tabla1_2[[#This Row],[SALARIO]]/100*14/2</f>
        <v>81200</v>
      </c>
      <c r="N779">
        <v>5</v>
      </c>
      <c r="O779">
        <f>Tabla1_2[[#This Row],[Salario t]]*Tabla1_2[[#This Row],['# de Salarios Minimos]]</f>
        <v>2900000</v>
      </c>
      <c r="P779">
        <f>Tabla1_2[[#This Row],[Salario t]]*12</f>
        <v>6960000</v>
      </c>
      <c r="Q779">
        <v>2</v>
      </c>
      <c r="R779">
        <v>2</v>
      </c>
      <c r="S779">
        <v>50000</v>
      </c>
      <c r="T779">
        <v>250000</v>
      </c>
      <c r="U779">
        <v>5000</v>
      </c>
      <c r="V779">
        <f>Tabla1_2[[#This Row],[SALARIO]]/100*8.4</f>
        <v>97440</v>
      </c>
      <c r="W779">
        <f>Tabla1_2[[#This Row],[Seguridad social]]/2</f>
        <v>48720</v>
      </c>
      <c r="X779">
        <f>Tabla1_2[[#This Row],[Seguridad social]]-Tabla1_2[[#This Row],[salud 4%]]</f>
        <v>48720</v>
      </c>
      <c r="Y779">
        <f>Tabla1_2[[#This Row],[Base Minima]]/30*4</f>
        <v>386666.66666666669</v>
      </c>
      <c r="Z779">
        <f>Tabla1_2[[#This Row],[Fondo de Empleados]]+Tabla1_2[[#This Row],[Seguridad social]]</f>
        <v>484106.66666666669</v>
      </c>
      <c r="AA779">
        <f>Tabla1_2[[#This Row],[SALARIO]]/100*1.4</f>
        <v>16239.999999999998</v>
      </c>
      <c r="AB779">
        <f>Tabla1_2[[#This Row],[Base Minima]]/15*1.5</f>
        <v>290000</v>
      </c>
      <c r="AC779">
        <v>0</v>
      </c>
      <c r="AD779">
        <v>0</v>
      </c>
      <c r="AE779">
        <f>Tabla1_2[[#This Row],[Salario t]]/100*2</f>
        <v>11600</v>
      </c>
      <c r="AF779">
        <f>Tabla1_2[[#This Row],[Censantias]]/100*5</f>
        <v>580</v>
      </c>
      <c r="AG779">
        <f>Tabla1_2[[#This Row],[SALARIO]]/30*2</f>
        <v>77333.333333333328</v>
      </c>
      <c r="AH779">
        <v>0</v>
      </c>
      <c r="AI779">
        <f>Tabla1_2[[#This Row],[Prima]]+Tabla1_2[[#This Row],[Censantias]]+Tabla1_2[[#This Row],[Base Minima]]+Tabla1_2[[#This Row],[Subsidio de Transporte]]</f>
        <v>3070133.3333333335</v>
      </c>
      <c r="AJ779">
        <f>Tabla1_2[[#This Row],[Pago Neto]]*24</f>
        <v>73683200</v>
      </c>
      <c r="AK779">
        <v>0</v>
      </c>
      <c r="AL779">
        <v>20000</v>
      </c>
      <c r="AM779">
        <v>15</v>
      </c>
    </row>
    <row r="780" spans="1:39" x14ac:dyDescent="0.35">
      <c r="A780" t="s">
        <v>5454</v>
      </c>
      <c r="B780" t="s">
        <v>786</v>
      </c>
      <c r="C780" s="1">
        <v>31959</v>
      </c>
      <c r="D780" t="s">
        <v>2372</v>
      </c>
      <c r="E780" t="s">
        <v>2373</v>
      </c>
      <c r="F780" t="s">
        <v>4454</v>
      </c>
      <c r="G780" t="s">
        <v>3457</v>
      </c>
      <c r="H780" s="1">
        <v>41534.801342592589</v>
      </c>
      <c r="I780" t="s">
        <v>3674</v>
      </c>
      <c r="J780">
        <v>1160000</v>
      </c>
      <c r="K780">
        <v>15</v>
      </c>
      <c r="L780">
        <f>Tabla1_2[[#This Row],[SALARIO]]/30*Tabla1_2[[#This Row],[Dias Liquidados]]</f>
        <v>580000</v>
      </c>
      <c r="M780">
        <f>Tabla1_2[[#This Row],[SALARIO]]/100*14/2</f>
        <v>81200</v>
      </c>
      <c r="N780">
        <v>6</v>
      </c>
      <c r="O780">
        <f>Tabla1_2[[#This Row],[Salario t]]*Tabla1_2[[#This Row],['# de Salarios Minimos]]</f>
        <v>3480000</v>
      </c>
      <c r="P780">
        <f>Tabla1_2[[#This Row],[Salario t]]*12</f>
        <v>6960000</v>
      </c>
      <c r="Q780">
        <v>2</v>
      </c>
      <c r="R780">
        <v>2</v>
      </c>
      <c r="S780">
        <v>50000</v>
      </c>
      <c r="T780">
        <v>250000</v>
      </c>
      <c r="U780">
        <v>5000</v>
      </c>
      <c r="V780">
        <f>Tabla1_2[[#This Row],[SALARIO]]/100*8.4</f>
        <v>97440</v>
      </c>
      <c r="W780">
        <f>Tabla1_2[[#This Row],[Seguridad social]]/2</f>
        <v>48720</v>
      </c>
      <c r="X780">
        <f>Tabla1_2[[#This Row],[Seguridad social]]-Tabla1_2[[#This Row],[salud 4%]]</f>
        <v>48720</v>
      </c>
      <c r="Y780">
        <f>Tabla1_2[[#This Row],[Base Minima]]/30*4</f>
        <v>464000</v>
      </c>
      <c r="Z780">
        <f>Tabla1_2[[#This Row],[Fondo de Empleados]]+Tabla1_2[[#This Row],[Seguridad social]]</f>
        <v>561440</v>
      </c>
      <c r="AA780">
        <f>Tabla1_2[[#This Row],[SALARIO]]/100*1.4</f>
        <v>16239.999999999998</v>
      </c>
      <c r="AB780">
        <f>Tabla1_2[[#This Row],[Base Minima]]/15*1.5</f>
        <v>348000</v>
      </c>
      <c r="AC780">
        <v>0</v>
      </c>
      <c r="AD780">
        <v>0</v>
      </c>
      <c r="AE780">
        <f>Tabla1_2[[#This Row],[Salario t]]/100*2</f>
        <v>11600</v>
      </c>
      <c r="AF780">
        <f>Tabla1_2[[#This Row],[Censantias]]/100*5</f>
        <v>580</v>
      </c>
      <c r="AG780">
        <f>Tabla1_2[[#This Row],[SALARIO]]/30*2</f>
        <v>77333.333333333328</v>
      </c>
      <c r="AH780">
        <v>0</v>
      </c>
      <c r="AI780">
        <f>Tabla1_2[[#This Row],[Prima]]+Tabla1_2[[#This Row],[Censantias]]+Tabla1_2[[#This Row],[Base Minima]]+Tabla1_2[[#This Row],[Subsidio de Transporte]]</f>
        <v>3650133.3333333335</v>
      </c>
      <c r="AJ780">
        <f>Tabla1_2[[#This Row],[Pago Neto]]*24</f>
        <v>87603200</v>
      </c>
      <c r="AK780">
        <v>0</v>
      </c>
      <c r="AL780">
        <v>20000</v>
      </c>
      <c r="AM780">
        <v>15</v>
      </c>
    </row>
    <row r="781" spans="1:39" x14ac:dyDescent="0.35">
      <c r="A781" t="s">
        <v>5455</v>
      </c>
      <c r="B781" t="s">
        <v>787</v>
      </c>
      <c r="C781" s="1">
        <v>36265</v>
      </c>
      <c r="D781" t="s">
        <v>2374</v>
      </c>
      <c r="E781" t="s">
        <v>2375</v>
      </c>
      <c r="F781" t="s">
        <v>4455</v>
      </c>
      <c r="G781" t="s">
        <v>3458</v>
      </c>
      <c r="H781" s="1">
        <v>44308.210914351854</v>
      </c>
      <c r="I781" t="s">
        <v>3673</v>
      </c>
      <c r="J781">
        <v>1160000</v>
      </c>
      <c r="K781">
        <v>15</v>
      </c>
      <c r="L781">
        <f>Tabla1_2[[#This Row],[SALARIO]]/30*Tabla1_2[[#This Row],[Dias Liquidados]]</f>
        <v>580000</v>
      </c>
      <c r="M781">
        <f>Tabla1_2[[#This Row],[SALARIO]]/100*14/2</f>
        <v>81200</v>
      </c>
      <c r="N781">
        <v>6</v>
      </c>
      <c r="O781">
        <f>Tabla1_2[[#This Row],[Salario t]]*Tabla1_2[[#This Row],['# de Salarios Minimos]]</f>
        <v>3480000</v>
      </c>
      <c r="P781">
        <f>Tabla1_2[[#This Row],[Salario t]]*12</f>
        <v>6960000</v>
      </c>
      <c r="Q781">
        <v>2</v>
      </c>
      <c r="R781">
        <v>2</v>
      </c>
      <c r="S781">
        <v>50000</v>
      </c>
      <c r="T781">
        <v>250000</v>
      </c>
      <c r="U781">
        <v>5000</v>
      </c>
      <c r="V781">
        <f>Tabla1_2[[#This Row],[SALARIO]]/100*8.4</f>
        <v>97440</v>
      </c>
      <c r="W781">
        <f>Tabla1_2[[#This Row],[Seguridad social]]/2</f>
        <v>48720</v>
      </c>
      <c r="X781">
        <f>Tabla1_2[[#This Row],[Seguridad social]]-Tabla1_2[[#This Row],[salud 4%]]</f>
        <v>48720</v>
      </c>
      <c r="Y781">
        <f>Tabla1_2[[#This Row],[Base Minima]]/30*4</f>
        <v>464000</v>
      </c>
      <c r="Z781">
        <f>Tabla1_2[[#This Row],[Fondo de Empleados]]+Tabla1_2[[#This Row],[Seguridad social]]</f>
        <v>561440</v>
      </c>
      <c r="AA781">
        <f>Tabla1_2[[#This Row],[SALARIO]]/100*1.4</f>
        <v>16239.999999999998</v>
      </c>
      <c r="AB781">
        <f>Tabla1_2[[#This Row],[Base Minima]]/15*1.5</f>
        <v>348000</v>
      </c>
      <c r="AC781">
        <v>0</v>
      </c>
      <c r="AD781">
        <v>0</v>
      </c>
      <c r="AE781">
        <f>Tabla1_2[[#This Row],[Salario t]]/100*2</f>
        <v>11600</v>
      </c>
      <c r="AF781">
        <f>Tabla1_2[[#This Row],[Censantias]]/100*5</f>
        <v>580</v>
      </c>
      <c r="AG781">
        <f>Tabla1_2[[#This Row],[SALARIO]]/30*2</f>
        <v>77333.333333333328</v>
      </c>
      <c r="AH781">
        <v>0</v>
      </c>
      <c r="AI781">
        <f>Tabla1_2[[#This Row],[Prima]]+Tabla1_2[[#This Row],[Censantias]]+Tabla1_2[[#This Row],[Base Minima]]+Tabla1_2[[#This Row],[Subsidio de Transporte]]</f>
        <v>3650133.3333333335</v>
      </c>
      <c r="AJ781">
        <f>Tabla1_2[[#This Row],[Pago Neto]]*24</f>
        <v>87603200</v>
      </c>
      <c r="AK781">
        <v>0</v>
      </c>
      <c r="AL781">
        <v>20000</v>
      </c>
      <c r="AM781">
        <v>15</v>
      </c>
    </row>
    <row r="782" spans="1:39" x14ac:dyDescent="0.35">
      <c r="A782" t="s">
        <v>5456</v>
      </c>
      <c r="B782" t="s">
        <v>788</v>
      </c>
      <c r="C782" s="1">
        <v>35295</v>
      </c>
      <c r="D782" t="s">
        <v>2376</v>
      </c>
      <c r="E782" t="s">
        <v>2377</v>
      </c>
      <c r="F782" t="s">
        <v>4456</v>
      </c>
      <c r="G782" t="s">
        <v>3459</v>
      </c>
      <c r="H782" s="1">
        <v>44268.747118055559</v>
      </c>
      <c r="I782" t="s">
        <v>3672</v>
      </c>
      <c r="J782">
        <v>1160000</v>
      </c>
      <c r="K782">
        <v>15</v>
      </c>
      <c r="L782">
        <f>Tabla1_2[[#This Row],[SALARIO]]/30*Tabla1_2[[#This Row],[Dias Liquidados]]</f>
        <v>580000</v>
      </c>
      <c r="M782">
        <f>Tabla1_2[[#This Row],[SALARIO]]/100*14/2</f>
        <v>81200</v>
      </c>
      <c r="N782">
        <v>4</v>
      </c>
      <c r="O782">
        <f>Tabla1_2[[#This Row],[Salario t]]*Tabla1_2[[#This Row],['# de Salarios Minimos]]</f>
        <v>2320000</v>
      </c>
      <c r="P782">
        <f>Tabla1_2[[#This Row],[Salario t]]*12</f>
        <v>6960000</v>
      </c>
      <c r="Q782">
        <v>2</v>
      </c>
      <c r="R782">
        <v>2</v>
      </c>
      <c r="S782">
        <v>50000</v>
      </c>
      <c r="T782">
        <v>250000</v>
      </c>
      <c r="U782">
        <v>5000</v>
      </c>
      <c r="V782">
        <f>Tabla1_2[[#This Row],[SALARIO]]/100*8.4</f>
        <v>97440</v>
      </c>
      <c r="W782">
        <f>Tabla1_2[[#This Row],[Seguridad social]]/2</f>
        <v>48720</v>
      </c>
      <c r="X782">
        <f>Tabla1_2[[#This Row],[Seguridad social]]-Tabla1_2[[#This Row],[salud 4%]]</f>
        <v>48720</v>
      </c>
      <c r="Y782">
        <f>Tabla1_2[[#This Row],[Base Minima]]/30*4</f>
        <v>309333.33333333331</v>
      </c>
      <c r="Z782">
        <f>Tabla1_2[[#This Row],[Fondo de Empleados]]+Tabla1_2[[#This Row],[Seguridad social]]</f>
        <v>406773.33333333331</v>
      </c>
      <c r="AA782">
        <f>Tabla1_2[[#This Row],[SALARIO]]/100*1.4</f>
        <v>16239.999999999998</v>
      </c>
      <c r="AB782">
        <f>Tabla1_2[[#This Row],[Base Minima]]/15*1.5</f>
        <v>232000</v>
      </c>
      <c r="AC782">
        <v>0</v>
      </c>
      <c r="AD782">
        <v>0</v>
      </c>
      <c r="AE782">
        <f>Tabla1_2[[#This Row],[Salario t]]/100*2</f>
        <v>11600</v>
      </c>
      <c r="AF782">
        <f>Tabla1_2[[#This Row],[Censantias]]/100*5</f>
        <v>580</v>
      </c>
      <c r="AG782">
        <f>Tabla1_2[[#This Row],[SALARIO]]/30*2</f>
        <v>77333.333333333328</v>
      </c>
      <c r="AH782">
        <v>0</v>
      </c>
      <c r="AI782">
        <f>Tabla1_2[[#This Row],[Prima]]+Tabla1_2[[#This Row],[Censantias]]+Tabla1_2[[#This Row],[Base Minima]]+Tabla1_2[[#This Row],[Subsidio de Transporte]]</f>
        <v>2490133.3333333335</v>
      </c>
      <c r="AJ782">
        <f>Tabla1_2[[#This Row],[Pago Neto]]*24</f>
        <v>59763200</v>
      </c>
      <c r="AK782">
        <v>0</v>
      </c>
      <c r="AL782">
        <v>20000</v>
      </c>
      <c r="AM782">
        <v>15</v>
      </c>
    </row>
    <row r="783" spans="1:39" x14ac:dyDescent="0.35">
      <c r="A783" t="s">
        <v>5457</v>
      </c>
      <c r="B783" t="s">
        <v>789</v>
      </c>
      <c r="C783" s="1">
        <v>36307</v>
      </c>
      <c r="D783" t="s">
        <v>2378</v>
      </c>
      <c r="E783" t="s">
        <v>2379</v>
      </c>
      <c r="F783" t="s">
        <v>4457</v>
      </c>
      <c r="G783" t="s">
        <v>3460</v>
      </c>
      <c r="H783" s="1">
        <v>42010.661712962959</v>
      </c>
      <c r="I783" t="s">
        <v>3672</v>
      </c>
      <c r="J783">
        <v>1160000</v>
      </c>
      <c r="K783">
        <v>15</v>
      </c>
      <c r="L783">
        <f>Tabla1_2[[#This Row],[SALARIO]]/30*Tabla1_2[[#This Row],[Dias Liquidados]]</f>
        <v>580000</v>
      </c>
      <c r="M783">
        <f>Tabla1_2[[#This Row],[SALARIO]]/100*14/2</f>
        <v>81200</v>
      </c>
      <c r="N783">
        <v>4</v>
      </c>
      <c r="O783">
        <f>Tabla1_2[[#This Row],[Salario t]]*Tabla1_2[[#This Row],['# de Salarios Minimos]]</f>
        <v>2320000</v>
      </c>
      <c r="P783">
        <f>Tabla1_2[[#This Row],[Salario t]]*12</f>
        <v>6960000</v>
      </c>
      <c r="Q783">
        <v>2</v>
      </c>
      <c r="R783">
        <v>2</v>
      </c>
      <c r="S783">
        <v>50000</v>
      </c>
      <c r="T783">
        <v>250000</v>
      </c>
      <c r="U783">
        <v>5000</v>
      </c>
      <c r="V783">
        <f>Tabla1_2[[#This Row],[SALARIO]]/100*8.4</f>
        <v>97440</v>
      </c>
      <c r="W783">
        <f>Tabla1_2[[#This Row],[Seguridad social]]/2</f>
        <v>48720</v>
      </c>
      <c r="X783">
        <f>Tabla1_2[[#This Row],[Seguridad social]]-Tabla1_2[[#This Row],[salud 4%]]</f>
        <v>48720</v>
      </c>
      <c r="Y783">
        <f>Tabla1_2[[#This Row],[Base Minima]]/30*4</f>
        <v>309333.33333333331</v>
      </c>
      <c r="Z783">
        <f>Tabla1_2[[#This Row],[Fondo de Empleados]]+Tabla1_2[[#This Row],[Seguridad social]]</f>
        <v>406773.33333333331</v>
      </c>
      <c r="AA783">
        <f>Tabla1_2[[#This Row],[SALARIO]]/100*1.4</f>
        <v>16239.999999999998</v>
      </c>
      <c r="AB783">
        <f>Tabla1_2[[#This Row],[Base Minima]]/15*1.5</f>
        <v>232000</v>
      </c>
      <c r="AC783">
        <v>0</v>
      </c>
      <c r="AD783">
        <v>0</v>
      </c>
      <c r="AE783">
        <f>Tabla1_2[[#This Row],[Salario t]]/100*2</f>
        <v>11600</v>
      </c>
      <c r="AF783">
        <f>Tabla1_2[[#This Row],[Censantias]]/100*5</f>
        <v>580</v>
      </c>
      <c r="AG783">
        <f>Tabla1_2[[#This Row],[SALARIO]]/30*2</f>
        <v>77333.333333333328</v>
      </c>
      <c r="AH783">
        <v>0</v>
      </c>
      <c r="AI783">
        <f>Tabla1_2[[#This Row],[Prima]]+Tabla1_2[[#This Row],[Censantias]]+Tabla1_2[[#This Row],[Base Minima]]+Tabla1_2[[#This Row],[Subsidio de Transporte]]</f>
        <v>2490133.3333333335</v>
      </c>
      <c r="AJ783">
        <f>Tabla1_2[[#This Row],[Pago Neto]]*24</f>
        <v>59763200</v>
      </c>
      <c r="AK783">
        <v>0</v>
      </c>
      <c r="AL783">
        <v>20000</v>
      </c>
      <c r="AM783">
        <v>15</v>
      </c>
    </row>
    <row r="784" spans="1:39" x14ac:dyDescent="0.35">
      <c r="A784" t="s">
        <v>5458</v>
      </c>
      <c r="B784" t="s">
        <v>790</v>
      </c>
      <c r="C784" s="1">
        <v>30703</v>
      </c>
      <c r="D784" t="s">
        <v>2380</v>
      </c>
      <c r="E784" t="s">
        <v>2381</v>
      </c>
      <c r="F784" t="s">
        <v>4458</v>
      </c>
      <c r="G784" t="s">
        <v>3461</v>
      </c>
      <c r="H784" s="1">
        <v>40769.972812499997</v>
      </c>
      <c r="I784" t="s">
        <v>3675</v>
      </c>
      <c r="J784">
        <v>1160000</v>
      </c>
      <c r="K784">
        <v>15</v>
      </c>
      <c r="L784">
        <f>Tabla1_2[[#This Row],[SALARIO]]/30*Tabla1_2[[#This Row],[Dias Liquidados]]</f>
        <v>580000</v>
      </c>
      <c r="M784">
        <f>Tabla1_2[[#This Row],[SALARIO]]/100*14/2</f>
        <v>81200</v>
      </c>
      <c r="N784">
        <v>5</v>
      </c>
      <c r="O784">
        <f>Tabla1_2[[#This Row],[Salario t]]*Tabla1_2[[#This Row],['# de Salarios Minimos]]</f>
        <v>2900000</v>
      </c>
      <c r="P784">
        <f>Tabla1_2[[#This Row],[Salario t]]*12</f>
        <v>6960000</v>
      </c>
      <c r="Q784">
        <v>2</v>
      </c>
      <c r="R784">
        <v>2</v>
      </c>
      <c r="S784">
        <v>50000</v>
      </c>
      <c r="T784">
        <v>250000</v>
      </c>
      <c r="U784">
        <v>5000</v>
      </c>
      <c r="V784">
        <f>Tabla1_2[[#This Row],[SALARIO]]/100*8.4</f>
        <v>97440</v>
      </c>
      <c r="W784">
        <f>Tabla1_2[[#This Row],[Seguridad social]]/2</f>
        <v>48720</v>
      </c>
      <c r="X784">
        <f>Tabla1_2[[#This Row],[Seguridad social]]-Tabla1_2[[#This Row],[salud 4%]]</f>
        <v>48720</v>
      </c>
      <c r="Y784">
        <f>Tabla1_2[[#This Row],[Base Minima]]/30*4</f>
        <v>386666.66666666669</v>
      </c>
      <c r="Z784">
        <f>Tabla1_2[[#This Row],[Fondo de Empleados]]+Tabla1_2[[#This Row],[Seguridad social]]</f>
        <v>484106.66666666669</v>
      </c>
      <c r="AA784">
        <f>Tabla1_2[[#This Row],[SALARIO]]/100*1.4</f>
        <v>16239.999999999998</v>
      </c>
      <c r="AB784">
        <f>Tabla1_2[[#This Row],[Base Minima]]/15*1.5</f>
        <v>290000</v>
      </c>
      <c r="AC784">
        <v>0</v>
      </c>
      <c r="AD784">
        <v>0</v>
      </c>
      <c r="AE784">
        <f>Tabla1_2[[#This Row],[Salario t]]/100*2</f>
        <v>11600</v>
      </c>
      <c r="AF784">
        <f>Tabla1_2[[#This Row],[Censantias]]/100*5</f>
        <v>580</v>
      </c>
      <c r="AG784">
        <f>Tabla1_2[[#This Row],[SALARIO]]/30*2</f>
        <v>77333.333333333328</v>
      </c>
      <c r="AH784">
        <v>0</v>
      </c>
      <c r="AI784">
        <f>Tabla1_2[[#This Row],[Prima]]+Tabla1_2[[#This Row],[Censantias]]+Tabla1_2[[#This Row],[Base Minima]]+Tabla1_2[[#This Row],[Subsidio de Transporte]]</f>
        <v>3070133.3333333335</v>
      </c>
      <c r="AJ784">
        <f>Tabla1_2[[#This Row],[Pago Neto]]*24</f>
        <v>73683200</v>
      </c>
      <c r="AK784">
        <v>0</v>
      </c>
      <c r="AL784">
        <v>20000</v>
      </c>
      <c r="AM784">
        <v>15</v>
      </c>
    </row>
    <row r="785" spans="1:39" x14ac:dyDescent="0.35">
      <c r="A785" t="s">
        <v>5459</v>
      </c>
      <c r="B785" t="s">
        <v>791</v>
      </c>
      <c r="C785" s="1">
        <v>30673</v>
      </c>
      <c r="D785" t="s">
        <v>2382</v>
      </c>
      <c r="E785" t="s">
        <v>2383</v>
      </c>
      <c r="F785" t="s">
        <v>4459</v>
      </c>
      <c r="G785" t="s">
        <v>3462</v>
      </c>
      <c r="H785" s="1">
        <v>40267.126203703701</v>
      </c>
      <c r="I785" t="s">
        <v>3675</v>
      </c>
      <c r="J785">
        <v>1160000</v>
      </c>
      <c r="K785">
        <v>15</v>
      </c>
      <c r="L785">
        <f>Tabla1_2[[#This Row],[SALARIO]]/30*Tabla1_2[[#This Row],[Dias Liquidados]]</f>
        <v>580000</v>
      </c>
      <c r="M785">
        <f>Tabla1_2[[#This Row],[SALARIO]]/100*14/2</f>
        <v>81200</v>
      </c>
      <c r="N785">
        <v>5</v>
      </c>
      <c r="O785">
        <f>Tabla1_2[[#This Row],[Salario t]]*Tabla1_2[[#This Row],['# de Salarios Minimos]]</f>
        <v>2900000</v>
      </c>
      <c r="P785">
        <f>Tabla1_2[[#This Row],[Salario t]]*12</f>
        <v>6960000</v>
      </c>
      <c r="Q785">
        <v>2</v>
      </c>
      <c r="R785">
        <v>2</v>
      </c>
      <c r="S785">
        <v>50000</v>
      </c>
      <c r="T785">
        <v>250000</v>
      </c>
      <c r="U785">
        <v>5000</v>
      </c>
      <c r="V785">
        <f>Tabla1_2[[#This Row],[SALARIO]]/100*8.4</f>
        <v>97440</v>
      </c>
      <c r="W785">
        <f>Tabla1_2[[#This Row],[Seguridad social]]/2</f>
        <v>48720</v>
      </c>
      <c r="X785">
        <f>Tabla1_2[[#This Row],[Seguridad social]]-Tabla1_2[[#This Row],[salud 4%]]</f>
        <v>48720</v>
      </c>
      <c r="Y785">
        <f>Tabla1_2[[#This Row],[Base Minima]]/30*4</f>
        <v>386666.66666666669</v>
      </c>
      <c r="Z785">
        <f>Tabla1_2[[#This Row],[Fondo de Empleados]]+Tabla1_2[[#This Row],[Seguridad social]]</f>
        <v>484106.66666666669</v>
      </c>
      <c r="AA785">
        <f>Tabla1_2[[#This Row],[SALARIO]]/100*1.4</f>
        <v>16239.999999999998</v>
      </c>
      <c r="AB785">
        <f>Tabla1_2[[#This Row],[Base Minima]]/15*1.5</f>
        <v>290000</v>
      </c>
      <c r="AC785">
        <v>0</v>
      </c>
      <c r="AD785">
        <v>0</v>
      </c>
      <c r="AE785">
        <f>Tabla1_2[[#This Row],[Salario t]]/100*2</f>
        <v>11600</v>
      </c>
      <c r="AF785">
        <f>Tabla1_2[[#This Row],[Censantias]]/100*5</f>
        <v>580</v>
      </c>
      <c r="AG785">
        <f>Tabla1_2[[#This Row],[SALARIO]]/30*2</f>
        <v>77333.333333333328</v>
      </c>
      <c r="AH785">
        <v>0</v>
      </c>
      <c r="AI785">
        <f>Tabla1_2[[#This Row],[Prima]]+Tabla1_2[[#This Row],[Censantias]]+Tabla1_2[[#This Row],[Base Minima]]+Tabla1_2[[#This Row],[Subsidio de Transporte]]</f>
        <v>3070133.3333333335</v>
      </c>
      <c r="AJ785">
        <f>Tabla1_2[[#This Row],[Pago Neto]]*24</f>
        <v>73683200</v>
      </c>
      <c r="AK785">
        <v>0</v>
      </c>
      <c r="AL785">
        <v>20000</v>
      </c>
      <c r="AM785">
        <v>15</v>
      </c>
    </row>
    <row r="786" spans="1:39" x14ac:dyDescent="0.35">
      <c r="A786" t="s">
        <v>5460</v>
      </c>
      <c r="B786" t="s">
        <v>792</v>
      </c>
      <c r="C786" s="1">
        <v>28967</v>
      </c>
      <c r="D786" t="s">
        <v>2384</v>
      </c>
      <c r="E786" t="s">
        <v>2385</v>
      </c>
      <c r="F786" t="s">
        <v>4460</v>
      </c>
      <c r="G786" t="s">
        <v>3463</v>
      </c>
      <c r="H786" s="1">
        <v>43781.870729166665</v>
      </c>
      <c r="I786" t="s">
        <v>3672</v>
      </c>
      <c r="J786">
        <v>1160000</v>
      </c>
      <c r="K786">
        <v>15</v>
      </c>
      <c r="L786">
        <f>Tabla1_2[[#This Row],[SALARIO]]/30*Tabla1_2[[#This Row],[Dias Liquidados]]</f>
        <v>580000</v>
      </c>
      <c r="M786">
        <f>Tabla1_2[[#This Row],[SALARIO]]/100*14/2</f>
        <v>81200</v>
      </c>
      <c r="N786">
        <v>6</v>
      </c>
      <c r="O786">
        <f>Tabla1_2[[#This Row],[Salario t]]*Tabla1_2[[#This Row],['# de Salarios Minimos]]</f>
        <v>3480000</v>
      </c>
      <c r="P786">
        <f>Tabla1_2[[#This Row],[Salario t]]*12</f>
        <v>6960000</v>
      </c>
      <c r="Q786">
        <v>2</v>
      </c>
      <c r="R786">
        <v>2</v>
      </c>
      <c r="S786">
        <v>50000</v>
      </c>
      <c r="T786">
        <v>250000</v>
      </c>
      <c r="U786">
        <v>5000</v>
      </c>
      <c r="V786">
        <f>Tabla1_2[[#This Row],[SALARIO]]/100*8.4</f>
        <v>97440</v>
      </c>
      <c r="W786">
        <f>Tabla1_2[[#This Row],[Seguridad social]]/2</f>
        <v>48720</v>
      </c>
      <c r="X786">
        <f>Tabla1_2[[#This Row],[Seguridad social]]-Tabla1_2[[#This Row],[salud 4%]]</f>
        <v>48720</v>
      </c>
      <c r="Y786">
        <f>Tabla1_2[[#This Row],[Base Minima]]/30*4</f>
        <v>464000</v>
      </c>
      <c r="Z786">
        <f>Tabla1_2[[#This Row],[Fondo de Empleados]]+Tabla1_2[[#This Row],[Seguridad social]]</f>
        <v>561440</v>
      </c>
      <c r="AA786">
        <f>Tabla1_2[[#This Row],[SALARIO]]/100*1.4</f>
        <v>16239.999999999998</v>
      </c>
      <c r="AB786">
        <f>Tabla1_2[[#This Row],[Base Minima]]/15*1.5</f>
        <v>348000</v>
      </c>
      <c r="AC786">
        <v>0</v>
      </c>
      <c r="AD786">
        <v>0</v>
      </c>
      <c r="AE786">
        <f>Tabla1_2[[#This Row],[Salario t]]/100*2</f>
        <v>11600</v>
      </c>
      <c r="AF786">
        <f>Tabla1_2[[#This Row],[Censantias]]/100*5</f>
        <v>580</v>
      </c>
      <c r="AG786">
        <f>Tabla1_2[[#This Row],[SALARIO]]/30*2</f>
        <v>77333.333333333328</v>
      </c>
      <c r="AH786">
        <v>0</v>
      </c>
      <c r="AI786">
        <f>Tabla1_2[[#This Row],[Prima]]+Tabla1_2[[#This Row],[Censantias]]+Tabla1_2[[#This Row],[Base Minima]]+Tabla1_2[[#This Row],[Subsidio de Transporte]]</f>
        <v>3650133.3333333335</v>
      </c>
      <c r="AJ786">
        <f>Tabla1_2[[#This Row],[Pago Neto]]*24</f>
        <v>87603200</v>
      </c>
      <c r="AK786">
        <v>0</v>
      </c>
      <c r="AL786">
        <v>20000</v>
      </c>
      <c r="AM786">
        <v>15</v>
      </c>
    </row>
    <row r="787" spans="1:39" x14ac:dyDescent="0.35">
      <c r="A787" t="s">
        <v>5461</v>
      </c>
      <c r="B787" t="s">
        <v>793</v>
      </c>
      <c r="C787" s="1">
        <v>33032</v>
      </c>
      <c r="D787" t="s">
        <v>2386</v>
      </c>
      <c r="E787" t="s">
        <v>2387</v>
      </c>
      <c r="F787" t="s">
        <v>4461</v>
      </c>
      <c r="G787" t="s">
        <v>3464</v>
      </c>
      <c r="H787" s="1">
        <v>40600.060335648152</v>
      </c>
      <c r="I787" t="s">
        <v>3674</v>
      </c>
      <c r="J787">
        <v>1160000</v>
      </c>
      <c r="K787">
        <v>15</v>
      </c>
      <c r="L787">
        <f>Tabla1_2[[#This Row],[SALARIO]]/30*Tabla1_2[[#This Row],[Dias Liquidados]]</f>
        <v>580000</v>
      </c>
      <c r="M787">
        <f>Tabla1_2[[#This Row],[SALARIO]]/100*14/2</f>
        <v>81200</v>
      </c>
      <c r="N787">
        <v>6</v>
      </c>
      <c r="O787">
        <f>Tabla1_2[[#This Row],[Salario t]]*Tabla1_2[[#This Row],['# de Salarios Minimos]]</f>
        <v>3480000</v>
      </c>
      <c r="P787">
        <f>Tabla1_2[[#This Row],[Salario t]]*12</f>
        <v>6960000</v>
      </c>
      <c r="Q787">
        <v>2</v>
      </c>
      <c r="R787">
        <v>2</v>
      </c>
      <c r="S787">
        <v>50000</v>
      </c>
      <c r="T787">
        <v>250000</v>
      </c>
      <c r="U787">
        <v>5000</v>
      </c>
      <c r="V787">
        <f>Tabla1_2[[#This Row],[SALARIO]]/100*8.4</f>
        <v>97440</v>
      </c>
      <c r="W787">
        <f>Tabla1_2[[#This Row],[Seguridad social]]/2</f>
        <v>48720</v>
      </c>
      <c r="X787">
        <f>Tabla1_2[[#This Row],[Seguridad social]]-Tabla1_2[[#This Row],[salud 4%]]</f>
        <v>48720</v>
      </c>
      <c r="Y787">
        <f>Tabla1_2[[#This Row],[Base Minima]]/30*4</f>
        <v>464000</v>
      </c>
      <c r="Z787">
        <f>Tabla1_2[[#This Row],[Fondo de Empleados]]+Tabla1_2[[#This Row],[Seguridad social]]</f>
        <v>561440</v>
      </c>
      <c r="AA787">
        <f>Tabla1_2[[#This Row],[SALARIO]]/100*1.4</f>
        <v>16239.999999999998</v>
      </c>
      <c r="AB787">
        <f>Tabla1_2[[#This Row],[Base Minima]]/15*1.5</f>
        <v>348000</v>
      </c>
      <c r="AC787">
        <v>0</v>
      </c>
      <c r="AD787">
        <v>0</v>
      </c>
      <c r="AE787">
        <f>Tabla1_2[[#This Row],[Salario t]]/100*2</f>
        <v>11600</v>
      </c>
      <c r="AF787">
        <f>Tabla1_2[[#This Row],[Censantias]]/100*5</f>
        <v>580</v>
      </c>
      <c r="AG787">
        <f>Tabla1_2[[#This Row],[SALARIO]]/30*2</f>
        <v>77333.333333333328</v>
      </c>
      <c r="AH787">
        <v>0</v>
      </c>
      <c r="AI787">
        <f>Tabla1_2[[#This Row],[Prima]]+Tabla1_2[[#This Row],[Censantias]]+Tabla1_2[[#This Row],[Base Minima]]+Tabla1_2[[#This Row],[Subsidio de Transporte]]</f>
        <v>3650133.3333333335</v>
      </c>
      <c r="AJ787">
        <f>Tabla1_2[[#This Row],[Pago Neto]]*24</f>
        <v>87603200</v>
      </c>
      <c r="AK787">
        <v>0</v>
      </c>
      <c r="AL787">
        <v>20000</v>
      </c>
      <c r="AM787">
        <v>15</v>
      </c>
    </row>
    <row r="788" spans="1:39" x14ac:dyDescent="0.35">
      <c r="A788" t="s">
        <v>5462</v>
      </c>
      <c r="B788" t="s">
        <v>794</v>
      </c>
      <c r="C788" s="1">
        <v>29676</v>
      </c>
      <c r="D788" t="s">
        <v>2388</v>
      </c>
      <c r="E788" t="s">
        <v>2389</v>
      </c>
      <c r="F788" t="s">
        <v>4462</v>
      </c>
      <c r="G788" t="s">
        <v>3465</v>
      </c>
      <c r="H788" s="1">
        <v>44184.774097222224</v>
      </c>
      <c r="I788" t="s">
        <v>3674</v>
      </c>
      <c r="J788">
        <v>1160000</v>
      </c>
      <c r="K788">
        <v>15</v>
      </c>
      <c r="L788">
        <f>Tabla1_2[[#This Row],[SALARIO]]/30*Tabla1_2[[#This Row],[Dias Liquidados]]</f>
        <v>580000</v>
      </c>
      <c r="M788">
        <f>Tabla1_2[[#This Row],[SALARIO]]/100*14/2</f>
        <v>81200</v>
      </c>
      <c r="N788">
        <v>1</v>
      </c>
      <c r="O788">
        <f>Tabla1_2[[#This Row],[Salario t]]*Tabla1_2[[#This Row],['# de Salarios Minimos]]</f>
        <v>580000</v>
      </c>
      <c r="P788">
        <f>Tabla1_2[[#This Row],[Salario t]]*12</f>
        <v>6960000</v>
      </c>
      <c r="Q788">
        <v>2</v>
      </c>
      <c r="R788">
        <v>2</v>
      </c>
      <c r="S788">
        <v>50000</v>
      </c>
      <c r="T788">
        <v>250000</v>
      </c>
      <c r="U788">
        <v>5000</v>
      </c>
      <c r="V788">
        <f>Tabla1_2[[#This Row],[SALARIO]]/100*8.4</f>
        <v>97440</v>
      </c>
      <c r="W788">
        <f>Tabla1_2[[#This Row],[Seguridad social]]/2</f>
        <v>48720</v>
      </c>
      <c r="X788">
        <f>Tabla1_2[[#This Row],[Seguridad social]]-Tabla1_2[[#This Row],[salud 4%]]</f>
        <v>48720</v>
      </c>
      <c r="Y788">
        <f>Tabla1_2[[#This Row],[Base Minima]]/30*4</f>
        <v>77333.333333333328</v>
      </c>
      <c r="Z788">
        <f>Tabla1_2[[#This Row],[Fondo de Empleados]]+Tabla1_2[[#This Row],[Seguridad social]]</f>
        <v>174773.33333333331</v>
      </c>
      <c r="AA788">
        <f>Tabla1_2[[#This Row],[SALARIO]]/100*1.4</f>
        <v>16239.999999999998</v>
      </c>
      <c r="AB788">
        <f>Tabla1_2[[#This Row],[Base Minima]]/15*1.5</f>
        <v>58000</v>
      </c>
      <c r="AC788">
        <v>0</v>
      </c>
      <c r="AD788">
        <v>0</v>
      </c>
      <c r="AE788">
        <f>Tabla1_2[[#This Row],[Salario t]]/100*2</f>
        <v>11600</v>
      </c>
      <c r="AF788">
        <f>Tabla1_2[[#This Row],[Censantias]]/100*5</f>
        <v>580</v>
      </c>
      <c r="AG788">
        <f>Tabla1_2[[#This Row],[SALARIO]]/30*2</f>
        <v>77333.333333333328</v>
      </c>
      <c r="AH788">
        <v>0</v>
      </c>
      <c r="AI788">
        <f>Tabla1_2[[#This Row],[Prima]]+Tabla1_2[[#This Row],[Censantias]]+Tabla1_2[[#This Row],[Base Minima]]+Tabla1_2[[#This Row],[Subsidio de Transporte]]</f>
        <v>750133.33333333337</v>
      </c>
      <c r="AJ788">
        <f>Tabla1_2[[#This Row],[Pago Neto]]*24</f>
        <v>18003200</v>
      </c>
      <c r="AK788">
        <v>0</v>
      </c>
      <c r="AL788">
        <v>20000</v>
      </c>
      <c r="AM788">
        <v>15</v>
      </c>
    </row>
    <row r="789" spans="1:39" x14ac:dyDescent="0.35">
      <c r="A789" t="s">
        <v>5463</v>
      </c>
      <c r="B789" t="s">
        <v>795</v>
      </c>
      <c r="C789" s="1">
        <v>34685</v>
      </c>
      <c r="D789" t="s">
        <v>2390</v>
      </c>
      <c r="E789" t="s">
        <v>1026</v>
      </c>
      <c r="F789" t="s">
        <v>4463</v>
      </c>
      <c r="G789" t="s">
        <v>3466</v>
      </c>
      <c r="H789" s="1">
        <v>40585.714432870373</v>
      </c>
      <c r="I789" t="s">
        <v>3675</v>
      </c>
      <c r="J789">
        <v>1160000</v>
      </c>
      <c r="K789">
        <v>15</v>
      </c>
      <c r="L789">
        <f>Tabla1_2[[#This Row],[SALARIO]]/30*Tabla1_2[[#This Row],[Dias Liquidados]]</f>
        <v>580000</v>
      </c>
      <c r="M789">
        <f>Tabla1_2[[#This Row],[SALARIO]]/100*14/2</f>
        <v>81200</v>
      </c>
      <c r="N789">
        <v>1</v>
      </c>
      <c r="O789">
        <f>Tabla1_2[[#This Row],[Salario t]]*Tabla1_2[[#This Row],['# de Salarios Minimos]]</f>
        <v>580000</v>
      </c>
      <c r="P789">
        <f>Tabla1_2[[#This Row],[Salario t]]*12</f>
        <v>6960000</v>
      </c>
      <c r="Q789">
        <v>2</v>
      </c>
      <c r="R789">
        <v>2</v>
      </c>
      <c r="S789">
        <v>50000</v>
      </c>
      <c r="T789">
        <v>250000</v>
      </c>
      <c r="U789">
        <v>5000</v>
      </c>
      <c r="V789">
        <f>Tabla1_2[[#This Row],[SALARIO]]/100*8.4</f>
        <v>97440</v>
      </c>
      <c r="W789">
        <f>Tabla1_2[[#This Row],[Seguridad social]]/2</f>
        <v>48720</v>
      </c>
      <c r="X789">
        <f>Tabla1_2[[#This Row],[Seguridad social]]-Tabla1_2[[#This Row],[salud 4%]]</f>
        <v>48720</v>
      </c>
      <c r="Y789">
        <f>Tabla1_2[[#This Row],[Base Minima]]/30*4</f>
        <v>77333.333333333328</v>
      </c>
      <c r="Z789">
        <f>Tabla1_2[[#This Row],[Fondo de Empleados]]+Tabla1_2[[#This Row],[Seguridad social]]</f>
        <v>174773.33333333331</v>
      </c>
      <c r="AA789">
        <f>Tabla1_2[[#This Row],[SALARIO]]/100*1.4</f>
        <v>16239.999999999998</v>
      </c>
      <c r="AB789">
        <f>Tabla1_2[[#This Row],[Base Minima]]/15*1.5</f>
        <v>58000</v>
      </c>
      <c r="AC789">
        <v>0</v>
      </c>
      <c r="AD789">
        <v>0</v>
      </c>
      <c r="AE789">
        <f>Tabla1_2[[#This Row],[Salario t]]/100*2</f>
        <v>11600</v>
      </c>
      <c r="AF789">
        <f>Tabla1_2[[#This Row],[Censantias]]/100*5</f>
        <v>580</v>
      </c>
      <c r="AG789">
        <f>Tabla1_2[[#This Row],[SALARIO]]/30*2</f>
        <v>77333.333333333328</v>
      </c>
      <c r="AH789">
        <v>0</v>
      </c>
      <c r="AI789">
        <f>Tabla1_2[[#This Row],[Prima]]+Tabla1_2[[#This Row],[Censantias]]+Tabla1_2[[#This Row],[Base Minima]]+Tabla1_2[[#This Row],[Subsidio de Transporte]]</f>
        <v>750133.33333333337</v>
      </c>
      <c r="AJ789">
        <f>Tabla1_2[[#This Row],[Pago Neto]]*24</f>
        <v>18003200</v>
      </c>
      <c r="AK789">
        <v>0</v>
      </c>
      <c r="AL789">
        <v>20000</v>
      </c>
      <c r="AM789">
        <v>15</v>
      </c>
    </row>
    <row r="790" spans="1:39" x14ac:dyDescent="0.35">
      <c r="A790" t="s">
        <v>5464</v>
      </c>
      <c r="B790" t="s">
        <v>796</v>
      </c>
      <c r="C790" s="1">
        <v>30736</v>
      </c>
      <c r="D790" t="s">
        <v>2391</v>
      </c>
      <c r="E790" t="s">
        <v>2392</v>
      </c>
      <c r="F790" t="s">
        <v>4464</v>
      </c>
      <c r="G790" t="s">
        <v>3467</v>
      </c>
      <c r="H790" s="1">
        <v>38978.709490740737</v>
      </c>
      <c r="I790" t="s">
        <v>3671</v>
      </c>
      <c r="J790">
        <v>1160000</v>
      </c>
      <c r="K790">
        <v>15</v>
      </c>
      <c r="L790">
        <f>Tabla1_2[[#This Row],[SALARIO]]/30*Tabla1_2[[#This Row],[Dias Liquidados]]</f>
        <v>580000</v>
      </c>
      <c r="M790">
        <f>Tabla1_2[[#This Row],[SALARIO]]/100*14/2</f>
        <v>81200</v>
      </c>
      <c r="N790">
        <v>1</v>
      </c>
      <c r="O790">
        <f>Tabla1_2[[#This Row],[Salario t]]*Tabla1_2[[#This Row],['# de Salarios Minimos]]</f>
        <v>580000</v>
      </c>
      <c r="P790">
        <f>Tabla1_2[[#This Row],[Salario t]]*12</f>
        <v>6960000</v>
      </c>
      <c r="Q790">
        <v>2</v>
      </c>
      <c r="R790">
        <v>2</v>
      </c>
      <c r="S790">
        <v>50000</v>
      </c>
      <c r="T790">
        <v>250000</v>
      </c>
      <c r="U790">
        <v>5000</v>
      </c>
      <c r="V790">
        <f>Tabla1_2[[#This Row],[SALARIO]]/100*8.4</f>
        <v>97440</v>
      </c>
      <c r="W790">
        <f>Tabla1_2[[#This Row],[Seguridad social]]/2</f>
        <v>48720</v>
      </c>
      <c r="X790">
        <f>Tabla1_2[[#This Row],[Seguridad social]]-Tabla1_2[[#This Row],[salud 4%]]</f>
        <v>48720</v>
      </c>
      <c r="Y790">
        <f>Tabla1_2[[#This Row],[Base Minima]]/30*4</f>
        <v>77333.333333333328</v>
      </c>
      <c r="Z790">
        <f>Tabla1_2[[#This Row],[Fondo de Empleados]]+Tabla1_2[[#This Row],[Seguridad social]]</f>
        <v>174773.33333333331</v>
      </c>
      <c r="AA790">
        <f>Tabla1_2[[#This Row],[SALARIO]]/100*1.4</f>
        <v>16239.999999999998</v>
      </c>
      <c r="AB790">
        <f>Tabla1_2[[#This Row],[Base Minima]]/15*1.5</f>
        <v>58000</v>
      </c>
      <c r="AC790">
        <v>0</v>
      </c>
      <c r="AD790">
        <v>0</v>
      </c>
      <c r="AE790">
        <f>Tabla1_2[[#This Row],[Salario t]]/100*2</f>
        <v>11600</v>
      </c>
      <c r="AF790">
        <f>Tabla1_2[[#This Row],[Censantias]]/100*5</f>
        <v>580</v>
      </c>
      <c r="AG790">
        <f>Tabla1_2[[#This Row],[SALARIO]]/30*2</f>
        <v>77333.333333333328</v>
      </c>
      <c r="AH790">
        <v>0</v>
      </c>
      <c r="AI790">
        <f>Tabla1_2[[#This Row],[Prima]]+Tabla1_2[[#This Row],[Censantias]]+Tabla1_2[[#This Row],[Base Minima]]+Tabla1_2[[#This Row],[Subsidio de Transporte]]</f>
        <v>750133.33333333337</v>
      </c>
      <c r="AJ790">
        <f>Tabla1_2[[#This Row],[Pago Neto]]*24</f>
        <v>18003200</v>
      </c>
      <c r="AK790">
        <v>0</v>
      </c>
      <c r="AL790">
        <v>20000</v>
      </c>
      <c r="AM790">
        <v>15</v>
      </c>
    </row>
    <row r="791" spans="1:39" x14ac:dyDescent="0.35">
      <c r="A791" t="s">
        <v>5465</v>
      </c>
      <c r="B791" t="s">
        <v>797</v>
      </c>
      <c r="C791" s="1">
        <v>29408</v>
      </c>
      <c r="D791" t="s">
        <v>2393</v>
      </c>
      <c r="E791" t="s">
        <v>2394</v>
      </c>
      <c r="F791" t="s">
        <v>4465</v>
      </c>
      <c r="G791" t="s">
        <v>3468</v>
      </c>
      <c r="H791" s="1">
        <v>40800.560057870367</v>
      </c>
      <c r="I791" t="s">
        <v>3671</v>
      </c>
      <c r="J791">
        <v>1160000</v>
      </c>
      <c r="K791">
        <v>15</v>
      </c>
      <c r="L791">
        <f>Tabla1_2[[#This Row],[SALARIO]]/30*Tabla1_2[[#This Row],[Dias Liquidados]]</f>
        <v>580000</v>
      </c>
      <c r="M791">
        <f>Tabla1_2[[#This Row],[SALARIO]]/100*14/2</f>
        <v>81200</v>
      </c>
      <c r="N791">
        <v>1</v>
      </c>
      <c r="O791">
        <f>Tabla1_2[[#This Row],[Salario t]]*Tabla1_2[[#This Row],['# de Salarios Minimos]]</f>
        <v>580000</v>
      </c>
      <c r="P791">
        <f>Tabla1_2[[#This Row],[Salario t]]*12</f>
        <v>6960000</v>
      </c>
      <c r="Q791">
        <v>2</v>
      </c>
      <c r="R791">
        <v>2</v>
      </c>
      <c r="S791">
        <v>50000</v>
      </c>
      <c r="T791">
        <v>250000</v>
      </c>
      <c r="U791">
        <v>5000</v>
      </c>
      <c r="V791">
        <f>Tabla1_2[[#This Row],[SALARIO]]/100*8.4</f>
        <v>97440</v>
      </c>
      <c r="W791">
        <f>Tabla1_2[[#This Row],[Seguridad social]]/2</f>
        <v>48720</v>
      </c>
      <c r="X791">
        <f>Tabla1_2[[#This Row],[Seguridad social]]-Tabla1_2[[#This Row],[salud 4%]]</f>
        <v>48720</v>
      </c>
      <c r="Y791">
        <f>Tabla1_2[[#This Row],[Base Minima]]/30*4</f>
        <v>77333.333333333328</v>
      </c>
      <c r="Z791">
        <f>Tabla1_2[[#This Row],[Fondo de Empleados]]+Tabla1_2[[#This Row],[Seguridad social]]</f>
        <v>174773.33333333331</v>
      </c>
      <c r="AA791">
        <f>Tabla1_2[[#This Row],[SALARIO]]/100*1.4</f>
        <v>16239.999999999998</v>
      </c>
      <c r="AB791">
        <f>Tabla1_2[[#This Row],[Base Minima]]/15*1.5</f>
        <v>58000</v>
      </c>
      <c r="AC791">
        <v>0</v>
      </c>
      <c r="AD791">
        <v>0</v>
      </c>
      <c r="AE791">
        <f>Tabla1_2[[#This Row],[Salario t]]/100*2</f>
        <v>11600</v>
      </c>
      <c r="AF791">
        <f>Tabla1_2[[#This Row],[Censantias]]/100*5</f>
        <v>580</v>
      </c>
      <c r="AG791">
        <f>Tabla1_2[[#This Row],[SALARIO]]/30*2</f>
        <v>77333.333333333328</v>
      </c>
      <c r="AH791">
        <v>0</v>
      </c>
      <c r="AI791">
        <f>Tabla1_2[[#This Row],[Prima]]+Tabla1_2[[#This Row],[Censantias]]+Tabla1_2[[#This Row],[Base Minima]]+Tabla1_2[[#This Row],[Subsidio de Transporte]]</f>
        <v>750133.33333333337</v>
      </c>
      <c r="AJ791">
        <f>Tabla1_2[[#This Row],[Pago Neto]]*24</f>
        <v>18003200</v>
      </c>
      <c r="AK791">
        <v>0</v>
      </c>
      <c r="AL791">
        <v>20000</v>
      </c>
      <c r="AM791">
        <v>15</v>
      </c>
    </row>
    <row r="792" spans="1:39" x14ac:dyDescent="0.35">
      <c r="A792" t="s">
        <v>5466</v>
      </c>
      <c r="B792" t="s">
        <v>798</v>
      </c>
      <c r="C792" s="1">
        <v>33954</v>
      </c>
      <c r="D792" t="s">
        <v>2395</v>
      </c>
      <c r="E792" t="s">
        <v>2396</v>
      </c>
      <c r="F792" t="s">
        <v>4466</v>
      </c>
      <c r="G792" t="s">
        <v>3469</v>
      </c>
      <c r="H792" s="1">
        <v>43631.964629629627</v>
      </c>
      <c r="I792" t="s">
        <v>3673</v>
      </c>
      <c r="J792">
        <v>1160000</v>
      </c>
      <c r="K792">
        <v>15</v>
      </c>
      <c r="L792">
        <f>Tabla1_2[[#This Row],[SALARIO]]/30*Tabla1_2[[#This Row],[Dias Liquidados]]</f>
        <v>580000</v>
      </c>
      <c r="M792">
        <f>Tabla1_2[[#This Row],[SALARIO]]/100*14/2</f>
        <v>81200</v>
      </c>
      <c r="N792">
        <v>1</v>
      </c>
      <c r="O792">
        <f>Tabla1_2[[#This Row],[Salario t]]*Tabla1_2[[#This Row],['# de Salarios Minimos]]</f>
        <v>580000</v>
      </c>
      <c r="P792">
        <f>Tabla1_2[[#This Row],[Salario t]]*12</f>
        <v>6960000</v>
      </c>
      <c r="Q792">
        <v>2</v>
      </c>
      <c r="R792">
        <v>2</v>
      </c>
      <c r="S792">
        <v>50000</v>
      </c>
      <c r="T792">
        <v>250000</v>
      </c>
      <c r="U792">
        <v>5000</v>
      </c>
      <c r="V792">
        <f>Tabla1_2[[#This Row],[SALARIO]]/100*8.4</f>
        <v>97440</v>
      </c>
      <c r="W792">
        <f>Tabla1_2[[#This Row],[Seguridad social]]/2</f>
        <v>48720</v>
      </c>
      <c r="X792">
        <f>Tabla1_2[[#This Row],[Seguridad social]]-Tabla1_2[[#This Row],[salud 4%]]</f>
        <v>48720</v>
      </c>
      <c r="Y792">
        <f>Tabla1_2[[#This Row],[Base Minima]]/30*4</f>
        <v>77333.333333333328</v>
      </c>
      <c r="Z792">
        <f>Tabla1_2[[#This Row],[Fondo de Empleados]]+Tabla1_2[[#This Row],[Seguridad social]]</f>
        <v>174773.33333333331</v>
      </c>
      <c r="AA792">
        <f>Tabla1_2[[#This Row],[SALARIO]]/100*1.4</f>
        <v>16239.999999999998</v>
      </c>
      <c r="AB792">
        <f>Tabla1_2[[#This Row],[Base Minima]]/15*1.5</f>
        <v>58000</v>
      </c>
      <c r="AC792">
        <v>0</v>
      </c>
      <c r="AD792">
        <v>0</v>
      </c>
      <c r="AE792">
        <f>Tabla1_2[[#This Row],[Salario t]]/100*2</f>
        <v>11600</v>
      </c>
      <c r="AF792">
        <f>Tabla1_2[[#This Row],[Censantias]]/100*5</f>
        <v>580</v>
      </c>
      <c r="AG792">
        <f>Tabla1_2[[#This Row],[SALARIO]]/30*2</f>
        <v>77333.333333333328</v>
      </c>
      <c r="AH792">
        <v>0</v>
      </c>
      <c r="AI792">
        <f>Tabla1_2[[#This Row],[Prima]]+Tabla1_2[[#This Row],[Censantias]]+Tabla1_2[[#This Row],[Base Minima]]+Tabla1_2[[#This Row],[Subsidio de Transporte]]</f>
        <v>750133.33333333337</v>
      </c>
      <c r="AJ792">
        <f>Tabla1_2[[#This Row],[Pago Neto]]*24</f>
        <v>18003200</v>
      </c>
      <c r="AK792">
        <v>0</v>
      </c>
      <c r="AL792">
        <v>20000</v>
      </c>
      <c r="AM792">
        <v>15</v>
      </c>
    </row>
    <row r="793" spans="1:39" x14ac:dyDescent="0.35">
      <c r="A793" t="s">
        <v>5467</v>
      </c>
      <c r="B793" t="s">
        <v>799</v>
      </c>
      <c r="C793" s="1">
        <v>26772</v>
      </c>
      <c r="D793" t="s">
        <v>2397</v>
      </c>
      <c r="E793" t="s">
        <v>2398</v>
      </c>
      <c r="F793" t="s">
        <v>4467</v>
      </c>
      <c r="G793" t="s">
        <v>3470</v>
      </c>
      <c r="H793" s="1">
        <v>38886.242777777778</v>
      </c>
      <c r="I793" t="s">
        <v>3672</v>
      </c>
      <c r="J793">
        <v>1160000</v>
      </c>
      <c r="K793">
        <v>15</v>
      </c>
      <c r="L793">
        <f>Tabla1_2[[#This Row],[SALARIO]]/30*Tabla1_2[[#This Row],[Dias Liquidados]]</f>
        <v>580000</v>
      </c>
      <c r="M793">
        <f>Tabla1_2[[#This Row],[SALARIO]]/100*14/2</f>
        <v>81200</v>
      </c>
      <c r="N793">
        <v>2</v>
      </c>
      <c r="O793">
        <f>Tabla1_2[[#This Row],[Salario t]]*Tabla1_2[[#This Row],['# de Salarios Minimos]]</f>
        <v>1160000</v>
      </c>
      <c r="P793">
        <f>Tabla1_2[[#This Row],[Salario t]]*12</f>
        <v>6960000</v>
      </c>
      <c r="Q793">
        <v>2</v>
      </c>
      <c r="R793">
        <v>2</v>
      </c>
      <c r="S793">
        <v>50000</v>
      </c>
      <c r="T793">
        <v>250000</v>
      </c>
      <c r="U793">
        <v>5000</v>
      </c>
      <c r="V793">
        <f>Tabla1_2[[#This Row],[SALARIO]]/100*8.4</f>
        <v>97440</v>
      </c>
      <c r="W793">
        <f>Tabla1_2[[#This Row],[Seguridad social]]/2</f>
        <v>48720</v>
      </c>
      <c r="X793">
        <f>Tabla1_2[[#This Row],[Seguridad social]]-Tabla1_2[[#This Row],[salud 4%]]</f>
        <v>48720</v>
      </c>
      <c r="Y793">
        <f>Tabla1_2[[#This Row],[Base Minima]]/30*4</f>
        <v>154666.66666666666</v>
      </c>
      <c r="Z793">
        <f>Tabla1_2[[#This Row],[Fondo de Empleados]]+Tabla1_2[[#This Row],[Seguridad social]]</f>
        <v>252106.66666666666</v>
      </c>
      <c r="AA793">
        <f>Tabla1_2[[#This Row],[SALARIO]]/100*1.4</f>
        <v>16239.999999999998</v>
      </c>
      <c r="AB793">
        <f>Tabla1_2[[#This Row],[Base Minima]]/15*1.5</f>
        <v>116000</v>
      </c>
      <c r="AC793">
        <v>0</v>
      </c>
      <c r="AD793">
        <v>0</v>
      </c>
      <c r="AE793">
        <f>Tabla1_2[[#This Row],[Salario t]]/100*2</f>
        <v>11600</v>
      </c>
      <c r="AF793">
        <f>Tabla1_2[[#This Row],[Censantias]]/100*5</f>
        <v>580</v>
      </c>
      <c r="AG793">
        <f>Tabla1_2[[#This Row],[SALARIO]]/30*2</f>
        <v>77333.333333333328</v>
      </c>
      <c r="AH793">
        <v>0</v>
      </c>
      <c r="AI793">
        <f>Tabla1_2[[#This Row],[Prima]]+Tabla1_2[[#This Row],[Censantias]]+Tabla1_2[[#This Row],[Base Minima]]+Tabla1_2[[#This Row],[Subsidio de Transporte]]</f>
        <v>1330133.3333333333</v>
      </c>
      <c r="AJ793">
        <f>Tabla1_2[[#This Row],[Pago Neto]]*24</f>
        <v>31923200</v>
      </c>
      <c r="AK793">
        <v>0</v>
      </c>
      <c r="AL793">
        <v>20000</v>
      </c>
      <c r="AM793">
        <v>15</v>
      </c>
    </row>
    <row r="794" spans="1:39" x14ac:dyDescent="0.35">
      <c r="A794" t="s">
        <v>5468</v>
      </c>
      <c r="B794" t="s">
        <v>800</v>
      </c>
      <c r="C794" s="1">
        <v>31633</v>
      </c>
      <c r="D794" t="s">
        <v>2399</v>
      </c>
      <c r="E794" t="s">
        <v>2400</v>
      </c>
      <c r="F794" t="s">
        <v>4468</v>
      </c>
      <c r="G794" t="s">
        <v>3471</v>
      </c>
      <c r="H794" s="1">
        <v>40023.896273148152</v>
      </c>
      <c r="I794" t="s">
        <v>3673</v>
      </c>
      <c r="J794">
        <v>1160000</v>
      </c>
      <c r="K794">
        <v>15</v>
      </c>
      <c r="L794">
        <f>Tabla1_2[[#This Row],[SALARIO]]/30*Tabla1_2[[#This Row],[Dias Liquidados]]</f>
        <v>580000</v>
      </c>
      <c r="M794">
        <f>Tabla1_2[[#This Row],[SALARIO]]/100*14/2</f>
        <v>81200</v>
      </c>
      <c r="N794">
        <v>2</v>
      </c>
      <c r="O794">
        <f>Tabla1_2[[#This Row],[Salario t]]*Tabla1_2[[#This Row],['# de Salarios Minimos]]</f>
        <v>1160000</v>
      </c>
      <c r="P794">
        <f>Tabla1_2[[#This Row],[Salario t]]*12</f>
        <v>6960000</v>
      </c>
      <c r="Q794">
        <v>2</v>
      </c>
      <c r="R794">
        <v>2</v>
      </c>
      <c r="S794">
        <v>50000</v>
      </c>
      <c r="T794">
        <v>250000</v>
      </c>
      <c r="U794">
        <v>5000</v>
      </c>
      <c r="V794">
        <f>Tabla1_2[[#This Row],[SALARIO]]/100*8.4</f>
        <v>97440</v>
      </c>
      <c r="W794">
        <f>Tabla1_2[[#This Row],[Seguridad social]]/2</f>
        <v>48720</v>
      </c>
      <c r="X794">
        <f>Tabla1_2[[#This Row],[Seguridad social]]-Tabla1_2[[#This Row],[salud 4%]]</f>
        <v>48720</v>
      </c>
      <c r="Y794">
        <f>Tabla1_2[[#This Row],[Base Minima]]/30*4</f>
        <v>154666.66666666666</v>
      </c>
      <c r="Z794">
        <f>Tabla1_2[[#This Row],[Fondo de Empleados]]+Tabla1_2[[#This Row],[Seguridad social]]</f>
        <v>252106.66666666666</v>
      </c>
      <c r="AA794">
        <f>Tabla1_2[[#This Row],[SALARIO]]/100*1.4</f>
        <v>16239.999999999998</v>
      </c>
      <c r="AB794">
        <f>Tabla1_2[[#This Row],[Base Minima]]/15*1.5</f>
        <v>116000</v>
      </c>
      <c r="AC794">
        <v>0</v>
      </c>
      <c r="AD794">
        <v>0</v>
      </c>
      <c r="AE794">
        <f>Tabla1_2[[#This Row],[Salario t]]/100*2</f>
        <v>11600</v>
      </c>
      <c r="AF794">
        <f>Tabla1_2[[#This Row],[Censantias]]/100*5</f>
        <v>580</v>
      </c>
      <c r="AG794">
        <f>Tabla1_2[[#This Row],[SALARIO]]/30*2</f>
        <v>77333.333333333328</v>
      </c>
      <c r="AH794">
        <v>0</v>
      </c>
      <c r="AI794">
        <f>Tabla1_2[[#This Row],[Prima]]+Tabla1_2[[#This Row],[Censantias]]+Tabla1_2[[#This Row],[Base Minima]]+Tabla1_2[[#This Row],[Subsidio de Transporte]]</f>
        <v>1330133.3333333333</v>
      </c>
      <c r="AJ794">
        <f>Tabla1_2[[#This Row],[Pago Neto]]*24</f>
        <v>31923200</v>
      </c>
      <c r="AK794">
        <v>0</v>
      </c>
      <c r="AL794">
        <v>20000</v>
      </c>
      <c r="AM794">
        <v>15</v>
      </c>
    </row>
    <row r="795" spans="1:39" x14ac:dyDescent="0.35">
      <c r="A795" t="s">
        <v>5469</v>
      </c>
      <c r="B795" t="s">
        <v>801</v>
      </c>
      <c r="C795" s="1">
        <v>26434</v>
      </c>
      <c r="D795" t="s">
        <v>2401</v>
      </c>
      <c r="E795" t="s">
        <v>2402</v>
      </c>
      <c r="F795" t="s">
        <v>4469</v>
      </c>
      <c r="G795" t="s">
        <v>3472</v>
      </c>
      <c r="H795" s="1">
        <v>40989.721851851849</v>
      </c>
      <c r="I795" t="s">
        <v>3671</v>
      </c>
      <c r="J795">
        <v>1160000</v>
      </c>
      <c r="K795">
        <v>15</v>
      </c>
      <c r="L795">
        <f>Tabla1_2[[#This Row],[SALARIO]]/30*Tabla1_2[[#This Row],[Dias Liquidados]]</f>
        <v>580000</v>
      </c>
      <c r="M795">
        <f>Tabla1_2[[#This Row],[SALARIO]]/100*14/2</f>
        <v>81200</v>
      </c>
      <c r="N795">
        <v>2</v>
      </c>
      <c r="O795">
        <f>Tabla1_2[[#This Row],[Salario t]]*Tabla1_2[[#This Row],['# de Salarios Minimos]]</f>
        <v>1160000</v>
      </c>
      <c r="P795">
        <f>Tabla1_2[[#This Row],[Salario t]]*12</f>
        <v>6960000</v>
      </c>
      <c r="Q795">
        <v>2</v>
      </c>
      <c r="R795">
        <v>2</v>
      </c>
      <c r="S795">
        <v>50000</v>
      </c>
      <c r="T795">
        <v>250000</v>
      </c>
      <c r="U795">
        <v>5000</v>
      </c>
      <c r="V795">
        <f>Tabla1_2[[#This Row],[SALARIO]]/100*8.4</f>
        <v>97440</v>
      </c>
      <c r="W795">
        <f>Tabla1_2[[#This Row],[Seguridad social]]/2</f>
        <v>48720</v>
      </c>
      <c r="X795">
        <f>Tabla1_2[[#This Row],[Seguridad social]]-Tabla1_2[[#This Row],[salud 4%]]</f>
        <v>48720</v>
      </c>
      <c r="Y795">
        <f>Tabla1_2[[#This Row],[Base Minima]]/30*4</f>
        <v>154666.66666666666</v>
      </c>
      <c r="Z795">
        <f>Tabla1_2[[#This Row],[Fondo de Empleados]]+Tabla1_2[[#This Row],[Seguridad social]]</f>
        <v>252106.66666666666</v>
      </c>
      <c r="AA795">
        <f>Tabla1_2[[#This Row],[SALARIO]]/100*1.4</f>
        <v>16239.999999999998</v>
      </c>
      <c r="AB795">
        <f>Tabla1_2[[#This Row],[Base Minima]]/15*1.5</f>
        <v>116000</v>
      </c>
      <c r="AC795">
        <v>0</v>
      </c>
      <c r="AD795">
        <v>0</v>
      </c>
      <c r="AE795">
        <f>Tabla1_2[[#This Row],[Salario t]]/100*2</f>
        <v>11600</v>
      </c>
      <c r="AF795">
        <f>Tabla1_2[[#This Row],[Censantias]]/100*5</f>
        <v>580</v>
      </c>
      <c r="AG795">
        <f>Tabla1_2[[#This Row],[SALARIO]]/30*2</f>
        <v>77333.333333333328</v>
      </c>
      <c r="AH795">
        <v>0</v>
      </c>
      <c r="AI795">
        <f>Tabla1_2[[#This Row],[Prima]]+Tabla1_2[[#This Row],[Censantias]]+Tabla1_2[[#This Row],[Base Minima]]+Tabla1_2[[#This Row],[Subsidio de Transporte]]</f>
        <v>1330133.3333333333</v>
      </c>
      <c r="AJ795">
        <f>Tabla1_2[[#This Row],[Pago Neto]]*24</f>
        <v>31923200</v>
      </c>
      <c r="AK795">
        <v>0</v>
      </c>
      <c r="AL795">
        <v>20000</v>
      </c>
      <c r="AM795">
        <v>15</v>
      </c>
    </row>
    <row r="796" spans="1:39" x14ac:dyDescent="0.35">
      <c r="A796" t="s">
        <v>5470</v>
      </c>
      <c r="B796" t="s">
        <v>802</v>
      </c>
      <c r="C796" s="1">
        <v>28639</v>
      </c>
      <c r="D796" t="s">
        <v>2403</v>
      </c>
      <c r="E796" t="s">
        <v>2404</v>
      </c>
      <c r="F796" t="s">
        <v>4470</v>
      </c>
      <c r="G796" t="s">
        <v>3473</v>
      </c>
      <c r="H796" s="1">
        <v>39470.547118055554</v>
      </c>
      <c r="I796" t="s">
        <v>3672</v>
      </c>
      <c r="J796">
        <v>1160000</v>
      </c>
      <c r="K796">
        <v>15</v>
      </c>
      <c r="L796">
        <f>Tabla1_2[[#This Row],[SALARIO]]/30*Tabla1_2[[#This Row],[Dias Liquidados]]</f>
        <v>580000</v>
      </c>
      <c r="M796">
        <f>Tabla1_2[[#This Row],[SALARIO]]/100*14/2</f>
        <v>81200</v>
      </c>
      <c r="N796">
        <v>4</v>
      </c>
      <c r="O796">
        <f>Tabla1_2[[#This Row],[Salario t]]*Tabla1_2[[#This Row],['# de Salarios Minimos]]</f>
        <v>2320000</v>
      </c>
      <c r="P796">
        <f>Tabla1_2[[#This Row],[Salario t]]*12</f>
        <v>6960000</v>
      </c>
      <c r="Q796">
        <v>2</v>
      </c>
      <c r="R796">
        <v>2</v>
      </c>
      <c r="S796">
        <v>50000</v>
      </c>
      <c r="T796">
        <v>250000</v>
      </c>
      <c r="U796">
        <v>5000</v>
      </c>
      <c r="V796">
        <f>Tabla1_2[[#This Row],[SALARIO]]/100*8.4</f>
        <v>97440</v>
      </c>
      <c r="W796">
        <f>Tabla1_2[[#This Row],[Seguridad social]]/2</f>
        <v>48720</v>
      </c>
      <c r="X796">
        <f>Tabla1_2[[#This Row],[Seguridad social]]-Tabla1_2[[#This Row],[salud 4%]]</f>
        <v>48720</v>
      </c>
      <c r="Y796">
        <f>Tabla1_2[[#This Row],[Base Minima]]/30*4</f>
        <v>309333.33333333331</v>
      </c>
      <c r="Z796">
        <f>Tabla1_2[[#This Row],[Fondo de Empleados]]+Tabla1_2[[#This Row],[Seguridad social]]</f>
        <v>406773.33333333331</v>
      </c>
      <c r="AA796">
        <f>Tabla1_2[[#This Row],[SALARIO]]/100*1.4</f>
        <v>16239.999999999998</v>
      </c>
      <c r="AB796">
        <f>Tabla1_2[[#This Row],[Base Minima]]/15*1.5</f>
        <v>232000</v>
      </c>
      <c r="AC796">
        <v>0</v>
      </c>
      <c r="AD796">
        <v>0</v>
      </c>
      <c r="AE796">
        <f>Tabla1_2[[#This Row],[Salario t]]/100*2</f>
        <v>11600</v>
      </c>
      <c r="AF796">
        <f>Tabla1_2[[#This Row],[Censantias]]/100*5</f>
        <v>580</v>
      </c>
      <c r="AG796">
        <f>Tabla1_2[[#This Row],[SALARIO]]/30*2</f>
        <v>77333.333333333328</v>
      </c>
      <c r="AH796">
        <v>0</v>
      </c>
      <c r="AI796">
        <f>Tabla1_2[[#This Row],[Prima]]+Tabla1_2[[#This Row],[Censantias]]+Tabla1_2[[#This Row],[Base Minima]]+Tabla1_2[[#This Row],[Subsidio de Transporte]]</f>
        <v>2490133.3333333335</v>
      </c>
      <c r="AJ796">
        <f>Tabla1_2[[#This Row],[Pago Neto]]*24</f>
        <v>59763200</v>
      </c>
      <c r="AK796">
        <v>0</v>
      </c>
      <c r="AL796">
        <v>20000</v>
      </c>
      <c r="AM796">
        <v>15</v>
      </c>
    </row>
    <row r="797" spans="1:39" x14ac:dyDescent="0.35">
      <c r="A797" t="s">
        <v>5471</v>
      </c>
      <c r="B797" t="s">
        <v>803</v>
      </c>
      <c r="C797" s="1">
        <v>28761</v>
      </c>
      <c r="D797" t="s">
        <v>2405</v>
      </c>
      <c r="E797" t="s">
        <v>2406</v>
      </c>
      <c r="F797" t="s">
        <v>4471</v>
      </c>
      <c r="G797" t="s">
        <v>3474</v>
      </c>
      <c r="H797" s="1">
        <v>43582.424571759257</v>
      </c>
      <c r="I797" t="s">
        <v>3675</v>
      </c>
      <c r="J797">
        <v>1160000</v>
      </c>
      <c r="K797">
        <v>15</v>
      </c>
      <c r="L797">
        <f>Tabla1_2[[#This Row],[SALARIO]]/30*Tabla1_2[[#This Row],[Dias Liquidados]]</f>
        <v>580000</v>
      </c>
      <c r="M797">
        <f>Tabla1_2[[#This Row],[SALARIO]]/100*14/2</f>
        <v>81200</v>
      </c>
      <c r="N797">
        <v>4</v>
      </c>
      <c r="O797">
        <f>Tabla1_2[[#This Row],[Salario t]]*Tabla1_2[[#This Row],['# de Salarios Minimos]]</f>
        <v>2320000</v>
      </c>
      <c r="P797">
        <f>Tabla1_2[[#This Row],[Salario t]]*12</f>
        <v>6960000</v>
      </c>
      <c r="Q797">
        <v>2</v>
      </c>
      <c r="R797">
        <v>2</v>
      </c>
      <c r="S797">
        <v>50000</v>
      </c>
      <c r="T797">
        <v>250000</v>
      </c>
      <c r="U797">
        <v>5000</v>
      </c>
      <c r="V797">
        <f>Tabla1_2[[#This Row],[SALARIO]]/100*8.4</f>
        <v>97440</v>
      </c>
      <c r="W797">
        <f>Tabla1_2[[#This Row],[Seguridad social]]/2</f>
        <v>48720</v>
      </c>
      <c r="X797">
        <f>Tabla1_2[[#This Row],[Seguridad social]]-Tabla1_2[[#This Row],[salud 4%]]</f>
        <v>48720</v>
      </c>
      <c r="Y797">
        <f>Tabla1_2[[#This Row],[Base Minima]]/30*4</f>
        <v>309333.33333333331</v>
      </c>
      <c r="Z797">
        <f>Tabla1_2[[#This Row],[Fondo de Empleados]]+Tabla1_2[[#This Row],[Seguridad social]]</f>
        <v>406773.33333333331</v>
      </c>
      <c r="AA797">
        <f>Tabla1_2[[#This Row],[SALARIO]]/100*1.4</f>
        <v>16239.999999999998</v>
      </c>
      <c r="AB797">
        <f>Tabla1_2[[#This Row],[Base Minima]]/15*1.5</f>
        <v>232000</v>
      </c>
      <c r="AC797">
        <v>0</v>
      </c>
      <c r="AD797">
        <v>0</v>
      </c>
      <c r="AE797">
        <f>Tabla1_2[[#This Row],[Salario t]]/100*2</f>
        <v>11600</v>
      </c>
      <c r="AF797">
        <f>Tabla1_2[[#This Row],[Censantias]]/100*5</f>
        <v>580</v>
      </c>
      <c r="AG797">
        <f>Tabla1_2[[#This Row],[SALARIO]]/30*2</f>
        <v>77333.333333333328</v>
      </c>
      <c r="AH797">
        <v>0</v>
      </c>
      <c r="AI797">
        <f>Tabla1_2[[#This Row],[Prima]]+Tabla1_2[[#This Row],[Censantias]]+Tabla1_2[[#This Row],[Base Minima]]+Tabla1_2[[#This Row],[Subsidio de Transporte]]</f>
        <v>2490133.3333333335</v>
      </c>
      <c r="AJ797">
        <f>Tabla1_2[[#This Row],[Pago Neto]]*24</f>
        <v>59763200</v>
      </c>
      <c r="AK797">
        <v>0</v>
      </c>
      <c r="AL797">
        <v>20000</v>
      </c>
      <c r="AM797">
        <v>15</v>
      </c>
    </row>
    <row r="798" spans="1:39" x14ac:dyDescent="0.35">
      <c r="A798" t="s">
        <v>5472</v>
      </c>
      <c r="B798" t="s">
        <v>804</v>
      </c>
      <c r="C798" s="1">
        <v>34537</v>
      </c>
      <c r="D798" t="s">
        <v>2407</v>
      </c>
      <c r="E798" t="s">
        <v>2408</v>
      </c>
      <c r="F798" t="s">
        <v>4472</v>
      </c>
      <c r="G798" t="s">
        <v>3475</v>
      </c>
      <c r="H798" s="1">
        <v>42159.413229166668</v>
      </c>
      <c r="I798" t="s">
        <v>3672</v>
      </c>
      <c r="J798">
        <v>1160000</v>
      </c>
      <c r="K798">
        <v>15</v>
      </c>
      <c r="L798">
        <f>Tabla1_2[[#This Row],[SALARIO]]/30*Tabla1_2[[#This Row],[Dias Liquidados]]</f>
        <v>580000</v>
      </c>
      <c r="M798">
        <f>Tabla1_2[[#This Row],[SALARIO]]/100*14/2</f>
        <v>81200</v>
      </c>
      <c r="N798">
        <v>4</v>
      </c>
      <c r="O798">
        <f>Tabla1_2[[#This Row],[Salario t]]*Tabla1_2[[#This Row],['# de Salarios Minimos]]</f>
        <v>2320000</v>
      </c>
      <c r="P798">
        <f>Tabla1_2[[#This Row],[Salario t]]*12</f>
        <v>6960000</v>
      </c>
      <c r="Q798">
        <v>2</v>
      </c>
      <c r="R798">
        <v>2</v>
      </c>
      <c r="S798">
        <v>50000</v>
      </c>
      <c r="T798">
        <v>250000</v>
      </c>
      <c r="U798">
        <v>5000</v>
      </c>
      <c r="V798">
        <f>Tabla1_2[[#This Row],[SALARIO]]/100*8.4</f>
        <v>97440</v>
      </c>
      <c r="W798">
        <f>Tabla1_2[[#This Row],[Seguridad social]]/2</f>
        <v>48720</v>
      </c>
      <c r="X798">
        <f>Tabla1_2[[#This Row],[Seguridad social]]-Tabla1_2[[#This Row],[salud 4%]]</f>
        <v>48720</v>
      </c>
      <c r="Y798">
        <f>Tabla1_2[[#This Row],[Base Minima]]/30*4</f>
        <v>309333.33333333331</v>
      </c>
      <c r="Z798">
        <f>Tabla1_2[[#This Row],[Fondo de Empleados]]+Tabla1_2[[#This Row],[Seguridad social]]</f>
        <v>406773.33333333331</v>
      </c>
      <c r="AA798">
        <f>Tabla1_2[[#This Row],[SALARIO]]/100*1.4</f>
        <v>16239.999999999998</v>
      </c>
      <c r="AB798">
        <f>Tabla1_2[[#This Row],[Base Minima]]/15*1.5</f>
        <v>232000</v>
      </c>
      <c r="AC798">
        <v>0</v>
      </c>
      <c r="AD798">
        <v>0</v>
      </c>
      <c r="AE798">
        <f>Tabla1_2[[#This Row],[Salario t]]/100*2</f>
        <v>11600</v>
      </c>
      <c r="AF798">
        <f>Tabla1_2[[#This Row],[Censantias]]/100*5</f>
        <v>580</v>
      </c>
      <c r="AG798">
        <f>Tabla1_2[[#This Row],[SALARIO]]/30*2</f>
        <v>77333.333333333328</v>
      </c>
      <c r="AH798">
        <v>0</v>
      </c>
      <c r="AI798">
        <f>Tabla1_2[[#This Row],[Prima]]+Tabla1_2[[#This Row],[Censantias]]+Tabla1_2[[#This Row],[Base Minima]]+Tabla1_2[[#This Row],[Subsidio de Transporte]]</f>
        <v>2490133.3333333335</v>
      </c>
      <c r="AJ798">
        <f>Tabla1_2[[#This Row],[Pago Neto]]*24</f>
        <v>59763200</v>
      </c>
      <c r="AK798">
        <v>0</v>
      </c>
      <c r="AL798">
        <v>20000</v>
      </c>
      <c r="AM798">
        <v>15</v>
      </c>
    </row>
    <row r="799" spans="1:39" x14ac:dyDescent="0.35">
      <c r="A799" t="s">
        <v>5473</v>
      </c>
      <c r="B799" t="s">
        <v>805</v>
      </c>
      <c r="C799" s="1">
        <v>31783</v>
      </c>
      <c r="D799" t="s">
        <v>2409</v>
      </c>
      <c r="E799" t="s">
        <v>2410</v>
      </c>
      <c r="F799" t="s">
        <v>4473</v>
      </c>
      <c r="G799" t="s">
        <v>3476</v>
      </c>
      <c r="H799" s="1">
        <v>38927.610682870371</v>
      </c>
      <c r="I799" t="s">
        <v>3673</v>
      </c>
      <c r="J799">
        <v>1160000</v>
      </c>
      <c r="K799">
        <v>15</v>
      </c>
      <c r="L799">
        <f>Tabla1_2[[#This Row],[SALARIO]]/30*Tabla1_2[[#This Row],[Dias Liquidados]]</f>
        <v>580000</v>
      </c>
      <c r="M799">
        <f>Tabla1_2[[#This Row],[SALARIO]]/100*14/2</f>
        <v>81200</v>
      </c>
      <c r="N799">
        <v>5</v>
      </c>
      <c r="O799">
        <f>Tabla1_2[[#This Row],[Salario t]]*Tabla1_2[[#This Row],['# de Salarios Minimos]]</f>
        <v>2900000</v>
      </c>
      <c r="P799">
        <f>Tabla1_2[[#This Row],[Salario t]]*12</f>
        <v>6960000</v>
      </c>
      <c r="Q799">
        <v>2</v>
      </c>
      <c r="R799">
        <v>2</v>
      </c>
      <c r="S799">
        <v>50000</v>
      </c>
      <c r="T799">
        <v>250000</v>
      </c>
      <c r="U799">
        <v>5000</v>
      </c>
      <c r="V799">
        <f>Tabla1_2[[#This Row],[SALARIO]]/100*8.4</f>
        <v>97440</v>
      </c>
      <c r="W799">
        <f>Tabla1_2[[#This Row],[Seguridad social]]/2</f>
        <v>48720</v>
      </c>
      <c r="X799">
        <f>Tabla1_2[[#This Row],[Seguridad social]]-Tabla1_2[[#This Row],[salud 4%]]</f>
        <v>48720</v>
      </c>
      <c r="Y799">
        <f>Tabla1_2[[#This Row],[Base Minima]]/30*4</f>
        <v>386666.66666666669</v>
      </c>
      <c r="Z799">
        <f>Tabla1_2[[#This Row],[Fondo de Empleados]]+Tabla1_2[[#This Row],[Seguridad social]]</f>
        <v>484106.66666666669</v>
      </c>
      <c r="AA799">
        <f>Tabla1_2[[#This Row],[SALARIO]]/100*1.4</f>
        <v>16239.999999999998</v>
      </c>
      <c r="AB799">
        <f>Tabla1_2[[#This Row],[Base Minima]]/15*1.5</f>
        <v>290000</v>
      </c>
      <c r="AC799">
        <v>0</v>
      </c>
      <c r="AD799">
        <v>0</v>
      </c>
      <c r="AE799">
        <f>Tabla1_2[[#This Row],[Salario t]]/100*2</f>
        <v>11600</v>
      </c>
      <c r="AF799">
        <f>Tabla1_2[[#This Row],[Censantias]]/100*5</f>
        <v>580</v>
      </c>
      <c r="AG799">
        <f>Tabla1_2[[#This Row],[SALARIO]]/30*2</f>
        <v>77333.333333333328</v>
      </c>
      <c r="AH799">
        <v>0</v>
      </c>
      <c r="AI799">
        <f>Tabla1_2[[#This Row],[Prima]]+Tabla1_2[[#This Row],[Censantias]]+Tabla1_2[[#This Row],[Base Minima]]+Tabla1_2[[#This Row],[Subsidio de Transporte]]</f>
        <v>3070133.3333333335</v>
      </c>
      <c r="AJ799">
        <f>Tabla1_2[[#This Row],[Pago Neto]]*24</f>
        <v>73683200</v>
      </c>
      <c r="AK799">
        <v>0</v>
      </c>
      <c r="AL799">
        <v>20000</v>
      </c>
      <c r="AM799">
        <v>15</v>
      </c>
    </row>
    <row r="800" spans="1:39" x14ac:dyDescent="0.35">
      <c r="A800" t="s">
        <v>5474</v>
      </c>
      <c r="B800" t="s">
        <v>806</v>
      </c>
      <c r="C800" s="1">
        <v>34457</v>
      </c>
      <c r="D800" t="s">
        <v>2411</v>
      </c>
      <c r="E800" t="s">
        <v>2412</v>
      </c>
      <c r="F800" t="s">
        <v>4474</v>
      </c>
      <c r="G800" t="s">
        <v>3477</v>
      </c>
      <c r="H800" s="1">
        <v>40090.429664351854</v>
      </c>
      <c r="I800" t="s">
        <v>3671</v>
      </c>
      <c r="J800">
        <v>1160000</v>
      </c>
      <c r="K800">
        <v>15</v>
      </c>
      <c r="L800">
        <f>Tabla1_2[[#This Row],[SALARIO]]/30*Tabla1_2[[#This Row],[Dias Liquidados]]</f>
        <v>580000</v>
      </c>
      <c r="M800">
        <f>Tabla1_2[[#This Row],[SALARIO]]/100*14/2</f>
        <v>81200</v>
      </c>
      <c r="N800">
        <v>5</v>
      </c>
      <c r="O800">
        <f>Tabla1_2[[#This Row],[Salario t]]*Tabla1_2[[#This Row],['# de Salarios Minimos]]</f>
        <v>2900000</v>
      </c>
      <c r="P800">
        <f>Tabla1_2[[#This Row],[Salario t]]*12</f>
        <v>6960000</v>
      </c>
      <c r="Q800">
        <v>2</v>
      </c>
      <c r="R800">
        <v>2</v>
      </c>
      <c r="S800">
        <v>50000</v>
      </c>
      <c r="T800">
        <v>250000</v>
      </c>
      <c r="U800">
        <v>5000</v>
      </c>
      <c r="V800">
        <f>Tabla1_2[[#This Row],[SALARIO]]/100*8.4</f>
        <v>97440</v>
      </c>
      <c r="W800">
        <f>Tabla1_2[[#This Row],[Seguridad social]]/2</f>
        <v>48720</v>
      </c>
      <c r="X800">
        <f>Tabla1_2[[#This Row],[Seguridad social]]-Tabla1_2[[#This Row],[salud 4%]]</f>
        <v>48720</v>
      </c>
      <c r="Y800">
        <f>Tabla1_2[[#This Row],[Base Minima]]/30*4</f>
        <v>386666.66666666669</v>
      </c>
      <c r="Z800">
        <f>Tabla1_2[[#This Row],[Fondo de Empleados]]+Tabla1_2[[#This Row],[Seguridad social]]</f>
        <v>484106.66666666669</v>
      </c>
      <c r="AA800">
        <f>Tabla1_2[[#This Row],[SALARIO]]/100*1.4</f>
        <v>16239.999999999998</v>
      </c>
      <c r="AB800">
        <f>Tabla1_2[[#This Row],[Base Minima]]/15*1.5</f>
        <v>290000</v>
      </c>
      <c r="AC800">
        <v>0</v>
      </c>
      <c r="AD800">
        <v>0</v>
      </c>
      <c r="AE800">
        <f>Tabla1_2[[#This Row],[Salario t]]/100*2</f>
        <v>11600</v>
      </c>
      <c r="AF800">
        <f>Tabla1_2[[#This Row],[Censantias]]/100*5</f>
        <v>580</v>
      </c>
      <c r="AG800">
        <f>Tabla1_2[[#This Row],[SALARIO]]/30*2</f>
        <v>77333.333333333328</v>
      </c>
      <c r="AH800">
        <v>0</v>
      </c>
      <c r="AI800">
        <f>Tabla1_2[[#This Row],[Prima]]+Tabla1_2[[#This Row],[Censantias]]+Tabla1_2[[#This Row],[Base Minima]]+Tabla1_2[[#This Row],[Subsidio de Transporte]]</f>
        <v>3070133.3333333335</v>
      </c>
      <c r="AJ800">
        <f>Tabla1_2[[#This Row],[Pago Neto]]*24</f>
        <v>73683200</v>
      </c>
      <c r="AK800">
        <v>0</v>
      </c>
      <c r="AL800">
        <v>20000</v>
      </c>
      <c r="AM800">
        <v>15</v>
      </c>
    </row>
    <row r="801" spans="1:39" x14ac:dyDescent="0.35">
      <c r="A801" t="s">
        <v>5475</v>
      </c>
      <c r="B801" t="s">
        <v>807</v>
      </c>
      <c r="C801" s="1">
        <v>29056</v>
      </c>
      <c r="D801" t="s">
        <v>2413</v>
      </c>
      <c r="E801" t="s">
        <v>2414</v>
      </c>
      <c r="F801" t="s">
        <v>4475</v>
      </c>
      <c r="G801" t="s">
        <v>3478</v>
      </c>
      <c r="H801" s="1">
        <v>38887.521863425929</v>
      </c>
      <c r="I801" t="s">
        <v>3674</v>
      </c>
      <c r="J801">
        <v>1160000</v>
      </c>
      <c r="K801">
        <v>15</v>
      </c>
      <c r="L801">
        <f>Tabla1_2[[#This Row],[SALARIO]]/30*Tabla1_2[[#This Row],[Dias Liquidados]]</f>
        <v>580000</v>
      </c>
      <c r="M801">
        <f>Tabla1_2[[#This Row],[SALARIO]]/100*14/2</f>
        <v>81200</v>
      </c>
      <c r="N801">
        <v>6</v>
      </c>
      <c r="O801">
        <f>Tabla1_2[[#This Row],[Salario t]]*Tabla1_2[[#This Row],['# de Salarios Minimos]]</f>
        <v>3480000</v>
      </c>
      <c r="P801">
        <f>Tabla1_2[[#This Row],[Salario t]]*12</f>
        <v>6960000</v>
      </c>
      <c r="Q801">
        <v>2</v>
      </c>
      <c r="R801">
        <v>2</v>
      </c>
      <c r="S801">
        <v>50000</v>
      </c>
      <c r="T801">
        <v>250000</v>
      </c>
      <c r="U801">
        <v>5000</v>
      </c>
      <c r="V801">
        <f>Tabla1_2[[#This Row],[SALARIO]]/100*8.4</f>
        <v>97440</v>
      </c>
      <c r="W801">
        <f>Tabla1_2[[#This Row],[Seguridad social]]/2</f>
        <v>48720</v>
      </c>
      <c r="X801">
        <f>Tabla1_2[[#This Row],[Seguridad social]]-Tabla1_2[[#This Row],[salud 4%]]</f>
        <v>48720</v>
      </c>
      <c r="Y801">
        <f>Tabla1_2[[#This Row],[Base Minima]]/30*4</f>
        <v>464000</v>
      </c>
      <c r="Z801">
        <f>Tabla1_2[[#This Row],[Fondo de Empleados]]+Tabla1_2[[#This Row],[Seguridad social]]</f>
        <v>561440</v>
      </c>
      <c r="AA801">
        <f>Tabla1_2[[#This Row],[SALARIO]]/100*1.4</f>
        <v>16239.999999999998</v>
      </c>
      <c r="AB801">
        <f>Tabla1_2[[#This Row],[Base Minima]]/15*1.5</f>
        <v>348000</v>
      </c>
      <c r="AC801">
        <v>0</v>
      </c>
      <c r="AD801">
        <v>0</v>
      </c>
      <c r="AE801">
        <f>Tabla1_2[[#This Row],[Salario t]]/100*2</f>
        <v>11600</v>
      </c>
      <c r="AF801">
        <f>Tabla1_2[[#This Row],[Censantias]]/100*5</f>
        <v>580</v>
      </c>
      <c r="AG801">
        <f>Tabla1_2[[#This Row],[SALARIO]]/30*2</f>
        <v>77333.333333333328</v>
      </c>
      <c r="AH801">
        <v>0</v>
      </c>
      <c r="AI801">
        <f>Tabla1_2[[#This Row],[Prima]]+Tabla1_2[[#This Row],[Censantias]]+Tabla1_2[[#This Row],[Base Minima]]+Tabla1_2[[#This Row],[Subsidio de Transporte]]</f>
        <v>3650133.3333333335</v>
      </c>
      <c r="AJ801">
        <f>Tabla1_2[[#This Row],[Pago Neto]]*24</f>
        <v>87603200</v>
      </c>
      <c r="AK801">
        <v>0</v>
      </c>
      <c r="AL801">
        <v>20000</v>
      </c>
      <c r="AM801">
        <v>15</v>
      </c>
    </row>
    <row r="802" spans="1:39" x14ac:dyDescent="0.35">
      <c r="A802" t="s">
        <v>5476</v>
      </c>
      <c r="B802" t="s">
        <v>808</v>
      </c>
      <c r="C802" s="1">
        <v>31861</v>
      </c>
      <c r="D802" t="s">
        <v>2415</v>
      </c>
      <c r="E802" t="s">
        <v>2416</v>
      </c>
      <c r="F802" t="s">
        <v>4476</v>
      </c>
      <c r="G802" t="s">
        <v>3479</v>
      </c>
      <c r="H802" s="1">
        <v>40312.03334490741</v>
      </c>
      <c r="I802" t="s">
        <v>3671</v>
      </c>
      <c r="J802">
        <v>1160000</v>
      </c>
      <c r="K802">
        <v>15</v>
      </c>
      <c r="L802">
        <f>Tabla1_2[[#This Row],[SALARIO]]/30*Tabla1_2[[#This Row],[Dias Liquidados]]</f>
        <v>580000</v>
      </c>
      <c r="M802">
        <f>Tabla1_2[[#This Row],[SALARIO]]/100*14/2</f>
        <v>81200</v>
      </c>
      <c r="N802">
        <v>6</v>
      </c>
      <c r="O802">
        <f>Tabla1_2[[#This Row],[Salario t]]*Tabla1_2[[#This Row],['# de Salarios Minimos]]</f>
        <v>3480000</v>
      </c>
      <c r="P802">
        <f>Tabla1_2[[#This Row],[Salario t]]*12</f>
        <v>6960000</v>
      </c>
      <c r="Q802">
        <v>2</v>
      </c>
      <c r="R802">
        <v>2</v>
      </c>
      <c r="S802">
        <v>50000</v>
      </c>
      <c r="T802">
        <v>250000</v>
      </c>
      <c r="U802">
        <v>5000</v>
      </c>
      <c r="V802">
        <f>Tabla1_2[[#This Row],[SALARIO]]/100*8.4</f>
        <v>97440</v>
      </c>
      <c r="W802">
        <f>Tabla1_2[[#This Row],[Seguridad social]]/2</f>
        <v>48720</v>
      </c>
      <c r="X802">
        <f>Tabla1_2[[#This Row],[Seguridad social]]-Tabla1_2[[#This Row],[salud 4%]]</f>
        <v>48720</v>
      </c>
      <c r="Y802">
        <f>Tabla1_2[[#This Row],[Base Minima]]/30*4</f>
        <v>464000</v>
      </c>
      <c r="Z802">
        <f>Tabla1_2[[#This Row],[Fondo de Empleados]]+Tabla1_2[[#This Row],[Seguridad social]]</f>
        <v>561440</v>
      </c>
      <c r="AA802">
        <f>Tabla1_2[[#This Row],[SALARIO]]/100*1.4</f>
        <v>16239.999999999998</v>
      </c>
      <c r="AB802">
        <f>Tabla1_2[[#This Row],[Base Minima]]/15*1.5</f>
        <v>348000</v>
      </c>
      <c r="AC802">
        <v>0</v>
      </c>
      <c r="AD802">
        <v>0</v>
      </c>
      <c r="AE802">
        <f>Tabla1_2[[#This Row],[Salario t]]/100*2</f>
        <v>11600</v>
      </c>
      <c r="AF802">
        <f>Tabla1_2[[#This Row],[Censantias]]/100*5</f>
        <v>580</v>
      </c>
      <c r="AG802">
        <f>Tabla1_2[[#This Row],[SALARIO]]/30*2</f>
        <v>77333.333333333328</v>
      </c>
      <c r="AH802">
        <v>0</v>
      </c>
      <c r="AI802">
        <f>Tabla1_2[[#This Row],[Prima]]+Tabla1_2[[#This Row],[Censantias]]+Tabla1_2[[#This Row],[Base Minima]]+Tabla1_2[[#This Row],[Subsidio de Transporte]]</f>
        <v>3650133.3333333335</v>
      </c>
      <c r="AJ802">
        <f>Tabla1_2[[#This Row],[Pago Neto]]*24</f>
        <v>87603200</v>
      </c>
      <c r="AK802">
        <v>0</v>
      </c>
      <c r="AL802">
        <v>20000</v>
      </c>
      <c r="AM802">
        <v>15</v>
      </c>
    </row>
    <row r="803" spans="1:39" x14ac:dyDescent="0.35">
      <c r="A803" t="s">
        <v>5477</v>
      </c>
      <c r="B803" t="s">
        <v>809</v>
      </c>
      <c r="C803" s="1">
        <v>36517</v>
      </c>
      <c r="D803" t="s">
        <v>2417</v>
      </c>
      <c r="E803" t="s">
        <v>2418</v>
      </c>
      <c r="F803" t="s">
        <v>4477</v>
      </c>
      <c r="G803" t="s">
        <v>3480</v>
      </c>
      <c r="H803" s="1">
        <v>40591.263379629629</v>
      </c>
      <c r="I803" t="s">
        <v>3672</v>
      </c>
      <c r="J803">
        <v>1160000</v>
      </c>
      <c r="K803">
        <v>15</v>
      </c>
      <c r="L803">
        <f>Tabla1_2[[#This Row],[SALARIO]]/30*Tabla1_2[[#This Row],[Dias Liquidados]]</f>
        <v>580000</v>
      </c>
      <c r="M803">
        <f>Tabla1_2[[#This Row],[SALARIO]]/100*14/2</f>
        <v>81200</v>
      </c>
      <c r="N803">
        <v>1</v>
      </c>
      <c r="O803">
        <f>Tabla1_2[[#This Row],[Salario t]]*Tabla1_2[[#This Row],['# de Salarios Minimos]]</f>
        <v>580000</v>
      </c>
      <c r="P803">
        <f>Tabla1_2[[#This Row],[Salario t]]*12</f>
        <v>6960000</v>
      </c>
      <c r="Q803">
        <v>2</v>
      </c>
      <c r="R803">
        <v>2</v>
      </c>
      <c r="S803">
        <v>50000</v>
      </c>
      <c r="T803">
        <v>250000</v>
      </c>
      <c r="U803">
        <v>5000</v>
      </c>
      <c r="V803">
        <f>Tabla1_2[[#This Row],[SALARIO]]/100*8.4</f>
        <v>97440</v>
      </c>
      <c r="W803">
        <f>Tabla1_2[[#This Row],[Seguridad social]]/2</f>
        <v>48720</v>
      </c>
      <c r="X803">
        <f>Tabla1_2[[#This Row],[Seguridad social]]-Tabla1_2[[#This Row],[salud 4%]]</f>
        <v>48720</v>
      </c>
      <c r="Y803">
        <f>Tabla1_2[[#This Row],[Base Minima]]/30*4</f>
        <v>77333.333333333328</v>
      </c>
      <c r="Z803">
        <f>Tabla1_2[[#This Row],[Fondo de Empleados]]+Tabla1_2[[#This Row],[Seguridad social]]</f>
        <v>174773.33333333331</v>
      </c>
      <c r="AA803">
        <f>Tabla1_2[[#This Row],[SALARIO]]/100*1.4</f>
        <v>16239.999999999998</v>
      </c>
      <c r="AB803">
        <f>Tabla1_2[[#This Row],[Base Minima]]/15*1.5</f>
        <v>58000</v>
      </c>
      <c r="AC803">
        <v>0</v>
      </c>
      <c r="AD803">
        <v>0</v>
      </c>
      <c r="AE803">
        <f>Tabla1_2[[#This Row],[Salario t]]/100*2</f>
        <v>11600</v>
      </c>
      <c r="AF803">
        <f>Tabla1_2[[#This Row],[Censantias]]/100*5</f>
        <v>580</v>
      </c>
      <c r="AG803">
        <f>Tabla1_2[[#This Row],[SALARIO]]/30*2</f>
        <v>77333.333333333328</v>
      </c>
      <c r="AH803">
        <v>0</v>
      </c>
      <c r="AI803">
        <f>Tabla1_2[[#This Row],[Prima]]+Tabla1_2[[#This Row],[Censantias]]+Tabla1_2[[#This Row],[Base Minima]]+Tabla1_2[[#This Row],[Subsidio de Transporte]]</f>
        <v>750133.33333333337</v>
      </c>
      <c r="AJ803">
        <f>Tabla1_2[[#This Row],[Pago Neto]]*24</f>
        <v>18003200</v>
      </c>
      <c r="AK803">
        <v>0</v>
      </c>
      <c r="AL803">
        <v>20000</v>
      </c>
      <c r="AM803">
        <v>15</v>
      </c>
    </row>
    <row r="804" spans="1:39" x14ac:dyDescent="0.35">
      <c r="A804" t="s">
        <v>5478</v>
      </c>
      <c r="B804" t="s">
        <v>810</v>
      </c>
      <c r="C804" s="1">
        <v>30654</v>
      </c>
      <c r="D804" t="s">
        <v>2419</v>
      </c>
      <c r="E804" t="s">
        <v>2420</v>
      </c>
      <c r="F804" t="s">
        <v>4478</v>
      </c>
      <c r="G804" t="s">
        <v>3481</v>
      </c>
      <c r="H804" s="1">
        <v>42035.980613425927</v>
      </c>
      <c r="I804" t="s">
        <v>3671</v>
      </c>
      <c r="J804">
        <v>1160000</v>
      </c>
      <c r="K804">
        <v>15</v>
      </c>
      <c r="L804">
        <f>Tabla1_2[[#This Row],[SALARIO]]/30*Tabla1_2[[#This Row],[Dias Liquidados]]</f>
        <v>580000</v>
      </c>
      <c r="M804">
        <f>Tabla1_2[[#This Row],[SALARIO]]/100*14/2</f>
        <v>81200</v>
      </c>
      <c r="N804">
        <v>1</v>
      </c>
      <c r="O804">
        <f>Tabla1_2[[#This Row],[Salario t]]*Tabla1_2[[#This Row],['# de Salarios Minimos]]</f>
        <v>580000</v>
      </c>
      <c r="P804">
        <f>Tabla1_2[[#This Row],[Salario t]]*12</f>
        <v>6960000</v>
      </c>
      <c r="Q804">
        <v>2</v>
      </c>
      <c r="R804">
        <v>2</v>
      </c>
      <c r="S804">
        <v>50000</v>
      </c>
      <c r="T804">
        <v>250000</v>
      </c>
      <c r="U804">
        <v>5000</v>
      </c>
      <c r="V804">
        <f>Tabla1_2[[#This Row],[SALARIO]]/100*8.4</f>
        <v>97440</v>
      </c>
      <c r="W804">
        <f>Tabla1_2[[#This Row],[Seguridad social]]/2</f>
        <v>48720</v>
      </c>
      <c r="X804">
        <f>Tabla1_2[[#This Row],[Seguridad social]]-Tabla1_2[[#This Row],[salud 4%]]</f>
        <v>48720</v>
      </c>
      <c r="Y804">
        <f>Tabla1_2[[#This Row],[Base Minima]]/30*4</f>
        <v>77333.333333333328</v>
      </c>
      <c r="Z804">
        <f>Tabla1_2[[#This Row],[Fondo de Empleados]]+Tabla1_2[[#This Row],[Seguridad social]]</f>
        <v>174773.33333333331</v>
      </c>
      <c r="AA804">
        <f>Tabla1_2[[#This Row],[SALARIO]]/100*1.4</f>
        <v>16239.999999999998</v>
      </c>
      <c r="AB804">
        <f>Tabla1_2[[#This Row],[Base Minima]]/15*1.5</f>
        <v>58000</v>
      </c>
      <c r="AC804">
        <v>0</v>
      </c>
      <c r="AD804">
        <v>0</v>
      </c>
      <c r="AE804">
        <f>Tabla1_2[[#This Row],[Salario t]]/100*2</f>
        <v>11600</v>
      </c>
      <c r="AF804">
        <f>Tabla1_2[[#This Row],[Censantias]]/100*5</f>
        <v>580</v>
      </c>
      <c r="AG804">
        <f>Tabla1_2[[#This Row],[SALARIO]]/30*2</f>
        <v>77333.333333333328</v>
      </c>
      <c r="AH804">
        <v>0</v>
      </c>
      <c r="AI804">
        <f>Tabla1_2[[#This Row],[Prima]]+Tabla1_2[[#This Row],[Censantias]]+Tabla1_2[[#This Row],[Base Minima]]+Tabla1_2[[#This Row],[Subsidio de Transporte]]</f>
        <v>750133.33333333337</v>
      </c>
      <c r="AJ804">
        <f>Tabla1_2[[#This Row],[Pago Neto]]*24</f>
        <v>18003200</v>
      </c>
      <c r="AK804">
        <v>0</v>
      </c>
      <c r="AL804">
        <v>20000</v>
      </c>
      <c r="AM804">
        <v>15</v>
      </c>
    </row>
    <row r="805" spans="1:39" x14ac:dyDescent="0.35">
      <c r="A805" t="s">
        <v>5479</v>
      </c>
      <c r="B805" t="s">
        <v>811</v>
      </c>
      <c r="C805" s="1">
        <v>29657</v>
      </c>
      <c r="D805" t="s">
        <v>2421</v>
      </c>
      <c r="E805" t="s">
        <v>2422</v>
      </c>
      <c r="F805" t="s">
        <v>4479</v>
      </c>
      <c r="G805" t="s">
        <v>3482</v>
      </c>
      <c r="H805" s="1">
        <v>42338.018888888888</v>
      </c>
      <c r="I805" t="s">
        <v>3674</v>
      </c>
      <c r="J805">
        <v>1160000</v>
      </c>
      <c r="K805">
        <v>15</v>
      </c>
      <c r="L805">
        <f>Tabla1_2[[#This Row],[SALARIO]]/30*Tabla1_2[[#This Row],[Dias Liquidados]]</f>
        <v>580000</v>
      </c>
      <c r="M805">
        <f>Tabla1_2[[#This Row],[SALARIO]]/100*14/2</f>
        <v>81200</v>
      </c>
      <c r="N805">
        <v>1</v>
      </c>
      <c r="O805">
        <f>Tabla1_2[[#This Row],[Salario t]]*Tabla1_2[[#This Row],['# de Salarios Minimos]]</f>
        <v>580000</v>
      </c>
      <c r="P805">
        <f>Tabla1_2[[#This Row],[Salario t]]*12</f>
        <v>6960000</v>
      </c>
      <c r="Q805">
        <v>2</v>
      </c>
      <c r="R805">
        <v>2</v>
      </c>
      <c r="S805">
        <v>50000</v>
      </c>
      <c r="T805">
        <v>250000</v>
      </c>
      <c r="U805">
        <v>5000</v>
      </c>
      <c r="V805">
        <f>Tabla1_2[[#This Row],[SALARIO]]/100*8.4</f>
        <v>97440</v>
      </c>
      <c r="W805">
        <f>Tabla1_2[[#This Row],[Seguridad social]]/2</f>
        <v>48720</v>
      </c>
      <c r="X805">
        <f>Tabla1_2[[#This Row],[Seguridad social]]-Tabla1_2[[#This Row],[salud 4%]]</f>
        <v>48720</v>
      </c>
      <c r="Y805">
        <f>Tabla1_2[[#This Row],[Base Minima]]/30*4</f>
        <v>77333.333333333328</v>
      </c>
      <c r="Z805">
        <f>Tabla1_2[[#This Row],[Fondo de Empleados]]+Tabla1_2[[#This Row],[Seguridad social]]</f>
        <v>174773.33333333331</v>
      </c>
      <c r="AA805">
        <f>Tabla1_2[[#This Row],[SALARIO]]/100*1.4</f>
        <v>16239.999999999998</v>
      </c>
      <c r="AB805">
        <f>Tabla1_2[[#This Row],[Base Minima]]/15*1.5</f>
        <v>58000</v>
      </c>
      <c r="AC805">
        <v>0</v>
      </c>
      <c r="AD805">
        <v>0</v>
      </c>
      <c r="AE805">
        <f>Tabla1_2[[#This Row],[Salario t]]/100*2</f>
        <v>11600</v>
      </c>
      <c r="AF805">
        <f>Tabla1_2[[#This Row],[Censantias]]/100*5</f>
        <v>580</v>
      </c>
      <c r="AG805">
        <f>Tabla1_2[[#This Row],[SALARIO]]/30*2</f>
        <v>77333.333333333328</v>
      </c>
      <c r="AH805">
        <v>0</v>
      </c>
      <c r="AI805">
        <f>Tabla1_2[[#This Row],[Prima]]+Tabla1_2[[#This Row],[Censantias]]+Tabla1_2[[#This Row],[Base Minima]]+Tabla1_2[[#This Row],[Subsidio de Transporte]]</f>
        <v>750133.33333333337</v>
      </c>
      <c r="AJ805">
        <f>Tabla1_2[[#This Row],[Pago Neto]]*24</f>
        <v>18003200</v>
      </c>
      <c r="AK805">
        <v>0</v>
      </c>
      <c r="AL805">
        <v>20000</v>
      </c>
      <c r="AM805">
        <v>15</v>
      </c>
    </row>
    <row r="806" spans="1:39" x14ac:dyDescent="0.35">
      <c r="A806" t="s">
        <v>5480</v>
      </c>
      <c r="B806" t="s">
        <v>812</v>
      </c>
      <c r="C806" s="1">
        <v>32494</v>
      </c>
      <c r="D806" t="s">
        <v>2423</v>
      </c>
      <c r="E806" t="s">
        <v>2424</v>
      </c>
      <c r="F806" t="s">
        <v>4480</v>
      </c>
      <c r="G806" t="s">
        <v>3483</v>
      </c>
      <c r="H806" s="1">
        <v>41664.204872685186</v>
      </c>
      <c r="I806" t="s">
        <v>3672</v>
      </c>
      <c r="J806">
        <v>1160000</v>
      </c>
      <c r="K806">
        <v>15</v>
      </c>
      <c r="L806">
        <f>Tabla1_2[[#This Row],[SALARIO]]/30*Tabla1_2[[#This Row],[Dias Liquidados]]</f>
        <v>580000</v>
      </c>
      <c r="M806">
        <f>Tabla1_2[[#This Row],[SALARIO]]/100*14/2</f>
        <v>81200</v>
      </c>
      <c r="N806">
        <v>1</v>
      </c>
      <c r="O806">
        <f>Tabla1_2[[#This Row],[Salario t]]*Tabla1_2[[#This Row],['# de Salarios Minimos]]</f>
        <v>580000</v>
      </c>
      <c r="P806">
        <f>Tabla1_2[[#This Row],[Salario t]]*12</f>
        <v>6960000</v>
      </c>
      <c r="Q806">
        <v>2</v>
      </c>
      <c r="R806">
        <v>2</v>
      </c>
      <c r="S806">
        <v>50000</v>
      </c>
      <c r="T806">
        <v>250000</v>
      </c>
      <c r="U806">
        <v>5000</v>
      </c>
      <c r="V806">
        <f>Tabla1_2[[#This Row],[SALARIO]]/100*8.4</f>
        <v>97440</v>
      </c>
      <c r="W806">
        <f>Tabla1_2[[#This Row],[Seguridad social]]/2</f>
        <v>48720</v>
      </c>
      <c r="X806">
        <f>Tabla1_2[[#This Row],[Seguridad social]]-Tabla1_2[[#This Row],[salud 4%]]</f>
        <v>48720</v>
      </c>
      <c r="Y806">
        <f>Tabla1_2[[#This Row],[Base Minima]]/30*4</f>
        <v>77333.333333333328</v>
      </c>
      <c r="Z806">
        <f>Tabla1_2[[#This Row],[Fondo de Empleados]]+Tabla1_2[[#This Row],[Seguridad social]]</f>
        <v>174773.33333333331</v>
      </c>
      <c r="AA806">
        <f>Tabla1_2[[#This Row],[SALARIO]]/100*1.4</f>
        <v>16239.999999999998</v>
      </c>
      <c r="AB806">
        <f>Tabla1_2[[#This Row],[Base Minima]]/15*1.5</f>
        <v>58000</v>
      </c>
      <c r="AC806">
        <v>0</v>
      </c>
      <c r="AD806">
        <v>0</v>
      </c>
      <c r="AE806">
        <f>Tabla1_2[[#This Row],[Salario t]]/100*2</f>
        <v>11600</v>
      </c>
      <c r="AF806">
        <f>Tabla1_2[[#This Row],[Censantias]]/100*5</f>
        <v>580</v>
      </c>
      <c r="AG806">
        <f>Tabla1_2[[#This Row],[SALARIO]]/30*2</f>
        <v>77333.333333333328</v>
      </c>
      <c r="AH806">
        <v>0</v>
      </c>
      <c r="AI806">
        <f>Tabla1_2[[#This Row],[Prima]]+Tabla1_2[[#This Row],[Censantias]]+Tabla1_2[[#This Row],[Base Minima]]+Tabla1_2[[#This Row],[Subsidio de Transporte]]</f>
        <v>750133.33333333337</v>
      </c>
      <c r="AJ806">
        <f>Tabla1_2[[#This Row],[Pago Neto]]*24</f>
        <v>18003200</v>
      </c>
      <c r="AK806">
        <v>0</v>
      </c>
      <c r="AL806">
        <v>20000</v>
      </c>
      <c r="AM806">
        <v>15</v>
      </c>
    </row>
    <row r="807" spans="1:39" x14ac:dyDescent="0.35">
      <c r="A807" t="s">
        <v>5481</v>
      </c>
      <c r="B807" t="s">
        <v>813</v>
      </c>
      <c r="C807" s="1">
        <v>32397</v>
      </c>
      <c r="D807" t="s">
        <v>2425</v>
      </c>
      <c r="E807" t="s">
        <v>2426</v>
      </c>
      <c r="F807" t="s">
        <v>4481</v>
      </c>
      <c r="G807" t="s">
        <v>3484</v>
      </c>
      <c r="H807" s="1">
        <v>42323.799907407411</v>
      </c>
      <c r="I807" t="s">
        <v>3672</v>
      </c>
      <c r="J807">
        <v>1160000</v>
      </c>
      <c r="K807">
        <v>15</v>
      </c>
      <c r="L807">
        <f>Tabla1_2[[#This Row],[SALARIO]]/30*Tabla1_2[[#This Row],[Dias Liquidados]]</f>
        <v>580000</v>
      </c>
      <c r="M807">
        <f>Tabla1_2[[#This Row],[SALARIO]]/100*14/2</f>
        <v>81200</v>
      </c>
      <c r="N807">
        <v>1</v>
      </c>
      <c r="O807">
        <f>Tabla1_2[[#This Row],[Salario t]]*Tabla1_2[[#This Row],['# de Salarios Minimos]]</f>
        <v>580000</v>
      </c>
      <c r="P807">
        <f>Tabla1_2[[#This Row],[Salario t]]*12</f>
        <v>6960000</v>
      </c>
      <c r="Q807">
        <v>2</v>
      </c>
      <c r="R807">
        <v>2</v>
      </c>
      <c r="S807">
        <v>50000</v>
      </c>
      <c r="T807">
        <v>250000</v>
      </c>
      <c r="U807">
        <v>5000</v>
      </c>
      <c r="V807">
        <f>Tabla1_2[[#This Row],[SALARIO]]/100*8.4</f>
        <v>97440</v>
      </c>
      <c r="W807">
        <f>Tabla1_2[[#This Row],[Seguridad social]]/2</f>
        <v>48720</v>
      </c>
      <c r="X807">
        <f>Tabla1_2[[#This Row],[Seguridad social]]-Tabla1_2[[#This Row],[salud 4%]]</f>
        <v>48720</v>
      </c>
      <c r="Y807">
        <f>Tabla1_2[[#This Row],[Base Minima]]/30*4</f>
        <v>77333.333333333328</v>
      </c>
      <c r="Z807">
        <f>Tabla1_2[[#This Row],[Fondo de Empleados]]+Tabla1_2[[#This Row],[Seguridad social]]</f>
        <v>174773.33333333331</v>
      </c>
      <c r="AA807">
        <f>Tabla1_2[[#This Row],[SALARIO]]/100*1.4</f>
        <v>16239.999999999998</v>
      </c>
      <c r="AB807">
        <f>Tabla1_2[[#This Row],[Base Minima]]/15*1.5</f>
        <v>58000</v>
      </c>
      <c r="AC807">
        <v>0</v>
      </c>
      <c r="AD807">
        <v>0</v>
      </c>
      <c r="AE807">
        <f>Tabla1_2[[#This Row],[Salario t]]/100*2</f>
        <v>11600</v>
      </c>
      <c r="AF807">
        <f>Tabla1_2[[#This Row],[Censantias]]/100*5</f>
        <v>580</v>
      </c>
      <c r="AG807">
        <f>Tabla1_2[[#This Row],[SALARIO]]/30*2</f>
        <v>77333.333333333328</v>
      </c>
      <c r="AH807">
        <v>0</v>
      </c>
      <c r="AI807">
        <f>Tabla1_2[[#This Row],[Prima]]+Tabla1_2[[#This Row],[Censantias]]+Tabla1_2[[#This Row],[Base Minima]]+Tabla1_2[[#This Row],[Subsidio de Transporte]]</f>
        <v>750133.33333333337</v>
      </c>
      <c r="AJ807">
        <f>Tabla1_2[[#This Row],[Pago Neto]]*24</f>
        <v>18003200</v>
      </c>
      <c r="AK807">
        <v>0</v>
      </c>
      <c r="AL807">
        <v>20000</v>
      </c>
      <c r="AM807">
        <v>15</v>
      </c>
    </row>
    <row r="808" spans="1:39" x14ac:dyDescent="0.35">
      <c r="A808" t="s">
        <v>5482</v>
      </c>
      <c r="B808" t="s">
        <v>814</v>
      </c>
      <c r="C808" s="1">
        <v>33086</v>
      </c>
      <c r="D808" t="s">
        <v>2427</v>
      </c>
      <c r="E808" t="s">
        <v>2428</v>
      </c>
      <c r="F808" t="s">
        <v>4482</v>
      </c>
      <c r="G808" t="s">
        <v>3485</v>
      </c>
      <c r="H808" s="1">
        <v>40806.960219907407</v>
      </c>
      <c r="I808" t="s">
        <v>3672</v>
      </c>
      <c r="J808">
        <v>1160000</v>
      </c>
      <c r="K808">
        <v>15</v>
      </c>
      <c r="L808">
        <f>Tabla1_2[[#This Row],[SALARIO]]/30*Tabla1_2[[#This Row],[Dias Liquidados]]</f>
        <v>580000</v>
      </c>
      <c r="M808">
        <f>Tabla1_2[[#This Row],[SALARIO]]/100*14/2</f>
        <v>81200</v>
      </c>
      <c r="N808">
        <v>2</v>
      </c>
      <c r="O808">
        <f>Tabla1_2[[#This Row],[Salario t]]*Tabla1_2[[#This Row],['# de Salarios Minimos]]</f>
        <v>1160000</v>
      </c>
      <c r="P808">
        <f>Tabla1_2[[#This Row],[Salario t]]*12</f>
        <v>6960000</v>
      </c>
      <c r="Q808">
        <v>2</v>
      </c>
      <c r="R808">
        <v>2</v>
      </c>
      <c r="S808">
        <v>50000</v>
      </c>
      <c r="T808">
        <v>250000</v>
      </c>
      <c r="U808">
        <v>5000</v>
      </c>
      <c r="V808">
        <f>Tabla1_2[[#This Row],[SALARIO]]/100*8.4</f>
        <v>97440</v>
      </c>
      <c r="W808">
        <f>Tabla1_2[[#This Row],[Seguridad social]]/2</f>
        <v>48720</v>
      </c>
      <c r="X808">
        <f>Tabla1_2[[#This Row],[Seguridad social]]-Tabla1_2[[#This Row],[salud 4%]]</f>
        <v>48720</v>
      </c>
      <c r="Y808">
        <f>Tabla1_2[[#This Row],[Base Minima]]/30*4</f>
        <v>154666.66666666666</v>
      </c>
      <c r="Z808">
        <f>Tabla1_2[[#This Row],[Fondo de Empleados]]+Tabla1_2[[#This Row],[Seguridad social]]</f>
        <v>252106.66666666666</v>
      </c>
      <c r="AA808">
        <f>Tabla1_2[[#This Row],[SALARIO]]/100*1.4</f>
        <v>16239.999999999998</v>
      </c>
      <c r="AB808">
        <f>Tabla1_2[[#This Row],[Base Minima]]/15*1.5</f>
        <v>116000</v>
      </c>
      <c r="AC808">
        <v>0</v>
      </c>
      <c r="AD808">
        <v>0</v>
      </c>
      <c r="AE808">
        <f>Tabla1_2[[#This Row],[Salario t]]/100*2</f>
        <v>11600</v>
      </c>
      <c r="AF808">
        <f>Tabla1_2[[#This Row],[Censantias]]/100*5</f>
        <v>580</v>
      </c>
      <c r="AG808">
        <f>Tabla1_2[[#This Row],[SALARIO]]/30*2</f>
        <v>77333.333333333328</v>
      </c>
      <c r="AH808">
        <v>0</v>
      </c>
      <c r="AI808">
        <f>Tabla1_2[[#This Row],[Prima]]+Tabla1_2[[#This Row],[Censantias]]+Tabla1_2[[#This Row],[Base Minima]]+Tabla1_2[[#This Row],[Subsidio de Transporte]]</f>
        <v>1330133.3333333333</v>
      </c>
      <c r="AJ808">
        <f>Tabla1_2[[#This Row],[Pago Neto]]*24</f>
        <v>31923200</v>
      </c>
      <c r="AK808">
        <v>0</v>
      </c>
      <c r="AL808">
        <v>20000</v>
      </c>
      <c r="AM808">
        <v>15</v>
      </c>
    </row>
    <row r="809" spans="1:39" x14ac:dyDescent="0.35">
      <c r="A809" t="s">
        <v>5483</v>
      </c>
      <c r="B809" t="s">
        <v>815</v>
      </c>
      <c r="C809" s="1">
        <v>31304</v>
      </c>
      <c r="D809" t="s">
        <v>2429</v>
      </c>
      <c r="E809" t="s">
        <v>2430</v>
      </c>
      <c r="F809" t="s">
        <v>4483</v>
      </c>
      <c r="G809" t="s">
        <v>3486</v>
      </c>
      <c r="H809" s="1">
        <v>40963.225347222222</v>
      </c>
      <c r="I809" t="s">
        <v>3672</v>
      </c>
      <c r="J809">
        <v>1160000</v>
      </c>
      <c r="K809">
        <v>15</v>
      </c>
      <c r="L809">
        <f>Tabla1_2[[#This Row],[SALARIO]]/30*Tabla1_2[[#This Row],[Dias Liquidados]]</f>
        <v>580000</v>
      </c>
      <c r="M809">
        <f>Tabla1_2[[#This Row],[SALARIO]]/100*14/2</f>
        <v>81200</v>
      </c>
      <c r="N809">
        <v>2</v>
      </c>
      <c r="O809">
        <f>Tabla1_2[[#This Row],[Salario t]]*Tabla1_2[[#This Row],['# de Salarios Minimos]]</f>
        <v>1160000</v>
      </c>
      <c r="P809">
        <f>Tabla1_2[[#This Row],[Salario t]]*12</f>
        <v>6960000</v>
      </c>
      <c r="Q809">
        <v>2</v>
      </c>
      <c r="R809">
        <v>2</v>
      </c>
      <c r="S809">
        <v>50000</v>
      </c>
      <c r="T809">
        <v>250000</v>
      </c>
      <c r="U809">
        <v>5000</v>
      </c>
      <c r="V809">
        <f>Tabla1_2[[#This Row],[SALARIO]]/100*8.4</f>
        <v>97440</v>
      </c>
      <c r="W809">
        <f>Tabla1_2[[#This Row],[Seguridad social]]/2</f>
        <v>48720</v>
      </c>
      <c r="X809">
        <f>Tabla1_2[[#This Row],[Seguridad social]]-Tabla1_2[[#This Row],[salud 4%]]</f>
        <v>48720</v>
      </c>
      <c r="Y809">
        <f>Tabla1_2[[#This Row],[Base Minima]]/30*4</f>
        <v>154666.66666666666</v>
      </c>
      <c r="Z809">
        <f>Tabla1_2[[#This Row],[Fondo de Empleados]]+Tabla1_2[[#This Row],[Seguridad social]]</f>
        <v>252106.66666666666</v>
      </c>
      <c r="AA809">
        <f>Tabla1_2[[#This Row],[SALARIO]]/100*1.4</f>
        <v>16239.999999999998</v>
      </c>
      <c r="AB809">
        <f>Tabla1_2[[#This Row],[Base Minima]]/15*1.5</f>
        <v>116000</v>
      </c>
      <c r="AC809">
        <v>0</v>
      </c>
      <c r="AD809">
        <v>0</v>
      </c>
      <c r="AE809">
        <f>Tabla1_2[[#This Row],[Salario t]]/100*2</f>
        <v>11600</v>
      </c>
      <c r="AF809">
        <f>Tabla1_2[[#This Row],[Censantias]]/100*5</f>
        <v>580</v>
      </c>
      <c r="AG809">
        <f>Tabla1_2[[#This Row],[SALARIO]]/30*2</f>
        <v>77333.333333333328</v>
      </c>
      <c r="AH809">
        <v>0</v>
      </c>
      <c r="AI809">
        <f>Tabla1_2[[#This Row],[Prima]]+Tabla1_2[[#This Row],[Censantias]]+Tabla1_2[[#This Row],[Base Minima]]+Tabla1_2[[#This Row],[Subsidio de Transporte]]</f>
        <v>1330133.3333333333</v>
      </c>
      <c r="AJ809">
        <f>Tabla1_2[[#This Row],[Pago Neto]]*24</f>
        <v>31923200</v>
      </c>
      <c r="AK809">
        <v>0</v>
      </c>
      <c r="AL809">
        <v>20000</v>
      </c>
      <c r="AM809">
        <v>15</v>
      </c>
    </row>
    <row r="810" spans="1:39" x14ac:dyDescent="0.35">
      <c r="A810" t="s">
        <v>5484</v>
      </c>
      <c r="B810" t="s">
        <v>816</v>
      </c>
      <c r="C810" s="1">
        <v>26532</v>
      </c>
      <c r="D810" t="s">
        <v>2431</v>
      </c>
      <c r="E810" t="s">
        <v>2432</v>
      </c>
      <c r="F810" t="s">
        <v>4484</v>
      </c>
      <c r="G810" t="s">
        <v>3487</v>
      </c>
      <c r="H810" s="1">
        <v>40486.53261574074</v>
      </c>
      <c r="I810" t="s">
        <v>3673</v>
      </c>
      <c r="J810">
        <v>1160000</v>
      </c>
      <c r="K810">
        <v>15</v>
      </c>
      <c r="L810">
        <f>Tabla1_2[[#This Row],[SALARIO]]/30*Tabla1_2[[#This Row],[Dias Liquidados]]</f>
        <v>580000</v>
      </c>
      <c r="M810">
        <f>Tabla1_2[[#This Row],[SALARIO]]/100*14/2</f>
        <v>81200</v>
      </c>
      <c r="N810">
        <v>2</v>
      </c>
      <c r="O810">
        <f>Tabla1_2[[#This Row],[Salario t]]*Tabla1_2[[#This Row],['# de Salarios Minimos]]</f>
        <v>1160000</v>
      </c>
      <c r="P810">
        <f>Tabla1_2[[#This Row],[Salario t]]*12</f>
        <v>6960000</v>
      </c>
      <c r="Q810">
        <v>2</v>
      </c>
      <c r="R810">
        <v>2</v>
      </c>
      <c r="S810">
        <v>50000</v>
      </c>
      <c r="T810">
        <v>250000</v>
      </c>
      <c r="U810">
        <v>5000</v>
      </c>
      <c r="V810">
        <f>Tabla1_2[[#This Row],[SALARIO]]/100*8.4</f>
        <v>97440</v>
      </c>
      <c r="W810">
        <f>Tabla1_2[[#This Row],[Seguridad social]]/2</f>
        <v>48720</v>
      </c>
      <c r="X810">
        <f>Tabla1_2[[#This Row],[Seguridad social]]-Tabla1_2[[#This Row],[salud 4%]]</f>
        <v>48720</v>
      </c>
      <c r="Y810">
        <f>Tabla1_2[[#This Row],[Base Minima]]/30*4</f>
        <v>154666.66666666666</v>
      </c>
      <c r="Z810">
        <f>Tabla1_2[[#This Row],[Fondo de Empleados]]+Tabla1_2[[#This Row],[Seguridad social]]</f>
        <v>252106.66666666666</v>
      </c>
      <c r="AA810">
        <f>Tabla1_2[[#This Row],[SALARIO]]/100*1.4</f>
        <v>16239.999999999998</v>
      </c>
      <c r="AB810">
        <f>Tabla1_2[[#This Row],[Base Minima]]/15*1.5</f>
        <v>116000</v>
      </c>
      <c r="AC810">
        <v>0</v>
      </c>
      <c r="AD810">
        <v>0</v>
      </c>
      <c r="AE810">
        <f>Tabla1_2[[#This Row],[Salario t]]/100*2</f>
        <v>11600</v>
      </c>
      <c r="AF810">
        <f>Tabla1_2[[#This Row],[Censantias]]/100*5</f>
        <v>580</v>
      </c>
      <c r="AG810">
        <f>Tabla1_2[[#This Row],[SALARIO]]/30*2</f>
        <v>77333.333333333328</v>
      </c>
      <c r="AH810">
        <v>0</v>
      </c>
      <c r="AI810">
        <f>Tabla1_2[[#This Row],[Prima]]+Tabla1_2[[#This Row],[Censantias]]+Tabla1_2[[#This Row],[Base Minima]]+Tabla1_2[[#This Row],[Subsidio de Transporte]]</f>
        <v>1330133.3333333333</v>
      </c>
      <c r="AJ810">
        <f>Tabla1_2[[#This Row],[Pago Neto]]*24</f>
        <v>31923200</v>
      </c>
      <c r="AK810">
        <v>0</v>
      </c>
      <c r="AL810">
        <v>20000</v>
      </c>
      <c r="AM810">
        <v>15</v>
      </c>
    </row>
    <row r="811" spans="1:39" x14ac:dyDescent="0.35">
      <c r="A811" t="s">
        <v>5485</v>
      </c>
      <c r="B811" t="s">
        <v>817</v>
      </c>
      <c r="C811" s="1">
        <v>30828</v>
      </c>
      <c r="D811" t="s">
        <v>2433</v>
      </c>
      <c r="E811" t="s">
        <v>2434</v>
      </c>
      <c r="F811" t="s">
        <v>4485</v>
      </c>
      <c r="G811" t="s">
        <v>3488</v>
      </c>
      <c r="H811" s="1">
        <v>41171.256562499999</v>
      </c>
      <c r="I811" t="s">
        <v>3674</v>
      </c>
      <c r="J811">
        <v>1160000</v>
      </c>
      <c r="K811">
        <v>15</v>
      </c>
      <c r="L811">
        <f>Tabla1_2[[#This Row],[SALARIO]]/30*Tabla1_2[[#This Row],[Dias Liquidados]]</f>
        <v>580000</v>
      </c>
      <c r="M811">
        <f>Tabla1_2[[#This Row],[SALARIO]]/100*14/2</f>
        <v>81200</v>
      </c>
      <c r="N811">
        <v>4</v>
      </c>
      <c r="O811">
        <f>Tabla1_2[[#This Row],[Salario t]]*Tabla1_2[[#This Row],['# de Salarios Minimos]]</f>
        <v>2320000</v>
      </c>
      <c r="P811">
        <f>Tabla1_2[[#This Row],[Salario t]]*12</f>
        <v>6960000</v>
      </c>
      <c r="Q811">
        <v>2</v>
      </c>
      <c r="R811">
        <v>2</v>
      </c>
      <c r="S811">
        <v>50000</v>
      </c>
      <c r="T811">
        <v>250000</v>
      </c>
      <c r="U811">
        <v>5000</v>
      </c>
      <c r="V811">
        <f>Tabla1_2[[#This Row],[SALARIO]]/100*8.4</f>
        <v>97440</v>
      </c>
      <c r="W811">
        <f>Tabla1_2[[#This Row],[Seguridad social]]/2</f>
        <v>48720</v>
      </c>
      <c r="X811">
        <f>Tabla1_2[[#This Row],[Seguridad social]]-Tabla1_2[[#This Row],[salud 4%]]</f>
        <v>48720</v>
      </c>
      <c r="Y811">
        <f>Tabla1_2[[#This Row],[Base Minima]]/30*4</f>
        <v>309333.33333333331</v>
      </c>
      <c r="Z811">
        <f>Tabla1_2[[#This Row],[Fondo de Empleados]]+Tabla1_2[[#This Row],[Seguridad social]]</f>
        <v>406773.33333333331</v>
      </c>
      <c r="AA811">
        <f>Tabla1_2[[#This Row],[SALARIO]]/100*1.4</f>
        <v>16239.999999999998</v>
      </c>
      <c r="AB811">
        <f>Tabla1_2[[#This Row],[Base Minima]]/15*1.5</f>
        <v>232000</v>
      </c>
      <c r="AC811">
        <v>0</v>
      </c>
      <c r="AD811">
        <v>0</v>
      </c>
      <c r="AE811">
        <f>Tabla1_2[[#This Row],[Salario t]]/100*2</f>
        <v>11600</v>
      </c>
      <c r="AF811">
        <f>Tabla1_2[[#This Row],[Censantias]]/100*5</f>
        <v>580</v>
      </c>
      <c r="AG811">
        <f>Tabla1_2[[#This Row],[SALARIO]]/30*2</f>
        <v>77333.333333333328</v>
      </c>
      <c r="AH811">
        <v>0</v>
      </c>
      <c r="AI811">
        <f>Tabla1_2[[#This Row],[Prima]]+Tabla1_2[[#This Row],[Censantias]]+Tabla1_2[[#This Row],[Base Minima]]+Tabla1_2[[#This Row],[Subsidio de Transporte]]</f>
        <v>2490133.3333333335</v>
      </c>
      <c r="AJ811">
        <f>Tabla1_2[[#This Row],[Pago Neto]]*24</f>
        <v>59763200</v>
      </c>
      <c r="AK811">
        <v>0</v>
      </c>
      <c r="AL811">
        <v>20000</v>
      </c>
      <c r="AM811">
        <v>15</v>
      </c>
    </row>
    <row r="812" spans="1:39" x14ac:dyDescent="0.35">
      <c r="A812" t="s">
        <v>5486</v>
      </c>
      <c r="B812" t="s">
        <v>818</v>
      </c>
      <c r="C812" s="1">
        <v>29492</v>
      </c>
      <c r="D812" t="s">
        <v>2435</v>
      </c>
      <c r="E812" t="s">
        <v>2436</v>
      </c>
      <c r="F812" t="s">
        <v>4486</v>
      </c>
      <c r="G812" t="s">
        <v>3489</v>
      </c>
      <c r="H812" s="1">
        <v>41370.41479166667</v>
      </c>
      <c r="I812" t="s">
        <v>3672</v>
      </c>
      <c r="J812">
        <v>1160000</v>
      </c>
      <c r="K812">
        <v>15</v>
      </c>
      <c r="L812">
        <f>Tabla1_2[[#This Row],[SALARIO]]/30*Tabla1_2[[#This Row],[Dias Liquidados]]</f>
        <v>580000</v>
      </c>
      <c r="M812">
        <f>Tabla1_2[[#This Row],[SALARIO]]/100*14/2</f>
        <v>81200</v>
      </c>
      <c r="N812">
        <v>4</v>
      </c>
      <c r="O812">
        <f>Tabla1_2[[#This Row],[Salario t]]*Tabla1_2[[#This Row],['# de Salarios Minimos]]</f>
        <v>2320000</v>
      </c>
      <c r="P812">
        <f>Tabla1_2[[#This Row],[Salario t]]*12</f>
        <v>6960000</v>
      </c>
      <c r="Q812">
        <v>2</v>
      </c>
      <c r="R812">
        <v>2</v>
      </c>
      <c r="S812">
        <v>50000</v>
      </c>
      <c r="T812">
        <v>250000</v>
      </c>
      <c r="U812">
        <v>5000</v>
      </c>
      <c r="V812">
        <f>Tabla1_2[[#This Row],[SALARIO]]/100*8.4</f>
        <v>97440</v>
      </c>
      <c r="W812">
        <f>Tabla1_2[[#This Row],[Seguridad social]]/2</f>
        <v>48720</v>
      </c>
      <c r="X812">
        <f>Tabla1_2[[#This Row],[Seguridad social]]-Tabla1_2[[#This Row],[salud 4%]]</f>
        <v>48720</v>
      </c>
      <c r="Y812">
        <f>Tabla1_2[[#This Row],[Base Minima]]/30*4</f>
        <v>309333.33333333331</v>
      </c>
      <c r="Z812">
        <f>Tabla1_2[[#This Row],[Fondo de Empleados]]+Tabla1_2[[#This Row],[Seguridad social]]</f>
        <v>406773.33333333331</v>
      </c>
      <c r="AA812">
        <f>Tabla1_2[[#This Row],[SALARIO]]/100*1.4</f>
        <v>16239.999999999998</v>
      </c>
      <c r="AB812">
        <f>Tabla1_2[[#This Row],[Base Minima]]/15*1.5</f>
        <v>232000</v>
      </c>
      <c r="AC812">
        <v>0</v>
      </c>
      <c r="AD812">
        <v>0</v>
      </c>
      <c r="AE812">
        <f>Tabla1_2[[#This Row],[Salario t]]/100*2</f>
        <v>11600</v>
      </c>
      <c r="AF812">
        <f>Tabla1_2[[#This Row],[Censantias]]/100*5</f>
        <v>580</v>
      </c>
      <c r="AG812">
        <f>Tabla1_2[[#This Row],[SALARIO]]/30*2</f>
        <v>77333.333333333328</v>
      </c>
      <c r="AH812">
        <v>0</v>
      </c>
      <c r="AI812">
        <f>Tabla1_2[[#This Row],[Prima]]+Tabla1_2[[#This Row],[Censantias]]+Tabla1_2[[#This Row],[Base Minima]]+Tabla1_2[[#This Row],[Subsidio de Transporte]]</f>
        <v>2490133.3333333335</v>
      </c>
      <c r="AJ812">
        <f>Tabla1_2[[#This Row],[Pago Neto]]*24</f>
        <v>59763200</v>
      </c>
      <c r="AK812">
        <v>0</v>
      </c>
      <c r="AL812">
        <v>20000</v>
      </c>
      <c r="AM812">
        <v>15</v>
      </c>
    </row>
    <row r="813" spans="1:39" x14ac:dyDescent="0.35">
      <c r="A813" t="s">
        <v>5487</v>
      </c>
      <c r="B813" t="s">
        <v>819</v>
      </c>
      <c r="C813" s="1">
        <v>35014</v>
      </c>
      <c r="D813" t="s">
        <v>2437</v>
      </c>
      <c r="E813" t="s">
        <v>2438</v>
      </c>
      <c r="F813" t="s">
        <v>4487</v>
      </c>
      <c r="G813" t="s">
        <v>3490</v>
      </c>
      <c r="H813" s="1">
        <v>44052.716666666667</v>
      </c>
      <c r="I813" t="s">
        <v>3671</v>
      </c>
      <c r="J813">
        <v>1160000</v>
      </c>
      <c r="K813">
        <v>15</v>
      </c>
      <c r="L813">
        <f>Tabla1_2[[#This Row],[SALARIO]]/30*Tabla1_2[[#This Row],[Dias Liquidados]]</f>
        <v>580000</v>
      </c>
      <c r="M813">
        <f>Tabla1_2[[#This Row],[SALARIO]]/100*14/2</f>
        <v>81200</v>
      </c>
      <c r="N813">
        <v>4</v>
      </c>
      <c r="O813">
        <f>Tabla1_2[[#This Row],[Salario t]]*Tabla1_2[[#This Row],['# de Salarios Minimos]]</f>
        <v>2320000</v>
      </c>
      <c r="P813">
        <f>Tabla1_2[[#This Row],[Salario t]]*12</f>
        <v>6960000</v>
      </c>
      <c r="Q813">
        <v>2</v>
      </c>
      <c r="R813">
        <v>2</v>
      </c>
      <c r="S813">
        <v>50000</v>
      </c>
      <c r="T813">
        <v>250000</v>
      </c>
      <c r="U813">
        <v>5000</v>
      </c>
      <c r="V813">
        <f>Tabla1_2[[#This Row],[SALARIO]]/100*8.4</f>
        <v>97440</v>
      </c>
      <c r="W813">
        <f>Tabla1_2[[#This Row],[Seguridad social]]/2</f>
        <v>48720</v>
      </c>
      <c r="X813">
        <f>Tabla1_2[[#This Row],[Seguridad social]]-Tabla1_2[[#This Row],[salud 4%]]</f>
        <v>48720</v>
      </c>
      <c r="Y813">
        <f>Tabla1_2[[#This Row],[Base Minima]]/30*4</f>
        <v>309333.33333333331</v>
      </c>
      <c r="Z813">
        <f>Tabla1_2[[#This Row],[Fondo de Empleados]]+Tabla1_2[[#This Row],[Seguridad social]]</f>
        <v>406773.33333333331</v>
      </c>
      <c r="AA813">
        <f>Tabla1_2[[#This Row],[SALARIO]]/100*1.4</f>
        <v>16239.999999999998</v>
      </c>
      <c r="AB813">
        <f>Tabla1_2[[#This Row],[Base Minima]]/15*1.5</f>
        <v>232000</v>
      </c>
      <c r="AC813">
        <v>0</v>
      </c>
      <c r="AD813">
        <v>0</v>
      </c>
      <c r="AE813">
        <f>Tabla1_2[[#This Row],[Salario t]]/100*2</f>
        <v>11600</v>
      </c>
      <c r="AF813">
        <f>Tabla1_2[[#This Row],[Censantias]]/100*5</f>
        <v>580</v>
      </c>
      <c r="AG813">
        <f>Tabla1_2[[#This Row],[SALARIO]]/30*2</f>
        <v>77333.333333333328</v>
      </c>
      <c r="AH813">
        <v>0</v>
      </c>
      <c r="AI813">
        <f>Tabla1_2[[#This Row],[Prima]]+Tabla1_2[[#This Row],[Censantias]]+Tabla1_2[[#This Row],[Base Minima]]+Tabla1_2[[#This Row],[Subsidio de Transporte]]</f>
        <v>2490133.3333333335</v>
      </c>
      <c r="AJ813">
        <f>Tabla1_2[[#This Row],[Pago Neto]]*24</f>
        <v>59763200</v>
      </c>
      <c r="AK813">
        <v>0</v>
      </c>
      <c r="AL813">
        <v>20000</v>
      </c>
      <c r="AM813">
        <v>15</v>
      </c>
    </row>
    <row r="814" spans="1:39" x14ac:dyDescent="0.35">
      <c r="A814" t="s">
        <v>5488</v>
      </c>
      <c r="B814" t="s">
        <v>820</v>
      </c>
      <c r="C814" s="1">
        <v>31756</v>
      </c>
      <c r="D814" t="s">
        <v>2439</v>
      </c>
      <c r="E814" t="s">
        <v>2440</v>
      </c>
      <c r="F814" t="s">
        <v>4488</v>
      </c>
      <c r="G814" t="s">
        <v>3491</v>
      </c>
      <c r="H814" s="1">
        <v>43587.988368055558</v>
      </c>
      <c r="I814" t="s">
        <v>3673</v>
      </c>
      <c r="J814">
        <v>1160000</v>
      </c>
      <c r="K814">
        <v>15</v>
      </c>
      <c r="L814">
        <f>Tabla1_2[[#This Row],[SALARIO]]/30*Tabla1_2[[#This Row],[Dias Liquidados]]</f>
        <v>580000</v>
      </c>
      <c r="M814">
        <f>Tabla1_2[[#This Row],[SALARIO]]/100*14/2</f>
        <v>81200</v>
      </c>
      <c r="N814">
        <v>5</v>
      </c>
      <c r="O814">
        <f>Tabla1_2[[#This Row],[Salario t]]*Tabla1_2[[#This Row],['# de Salarios Minimos]]</f>
        <v>2900000</v>
      </c>
      <c r="P814">
        <f>Tabla1_2[[#This Row],[Salario t]]*12</f>
        <v>6960000</v>
      </c>
      <c r="Q814">
        <v>2</v>
      </c>
      <c r="R814">
        <v>2</v>
      </c>
      <c r="S814">
        <v>50000</v>
      </c>
      <c r="T814">
        <v>250000</v>
      </c>
      <c r="U814">
        <v>5000</v>
      </c>
      <c r="V814">
        <f>Tabla1_2[[#This Row],[SALARIO]]/100*8.4</f>
        <v>97440</v>
      </c>
      <c r="W814">
        <f>Tabla1_2[[#This Row],[Seguridad social]]/2</f>
        <v>48720</v>
      </c>
      <c r="X814">
        <f>Tabla1_2[[#This Row],[Seguridad social]]-Tabla1_2[[#This Row],[salud 4%]]</f>
        <v>48720</v>
      </c>
      <c r="Y814">
        <f>Tabla1_2[[#This Row],[Base Minima]]/30*4</f>
        <v>386666.66666666669</v>
      </c>
      <c r="Z814">
        <f>Tabla1_2[[#This Row],[Fondo de Empleados]]+Tabla1_2[[#This Row],[Seguridad social]]</f>
        <v>484106.66666666669</v>
      </c>
      <c r="AA814">
        <f>Tabla1_2[[#This Row],[SALARIO]]/100*1.4</f>
        <v>16239.999999999998</v>
      </c>
      <c r="AB814">
        <f>Tabla1_2[[#This Row],[Base Minima]]/15*1.5</f>
        <v>290000</v>
      </c>
      <c r="AC814">
        <v>0</v>
      </c>
      <c r="AD814">
        <v>0</v>
      </c>
      <c r="AE814">
        <f>Tabla1_2[[#This Row],[Salario t]]/100*2</f>
        <v>11600</v>
      </c>
      <c r="AF814">
        <f>Tabla1_2[[#This Row],[Censantias]]/100*5</f>
        <v>580</v>
      </c>
      <c r="AG814">
        <f>Tabla1_2[[#This Row],[SALARIO]]/30*2</f>
        <v>77333.333333333328</v>
      </c>
      <c r="AH814">
        <v>0</v>
      </c>
      <c r="AI814">
        <f>Tabla1_2[[#This Row],[Prima]]+Tabla1_2[[#This Row],[Censantias]]+Tabla1_2[[#This Row],[Base Minima]]+Tabla1_2[[#This Row],[Subsidio de Transporte]]</f>
        <v>3070133.3333333335</v>
      </c>
      <c r="AJ814">
        <f>Tabla1_2[[#This Row],[Pago Neto]]*24</f>
        <v>73683200</v>
      </c>
      <c r="AK814">
        <v>0</v>
      </c>
      <c r="AL814">
        <v>20000</v>
      </c>
      <c r="AM814">
        <v>15</v>
      </c>
    </row>
    <row r="815" spans="1:39" x14ac:dyDescent="0.35">
      <c r="A815" t="s">
        <v>5489</v>
      </c>
      <c r="B815" t="s">
        <v>821</v>
      </c>
      <c r="C815" s="1">
        <v>35934</v>
      </c>
      <c r="D815" t="s">
        <v>2441</v>
      </c>
      <c r="E815" t="s">
        <v>2442</v>
      </c>
      <c r="F815" t="s">
        <v>4489</v>
      </c>
      <c r="G815" t="s">
        <v>3492</v>
      </c>
      <c r="H815" s="1">
        <v>39796.232534722221</v>
      </c>
      <c r="I815" t="s">
        <v>3674</v>
      </c>
      <c r="J815">
        <v>1160000</v>
      </c>
      <c r="K815">
        <v>15</v>
      </c>
      <c r="L815">
        <f>Tabla1_2[[#This Row],[SALARIO]]/30*Tabla1_2[[#This Row],[Dias Liquidados]]</f>
        <v>580000</v>
      </c>
      <c r="M815">
        <f>Tabla1_2[[#This Row],[SALARIO]]/100*14/2</f>
        <v>81200</v>
      </c>
      <c r="N815">
        <v>5</v>
      </c>
      <c r="O815">
        <f>Tabla1_2[[#This Row],[Salario t]]*Tabla1_2[[#This Row],['# de Salarios Minimos]]</f>
        <v>2900000</v>
      </c>
      <c r="P815">
        <f>Tabla1_2[[#This Row],[Salario t]]*12</f>
        <v>6960000</v>
      </c>
      <c r="Q815">
        <v>2</v>
      </c>
      <c r="R815">
        <v>2</v>
      </c>
      <c r="S815">
        <v>50000</v>
      </c>
      <c r="T815">
        <v>250000</v>
      </c>
      <c r="U815">
        <v>5000</v>
      </c>
      <c r="V815">
        <f>Tabla1_2[[#This Row],[SALARIO]]/100*8.4</f>
        <v>97440</v>
      </c>
      <c r="W815">
        <f>Tabla1_2[[#This Row],[Seguridad social]]/2</f>
        <v>48720</v>
      </c>
      <c r="X815">
        <f>Tabla1_2[[#This Row],[Seguridad social]]-Tabla1_2[[#This Row],[salud 4%]]</f>
        <v>48720</v>
      </c>
      <c r="Y815">
        <f>Tabla1_2[[#This Row],[Base Minima]]/30*4</f>
        <v>386666.66666666669</v>
      </c>
      <c r="Z815">
        <f>Tabla1_2[[#This Row],[Fondo de Empleados]]+Tabla1_2[[#This Row],[Seguridad social]]</f>
        <v>484106.66666666669</v>
      </c>
      <c r="AA815">
        <f>Tabla1_2[[#This Row],[SALARIO]]/100*1.4</f>
        <v>16239.999999999998</v>
      </c>
      <c r="AB815">
        <f>Tabla1_2[[#This Row],[Base Minima]]/15*1.5</f>
        <v>290000</v>
      </c>
      <c r="AC815">
        <v>0</v>
      </c>
      <c r="AD815">
        <v>0</v>
      </c>
      <c r="AE815">
        <f>Tabla1_2[[#This Row],[Salario t]]/100*2</f>
        <v>11600</v>
      </c>
      <c r="AF815">
        <f>Tabla1_2[[#This Row],[Censantias]]/100*5</f>
        <v>580</v>
      </c>
      <c r="AG815">
        <f>Tabla1_2[[#This Row],[SALARIO]]/30*2</f>
        <v>77333.333333333328</v>
      </c>
      <c r="AH815">
        <v>0</v>
      </c>
      <c r="AI815">
        <f>Tabla1_2[[#This Row],[Prima]]+Tabla1_2[[#This Row],[Censantias]]+Tabla1_2[[#This Row],[Base Minima]]+Tabla1_2[[#This Row],[Subsidio de Transporte]]</f>
        <v>3070133.3333333335</v>
      </c>
      <c r="AJ815">
        <f>Tabla1_2[[#This Row],[Pago Neto]]*24</f>
        <v>73683200</v>
      </c>
      <c r="AK815">
        <v>0</v>
      </c>
      <c r="AL815">
        <v>20000</v>
      </c>
      <c r="AM815">
        <v>15</v>
      </c>
    </row>
    <row r="816" spans="1:39" x14ac:dyDescent="0.35">
      <c r="A816" t="s">
        <v>5490</v>
      </c>
      <c r="B816" t="s">
        <v>822</v>
      </c>
      <c r="C816" s="1">
        <v>29599</v>
      </c>
      <c r="D816" t="s">
        <v>2443</v>
      </c>
      <c r="E816" t="s">
        <v>2444</v>
      </c>
      <c r="F816" t="s">
        <v>4490</v>
      </c>
      <c r="G816" t="s">
        <v>3493</v>
      </c>
      <c r="H816" s="1">
        <v>42207.666956018518</v>
      </c>
      <c r="I816" t="s">
        <v>3671</v>
      </c>
      <c r="J816">
        <v>1160000</v>
      </c>
      <c r="K816">
        <v>15</v>
      </c>
      <c r="L816">
        <f>Tabla1_2[[#This Row],[SALARIO]]/30*Tabla1_2[[#This Row],[Dias Liquidados]]</f>
        <v>580000</v>
      </c>
      <c r="M816">
        <f>Tabla1_2[[#This Row],[SALARIO]]/100*14/2</f>
        <v>81200</v>
      </c>
      <c r="N816">
        <v>6</v>
      </c>
      <c r="O816">
        <f>Tabla1_2[[#This Row],[Salario t]]*Tabla1_2[[#This Row],['# de Salarios Minimos]]</f>
        <v>3480000</v>
      </c>
      <c r="P816">
        <f>Tabla1_2[[#This Row],[Salario t]]*12</f>
        <v>6960000</v>
      </c>
      <c r="Q816">
        <v>2</v>
      </c>
      <c r="R816">
        <v>2</v>
      </c>
      <c r="S816">
        <v>50000</v>
      </c>
      <c r="T816">
        <v>250000</v>
      </c>
      <c r="U816">
        <v>5000</v>
      </c>
      <c r="V816">
        <f>Tabla1_2[[#This Row],[SALARIO]]/100*8.4</f>
        <v>97440</v>
      </c>
      <c r="W816">
        <f>Tabla1_2[[#This Row],[Seguridad social]]/2</f>
        <v>48720</v>
      </c>
      <c r="X816">
        <f>Tabla1_2[[#This Row],[Seguridad social]]-Tabla1_2[[#This Row],[salud 4%]]</f>
        <v>48720</v>
      </c>
      <c r="Y816">
        <f>Tabla1_2[[#This Row],[Base Minima]]/30*4</f>
        <v>464000</v>
      </c>
      <c r="Z816">
        <f>Tabla1_2[[#This Row],[Fondo de Empleados]]+Tabla1_2[[#This Row],[Seguridad social]]</f>
        <v>561440</v>
      </c>
      <c r="AA816">
        <f>Tabla1_2[[#This Row],[SALARIO]]/100*1.4</f>
        <v>16239.999999999998</v>
      </c>
      <c r="AB816">
        <f>Tabla1_2[[#This Row],[Base Minima]]/15*1.5</f>
        <v>348000</v>
      </c>
      <c r="AC816">
        <v>0</v>
      </c>
      <c r="AD816">
        <v>0</v>
      </c>
      <c r="AE816">
        <f>Tabla1_2[[#This Row],[Salario t]]/100*2</f>
        <v>11600</v>
      </c>
      <c r="AF816">
        <f>Tabla1_2[[#This Row],[Censantias]]/100*5</f>
        <v>580</v>
      </c>
      <c r="AG816">
        <f>Tabla1_2[[#This Row],[SALARIO]]/30*2</f>
        <v>77333.333333333328</v>
      </c>
      <c r="AH816">
        <v>0</v>
      </c>
      <c r="AI816">
        <f>Tabla1_2[[#This Row],[Prima]]+Tabla1_2[[#This Row],[Censantias]]+Tabla1_2[[#This Row],[Base Minima]]+Tabla1_2[[#This Row],[Subsidio de Transporte]]</f>
        <v>3650133.3333333335</v>
      </c>
      <c r="AJ816">
        <f>Tabla1_2[[#This Row],[Pago Neto]]*24</f>
        <v>87603200</v>
      </c>
      <c r="AK816">
        <v>0</v>
      </c>
      <c r="AL816">
        <v>20000</v>
      </c>
      <c r="AM816">
        <v>15</v>
      </c>
    </row>
    <row r="817" spans="1:39" x14ac:dyDescent="0.35">
      <c r="A817" t="s">
        <v>5491</v>
      </c>
      <c r="B817" t="s">
        <v>823</v>
      </c>
      <c r="C817" s="1">
        <v>32948</v>
      </c>
      <c r="D817" t="s">
        <v>2445</v>
      </c>
      <c r="E817" t="s">
        <v>2446</v>
      </c>
      <c r="F817" t="s">
        <v>4491</v>
      </c>
      <c r="G817" t="s">
        <v>3494</v>
      </c>
      <c r="H817" s="1">
        <v>43589.778611111113</v>
      </c>
      <c r="I817" t="s">
        <v>3674</v>
      </c>
      <c r="J817">
        <v>1160000</v>
      </c>
      <c r="K817">
        <v>15</v>
      </c>
      <c r="L817">
        <f>Tabla1_2[[#This Row],[SALARIO]]/30*Tabla1_2[[#This Row],[Dias Liquidados]]</f>
        <v>580000</v>
      </c>
      <c r="M817">
        <f>Tabla1_2[[#This Row],[SALARIO]]/100*14/2</f>
        <v>81200</v>
      </c>
      <c r="N817">
        <v>6</v>
      </c>
      <c r="O817">
        <f>Tabla1_2[[#This Row],[Salario t]]*Tabla1_2[[#This Row],['# de Salarios Minimos]]</f>
        <v>3480000</v>
      </c>
      <c r="P817">
        <f>Tabla1_2[[#This Row],[Salario t]]*12</f>
        <v>6960000</v>
      </c>
      <c r="Q817">
        <v>2</v>
      </c>
      <c r="R817">
        <v>2</v>
      </c>
      <c r="S817">
        <v>50000</v>
      </c>
      <c r="T817">
        <v>250000</v>
      </c>
      <c r="U817">
        <v>5000</v>
      </c>
      <c r="V817">
        <f>Tabla1_2[[#This Row],[SALARIO]]/100*8.4</f>
        <v>97440</v>
      </c>
      <c r="W817">
        <f>Tabla1_2[[#This Row],[Seguridad social]]/2</f>
        <v>48720</v>
      </c>
      <c r="X817">
        <f>Tabla1_2[[#This Row],[Seguridad social]]-Tabla1_2[[#This Row],[salud 4%]]</f>
        <v>48720</v>
      </c>
      <c r="Y817">
        <f>Tabla1_2[[#This Row],[Base Minima]]/30*4</f>
        <v>464000</v>
      </c>
      <c r="Z817">
        <f>Tabla1_2[[#This Row],[Fondo de Empleados]]+Tabla1_2[[#This Row],[Seguridad social]]</f>
        <v>561440</v>
      </c>
      <c r="AA817">
        <f>Tabla1_2[[#This Row],[SALARIO]]/100*1.4</f>
        <v>16239.999999999998</v>
      </c>
      <c r="AB817">
        <f>Tabla1_2[[#This Row],[Base Minima]]/15*1.5</f>
        <v>348000</v>
      </c>
      <c r="AC817">
        <v>0</v>
      </c>
      <c r="AD817">
        <v>0</v>
      </c>
      <c r="AE817">
        <f>Tabla1_2[[#This Row],[Salario t]]/100*2</f>
        <v>11600</v>
      </c>
      <c r="AF817">
        <f>Tabla1_2[[#This Row],[Censantias]]/100*5</f>
        <v>580</v>
      </c>
      <c r="AG817">
        <f>Tabla1_2[[#This Row],[SALARIO]]/30*2</f>
        <v>77333.333333333328</v>
      </c>
      <c r="AH817">
        <v>0</v>
      </c>
      <c r="AI817">
        <f>Tabla1_2[[#This Row],[Prima]]+Tabla1_2[[#This Row],[Censantias]]+Tabla1_2[[#This Row],[Base Minima]]+Tabla1_2[[#This Row],[Subsidio de Transporte]]</f>
        <v>3650133.3333333335</v>
      </c>
      <c r="AJ817">
        <f>Tabla1_2[[#This Row],[Pago Neto]]*24</f>
        <v>87603200</v>
      </c>
      <c r="AK817">
        <v>0</v>
      </c>
      <c r="AL817">
        <v>20000</v>
      </c>
      <c r="AM817">
        <v>15</v>
      </c>
    </row>
    <row r="818" spans="1:39" x14ac:dyDescent="0.35">
      <c r="A818" t="s">
        <v>5492</v>
      </c>
      <c r="B818" t="s">
        <v>824</v>
      </c>
      <c r="C818" s="1">
        <v>33483</v>
      </c>
      <c r="D818" t="s">
        <v>2447</v>
      </c>
      <c r="E818" t="s">
        <v>2448</v>
      </c>
      <c r="F818" t="s">
        <v>4492</v>
      </c>
      <c r="G818" t="s">
        <v>3495</v>
      </c>
      <c r="H818" s="1">
        <v>38547.350185185183</v>
      </c>
      <c r="I818" t="s">
        <v>3671</v>
      </c>
      <c r="J818">
        <v>1160000</v>
      </c>
      <c r="K818">
        <v>15</v>
      </c>
      <c r="L818">
        <f>Tabla1_2[[#This Row],[SALARIO]]/30*Tabla1_2[[#This Row],[Dias Liquidados]]</f>
        <v>580000</v>
      </c>
      <c r="M818">
        <f>Tabla1_2[[#This Row],[SALARIO]]/100*14/2</f>
        <v>81200</v>
      </c>
      <c r="N818">
        <v>1</v>
      </c>
      <c r="O818">
        <f>Tabla1_2[[#This Row],[Salario t]]*Tabla1_2[[#This Row],['# de Salarios Minimos]]</f>
        <v>580000</v>
      </c>
      <c r="P818">
        <f>Tabla1_2[[#This Row],[Salario t]]*12</f>
        <v>6960000</v>
      </c>
      <c r="Q818">
        <v>2</v>
      </c>
      <c r="R818">
        <v>2</v>
      </c>
      <c r="S818">
        <v>50000</v>
      </c>
      <c r="T818">
        <v>250000</v>
      </c>
      <c r="U818">
        <v>5000</v>
      </c>
      <c r="V818">
        <f>Tabla1_2[[#This Row],[SALARIO]]/100*8.4</f>
        <v>97440</v>
      </c>
      <c r="W818">
        <f>Tabla1_2[[#This Row],[Seguridad social]]/2</f>
        <v>48720</v>
      </c>
      <c r="X818">
        <f>Tabla1_2[[#This Row],[Seguridad social]]-Tabla1_2[[#This Row],[salud 4%]]</f>
        <v>48720</v>
      </c>
      <c r="Y818">
        <f>Tabla1_2[[#This Row],[Base Minima]]/30*4</f>
        <v>77333.333333333328</v>
      </c>
      <c r="Z818">
        <f>Tabla1_2[[#This Row],[Fondo de Empleados]]+Tabla1_2[[#This Row],[Seguridad social]]</f>
        <v>174773.33333333331</v>
      </c>
      <c r="AA818">
        <f>Tabla1_2[[#This Row],[SALARIO]]/100*1.4</f>
        <v>16239.999999999998</v>
      </c>
      <c r="AB818">
        <f>Tabla1_2[[#This Row],[Base Minima]]/15*1.5</f>
        <v>58000</v>
      </c>
      <c r="AC818">
        <v>0</v>
      </c>
      <c r="AD818">
        <v>0</v>
      </c>
      <c r="AE818">
        <f>Tabla1_2[[#This Row],[Salario t]]/100*2</f>
        <v>11600</v>
      </c>
      <c r="AF818">
        <f>Tabla1_2[[#This Row],[Censantias]]/100*5</f>
        <v>580</v>
      </c>
      <c r="AG818">
        <f>Tabla1_2[[#This Row],[SALARIO]]/30*2</f>
        <v>77333.333333333328</v>
      </c>
      <c r="AH818">
        <v>0</v>
      </c>
      <c r="AI818">
        <f>Tabla1_2[[#This Row],[Prima]]+Tabla1_2[[#This Row],[Censantias]]+Tabla1_2[[#This Row],[Base Minima]]+Tabla1_2[[#This Row],[Subsidio de Transporte]]</f>
        <v>750133.33333333337</v>
      </c>
      <c r="AJ818">
        <f>Tabla1_2[[#This Row],[Pago Neto]]*24</f>
        <v>18003200</v>
      </c>
      <c r="AK818">
        <v>0</v>
      </c>
      <c r="AL818">
        <v>20000</v>
      </c>
      <c r="AM818">
        <v>15</v>
      </c>
    </row>
    <row r="819" spans="1:39" x14ac:dyDescent="0.35">
      <c r="A819" t="s">
        <v>5493</v>
      </c>
      <c r="B819" t="s">
        <v>825</v>
      </c>
      <c r="C819" s="1">
        <v>33989</v>
      </c>
      <c r="D819" t="s">
        <v>2449</v>
      </c>
      <c r="E819" t="s">
        <v>2450</v>
      </c>
      <c r="F819" t="s">
        <v>4493</v>
      </c>
      <c r="G819" t="s">
        <v>3496</v>
      </c>
      <c r="H819" s="1">
        <v>42586.212048611109</v>
      </c>
      <c r="I819" t="s">
        <v>3673</v>
      </c>
      <c r="J819">
        <v>1160000</v>
      </c>
      <c r="K819">
        <v>15</v>
      </c>
      <c r="L819">
        <f>Tabla1_2[[#This Row],[SALARIO]]/30*Tabla1_2[[#This Row],[Dias Liquidados]]</f>
        <v>580000</v>
      </c>
      <c r="M819">
        <f>Tabla1_2[[#This Row],[SALARIO]]/100*14/2</f>
        <v>81200</v>
      </c>
      <c r="N819">
        <v>1</v>
      </c>
      <c r="O819">
        <f>Tabla1_2[[#This Row],[Salario t]]*Tabla1_2[[#This Row],['# de Salarios Minimos]]</f>
        <v>580000</v>
      </c>
      <c r="P819">
        <f>Tabla1_2[[#This Row],[Salario t]]*12</f>
        <v>6960000</v>
      </c>
      <c r="Q819">
        <v>2</v>
      </c>
      <c r="R819">
        <v>2</v>
      </c>
      <c r="S819">
        <v>50000</v>
      </c>
      <c r="T819">
        <v>250000</v>
      </c>
      <c r="U819">
        <v>5000</v>
      </c>
      <c r="V819">
        <f>Tabla1_2[[#This Row],[SALARIO]]/100*8.4</f>
        <v>97440</v>
      </c>
      <c r="W819">
        <f>Tabla1_2[[#This Row],[Seguridad social]]/2</f>
        <v>48720</v>
      </c>
      <c r="X819">
        <f>Tabla1_2[[#This Row],[Seguridad social]]-Tabla1_2[[#This Row],[salud 4%]]</f>
        <v>48720</v>
      </c>
      <c r="Y819">
        <f>Tabla1_2[[#This Row],[Base Minima]]/30*4</f>
        <v>77333.333333333328</v>
      </c>
      <c r="Z819">
        <f>Tabla1_2[[#This Row],[Fondo de Empleados]]+Tabla1_2[[#This Row],[Seguridad social]]</f>
        <v>174773.33333333331</v>
      </c>
      <c r="AA819">
        <f>Tabla1_2[[#This Row],[SALARIO]]/100*1.4</f>
        <v>16239.999999999998</v>
      </c>
      <c r="AB819">
        <f>Tabla1_2[[#This Row],[Base Minima]]/15*1.5</f>
        <v>58000</v>
      </c>
      <c r="AC819">
        <v>0</v>
      </c>
      <c r="AD819">
        <v>0</v>
      </c>
      <c r="AE819">
        <f>Tabla1_2[[#This Row],[Salario t]]/100*2</f>
        <v>11600</v>
      </c>
      <c r="AF819">
        <f>Tabla1_2[[#This Row],[Censantias]]/100*5</f>
        <v>580</v>
      </c>
      <c r="AG819">
        <f>Tabla1_2[[#This Row],[SALARIO]]/30*2</f>
        <v>77333.333333333328</v>
      </c>
      <c r="AH819">
        <v>0</v>
      </c>
      <c r="AI819">
        <f>Tabla1_2[[#This Row],[Prima]]+Tabla1_2[[#This Row],[Censantias]]+Tabla1_2[[#This Row],[Base Minima]]+Tabla1_2[[#This Row],[Subsidio de Transporte]]</f>
        <v>750133.33333333337</v>
      </c>
      <c r="AJ819">
        <f>Tabla1_2[[#This Row],[Pago Neto]]*24</f>
        <v>18003200</v>
      </c>
      <c r="AK819">
        <v>0</v>
      </c>
      <c r="AL819">
        <v>20000</v>
      </c>
      <c r="AM819">
        <v>15</v>
      </c>
    </row>
    <row r="820" spans="1:39" x14ac:dyDescent="0.35">
      <c r="A820" t="s">
        <v>5494</v>
      </c>
      <c r="B820" t="s">
        <v>826</v>
      </c>
      <c r="C820" s="1">
        <v>29122</v>
      </c>
      <c r="D820" t="s">
        <v>2451</v>
      </c>
      <c r="E820" t="s">
        <v>2452</v>
      </c>
      <c r="F820" t="s">
        <v>4494</v>
      </c>
      <c r="G820" t="s">
        <v>3497</v>
      </c>
      <c r="H820" s="1">
        <v>41746.048067129632</v>
      </c>
      <c r="I820" t="s">
        <v>3672</v>
      </c>
      <c r="J820">
        <v>1160000</v>
      </c>
      <c r="K820">
        <v>15</v>
      </c>
      <c r="L820">
        <f>Tabla1_2[[#This Row],[SALARIO]]/30*Tabla1_2[[#This Row],[Dias Liquidados]]</f>
        <v>580000</v>
      </c>
      <c r="M820">
        <f>Tabla1_2[[#This Row],[SALARIO]]/100*14/2</f>
        <v>81200</v>
      </c>
      <c r="N820">
        <v>1</v>
      </c>
      <c r="O820">
        <f>Tabla1_2[[#This Row],[Salario t]]*Tabla1_2[[#This Row],['# de Salarios Minimos]]</f>
        <v>580000</v>
      </c>
      <c r="P820">
        <f>Tabla1_2[[#This Row],[Salario t]]*12</f>
        <v>6960000</v>
      </c>
      <c r="Q820">
        <v>2</v>
      </c>
      <c r="R820">
        <v>2</v>
      </c>
      <c r="S820">
        <v>50000</v>
      </c>
      <c r="T820">
        <v>250000</v>
      </c>
      <c r="U820">
        <v>5000</v>
      </c>
      <c r="V820">
        <f>Tabla1_2[[#This Row],[SALARIO]]/100*8.4</f>
        <v>97440</v>
      </c>
      <c r="W820">
        <f>Tabla1_2[[#This Row],[Seguridad social]]/2</f>
        <v>48720</v>
      </c>
      <c r="X820">
        <f>Tabla1_2[[#This Row],[Seguridad social]]-Tabla1_2[[#This Row],[salud 4%]]</f>
        <v>48720</v>
      </c>
      <c r="Y820">
        <f>Tabla1_2[[#This Row],[Base Minima]]/30*4</f>
        <v>77333.333333333328</v>
      </c>
      <c r="Z820">
        <f>Tabla1_2[[#This Row],[Fondo de Empleados]]+Tabla1_2[[#This Row],[Seguridad social]]</f>
        <v>174773.33333333331</v>
      </c>
      <c r="AA820">
        <f>Tabla1_2[[#This Row],[SALARIO]]/100*1.4</f>
        <v>16239.999999999998</v>
      </c>
      <c r="AB820">
        <f>Tabla1_2[[#This Row],[Base Minima]]/15*1.5</f>
        <v>58000</v>
      </c>
      <c r="AC820">
        <v>0</v>
      </c>
      <c r="AD820">
        <v>0</v>
      </c>
      <c r="AE820">
        <f>Tabla1_2[[#This Row],[Salario t]]/100*2</f>
        <v>11600</v>
      </c>
      <c r="AF820">
        <f>Tabla1_2[[#This Row],[Censantias]]/100*5</f>
        <v>580</v>
      </c>
      <c r="AG820">
        <f>Tabla1_2[[#This Row],[SALARIO]]/30*2</f>
        <v>77333.333333333328</v>
      </c>
      <c r="AH820">
        <v>0</v>
      </c>
      <c r="AI820">
        <f>Tabla1_2[[#This Row],[Prima]]+Tabla1_2[[#This Row],[Censantias]]+Tabla1_2[[#This Row],[Base Minima]]+Tabla1_2[[#This Row],[Subsidio de Transporte]]</f>
        <v>750133.33333333337</v>
      </c>
      <c r="AJ820">
        <f>Tabla1_2[[#This Row],[Pago Neto]]*24</f>
        <v>18003200</v>
      </c>
      <c r="AK820">
        <v>0</v>
      </c>
      <c r="AL820">
        <v>20000</v>
      </c>
      <c r="AM820">
        <v>15</v>
      </c>
    </row>
    <row r="821" spans="1:39" x14ac:dyDescent="0.35">
      <c r="A821" t="s">
        <v>5495</v>
      </c>
      <c r="B821" t="s">
        <v>827</v>
      </c>
      <c r="C821" s="1">
        <v>33208</v>
      </c>
      <c r="D821" t="s">
        <v>2453</v>
      </c>
      <c r="E821" t="s">
        <v>2454</v>
      </c>
      <c r="F821" t="s">
        <v>4495</v>
      </c>
      <c r="G821" t="s">
        <v>3498</v>
      </c>
      <c r="H821" s="1">
        <v>39106.202685185184</v>
      </c>
      <c r="I821" t="s">
        <v>3672</v>
      </c>
      <c r="J821">
        <v>1160000</v>
      </c>
      <c r="K821">
        <v>15</v>
      </c>
      <c r="L821">
        <f>Tabla1_2[[#This Row],[SALARIO]]/30*Tabla1_2[[#This Row],[Dias Liquidados]]</f>
        <v>580000</v>
      </c>
      <c r="M821">
        <f>Tabla1_2[[#This Row],[SALARIO]]/100*14/2</f>
        <v>81200</v>
      </c>
      <c r="N821">
        <v>1</v>
      </c>
      <c r="O821">
        <f>Tabla1_2[[#This Row],[Salario t]]*Tabla1_2[[#This Row],['# de Salarios Minimos]]</f>
        <v>580000</v>
      </c>
      <c r="P821">
        <f>Tabla1_2[[#This Row],[Salario t]]*12</f>
        <v>6960000</v>
      </c>
      <c r="Q821">
        <v>2</v>
      </c>
      <c r="R821">
        <v>2</v>
      </c>
      <c r="S821">
        <v>50000</v>
      </c>
      <c r="T821">
        <v>250000</v>
      </c>
      <c r="U821">
        <v>5000</v>
      </c>
      <c r="V821">
        <f>Tabla1_2[[#This Row],[SALARIO]]/100*8.4</f>
        <v>97440</v>
      </c>
      <c r="W821">
        <f>Tabla1_2[[#This Row],[Seguridad social]]/2</f>
        <v>48720</v>
      </c>
      <c r="X821">
        <f>Tabla1_2[[#This Row],[Seguridad social]]-Tabla1_2[[#This Row],[salud 4%]]</f>
        <v>48720</v>
      </c>
      <c r="Y821">
        <f>Tabla1_2[[#This Row],[Base Minima]]/30*4</f>
        <v>77333.333333333328</v>
      </c>
      <c r="Z821">
        <f>Tabla1_2[[#This Row],[Fondo de Empleados]]+Tabla1_2[[#This Row],[Seguridad social]]</f>
        <v>174773.33333333331</v>
      </c>
      <c r="AA821">
        <f>Tabla1_2[[#This Row],[SALARIO]]/100*1.4</f>
        <v>16239.999999999998</v>
      </c>
      <c r="AB821">
        <f>Tabla1_2[[#This Row],[Base Minima]]/15*1.5</f>
        <v>58000</v>
      </c>
      <c r="AC821">
        <v>0</v>
      </c>
      <c r="AD821">
        <v>0</v>
      </c>
      <c r="AE821">
        <f>Tabla1_2[[#This Row],[Salario t]]/100*2</f>
        <v>11600</v>
      </c>
      <c r="AF821">
        <f>Tabla1_2[[#This Row],[Censantias]]/100*5</f>
        <v>580</v>
      </c>
      <c r="AG821">
        <f>Tabla1_2[[#This Row],[SALARIO]]/30*2</f>
        <v>77333.333333333328</v>
      </c>
      <c r="AH821">
        <v>0</v>
      </c>
      <c r="AI821">
        <f>Tabla1_2[[#This Row],[Prima]]+Tabla1_2[[#This Row],[Censantias]]+Tabla1_2[[#This Row],[Base Minima]]+Tabla1_2[[#This Row],[Subsidio de Transporte]]</f>
        <v>750133.33333333337</v>
      </c>
      <c r="AJ821">
        <f>Tabla1_2[[#This Row],[Pago Neto]]*24</f>
        <v>18003200</v>
      </c>
      <c r="AK821">
        <v>0</v>
      </c>
      <c r="AL821">
        <v>20000</v>
      </c>
      <c r="AM821">
        <v>15</v>
      </c>
    </row>
    <row r="822" spans="1:39" x14ac:dyDescent="0.35">
      <c r="A822" t="s">
        <v>5496</v>
      </c>
      <c r="B822" t="s">
        <v>828</v>
      </c>
      <c r="C822" s="1">
        <v>35186</v>
      </c>
      <c r="D822" t="s">
        <v>2455</v>
      </c>
      <c r="E822" t="s">
        <v>1018</v>
      </c>
      <c r="F822" t="s">
        <v>4496</v>
      </c>
      <c r="G822" t="s">
        <v>3499</v>
      </c>
      <c r="H822" s="1">
        <v>44070.450092592589</v>
      </c>
      <c r="I822" t="s">
        <v>3673</v>
      </c>
      <c r="J822">
        <v>1160000</v>
      </c>
      <c r="K822">
        <v>15</v>
      </c>
      <c r="L822">
        <f>Tabla1_2[[#This Row],[SALARIO]]/30*Tabla1_2[[#This Row],[Dias Liquidados]]</f>
        <v>580000</v>
      </c>
      <c r="M822">
        <f>Tabla1_2[[#This Row],[SALARIO]]/100*14/2</f>
        <v>81200</v>
      </c>
      <c r="N822">
        <v>1</v>
      </c>
      <c r="O822">
        <f>Tabla1_2[[#This Row],[Salario t]]*Tabla1_2[[#This Row],['# de Salarios Minimos]]</f>
        <v>580000</v>
      </c>
      <c r="P822">
        <f>Tabla1_2[[#This Row],[Salario t]]*12</f>
        <v>6960000</v>
      </c>
      <c r="Q822">
        <v>2</v>
      </c>
      <c r="R822">
        <v>2</v>
      </c>
      <c r="S822">
        <v>50000</v>
      </c>
      <c r="T822">
        <v>250000</v>
      </c>
      <c r="U822">
        <v>5000</v>
      </c>
      <c r="V822">
        <f>Tabla1_2[[#This Row],[SALARIO]]/100*8.4</f>
        <v>97440</v>
      </c>
      <c r="W822">
        <f>Tabla1_2[[#This Row],[Seguridad social]]/2</f>
        <v>48720</v>
      </c>
      <c r="X822">
        <f>Tabla1_2[[#This Row],[Seguridad social]]-Tabla1_2[[#This Row],[salud 4%]]</f>
        <v>48720</v>
      </c>
      <c r="Y822">
        <f>Tabla1_2[[#This Row],[Base Minima]]/30*4</f>
        <v>77333.333333333328</v>
      </c>
      <c r="Z822">
        <f>Tabla1_2[[#This Row],[Fondo de Empleados]]+Tabla1_2[[#This Row],[Seguridad social]]</f>
        <v>174773.33333333331</v>
      </c>
      <c r="AA822">
        <f>Tabla1_2[[#This Row],[SALARIO]]/100*1.4</f>
        <v>16239.999999999998</v>
      </c>
      <c r="AB822">
        <f>Tabla1_2[[#This Row],[Base Minima]]/15*1.5</f>
        <v>58000</v>
      </c>
      <c r="AC822">
        <v>0</v>
      </c>
      <c r="AD822">
        <v>0</v>
      </c>
      <c r="AE822">
        <f>Tabla1_2[[#This Row],[Salario t]]/100*2</f>
        <v>11600</v>
      </c>
      <c r="AF822">
        <f>Tabla1_2[[#This Row],[Censantias]]/100*5</f>
        <v>580</v>
      </c>
      <c r="AG822">
        <f>Tabla1_2[[#This Row],[SALARIO]]/30*2</f>
        <v>77333.333333333328</v>
      </c>
      <c r="AH822">
        <v>0</v>
      </c>
      <c r="AI822">
        <f>Tabla1_2[[#This Row],[Prima]]+Tabla1_2[[#This Row],[Censantias]]+Tabla1_2[[#This Row],[Base Minima]]+Tabla1_2[[#This Row],[Subsidio de Transporte]]</f>
        <v>750133.33333333337</v>
      </c>
      <c r="AJ822">
        <f>Tabla1_2[[#This Row],[Pago Neto]]*24</f>
        <v>18003200</v>
      </c>
      <c r="AK822">
        <v>0</v>
      </c>
      <c r="AL822">
        <v>20000</v>
      </c>
      <c r="AM822">
        <v>15</v>
      </c>
    </row>
    <row r="823" spans="1:39" x14ac:dyDescent="0.35">
      <c r="A823" t="s">
        <v>5497</v>
      </c>
      <c r="B823" t="s">
        <v>829</v>
      </c>
      <c r="C823" s="1">
        <v>29486</v>
      </c>
      <c r="D823" t="s">
        <v>2456</v>
      </c>
      <c r="E823" t="s">
        <v>2457</v>
      </c>
      <c r="F823" t="s">
        <v>4497</v>
      </c>
      <c r="G823" t="s">
        <v>3500</v>
      </c>
      <c r="H823" s="1">
        <v>40116.971817129626</v>
      </c>
      <c r="I823" t="s">
        <v>3671</v>
      </c>
      <c r="J823">
        <v>1160000</v>
      </c>
      <c r="K823">
        <v>15</v>
      </c>
      <c r="L823">
        <f>Tabla1_2[[#This Row],[SALARIO]]/30*Tabla1_2[[#This Row],[Dias Liquidados]]</f>
        <v>580000</v>
      </c>
      <c r="M823">
        <f>Tabla1_2[[#This Row],[SALARIO]]/100*14/2</f>
        <v>81200</v>
      </c>
      <c r="N823">
        <v>2</v>
      </c>
      <c r="O823">
        <f>Tabla1_2[[#This Row],[Salario t]]*Tabla1_2[[#This Row],['# de Salarios Minimos]]</f>
        <v>1160000</v>
      </c>
      <c r="P823">
        <f>Tabla1_2[[#This Row],[Salario t]]*12</f>
        <v>6960000</v>
      </c>
      <c r="Q823">
        <v>2</v>
      </c>
      <c r="R823">
        <v>2</v>
      </c>
      <c r="S823">
        <v>50000</v>
      </c>
      <c r="T823">
        <v>250000</v>
      </c>
      <c r="U823">
        <v>5000</v>
      </c>
      <c r="V823">
        <f>Tabla1_2[[#This Row],[SALARIO]]/100*8.4</f>
        <v>97440</v>
      </c>
      <c r="W823">
        <f>Tabla1_2[[#This Row],[Seguridad social]]/2</f>
        <v>48720</v>
      </c>
      <c r="X823">
        <f>Tabla1_2[[#This Row],[Seguridad social]]-Tabla1_2[[#This Row],[salud 4%]]</f>
        <v>48720</v>
      </c>
      <c r="Y823">
        <f>Tabla1_2[[#This Row],[Base Minima]]/30*4</f>
        <v>154666.66666666666</v>
      </c>
      <c r="Z823">
        <f>Tabla1_2[[#This Row],[Fondo de Empleados]]+Tabla1_2[[#This Row],[Seguridad social]]</f>
        <v>252106.66666666666</v>
      </c>
      <c r="AA823">
        <f>Tabla1_2[[#This Row],[SALARIO]]/100*1.4</f>
        <v>16239.999999999998</v>
      </c>
      <c r="AB823">
        <f>Tabla1_2[[#This Row],[Base Minima]]/15*1.5</f>
        <v>116000</v>
      </c>
      <c r="AC823">
        <v>0</v>
      </c>
      <c r="AD823">
        <v>0</v>
      </c>
      <c r="AE823">
        <f>Tabla1_2[[#This Row],[Salario t]]/100*2</f>
        <v>11600</v>
      </c>
      <c r="AF823">
        <f>Tabla1_2[[#This Row],[Censantias]]/100*5</f>
        <v>580</v>
      </c>
      <c r="AG823">
        <f>Tabla1_2[[#This Row],[SALARIO]]/30*2</f>
        <v>77333.333333333328</v>
      </c>
      <c r="AH823">
        <v>0</v>
      </c>
      <c r="AI823">
        <f>Tabla1_2[[#This Row],[Prima]]+Tabla1_2[[#This Row],[Censantias]]+Tabla1_2[[#This Row],[Base Minima]]+Tabla1_2[[#This Row],[Subsidio de Transporte]]</f>
        <v>1330133.3333333333</v>
      </c>
      <c r="AJ823">
        <f>Tabla1_2[[#This Row],[Pago Neto]]*24</f>
        <v>31923200</v>
      </c>
      <c r="AK823">
        <v>0</v>
      </c>
      <c r="AL823">
        <v>20000</v>
      </c>
      <c r="AM823">
        <v>15</v>
      </c>
    </row>
    <row r="824" spans="1:39" x14ac:dyDescent="0.35">
      <c r="A824" t="s">
        <v>5498</v>
      </c>
      <c r="B824" t="s">
        <v>830</v>
      </c>
      <c r="C824" s="1">
        <v>28084</v>
      </c>
      <c r="D824" t="s">
        <v>2458</v>
      </c>
      <c r="E824" t="s">
        <v>2459</v>
      </c>
      <c r="F824" t="s">
        <v>4498</v>
      </c>
      <c r="G824" t="s">
        <v>3501</v>
      </c>
      <c r="H824" s="1">
        <v>40417.572175925925</v>
      </c>
      <c r="I824" t="s">
        <v>3675</v>
      </c>
      <c r="J824">
        <v>1160000</v>
      </c>
      <c r="K824">
        <v>15</v>
      </c>
      <c r="L824">
        <f>Tabla1_2[[#This Row],[SALARIO]]/30*Tabla1_2[[#This Row],[Dias Liquidados]]</f>
        <v>580000</v>
      </c>
      <c r="M824">
        <f>Tabla1_2[[#This Row],[SALARIO]]/100*14/2</f>
        <v>81200</v>
      </c>
      <c r="N824">
        <v>2</v>
      </c>
      <c r="O824">
        <f>Tabla1_2[[#This Row],[Salario t]]*Tabla1_2[[#This Row],['# de Salarios Minimos]]</f>
        <v>1160000</v>
      </c>
      <c r="P824">
        <f>Tabla1_2[[#This Row],[Salario t]]*12</f>
        <v>6960000</v>
      </c>
      <c r="Q824">
        <v>2</v>
      </c>
      <c r="R824">
        <v>2</v>
      </c>
      <c r="S824">
        <v>50000</v>
      </c>
      <c r="T824">
        <v>250000</v>
      </c>
      <c r="U824">
        <v>5000</v>
      </c>
      <c r="V824">
        <f>Tabla1_2[[#This Row],[SALARIO]]/100*8.4</f>
        <v>97440</v>
      </c>
      <c r="W824">
        <f>Tabla1_2[[#This Row],[Seguridad social]]/2</f>
        <v>48720</v>
      </c>
      <c r="X824">
        <f>Tabla1_2[[#This Row],[Seguridad social]]-Tabla1_2[[#This Row],[salud 4%]]</f>
        <v>48720</v>
      </c>
      <c r="Y824">
        <f>Tabla1_2[[#This Row],[Base Minima]]/30*4</f>
        <v>154666.66666666666</v>
      </c>
      <c r="Z824">
        <f>Tabla1_2[[#This Row],[Fondo de Empleados]]+Tabla1_2[[#This Row],[Seguridad social]]</f>
        <v>252106.66666666666</v>
      </c>
      <c r="AA824">
        <f>Tabla1_2[[#This Row],[SALARIO]]/100*1.4</f>
        <v>16239.999999999998</v>
      </c>
      <c r="AB824">
        <f>Tabla1_2[[#This Row],[Base Minima]]/15*1.5</f>
        <v>116000</v>
      </c>
      <c r="AC824">
        <v>0</v>
      </c>
      <c r="AD824">
        <v>0</v>
      </c>
      <c r="AE824">
        <f>Tabla1_2[[#This Row],[Salario t]]/100*2</f>
        <v>11600</v>
      </c>
      <c r="AF824">
        <f>Tabla1_2[[#This Row],[Censantias]]/100*5</f>
        <v>580</v>
      </c>
      <c r="AG824">
        <f>Tabla1_2[[#This Row],[SALARIO]]/30*2</f>
        <v>77333.333333333328</v>
      </c>
      <c r="AH824">
        <v>0</v>
      </c>
      <c r="AI824">
        <f>Tabla1_2[[#This Row],[Prima]]+Tabla1_2[[#This Row],[Censantias]]+Tabla1_2[[#This Row],[Base Minima]]+Tabla1_2[[#This Row],[Subsidio de Transporte]]</f>
        <v>1330133.3333333333</v>
      </c>
      <c r="AJ824">
        <f>Tabla1_2[[#This Row],[Pago Neto]]*24</f>
        <v>31923200</v>
      </c>
      <c r="AK824">
        <v>0</v>
      </c>
      <c r="AL824">
        <v>20000</v>
      </c>
      <c r="AM824">
        <v>15</v>
      </c>
    </row>
    <row r="825" spans="1:39" x14ac:dyDescent="0.35">
      <c r="A825" t="s">
        <v>5499</v>
      </c>
      <c r="B825" t="s">
        <v>831</v>
      </c>
      <c r="C825" s="1">
        <v>28431</v>
      </c>
      <c r="D825" t="s">
        <v>2460</v>
      </c>
      <c r="E825" t="s">
        <v>2461</v>
      </c>
      <c r="F825" t="s">
        <v>4499</v>
      </c>
      <c r="G825" t="s">
        <v>3502</v>
      </c>
      <c r="H825" s="1">
        <v>42375.771770833337</v>
      </c>
      <c r="I825" t="s">
        <v>3673</v>
      </c>
      <c r="J825">
        <v>1160000</v>
      </c>
      <c r="K825">
        <v>15</v>
      </c>
      <c r="L825">
        <f>Tabla1_2[[#This Row],[SALARIO]]/30*Tabla1_2[[#This Row],[Dias Liquidados]]</f>
        <v>580000</v>
      </c>
      <c r="M825">
        <f>Tabla1_2[[#This Row],[SALARIO]]/100*14/2</f>
        <v>81200</v>
      </c>
      <c r="N825">
        <v>2</v>
      </c>
      <c r="O825">
        <f>Tabla1_2[[#This Row],[Salario t]]*Tabla1_2[[#This Row],['# de Salarios Minimos]]</f>
        <v>1160000</v>
      </c>
      <c r="P825">
        <f>Tabla1_2[[#This Row],[Salario t]]*12</f>
        <v>6960000</v>
      </c>
      <c r="Q825">
        <v>2</v>
      </c>
      <c r="R825">
        <v>2</v>
      </c>
      <c r="S825">
        <v>50000</v>
      </c>
      <c r="T825">
        <v>250000</v>
      </c>
      <c r="U825">
        <v>5000</v>
      </c>
      <c r="V825">
        <f>Tabla1_2[[#This Row],[SALARIO]]/100*8.4</f>
        <v>97440</v>
      </c>
      <c r="W825">
        <f>Tabla1_2[[#This Row],[Seguridad social]]/2</f>
        <v>48720</v>
      </c>
      <c r="X825">
        <f>Tabla1_2[[#This Row],[Seguridad social]]-Tabla1_2[[#This Row],[salud 4%]]</f>
        <v>48720</v>
      </c>
      <c r="Y825">
        <f>Tabla1_2[[#This Row],[Base Minima]]/30*4</f>
        <v>154666.66666666666</v>
      </c>
      <c r="Z825">
        <f>Tabla1_2[[#This Row],[Fondo de Empleados]]+Tabla1_2[[#This Row],[Seguridad social]]</f>
        <v>252106.66666666666</v>
      </c>
      <c r="AA825">
        <f>Tabla1_2[[#This Row],[SALARIO]]/100*1.4</f>
        <v>16239.999999999998</v>
      </c>
      <c r="AB825">
        <f>Tabla1_2[[#This Row],[Base Minima]]/15*1.5</f>
        <v>116000</v>
      </c>
      <c r="AC825">
        <v>0</v>
      </c>
      <c r="AD825">
        <v>0</v>
      </c>
      <c r="AE825">
        <f>Tabla1_2[[#This Row],[Salario t]]/100*2</f>
        <v>11600</v>
      </c>
      <c r="AF825">
        <f>Tabla1_2[[#This Row],[Censantias]]/100*5</f>
        <v>580</v>
      </c>
      <c r="AG825">
        <f>Tabla1_2[[#This Row],[SALARIO]]/30*2</f>
        <v>77333.333333333328</v>
      </c>
      <c r="AH825">
        <v>0</v>
      </c>
      <c r="AI825">
        <f>Tabla1_2[[#This Row],[Prima]]+Tabla1_2[[#This Row],[Censantias]]+Tabla1_2[[#This Row],[Base Minima]]+Tabla1_2[[#This Row],[Subsidio de Transporte]]</f>
        <v>1330133.3333333333</v>
      </c>
      <c r="AJ825">
        <f>Tabla1_2[[#This Row],[Pago Neto]]*24</f>
        <v>31923200</v>
      </c>
      <c r="AK825">
        <v>0</v>
      </c>
      <c r="AL825">
        <v>20000</v>
      </c>
      <c r="AM825">
        <v>15</v>
      </c>
    </row>
    <row r="826" spans="1:39" x14ac:dyDescent="0.35">
      <c r="A826" t="s">
        <v>5500</v>
      </c>
      <c r="B826" t="s">
        <v>832</v>
      </c>
      <c r="C826" s="1">
        <v>26340</v>
      </c>
      <c r="D826" t="s">
        <v>2462</v>
      </c>
      <c r="E826" t="s">
        <v>2463</v>
      </c>
      <c r="F826" t="s">
        <v>4500</v>
      </c>
      <c r="G826" t="s">
        <v>3503</v>
      </c>
      <c r="H826" s="1">
        <v>38687.856296296297</v>
      </c>
      <c r="I826" t="s">
        <v>3671</v>
      </c>
      <c r="J826">
        <v>1160000</v>
      </c>
      <c r="K826">
        <v>15</v>
      </c>
      <c r="L826">
        <f>Tabla1_2[[#This Row],[SALARIO]]/30*Tabla1_2[[#This Row],[Dias Liquidados]]</f>
        <v>580000</v>
      </c>
      <c r="M826">
        <f>Tabla1_2[[#This Row],[SALARIO]]/100*14/2</f>
        <v>81200</v>
      </c>
      <c r="N826">
        <v>4</v>
      </c>
      <c r="O826">
        <f>Tabla1_2[[#This Row],[Salario t]]*Tabla1_2[[#This Row],['# de Salarios Minimos]]</f>
        <v>2320000</v>
      </c>
      <c r="P826">
        <f>Tabla1_2[[#This Row],[Salario t]]*12</f>
        <v>6960000</v>
      </c>
      <c r="Q826">
        <v>2</v>
      </c>
      <c r="R826">
        <v>2</v>
      </c>
      <c r="S826">
        <v>50000</v>
      </c>
      <c r="T826">
        <v>250000</v>
      </c>
      <c r="U826">
        <v>5000</v>
      </c>
      <c r="V826">
        <f>Tabla1_2[[#This Row],[SALARIO]]/100*8.4</f>
        <v>97440</v>
      </c>
      <c r="W826">
        <f>Tabla1_2[[#This Row],[Seguridad social]]/2</f>
        <v>48720</v>
      </c>
      <c r="X826">
        <f>Tabla1_2[[#This Row],[Seguridad social]]-Tabla1_2[[#This Row],[salud 4%]]</f>
        <v>48720</v>
      </c>
      <c r="Y826">
        <f>Tabla1_2[[#This Row],[Base Minima]]/30*4</f>
        <v>309333.33333333331</v>
      </c>
      <c r="Z826">
        <f>Tabla1_2[[#This Row],[Fondo de Empleados]]+Tabla1_2[[#This Row],[Seguridad social]]</f>
        <v>406773.33333333331</v>
      </c>
      <c r="AA826">
        <f>Tabla1_2[[#This Row],[SALARIO]]/100*1.4</f>
        <v>16239.999999999998</v>
      </c>
      <c r="AB826">
        <f>Tabla1_2[[#This Row],[Base Minima]]/15*1.5</f>
        <v>232000</v>
      </c>
      <c r="AC826">
        <v>0</v>
      </c>
      <c r="AD826">
        <v>0</v>
      </c>
      <c r="AE826">
        <f>Tabla1_2[[#This Row],[Salario t]]/100*2</f>
        <v>11600</v>
      </c>
      <c r="AF826">
        <f>Tabla1_2[[#This Row],[Censantias]]/100*5</f>
        <v>580</v>
      </c>
      <c r="AG826">
        <f>Tabla1_2[[#This Row],[SALARIO]]/30*2</f>
        <v>77333.333333333328</v>
      </c>
      <c r="AH826">
        <v>0</v>
      </c>
      <c r="AI826">
        <f>Tabla1_2[[#This Row],[Prima]]+Tabla1_2[[#This Row],[Censantias]]+Tabla1_2[[#This Row],[Base Minima]]+Tabla1_2[[#This Row],[Subsidio de Transporte]]</f>
        <v>2490133.3333333335</v>
      </c>
      <c r="AJ826">
        <f>Tabla1_2[[#This Row],[Pago Neto]]*24</f>
        <v>59763200</v>
      </c>
      <c r="AK826">
        <v>0</v>
      </c>
      <c r="AL826">
        <v>20000</v>
      </c>
      <c r="AM826">
        <v>15</v>
      </c>
    </row>
    <row r="827" spans="1:39" x14ac:dyDescent="0.35">
      <c r="A827" t="s">
        <v>5501</v>
      </c>
      <c r="B827" t="s">
        <v>833</v>
      </c>
      <c r="C827" s="1">
        <v>29490</v>
      </c>
      <c r="D827" t="s">
        <v>2464</v>
      </c>
      <c r="E827" t="s">
        <v>2465</v>
      </c>
      <c r="F827" t="s">
        <v>4501</v>
      </c>
      <c r="G827" t="s">
        <v>3504</v>
      </c>
      <c r="H827" s="1">
        <v>38421.332129629627</v>
      </c>
      <c r="I827" t="s">
        <v>3675</v>
      </c>
      <c r="J827">
        <v>1160000</v>
      </c>
      <c r="K827">
        <v>15</v>
      </c>
      <c r="L827">
        <f>Tabla1_2[[#This Row],[SALARIO]]/30*Tabla1_2[[#This Row],[Dias Liquidados]]</f>
        <v>580000</v>
      </c>
      <c r="M827">
        <f>Tabla1_2[[#This Row],[SALARIO]]/100*14/2</f>
        <v>81200</v>
      </c>
      <c r="N827">
        <v>4</v>
      </c>
      <c r="O827">
        <f>Tabla1_2[[#This Row],[Salario t]]*Tabla1_2[[#This Row],['# de Salarios Minimos]]</f>
        <v>2320000</v>
      </c>
      <c r="P827">
        <f>Tabla1_2[[#This Row],[Salario t]]*12</f>
        <v>6960000</v>
      </c>
      <c r="Q827">
        <v>2</v>
      </c>
      <c r="R827">
        <v>2</v>
      </c>
      <c r="S827">
        <v>50000</v>
      </c>
      <c r="T827">
        <v>250000</v>
      </c>
      <c r="U827">
        <v>5000</v>
      </c>
      <c r="V827">
        <f>Tabla1_2[[#This Row],[SALARIO]]/100*8.4</f>
        <v>97440</v>
      </c>
      <c r="W827">
        <f>Tabla1_2[[#This Row],[Seguridad social]]/2</f>
        <v>48720</v>
      </c>
      <c r="X827">
        <f>Tabla1_2[[#This Row],[Seguridad social]]-Tabla1_2[[#This Row],[salud 4%]]</f>
        <v>48720</v>
      </c>
      <c r="Y827">
        <f>Tabla1_2[[#This Row],[Base Minima]]/30*4</f>
        <v>309333.33333333331</v>
      </c>
      <c r="Z827">
        <f>Tabla1_2[[#This Row],[Fondo de Empleados]]+Tabla1_2[[#This Row],[Seguridad social]]</f>
        <v>406773.33333333331</v>
      </c>
      <c r="AA827">
        <f>Tabla1_2[[#This Row],[SALARIO]]/100*1.4</f>
        <v>16239.999999999998</v>
      </c>
      <c r="AB827">
        <f>Tabla1_2[[#This Row],[Base Minima]]/15*1.5</f>
        <v>232000</v>
      </c>
      <c r="AC827">
        <v>0</v>
      </c>
      <c r="AD827">
        <v>0</v>
      </c>
      <c r="AE827">
        <f>Tabla1_2[[#This Row],[Salario t]]/100*2</f>
        <v>11600</v>
      </c>
      <c r="AF827">
        <f>Tabla1_2[[#This Row],[Censantias]]/100*5</f>
        <v>580</v>
      </c>
      <c r="AG827">
        <f>Tabla1_2[[#This Row],[SALARIO]]/30*2</f>
        <v>77333.333333333328</v>
      </c>
      <c r="AH827">
        <v>0</v>
      </c>
      <c r="AI827">
        <f>Tabla1_2[[#This Row],[Prima]]+Tabla1_2[[#This Row],[Censantias]]+Tabla1_2[[#This Row],[Base Minima]]+Tabla1_2[[#This Row],[Subsidio de Transporte]]</f>
        <v>2490133.3333333335</v>
      </c>
      <c r="AJ827">
        <f>Tabla1_2[[#This Row],[Pago Neto]]*24</f>
        <v>59763200</v>
      </c>
      <c r="AK827">
        <v>0</v>
      </c>
      <c r="AL827">
        <v>20000</v>
      </c>
      <c r="AM827">
        <v>15</v>
      </c>
    </row>
    <row r="828" spans="1:39" x14ac:dyDescent="0.35">
      <c r="A828" t="s">
        <v>5502</v>
      </c>
      <c r="B828" t="s">
        <v>834</v>
      </c>
      <c r="C828" s="1">
        <v>34441</v>
      </c>
      <c r="D828" t="s">
        <v>2466</v>
      </c>
      <c r="E828" t="s">
        <v>2467</v>
      </c>
      <c r="F828" t="s">
        <v>4502</v>
      </c>
      <c r="G828" t="s">
        <v>3505</v>
      </c>
      <c r="H828" s="1">
        <v>44075.330231481479</v>
      </c>
      <c r="I828" t="s">
        <v>3672</v>
      </c>
      <c r="J828">
        <v>1160000</v>
      </c>
      <c r="K828">
        <v>15</v>
      </c>
      <c r="L828">
        <f>Tabla1_2[[#This Row],[SALARIO]]/30*Tabla1_2[[#This Row],[Dias Liquidados]]</f>
        <v>580000</v>
      </c>
      <c r="M828">
        <f>Tabla1_2[[#This Row],[SALARIO]]/100*14/2</f>
        <v>81200</v>
      </c>
      <c r="N828">
        <v>4</v>
      </c>
      <c r="O828">
        <f>Tabla1_2[[#This Row],[Salario t]]*Tabla1_2[[#This Row],['# de Salarios Minimos]]</f>
        <v>2320000</v>
      </c>
      <c r="P828">
        <f>Tabla1_2[[#This Row],[Salario t]]*12</f>
        <v>6960000</v>
      </c>
      <c r="Q828">
        <v>2</v>
      </c>
      <c r="R828">
        <v>2</v>
      </c>
      <c r="S828">
        <v>50000</v>
      </c>
      <c r="T828">
        <v>250000</v>
      </c>
      <c r="U828">
        <v>5000</v>
      </c>
      <c r="V828">
        <f>Tabla1_2[[#This Row],[SALARIO]]/100*8.4</f>
        <v>97440</v>
      </c>
      <c r="W828">
        <f>Tabla1_2[[#This Row],[Seguridad social]]/2</f>
        <v>48720</v>
      </c>
      <c r="X828">
        <f>Tabla1_2[[#This Row],[Seguridad social]]-Tabla1_2[[#This Row],[salud 4%]]</f>
        <v>48720</v>
      </c>
      <c r="Y828">
        <f>Tabla1_2[[#This Row],[Base Minima]]/30*4</f>
        <v>309333.33333333331</v>
      </c>
      <c r="Z828">
        <f>Tabla1_2[[#This Row],[Fondo de Empleados]]+Tabla1_2[[#This Row],[Seguridad social]]</f>
        <v>406773.33333333331</v>
      </c>
      <c r="AA828">
        <f>Tabla1_2[[#This Row],[SALARIO]]/100*1.4</f>
        <v>16239.999999999998</v>
      </c>
      <c r="AB828">
        <f>Tabla1_2[[#This Row],[Base Minima]]/15*1.5</f>
        <v>232000</v>
      </c>
      <c r="AC828">
        <v>0</v>
      </c>
      <c r="AD828">
        <v>0</v>
      </c>
      <c r="AE828">
        <f>Tabla1_2[[#This Row],[Salario t]]/100*2</f>
        <v>11600</v>
      </c>
      <c r="AF828">
        <f>Tabla1_2[[#This Row],[Censantias]]/100*5</f>
        <v>580</v>
      </c>
      <c r="AG828">
        <f>Tabla1_2[[#This Row],[SALARIO]]/30*2</f>
        <v>77333.333333333328</v>
      </c>
      <c r="AH828">
        <v>0</v>
      </c>
      <c r="AI828">
        <f>Tabla1_2[[#This Row],[Prima]]+Tabla1_2[[#This Row],[Censantias]]+Tabla1_2[[#This Row],[Base Minima]]+Tabla1_2[[#This Row],[Subsidio de Transporte]]</f>
        <v>2490133.3333333335</v>
      </c>
      <c r="AJ828">
        <f>Tabla1_2[[#This Row],[Pago Neto]]*24</f>
        <v>59763200</v>
      </c>
      <c r="AK828">
        <v>0</v>
      </c>
      <c r="AL828">
        <v>20000</v>
      </c>
      <c r="AM828">
        <v>15</v>
      </c>
    </row>
    <row r="829" spans="1:39" x14ac:dyDescent="0.35">
      <c r="A829" t="s">
        <v>5503</v>
      </c>
      <c r="B829" t="s">
        <v>835</v>
      </c>
      <c r="C829" s="1">
        <v>33904</v>
      </c>
      <c r="D829" t="s">
        <v>2468</v>
      </c>
      <c r="E829" t="s">
        <v>2469</v>
      </c>
      <c r="F829" t="s">
        <v>4503</v>
      </c>
      <c r="G829" t="s">
        <v>3506</v>
      </c>
      <c r="H829" s="1">
        <v>38820.256956018522</v>
      </c>
      <c r="I829" t="s">
        <v>3674</v>
      </c>
      <c r="J829">
        <v>1160000</v>
      </c>
      <c r="K829">
        <v>15</v>
      </c>
      <c r="L829">
        <f>Tabla1_2[[#This Row],[SALARIO]]/30*Tabla1_2[[#This Row],[Dias Liquidados]]</f>
        <v>580000</v>
      </c>
      <c r="M829">
        <f>Tabla1_2[[#This Row],[SALARIO]]/100*14/2</f>
        <v>81200</v>
      </c>
      <c r="N829">
        <v>5</v>
      </c>
      <c r="O829">
        <f>Tabla1_2[[#This Row],[Salario t]]*Tabla1_2[[#This Row],['# de Salarios Minimos]]</f>
        <v>2900000</v>
      </c>
      <c r="P829">
        <f>Tabla1_2[[#This Row],[Salario t]]*12</f>
        <v>6960000</v>
      </c>
      <c r="Q829">
        <v>2</v>
      </c>
      <c r="R829">
        <v>2</v>
      </c>
      <c r="S829">
        <v>50000</v>
      </c>
      <c r="T829">
        <v>250000</v>
      </c>
      <c r="U829">
        <v>5000</v>
      </c>
      <c r="V829">
        <f>Tabla1_2[[#This Row],[SALARIO]]/100*8.4</f>
        <v>97440</v>
      </c>
      <c r="W829">
        <f>Tabla1_2[[#This Row],[Seguridad social]]/2</f>
        <v>48720</v>
      </c>
      <c r="X829">
        <f>Tabla1_2[[#This Row],[Seguridad social]]-Tabla1_2[[#This Row],[salud 4%]]</f>
        <v>48720</v>
      </c>
      <c r="Y829">
        <f>Tabla1_2[[#This Row],[Base Minima]]/30*4</f>
        <v>386666.66666666669</v>
      </c>
      <c r="Z829">
        <f>Tabla1_2[[#This Row],[Fondo de Empleados]]+Tabla1_2[[#This Row],[Seguridad social]]</f>
        <v>484106.66666666669</v>
      </c>
      <c r="AA829">
        <f>Tabla1_2[[#This Row],[SALARIO]]/100*1.4</f>
        <v>16239.999999999998</v>
      </c>
      <c r="AB829">
        <f>Tabla1_2[[#This Row],[Base Minima]]/15*1.5</f>
        <v>290000</v>
      </c>
      <c r="AC829">
        <v>0</v>
      </c>
      <c r="AD829">
        <v>0</v>
      </c>
      <c r="AE829">
        <f>Tabla1_2[[#This Row],[Salario t]]/100*2</f>
        <v>11600</v>
      </c>
      <c r="AF829">
        <f>Tabla1_2[[#This Row],[Censantias]]/100*5</f>
        <v>580</v>
      </c>
      <c r="AG829">
        <f>Tabla1_2[[#This Row],[SALARIO]]/30*2</f>
        <v>77333.333333333328</v>
      </c>
      <c r="AH829">
        <v>0</v>
      </c>
      <c r="AI829">
        <f>Tabla1_2[[#This Row],[Prima]]+Tabla1_2[[#This Row],[Censantias]]+Tabla1_2[[#This Row],[Base Minima]]+Tabla1_2[[#This Row],[Subsidio de Transporte]]</f>
        <v>3070133.3333333335</v>
      </c>
      <c r="AJ829">
        <f>Tabla1_2[[#This Row],[Pago Neto]]*24</f>
        <v>73683200</v>
      </c>
      <c r="AK829">
        <v>0</v>
      </c>
      <c r="AL829">
        <v>20000</v>
      </c>
      <c r="AM829">
        <v>15</v>
      </c>
    </row>
    <row r="830" spans="1:39" x14ac:dyDescent="0.35">
      <c r="A830" t="s">
        <v>5504</v>
      </c>
      <c r="B830" t="s">
        <v>836</v>
      </c>
      <c r="C830" s="1">
        <v>31400</v>
      </c>
      <c r="D830" t="s">
        <v>2470</v>
      </c>
      <c r="E830" t="s">
        <v>2471</v>
      </c>
      <c r="F830" t="s">
        <v>4504</v>
      </c>
      <c r="G830" t="s">
        <v>3507</v>
      </c>
      <c r="H830" s="1">
        <v>39019.742615740739</v>
      </c>
      <c r="I830" t="s">
        <v>3671</v>
      </c>
      <c r="J830">
        <v>1160000</v>
      </c>
      <c r="K830">
        <v>15</v>
      </c>
      <c r="L830">
        <f>Tabla1_2[[#This Row],[SALARIO]]/30*Tabla1_2[[#This Row],[Dias Liquidados]]</f>
        <v>580000</v>
      </c>
      <c r="M830">
        <f>Tabla1_2[[#This Row],[SALARIO]]/100*14/2</f>
        <v>81200</v>
      </c>
      <c r="N830">
        <v>5</v>
      </c>
      <c r="O830">
        <f>Tabla1_2[[#This Row],[Salario t]]*Tabla1_2[[#This Row],['# de Salarios Minimos]]</f>
        <v>2900000</v>
      </c>
      <c r="P830">
        <f>Tabla1_2[[#This Row],[Salario t]]*12</f>
        <v>6960000</v>
      </c>
      <c r="Q830">
        <v>2</v>
      </c>
      <c r="R830">
        <v>2</v>
      </c>
      <c r="S830">
        <v>50000</v>
      </c>
      <c r="T830">
        <v>250000</v>
      </c>
      <c r="U830">
        <v>5000</v>
      </c>
      <c r="V830">
        <f>Tabla1_2[[#This Row],[SALARIO]]/100*8.4</f>
        <v>97440</v>
      </c>
      <c r="W830">
        <f>Tabla1_2[[#This Row],[Seguridad social]]/2</f>
        <v>48720</v>
      </c>
      <c r="X830">
        <f>Tabla1_2[[#This Row],[Seguridad social]]-Tabla1_2[[#This Row],[salud 4%]]</f>
        <v>48720</v>
      </c>
      <c r="Y830">
        <f>Tabla1_2[[#This Row],[Base Minima]]/30*4</f>
        <v>386666.66666666669</v>
      </c>
      <c r="Z830">
        <f>Tabla1_2[[#This Row],[Fondo de Empleados]]+Tabla1_2[[#This Row],[Seguridad social]]</f>
        <v>484106.66666666669</v>
      </c>
      <c r="AA830">
        <f>Tabla1_2[[#This Row],[SALARIO]]/100*1.4</f>
        <v>16239.999999999998</v>
      </c>
      <c r="AB830">
        <f>Tabla1_2[[#This Row],[Base Minima]]/15*1.5</f>
        <v>290000</v>
      </c>
      <c r="AC830">
        <v>0</v>
      </c>
      <c r="AD830">
        <v>0</v>
      </c>
      <c r="AE830">
        <f>Tabla1_2[[#This Row],[Salario t]]/100*2</f>
        <v>11600</v>
      </c>
      <c r="AF830">
        <f>Tabla1_2[[#This Row],[Censantias]]/100*5</f>
        <v>580</v>
      </c>
      <c r="AG830">
        <f>Tabla1_2[[#This Row],[SALARIO]]/30*2</f>
        <v>77333.333333333328</v>
      </c>
      <c r="AH830">
        <v>0</v>
      </c>
      <c r="AI830">
        <f>Tabla1_2[[#This Row],[Prima]]+Tabla1_2[[#This Row],[Censantias]]+Tabla1_2[[#This Row],[Base Minima]]+Tabla1_2[[#This Row],[Subsidio de Transporte]]</f>
        <v>3070133.3333333335</v>
      </c>
      <c r="AJ830">
        <f>Tabla1_2[[#This Row],[Pago Neto]]*24</f>
        <v>73683200</v>
      </c>
      <c r="AK830">
        <v>0</v>
      </c>
      <c r="AL830">
        <v>20000</v>
      </c>
      <c r="AM830">
        <v>15</v>
      </c>
    </row>
    <row r="831" spans="1:39" x14ac:dyDescent="0.35">
      <c r="A831" t="s">
        <v>5505</v>
      </c>
      <c r="B831" t="s">
        <v>837</v>
      </c>
      <c r="C831" s="1">
        <v>32488</v>
      </c>
      <c r="D831" t="s">
        <v>2472</v>
      </c>
      <c r="E831" t="s">
        <v>2473</v>
      </c>
      <c r="F831" t="s">
        <v>4505</v>
      </c>
      <c r="G831" t="s">
        <v>3508</v>
      </c>
      <c r="H831" s="1">
        <v>40188.946574074071</v>
      </c>
      <c r="I831" t="s">
        <v>3671</v>
      </c>
      <c r="J831">
        <v>1160000</v>
      </c>
      <c r="K831">
        <v>15</v>
      </c>
      <c r="L831">
        <f>Tabla1_2[[#This Row],[SALARIO]]/30*Tabla1_2[[#This Row],[Dias Liquidados]]</f>
        <v>580000</v>
      </c>
      <c r="M831">
        <f>Tabla1_2[[#This Row],[SALARIO]]/100*14/2</f>
        <v>81200</v>
      </c>
      <c r="N831">
        <v>6</v>
      </c>
      <c r="O831">
        <f>Tabla1_2[[#This Row],[Salario t]]*Tabla1_2[[#This Row],['# de Salarios Minimos]]</f>
        <v>3480000</v>
      </c>
      <c r="P831">
        <f>Tabla1_2[[#This Row],[Salario t]]*12</f>
        <v>6960000</v>
      </c>
      <c r="Q831">
        <v>2</v>
      </c>
      <c r="R831">
        <v>2</v>
      </c>
      <c r="S831">
        <v>50000</v>
      </c>
      <c r="T831">
        <v>250000</v>
      </c>
      <c r="U831">
        <v>5000</v>
      </c>
      <c r="V831">
        <f>Tabla1_2[[#This Row],[SALARIO]]/100*8.4</f>
        <v>97440</v>
      </c>
      <c r="W831">
        <f>Tabla1_2[[#This Row],[Seguridad social]]/2</f>
        <v>48720</v>
      </c>
      <c r="X831">
        <f>Tabla1_2[[#This Row],[Seguridad social]]-Tabla1_2[[#This Row],[salud 4%]]</f>
        <v>48720</v>
      </c>
      <c r="Y831">
        <f>Tabla1_2[[#This Row],[Base Minima]]/30*4</f>
        <v>464000</v>
      </c>
      <c r="Z831">
        <f>Tabla1_2[[#This Row],[Fondo de Empleados]]+Tabla1_2[[#This Row],[Seguridad social]]</f>
        <v>561440</v>
      </c>
      <c r="AA831">
        <f>Tabla1_2[[#This Row],[SALARIO]]/100*1.4</f>
        <v>16239.999999999998</v>
      </c>
      <c r="AB831">
        <f>Tabla1_2[[#This Row],[Base Minima]]/15*1.5</f>
        <v>348000</v>
      </c>
      <c r="AC831">
        <v>0</v>
      </c>
      <c r="AD831">
        <v>0</v>
      </c>
      <c r="AE831">
        <f>Tabla1_2[[#This Row],[Salario t]]/100*2</f>
        <v>11600</v>
      </c>
      <c r="AF831">
        <f>Tabla1_2[[#This Row],[Censantias]]/100*5</f>
        <v>580</v>
      </c>
      <c r="AG831">
        <f>Tabla1_2[[#This Row],[SALARIO]]/30*2</f>
        <v>77333.333333333328</v>
      </c>
      <c r="AH831">
        <v>0</v>
      </c>
      <c r="AI831">
        <f>Tabla1_2[[#This Row],[Prima]]+Tabla1_2[[#This Row],[Censantias]]+Tabla1_2[[#This Row],[Base Minima]]+Tabla1_2[[#This Row],[Subsidio de Transporte]]</f>
        <v>3650133.3333333335</v>
      </c>
      <c r="AJ831">
        <f>Tabla1_2[[#This Row],[Pago Neto]]*24</f>
        <v>87603200</v>
      </c>
      <c r="AK831">
        <v>0</v>
      </c>
      <c r="AL831">
        <v>20000</v>
      </c>
      <c r="AM831">
        <v>15</v>
      </c>
    </row>
    <row r="832" spans="1:39" x14ac:dyDescent="0.35">
      <c r="A832" t="s">
        <v>5506</v>
      </c>
      <c r="B832" t="s">
        <v>838</v>
      </c>
      <c r="C832" s="1">
        <v>29778</v>
      </c>
      <c r="D832" t="s">
        <v>2474</v>
      </c>
      <c r="E832" t="s">
        <v>2475</v>
      </c>
      <c r="F832" t="s">
        <v>4506</v>
      </c>
      <c r="G832" t="s">
        <v>3509</v>
      </c>
      <c r="H832" s="1">
        <v>43566.589537037034</v>
      </c>
      <c r="I832" t="s">
        <v>3674</v>
      </c>
      <c r="J832">
        <v>1160000</v>
      </c>
      <c r="K832">
        <v>15</v>
      </c>
      <c r="L832">
        <f>Tabla1_2[[#This Row],[SALARIO]]/30*Tabla1_2[[#This Row],[Dias Liquidados]]</f>
        <v>580000</v>
      </c>
      <c r="M832">
        <f>Tabla1_2[[#This Row],[SALARIO]]/100*14/2</f>
        <v>81200</v>
      </c>
      <c r="N832">
        <v>6</v>
      </c>
      <c r="O832">
        <f>Tabla1_2[[#This Row],[Salario t]]*Tabla1_2[[#This Row],['# de Salarios Minimos]]</f>
        <v>3480000</v>
      </c>
      <c r="P832">
        <f>Tabla1_2[[#This Row],[Salario t]]*12</f>
        <v>6960000</v>
      </c>
      <c r="Q832">
        <v>2</v>
      </c>
      <c r="R832">
        <v>2</v>
      </c>
      <c r="S832">
        <v>50000</v>
      </c>
      <c r="T832">
        <v>250000</v>
      </c>
      <c r="U832">
        <v>5000</v>
      </c>
      <c r="V832">
        <f>Tabla1_2[[#This Row],[SALARIO]]/100*8.4</f>
        <v>97440</v>
      </c>
      <c r="W832">
        <f>Tabla1_2[[#This Row],[Seguridad social]]/2</f>
        <v>48720</v>
      </c>
      <c r="X832">
        <f>Tabla1_2[[#This Row],[Seguridad social]]-Tabla1_2[[#This Row],[salud 4%]]</f>
        <v>48720</v>
      </c>
      <c r="Y832">
        <f>Tabla1_2[[#This Row],[Base Minima]]/30*4</f>
        <v>464000</v>
      </c>
      <c r="Z832">
        <f>Tabla1_2[[#This Row],[Fondo de Empleados]]+Tabla1_2[[#This Row],[Seguridad social]]</f>
        <v>561440</v>
      </c>
      <c r="AA832">
        <f>Tabla1_2[[#This Row],[SALARIO]]/100*1.4</f>
        <v>16239.999999999998</v>
      </c>
      <c r="AB832">
        <f>Tabla1_2[[#This Row],[Base Minima]]/15*1.5</f>
        <v>348000</v>
      </c>
      <c r="AC832">
        <v>0</v>
      </c>
      <c r="AD832">
        <v>0</v>
      </c>
      <c r="AE832">
        <f>Tabla1_2[[#This Row],[Salario t]]/100*2</f>
        <v>11600</v>
      </c>
      <c r="AF832">
        <f>Tabla1_2[[#This Row],[Censantias]]/100*5</f>
        <v>580</v>
      </c>
      <c r="AG832">
        <f>Tabla1_2[[#This Row],[SALARIO]]/30*2</f>
        <v>77333.333333333328</v>
      </c>
      <c r="AH832">
        <v>0</v>
      </c>
      <c r="AI832">
        <f>Tabla1_2[[#This Row],[Prima]]+Tabla1_2[[#This Row],[Censantias]]+Tabla1_2[[#This Row],[Base Minima]]+Tabla1_2[[#This Row],[Subsidio de Transporte]]</f>
        <v>3650133.3333333335</v>
      </c>
      <c r="AJ832">
        <f>Tabla1_2[[#This Row],[Pago Neto]]*24</f>
        <v>87603200</v>
      </c>
      <c r="AK832">
        <v>0</v>
      </c>
      <c r="AL832">
        <v>20000</v>
      </c>
      <c r="AM832">
        <v>15</v>
      </c>
    </row>
    <row r="833" spans="1:39" x14ac:dyDescent="0.35">
      <c r="A833" t="s">
        <v>5507</v>
      </c>
      <c r="B833" t="s">
        <v>839</v>
      </c>
      <c r="C833" s="1">
        <v>28664</v>
      </c>
      <c r="D833" t="s">
        <v>2476</v>
      </c>
      <c r="E833" t="s">
        <v>2477</v>
      </c>
      <c r="F833" t="s">
        <v>4507</v>
      </c>
      <c r="G833" t="s">
        <v>3510</v>
      </c>
      <c r="H833" s="1">
        <v>43217.863692129627</v>
      </c>
      <c r="I833" t="s">
        <v>3673</v>
      </c>
      <c r="J833">
        <v>1160000</v>
      </c>
      <c r="K833">
        <v>15</v>
      </c>
      <c r="L833">
        <f>Tabla1_2[[#This Row],[SALARIO]]/30*Tabla1_2[[#This Row],[Dias Liquidados]]</f>
        <v>580000</v>
      </c>
      <c r="M833">
        <f>Tabla1_2[[#This Row],[SALARIO]]/100*14/2</f>
        <v>81200</v>
      </c>
      <c r="N833">
        <v>1</v>
      </c>
      <c r="O833">
        <f>Tabla1_2[[#This Row],[Salario t]]*Tabla1_2[[#This Row],['# de Salarios Minimos]]</f>
        <v>580000</v>
      </c>
      <c r="P833">
        <f>Tabla1_2[[#This Row],[Salario t]]*12</f>
        <v>6960000</v>
      </c>
      <c r="Q833">
        <v>2</v>
      </c>
      <c r="R833">
        <v>2</v>
      </c>
      <c r="S833">
        <v>50000</v>
      </c>
      <c r="T833">
        <v>250000</v>
      </c>
      <c r="U833">
        <v>5000</v>
      </c>
      <c r="V833">
        <f>Tabla1_2[[#This Row],[SALARIO]]/100*8.4</f>
        <v>97440</v>
      </c>
      <c r="W833">
        <f>Tabla1_2[[#This Row],[Seguridad social]]/2</f>
        <v>48720</v>
      </c>
      <c r="X833">
        <f>Tabla1_2[[#This Row],[Seguridad social]]-Tabla1_2[[#This Row],[salud 4%]]</f>
        <v>48720</v>
      </c>
      <c r="Y833">
        <f>Tabla1_2[[#This Row],[Base Minima]]/30*4</f>
        <v>77333.333333333328</v>
      </c>
      <c r="Z833">
        <f>Tabla1_2[[#This Row],[Fondo de Empleados]]+Tabla1_2[[#This Row],[Seguridad social]]</f>
        <v>174773.33333333331</v>
      </c>
      <c r="AA833">
        <f>Tabla1_2[[#This Row],[SALARIO]]/100*1.4</f>
        <v>16239.999999999998</v>
      </c>
      <c r="AB833">
        <f>Tabla1_2[[#This Row],[Base Minima]]/15*1.5</f>
        <v>58000</v>
      </c>
      <c r="AC833">
        <v>0</v>
      </c>
      <c r="AD833">
        <v>0</v>
      </c>
      <c r="AE833">
        <f>Tabla1_2[[#This Row],[Salario t]]/100*2</f>
        <v>11600</v>
      </c>
      <c r="AF833">
        <f>Tabla1_2[[#This Row],[Censantias]]/100*5</f>
        <v>580</v>
      </c>
      <c r="AG833">
        <f>Tabla1_2[[#This Row],[SALARIO]]/30*2</f>
        <v>77333.333333333328</v>
      </c>
      <c r="AH833">
        <v>0</v>
      </c>
      <c r="AI833">
        <f>Tabla1_2[[#This Row],[Prima]]+Tabla1_2[[#This Row],[Censantias]]+Tabla1_2[[#This Row],[Base Minima]]+Tabla1_2[[#This Row],[Subsidio de Transporte]]</f>
        <v>750133.33333333337</v>
      </c>
      <c r="AJ833">
        <f>Tabla1_2[[#This Row],[Pago Neto]]*24</f>
        <v>18003200</v>
      </c>
      <c r="AK833">
        <v>0</v>
      </c>
      <c r="AL833">
        <v>20000</v>
      </c>
      <c r="AM833">
        <v>15</v>
      </c>
    </row>
    <row r="834" spans="1:39" x14ac:dyDescent="0.35">
      <c r="A834" t="s">
        <v>5508</v>
      </c>
      <c r="B834" t="s">
        <v>840</v>
      </c>
      <c r="C834" s="1">
        <v>30360</v>
      </c>
      <c r="D834" t="s">
        <v>2478</v>
      </c>
      <c r="E834" t="s">
        <v>2479</v>
      </c>
      <c r="F834" t="s">
        <v>4508</v>
      </c>
      <c r="G834" t="s">
        <v>3511</v>
      </c>
      <c r="H834" s="1">
        <v>42706.903229166666</v>
      </c>
      <c r="I834" t="s">
        <v>3671</v>
      </c>
      <c r="J834">
        <v>1160000</v>
      </c>
      <c r="K834">
        <v>15</v>
      </c>
      <c r="L834">
        <f>Tabla1_2[[#This Row],[SALARIO]]/30*Tabla1_2[[#This Row],[Dias Liquidados]]</f>
        <v>580000</v>
      </c>
      <c r="M834">
        <f>Tabla1_2[[#This Row],[SALARIO]]/100*14/2</f>
        <v>81200</v>
      </c>
      <c r="N834">
        <v>1</v>
      </c>
      <c r="O834">
        <f>Tabla1_2[[#This Row],[Salario t]]*Tabla1_2[[#This Row],['# de Salarios Minimos]]</f>
        <v>580000</v>
      </c>
      <c r="P834">
        <f>Tabla1_2[[#This Row],[Salario t]]*12</f>
        <v>6960000</v>
      </c>
      <c r="Q834">
        <v>2</v>
      </c>
      <c r="R834">
        <v>2</v>
      </c>
      <c r="S834">
        <v>50000</v>
      </c>
      <c r="T834">
        <v>250000</v>
      </c>
      <c r="U834">
        <v>5000</v>
      </c>
      <c r="V834">
        <f>Tabla1_2[[#This Row],[SALARIO]]/100*8.4</f>
        <v>97440</v>
      </c>
      <c r="W834">
        <f>Tabla1_2[[#This Row],[Seguridad social]]/2</f>
        <v>48720</v>
      </c>
      <c r="X834">
        <f>Tabla1_2[[#This Row],[Seguridad social]]-Tabla1_2[[#This Row],[salud 4%]]</f>
        <v>48720</v>
      </c>
      <c r="Y834">
        <f>Tabla1_2[[#This Row],[Base Minima]]/30*4</f>
        <v>77333.333333333328</v>
      </c>
      <c r="Z834">
        <f>Tabla1_2[[#This Row],[Fondo de Empleados]]+Tabla1_2[[#This Row],[Seguridad social]]</f>
        <v>174773.33333333331</v>
      </c>
      <c r="AA834">
        <f>Tabla1_2[[#This Row],[SALARIO]]/100*1.4</f>
        <v>16239.999999999998</v>
      </c>
      <c r="AB834">
        <f>Tabla1_2[[#This Row],[Base Minima]]/15*1.5</f>
        <v>58000</v>
      </c>
      <c r="AC834">
        <v>0</v>
      </c>
      <c r="AD834">
        <v>0</v>
      </c>
      <c r="AE834">
        <f>Tabla1_2[[#This Row],[Salario t]]/100*2</f>
        <v>11600</v>
      </c>
      <c r="AF834">
        <f>Tabla1_2[[#This Row],[Censantias]]/100*5</f>
        <v>580</v>
      </c>
      <c r="AG834">
        <f>Tabla1_2[[#This Row],[SALARIO]]/30*2</f>
        <v>77333.333333333328</v>
      </c>
      <c r="AH834">
        <v>0</v>
      </c>
      <c r="AI834">
        <f>Tabla1_2[[#This Row],[Prima]]+Tabla1_2[[#This Row],[Censantias]]+Tabla1_2[[#This Row],[Base Minima]]+Tabla1_2[[#This Row],[Subsidio de Transporte]]</f>
        <v>750133.33333333337</v>
      </c>
      <c r="AJ834">
        <f>Tabla1_2[[#This Row],[Pago Neto]]*24</f>
        <v>18003200</v>
      </c>
      <c r="AK834">
        <v>0</v>
      </c>
      <c r="AL834">
        <v>20000</v>
      </c>
      <c r="AM834">
        <v>15</v>
      </c>
    </row>
    <row r="835" spans="1:39" x14ac:dyDescent="0.35">
      <c r="A835" t="s">
        <v>5509</v>
      </c>
      <c r="B835" t="s">
        <v>841</v>
      </c>
      <c r="C835" s="1">
        <v>28732</v>
      </c>
      <c r="D835" t="s">
        <v>2480</v>
      </c>
      <c r="E835" t="s">
        <v>2481</v>
      </c>
      <c r="F835" t="s">
        <v>4509</v>
      </c>
      <c r="G835" t="s">
        <v>3512</v>
      </c>
      <c r="H835" s="1">
        <v>41055.443333333336</v>
      </c>
      <c r="I835" t="s">
        <v>3675</v>
      </c>
      <c r="J835">
        <v>1160000</v>
      </c>
      <c r="K835">
        <v>15</v>
      </c>
      <c r="L835">
        <f>Tabla1_2[[#This Row],[SALARIO]]/30*Tabla1_2[[#This Row],[Dias Liquidados]]</f>
        <v>580000</v>
      </c>
      <c r="M835">
        <f>Tabla1_2[[#This Row],[SALARIO]]/100*14/2</f>
        <v>81200</v>
      </c>
      <c r="N835">
        <v>1</v>
      </c>
      <c r="O835">
        <f>Tabla1_2[[#This Row],[Salario t]]*Tabla1_2[[#This Row],['# de Salarios Minimos]]</f>
        <v>580000</v>
      </c>
      <c r="P835">
        <f>Tabla1_2[[#This Row],[Salario t]]*12</f>
        <v>6960000</v>
      </c>
      <c r="Q835">
        <v>2</v>
      </c>
      <c r="R835">
        <v>2</v>
      </c>
      <c r="S835">
        <v>50000</v>
      </c>
      <c r="T835">
        <v>250000</v>
      </c>
      <c r="U835">
        <v>5000</v>
      </c>
      <c r="V835">
        <f>Tabla1_2[[#This Row],[SALARIO]]/100*8.4</f>
        <v>97440</v>
      </c>
      <c r="W835">
        <f>Tabla1_2[[#This Row],[Seguridad social]]/2</f>
        <v>48720</v>
      </c>
      <c r="X835">
        <f>Tabla1_2[[#This Row],[Seguridad social]]-Tabla1_2[[#This Row],[salud 4%]]</f>
        <v>48720</v>
      </c>
      <c r="Y835">
        <f>Tabla1_2[[#This Row],[Base Minima]]/30*4</f>
        <v>77333.333333333328</v>
      </c>
      <c r="Z835">
        <f>Tabla1_2[[#This Row],[Fondo de Empleados]]+Tabla1_2[[#This Row],[Seguridad social]]</f>
        <v>174773.33333333331</v>
      </c>
      <c r="AA835">
        <f>Tabla1_2[[#This Row],[SALARIO]]/100*1.4</f>
        <v>16239.999999999998</v>
      </c>
      <c r="AB835">
        <f>Tabla1_2[[#This Row],[Base Minima]]/15*1.5</f>
        <v>58000</v>
      </c>
      <c r="AC835">
        <v>0</v>
      </c>
      <c r="AD835">
        <v>0</v>
      </c>
      <c r="AE835">
        <f>Tabla1_2[[#This Row],[Salario t]]/100*2</f>
        <v>11600</v>
      </c>
      <c r="AF835">
        <f>Tabla1_2[[#This Row],[Censantias]]/100*5</f>
        <v>580</v>
      </c>
      <c r="AG835">
        <f>Tabla1_2[[#This Row],[SALARIO]]/30*2</f>
        <v>77333.333333333328</v>
      </c>
      <c r="AH835">
        <v>0</v>
      </c>
      <c r="AI835">
        <f>Tabla1_2[[#This Row],[Prima]]+Tabla1_2[[#This Row],[Censantias]]+Tabla1_2[[#This Row],[Base Minima]]+Tabla1_2[[#This Row],[Subsidio de Transporte]]</f>
        <v>750133.33333333337</v>
      </c>
      <c r="AJ835">
        <f>Tabla1_2[[#This Row],[Pago Neto]]*24</f>
        <v>18003200</v>
      </c>
      <c r="AK835">
        <v>0</v>
      </c>
      <c r="AL835">
        <v>20000</v>
      </c>
      <c r="AM835">
        <v>15</v>
      </c>
    </row>
    <row r="836" spans="1:39" x14ac:dyDescent="0.35">
      <c r="A836" t="s">
        <v>5510</v>
      </c>
      <c r="B836" t="s">
        <v>842</v>
      </c>
      <c r="C836" s="1">
        <v>35995</v>
      </c>
      <c r="D836" t="s">
        <v>2482</v>
      </c>
      <c r="E836" t="s">
        <v>2483</v>
      </c>
      <c r="F836" t="s">
        <v>4510</v>
      </c>
      <c r="G836" t="s">
        <v>3513</v>
      </c>
      <c r="H836" s="1">
        <v>43742.646041666667</v>
      </c>
      <c r="I836" t="s">
        <v>3673</v>
      </c>
      <c r="J836">
        <v>1160000</v>
      </c>
      <c r="K836">
        <v>15</v>
      </c>
      <c r="L836">
        <f>Tabla1_2[[#This Row],[SALARIO]]/30*Tabla1_2[[#This Row],[Dias Liquidados]]</f>
        <v>580000</v>
      </c>
      <c r="M836">
        <f>Tabla1_2[[#This Row],[SALARIO]]/100*14/2</f>
        <v>81200</v>
      </c>
      <c r="N836">
        <v>1</v>
      </c>
      <c r="O836">
        <f>Tabla1_2[[#This Row],[Salario t]]*Tabla1_2[[#This Row],['# de Salarios Minimos]]</f>
        <v>580000</v>
      </c>
      <c r="P836">
        <f>Tabla1_2[[#This Row],[Salario t]]*12</f>
        <v>6960000</v>
      </c>
      <c r="Q836">
        <v>2</v>
      </c>
      <c r="R836">
        <v>2</v>
      </c>
      <c r="S836">
        <v>50000</v>
      </c>
      <c r="T836">
        <v>250000</v>
      </c>
      <c r="U836">
        <v>5000</v>
      </c>
      <c r="V836">
        <f>Tabla1_2[[#This Row],[SALARIO]]/100*8.4</f>
        <v>97440</v>
      </c>
      <c r="W836">
        <f>Tabla1_2[[#This Row],[Seguridad social]]/2</f>
        <v>48720</v>
      </c>
      <c r="X836">
        <f>Tabla1_2[[#This Row],[Seguridad social]]-Tabla1_2[[#This Row],[salud 4%]]</f>
        <v>48720</v>
      </c>
      <c r="Y836">
        <f>Tabla1_2[[#This Row],[Base Minima]]/30*4</f>
        <v>77333.333333333328</v>
      </c>
      <c r="Z836">
        <f>Tabla1_2[[#This Row],[Fondo de Empleados]]+Tabla1_2[[#This Row],[Seguridad social]]</f>
        <v>174773.33333333331</v>
      </c>
      <c r="AA836">
        <f>Tabla1_2[[#This Row],[SALARIO]]/100*1.4</f>
        <v>16239.999999999998</v>
      </c>
      <c r="AB836">
        <f>Tabla1_2[[#This Row],[Base Minima]]/15*1.5</f>
        <v>58000</v>
      </c>
      <c r="AC836">
        <v>0</v>
      </c>
      <c r="AD836">
        <v>0</v>
      </c>
      <c r="AE836">
        <f>Tabla1_2[[#This Row],[Salario t]]/100*2</f>
        <v>11600</v>
      </c>
      <c r="AF836">
        <f>Tabla1_2[[#This Row],[Censantias]]/100*5</f>
        <v>580</v>
      </c>
      <c r="AG836">
        <f>Tabla1_2[[#This Row],[SALARIO]]/30*2</f>
        <v>77333.333333333328</v>
      </c>
      <c r="AH836">
        <v>0</v>
      </c>
      <c r="AI836">
        <f>Tabla1_2[[#This Row],[Prima]]+Tabla1_2[[#This Row],[Censantias]]+Tabla1_2[[#This Row],[Base Minima]]+Tabla1_2[[#This Row],[Subsidio de Transporte]]</f>
        <v>750133.33333333337</v>
      </c>
      <c r="AJ836">
        <f>Tabla1_2[[#This Row],[Pago Neto]]*24</f>
        <v>18003200</v>
      </c>
      <c r="AK836">
        <v>0</v>
      </c>
      <c r="AL836">
        <v>20000</v>
      </c>
      <c r="AM836">
        <v>15</v>
      </c>
    </row>
    <row r="837" spans="1:39" x14ac:dyDescent="0.35">
      <c r="A837" t="s">
        <v>5511</v>
      </c>
      <c r="B837" t="s">
        <v>843</v>
      </c>
      <c r="C837" s="1">
        <v>35000</v>
      </c>
      <c r="D837" t="s">
        <v>2484</v>
      </c>
      <c r="E837" t="s">
        <v>2485</v>
      </c>
      <c r="F837" t="s">
        <v>4511</v>
      </c>
      <c r="G837" t="s">
        <v>3514</v>
      </c>
      <c r="H837" s="1">
        <v>41098.835439814815</v>
      </c>
      <c r="I837" t="s">
        <v>3671</v>
      </c>
      <c r="J837">
        <v>1160000</v>
      </c>
      <c r="K837">
        <v>15</v>
      </c>
      <c r="L837">
        <f>Tabla1_2[[#This Row],[SALARIO]]/30*Tabla1_2[[#This Row],[Dias Liquidados]]</f>
        <v>580000</v>
      </c>
      <c r="M837">
        <f>Tabla1_2[[#This Row],[SALARIO]]/100*14/2</f>
        <v>81200</v>
      </c>
      <c r="N837">
        <v>1</v>
      </c>
      <c r="O837">
        <f>Tabla1_2[[#This Row],[Salario t]]*Tabla1_2[[#This Row],['# de Salarios Minimos]]</f>
        <v>580000</v>
      </c>
      <c r="P837">
        <f>Tabla1_2[[#This Row],[Salario t]]*12</f>
        <v>6960000</v>
      </c>
      <c r="Q837">
        <v>2</v>
      </c>
      <c r="R837">
        <v>2</v>
      </c>
      <c r="S837">
        <v>50000</v>
      </c>
      <c r="T837">
        <v>250000</v>
      </c>
      <c r="U837">
        <v>5000</v>
      </c>
      <c r="V837">
        <f>Tabla1_2[[#This Row],[SALARIO]]/100*8.4</f>
        <v>97440</v>
      </c>
      <c r="W837">
        <f>Tabla1_2[[#This Row],[Seguridad social]]/2</f>
        <v>48720</v>
      </c>
      <c r="X837">
        <f>Tabla1_2[[#This Row],[Seguridad social]]-Tabla1_2[[#This Row],[salud 4%]]</f>
        <v>48720</v>
      </c>
      <c r="Y837">
        <f>Tabla1_2[[#This Row],[Base Minima]]/30*4</f>
        <v>77333.333333333328</v>
      </c>
      <c r="Z837">
        <f>Tabla1_2[[#This Row],[Fondo de Empleados]]+Tabla1_2[[#This Row],[Seguridad social]]</f>
        <v>174773.33333333331</v>
      </c>
      <c r="AA837">
        <f>Tabla1_2[[#This Row],[SALARIO]]/100*1.4</f>
        <v>16239.999999999998</v>
      </c>
      <c r="AB837">
        <f>Tabla1_2[[#This Row],[Base Minima]]/15*1.5</f>
        <v>58000</v>
      </c>
      <c r="AC837">
        <v>0</v>
      </c>
      <c r="AD837">
        <v>0</v>
      </c>
      <c r="AE837">
        <f>Tabla1_2[[#This Row],[Salario t]]/100*2</f>
        <v>11600</v>
      </c>
      <c r="AF837">
        <f>Tabla1_2[[#This Row],[Censantias]]/100*5</f>
        <v>580</v>
      </c>
      <c r="AG837">
        <f>Tabla1_2[[#This Row],[SALARIO]]/30*2</f>
        <v>77333.333333333328</v>
      </c>
      <c r="AH837">
        <v>0</v>
      </c>
      <c r="AI837">
        <f>Tabla1_2[[#This Row],[Prima]]+Tabla1_2[[#This Row],[Censantias]]+Tabla1_2[[#This Row],[Base Minima]]+Tabla1_2[[#This Row],[Subsidio de Transporte]]</f>
        <v>750133.33333333337</v>
      </c>
      <c r="AJ837">
        <f>Tabla1_2[[#This Row],[Pago Neto]]*24</f>
        <v>18003200</v>
      </c>
      <c r="AK837">
        <v>0</v>
      </c>
      <c r="AL837">
        <v>20000</v>
      </c>
      <c r="AM837">
        <v>15</v>
      </c>
    </row>
    <row r="838" spans="1:39" x14ac:dyDescent="0.35">
      <c r="A838" t="s">
        <v>5512</v>
      </c>
      <c r="B838" t="s">
        <v>844</v>
      </c>
      <c r="C838" s="1">
        <v>33053</v>
      </c>
      <c r="D838" t="s">
        <v>2486</v>
      </c>
      <c r="E838" t="s">
        <v>2487</v>
      </c>
      <c r="F838" t="s">
        <v>4512</v>
      </c>
      <c r="G838" t="s">
        <v>3515</v>
      </c>
      <c r="H838" s="1">
        <v>43205.605092592596</v>
      </c>
      <c r="I838" t="s">
        <v>3672</v>
      </c>
      <c r="J838">
        <v>1160000</v>
      </c>
      <c r="K838">
        <v>15</v>
      </c>
      <c r="L838">
        <f>Tabla1_2[[#This Row],[SALARIO]]/30*Tabla1_2[[#This Row],[Dias Liquidados]]</f>
        <v>580000</v>
      </c>
      <c r="M838">
        <f>Tabla1_2[[#This Row],[SALARIO]]/100*14/2</f>
        <v>81200</v>
      </c>
      <c r="N838">
        <v>2</v>
      </c>
      <c r="O838">
        <f>Tabla1_2[[#This Row],[Salario t]]*Tabla1_2[[#This Row],['# de Salarios Minimos]]</f>
        <v>1160000</v>
      </c>
      <c r="P838">
        <f>Tabla1_2[[#This Row],[Salario t]]*12</f>
        <v>6960000</v>
      </c>
      <c r="Q838">
        <v>2</v>
      </c>
      <c r="R838">
        <v>2</v>
      </c>
      <c r="S838">
        <v>50000</v>
      </c>
      <c r="T838">
        <v>250000</v>
      </c>
      <c r="U838">
        <v>5000</v>
      </c>
      <c r="V838">
        <f>Tabla1_2[[#This Row],[SALARIO]]/100*8.4</f>
        <v>97440</v>
      </c>
      <c r="W838">
        <f>Tabla1_2[[#This Row],[Seguridad social]]/2</f>
        <v>48720</v>
      </c>
      <c r="X838">
        <f>Tabla1_2[[#This Row],[Seguridad social]]-Tabla1_2[[#This Row],[salud 4%]]</f>
        <v>48720</v>
      </c>
      <c r="Y838">
        <f>Tabla1_2[[#This Row],[Base Minima]]/30*4</f>
        <v>154666.66666666666</v>
      </c>
      <c r="Z838">
        <f>Tabla1_2[[#This Row],[Fondo de Empleados]]+Tabla1_2[[#This Row],[Seguridad social]]</f>
        <v>252106.66666666666</v>
      </c>
      <c r="AA838">
        <f>Tabla1_2[[#This Row],[SALARIO]]/100*1.4</f>
        <v>16239.999999999998</v>
      </c>
      <c r="AB838">
        <f>Tabla1_2[[#This Row],[Base Minima]]/15*1.5</f>
        <v>116000</v>
      </c>
      <c r="AC838">
        <v>0</v>
      </c>
      <c r="AD838">
        <v>0</v>
      </c>
      <c r="AE838">
        <f>Tabla1_2[[#This Row],[Salario t]]/100*2</f>
        <v>11600</v>
      </c>
      <c r="AF838">
        <f>Tabla1_2[[#This Row],[Censantias]]/100*5</f>
        <v>580</v>
      </c>
      <c r="AG838">
        <f>Tabla1_2[[#This Row],[SALARIO]]/30*2</f>
        <v>77333.333333333328</v>
      </c>
      <c r="AH838">
        <v>0</v>
      </c>
      <c r="AI838">
        <f>Tabla1_2[[#This Row],[Prima]]+Tabla1_2[[#This Row],[Censantias]]+Tabla1_2[[#This Row],[Base Minima]]+Tabla1_2[[#This Row],[Subsidio de Transporte]]</f>
        <v>1330133.3333333333</v>
      </c>
      <c r="AJ838">
        <f>Tabla1_2[[#This Row],[Pago Neto]]*24</f>
        <v>31923200</v>
      </c>
      <c r="AK838">
        <v>0</v>
      </c>
      <c r="AL838">
        <v>20000</v>
      </c>
      <c r="AM838">
        <v>15</v>
      </c>
    </row>
    <row r="839" spans="1:39" x14ac:dyDescent="0.35">
      <c r="A839" t="s">
        <v>5513</v>
      </c>
      <c r="B839" t="s">
        <v>845</v>
      </c>
      <c r="C839" s="1">
        <v>29322</v>
      </c>
      <c r="D839" t="s">
        <v>2488</v>
      </c>
      <c r="E839" t="s">
        <v>2489</v>
      </c>
      <c r="F839" t="s">
        <v>4513</v>
      </c>
      <c r="G839" t="s">
        <v>3516</v>
      </c>
      <c r="H839" s="1">
        <v>42927.409386574072</v>
      </c>
      <c r="I839" t="s">
        <v>3671</v>
      </c>
      <c r="J839">
        <v>1160000</v>
      </c>
      <c r="K839">
        <v>15</v>
      </c>
      <c r="L839">
        <f>Tabla1_2[[#This Row],[SALARIO]]/30*Tabla1_2[[#This Row],[Dias Liquidados]]</f>
        <v>580000</v>
      </c>
      <c r="M839">
        <f>Tabla1_2[[#This Row],[SALARIO]]/100*14/2</f>
        <v>81200</v>
      </c>
      <c r="N839">
        <v>2</v>
      </c>
      <c r="O839">
        <f>Tabla1_2[[#This Row],[Salario t]]*Tabla1_2[[#This Row],['# de Salarios Minimos]]</f>
        <v>1160000</v>
      </c>
      <c r="P839">
        <f>Tabla1_2[[#This Row],[Salario t]]*12</f>
        <v>6960000</v>
      </c>
      <c r="Q839">
        <v>2</v>
      </c>
      <c r="R839">
        <v>2</v>
      </c>
      <c r="S839">
        <v>50000</v>
      </c>
      <c r="T839">
        <v>250000</v>
      </c>
      <c r="U839">
        <v>5000</v>
      </c>
      <c r="V839">
        <f>Tabla1_2[[#This Row],[SALARIO]]/100*8.4</f>
        <v>97440</v>
      </c>
      <c r="W839">
        <f>Tabla1_2[[#This Row],[Seguridad social]]/2</f>
        <v>48720</v>
      </c>
      <c r="X839">
        <f>Tabla1_2[[#This Row],[Seguridad social]]-Tabla1_2[[#This Row],[salud 4%]]</f>
        <v>48720</v>
      </c>
      <c r="Y839">
        <f>Tabla1_2[[#This Row],[Base Minima]]/30*4</f>
        <v>154666.66666666666</v>
      </c>
      <c r="Z839">
        <f>Tabla1_2[[#This Row],[Fondo de Empleados]]+Tabla1_2[[#This Row],[Seguridad social]]</f>
        <v>252106.66666666666</v>
      </c>
      <c r="AA839">
        <f>Tabla1_2[[#This Row],[SALARIO]]/100*1.4</f>
        <v>16239.999999999998</v>
      </c>
      <c r="AB839">
        <f>Tabla1_2[[#This Row],[Base Minima]]/15*1.5</f>
        <v>116000</v>
      </c>
      <c r="AC839">
        <v>0</v>
      </c>
      <c r="AD839">
        <v>0</v>
      </c>
      <c r="AE839">
        <f>Tabla1_2[[#This Row],[Salario t]]/100*2</f>
        <v>11600</v>
      </c>
      <c r="AF839">
        <f>Tabla1_2[[#This Row],[Censantias]]/100*5</f>
        <v>580</v>
      </c>
      <c r="AG839">
        <f>Tabla1_2[[#This Row],[SALARIO]]/30*2</f>
        <v>77333.333333333328</v>
      </c>
      <c r="AH839">
        <v>0</v>
      </c>
      <c r="AI839">
        <f>Tabla1_2[[#This Row],[Prima]]+Tabla1_2[[#This Row],[Censantias]]+Tabla1_2[[#This Row],[Base Minima]]+Tabla1_2[[#This Row],[Subsidio de Transporte]]</f>
        <v>1330133.3333333333</v>
      </c>
      <c r="AJ839">
        <f>Tabla1_2[[#This Row],[Pago Neto]]*24</f>
        <v>31923200</v>
      </c>
      <c r="AK839">
        <v>0</v>
      </c>
      <c r="AL839">
        <v>20000</v>
      </c>
      <c r="AM839">
        <v>15</v>
      </c>
    </row>
    <row r="840" spans="1:39" x14ac:dyDescent="0.35">
      <c r="A840" t="s">
        <v>5514</v>
      </c>
      <c r="B840" t="s">
        <v>846</v>
      </c>
      <c r="C840" s="1">
        <v>27727</v>
      </c>
      <c r="D840" t="s">
        <v>2490</v>
      </c>
      <c r="E840" t="s">
        <v>2491</v>
      </c>
      <c r="F840" t="s">
        <v>4514</v>
      </c>
      <c r="G840" t="s">
        <v>3517</v>
      </c>
      <c r="H840" s="1">
        <v>42081.129780092589</v>
      </c>
      <c r="I840" t="s">
        <v>3672</v>
      </c>
      <c r="J840">
        <v>1160000</v>
      </c>
      <c r="K840">
        <v>15</v>
      </c>
      <c r="L840">
        <f>Tabla1_2[[#This Row],[SALARIO]]/30*Tabla1_2[[#This Row],[Dias Liquidados]]</f>
        <v>580000</v>
      </c>
      <c r="M840">
        <f>Tabla1_2[[#This Row],[SALARIO]]/100*14/2</f>
        <v>81200</v>
      </c>
      <c r="N840">
        <v>2</v>
      </c>
      <c r="O840">
        <f>Tabla1_2[[#This Row],[Salario t]]*Tabla1_2[[#This Row],['# de Salarios Minimos]]</f>
        <v>1160000</v>
      </c>
      <c r="P840">
        <f>Tabla1_2[[#This Row],[Salario t]]*12</f>
        <v>6960000</v>
      </c>
      <c r="Q840">
        <v>2</v>
      </c>
      <c r="R840">
        <v>2</v>
      </c>
      <c r="S840">
        <v>50000</v>
      </c>
      <c r="T840">
        <v>250000</v>
      </c>
      <c r="U840">
        <v>5000</v>
      </c>
      <c r="V840">
        <f>Tabla1_2[[#This Row],[SALARIO]]/100*8.4</f>
        <v>97440</v>
      </c>
      <c r="W840">
        <f>Tabla1_2[[#This Row],[Seguridad social]]/2</f>
        <v>48720</v>
      </c>
      <c r="X840">
        <f>Tabla1_2[[#This Row],[Seguridad social]]-Tabla1_2[[#This Row],[salud 4%]]</f>
        <v>48720</v>
      </c>
      <c r="Y840">
        <f>Tabla1_2[[#This Row],[Base Minima]]/30*4</f>
        <v>154666.66666666666</v>
      </c>
      <c r="Z840">
        <f>Tabla1_2[[#This Row],[Fondo de Empleados]]+Tabla1_2[[#This Row],[Seguridad social]]</f>
        <v>252106.66666666666</v>
      </c>
      <c r="AA840">
        <f>Tabla1_2[[#This Row],[SALARIO]]/100*1.4</f>
        <v>16239.999999999998</v>
      </c>
      <c r="AB840">
        <f>Tabla1_2[[#This Row],[Base Minima]]/15*1.5</f>
        <v>116000</v>
      </c>
      <c r="AC840">
        <v>0</v>
      </c>
      <c r="AD840">
        <v>0</v>
      </c>
      <c r="AE840">
        <f>Tabla1_2[[#This Row],[Salario t]]/100*2</f>
        <v>11600</v>
      </c>
      <c r="AF840">
        <f>Tabla1_2[[#This Row],[Censantias]]/100*5</f>
        <v>580</v>
      </c>
      <c r="AG840">
        <f>Tabla1_2[[#This Row],[SALARIO]]/30*2</f>
        <v>77333.333333333328</v>
      </c>
      <c r="AH840">
        <v>0</v>
      </c>
      <c r="AI840">
        <f>Tabla1_2[[#This Row],[Prima]]+Tabla1_2[[#This Row],[Censantias]]+Tabla1_2[[#This Row],[Base Minima]]+Tabla1_2[[#This Row],[Subsidio de Transporte]]</f>
        <v>1330133.3333333333</v>
      </c>
      <c r="AJ840">
        <f>Tabla1_2[[#This Row],[Pago Neto]]*24</f>
        <v>31923200</v>
      </c>
      <c r="AK840">
        <v>0</v>
      </c>
      <c r="AL840">
        <v>20000</v>
      </c>
      <c r="AM840">
        <v>15</v>
      </c>
    </row>
    <row r="841" spans="1:39" x14ac:dyDescent="0.35">
      <c r="A841" t="s">
        <v>5515</v>
      </c>
      <c r="B841" t="s">
        <v>847</v>
      </c>
      <c r="C841" s="1">
        <v>28387</v>
      </c>
      <c r="D841" t="s">
        <v>2492</v>
      </c>
      <c r="E841" t="s">
        <v>2493</v>
      </c>
      <c r="F841" t="s">
        <v>4515</v>
      </c>
      <c r="G841" t="s">
        <v>3518</v>
      </c>
      <c r="H841" s="1">
        <v>43388.995474537034</v>
      </c>
      <c r="I841" t="s">
        <v>3672</v>
      </c>
      <c r="J841">
        <v>1160000</v>
      </c>
      <c r="K841">
        <v>15</v>
      </c>
      <c r="L841">
        <f>Tabla1_2[[#This Row],[SALARIO]]/30*Tabla1_2[[#This Row],[Dias Liquidados]]</f>
        <v>580000</v>
      </c>
      <c r="M841">
        <f>Tabla1_2[[#This Row],[SALARIO]]/100*14/2</f>
        <v>81200</v>
      </c>
      <c r="N841">
        <v>4</v>
      </c>
      <c r="O841">
        <f>Tabla1_2[[#This Row],[Salario t]]*Tabla1_2[[#This Row],['# de Salarios Minimos]]</f>
        <v>2320000</v>
      </c>
      <c r="P841">
        <f>Tabla1_2[[#This Row],[Salario t]]*12</f>
        <v>6960000</v>
      </c>
      <c r="Q841">
        <v>2</v>
      </c>
      <c r="R841">
        <v>2</v>
      </c>
      <c r="S841">
        <v>50000</v>
      </c>
      <c r="T841">
        <v>250000</v>
      </c>
      <c r="U841">
        <v>5000</v>
      </c>
      <c r="V841">
        <f>Tabla1_2[[#This Row],[SALARIO]]/100*8.4</f>
        <v>97440</v>
      </c>
      <c r="W841">
        <f>Tabla1_2[[#This Row],[Seguridad social]]/2</f>
        <v>48720</v>
      </c>
      <c r="X841">
        <f>Tabla1_2[[#This Row],[Seguridad social]]-Tabla1_2[[#This Row],[salud 4%]]</f>
        <v>48720</v>
      </c>
      <c r="Y841">
        <f>Tabla1_2[[#This Row],[Base Minima]]/30*4</f>
        <v>309333.33333333331</v>
      </c>
      <c r="Z841">
        <f>Tabla1_2[[#This Row],[Fondo de Empleados]]+Tabla1_2[[#This Row],[Seguridad social]]</f>
        <v>406773.33333333331</v>
      </c>
      <c r="AA841">
        <f>Tabla1_2[[#This Row],[SALARIO]]/100*1.4</f>
        <v>16239.999999999998</v>
      </c>
      <c r="AB841">
        <f>Tabla1_2[[#This Row],[Base Minima]]/15*1.5</f>
        <v>232000</v>
      </c>
      <c r="AC841">
        <v>0</v>
      </c>
      <c r="AD841">
        <v>0</v>
      </c>
      <c r="AE841">
        <f>Tabla1_2[[#This Row],[Salario t]]/100*2</f>
        <v>11600</v>
      </c>
      <c r="AF841">
        <f>Tabla1_2[[#This Row],[Censantias]]/100*5</f>
        <v>580</v>
      </c>
      <c r="AG841">
        <f>Tabla1_2[[#This Row],[SALARIO]]/30*2</f>
        <v>77333.333333333328</v>
      </c>
      <c r="AH841">
        <v>0</v>
      </c>
      <c r="AI841">
        <f>Tabla1_2[[#This Row],[Prima]]+Tabla1_2[[#This Row],[Censantias]]+Tabla1_2[[#This Row],[Base Minima]]+Tabla1_2[[#This Row],[Subsidio de Transporte]]</f>
        <v>2490133.3333333335</v>
      </c>
      <c r="AJ841">
        <f>Tabla1_2[[#This Row],[Pago Neto]]*24</f>
        <v>59763200</v>
      </c>
      <c r="AK841">
        <v>0</v>
      </c>
      <c r="AL841">
        <v>20000</v>
      </c>
      <c r="AM841">
        <v>15</v>
      </c>
    </row>
    <row r="842" spans="1:39" x14ac:dyDescent="0.35">
      <c r="A842" t="s">
        <v>5516</v>
      </c>
      <c r="B842" t="s">
        <v>848</v>
      </c>
      <c r="C842" s="1">
        <v>33365</v>
      </c>
      <c r="D842" t="s">
        <v>2494</v>
      </c>
      <c r="E842" t="s">
        <v>2495</v>
      </c>
      <c r="F842" t="s">
        <v>4516</v>
      </c>
      <c r="G842" t="s">
        <v>3519</v>
      </c>
      <c r="H842" s="1">
        <v>43132.967638888891</v>
      </c>
      <c r="I842" t="s">
        <v>3674</v>
      </c>
      <c r="J842">
        <v>1160000</v>
      </c>
      <c r="K842">
        <v>15</v>
      </c>
      <c r="L842">
        <f>Tabla1_2[[#This Row],[SALARIO]]/30*Tabla1_2[[#This Row],[Dias Liquidados]]</f>
        <v>580000</v>
      </c>
      <c r="M842">
        <f>Tabla1_2[[#This Row],[SALARIO]]/100*14/2</f>
        <v>81200</v>
      </c>
      <c r="N842">
        <v>4</v>
      </c>
      <c r="O842">
        <f>Tabla1_2[[#This Row],[Salario t]]*Tabla1_2[[#This Row],['# de Salarios Minimos]]</f>
        <v>2320000</v>
      </c>
      <c r="P842">
        <f>Tabla1_2[[#This Row],[Salario t]]*12</f>
        <v>6960000</v>
      </c>
      <c r="Q842">
        <v>2</v>
      </c>
      <c r="R842">
        <v>2</v>
      </c>
      <c r="S842">
        <v>50000</v>
      </c>
      <c r="T842">
        <v>250000</v>
      </c>
      <c r="U842">
        <v>5000</v>
      </c>
      <c r="V842">
        <f>Tabla1_2[[#This Row],[SALARIO]]/100*8.4</f>
        <v>97440</v>
      </c>
      <c r="W842">
        <f>Tabla1_2[[#This Row],[Seguridad social]]/2</f>
        <v>48720</v>
      </c>
      <c r="X842">
        <f>Tabla1_2[[#This Row],[Seguridad social]]-Tabla1_2[[#This Row],[salud 4%]]</f>
        <v>48720</v>
      </c>
      <c r="Y842">
        <f>Tabla1_2[[#This Row],[Base Minima]]/30*4</f>
        <v>309333.33333333331</v>
      </c>
      <c r="Z842">
        <f>Tabla1_2[[#This Row],[Fondo de Empleados]]+Tabla1_2[[#This Row],[Seguridad social]]</f>
        <v>406773.33333333331</v>
      </c>
      <c r="AA842">
        <f>Tabla1_2[[#This Row],[SALARIO]]/100*1.4</f>
        <v>16239.999999999998</v>
      </c>
      <c r="AB842">
        <f>Tabla1_2[[#This Row],[Base Minima]]/15*1.5</f>
        <v>232000</v>
      </c>
      <c r="AC842">
        <v>0</v>
      </c>
      <c r="AD842">
        <v>0</v>
      </c>
      <c r="AE842">
        <f>Tabla1_2[[#This Row],[Salario t]]/100*2</f>
        <v>11600</v>
      </c>
      <c r="AF842">
        <f>Tabla1_2[[#This Row],[Censantias]]/100*5</f>
        <v>580</v>
      </c>
      <c r="AG842">
        <f>Tabla1_2[[#This Row],[SALARIO]]/30*2</f>
        <v>77333.333333333328</v>
      </c>
      <c r="AH842">
        <v>0</v>
      </c>
      <c r="AI842">
        <f>Tabla1_2[[#This Row],[Prima]]+Tabla1_2[[#This Row],[Censantias]]+Tabla1_2[[#This Row],[Base Minima]]+Tabla1_2[[#This Row],[Subsidio de Transporte]]</f>
        <v>2490133.3333333335</v>
      </c>
      <c r="AJ842">
        <f>Tabla1_2[[#This Row],[Pago Neto]]*24</f>
        <v>59763200</v>
      </c>
      <c r="AK842">
        <v>0</v>
      </c>
      <c r="AL842">
        <v>20000</v>
      </c>
      <c r="AM842">
        <v>15</v>
      </c>
    </row>
    <row r="843" spans="1:39" x14ac:dyDescent="0.35">
      <c r="A843" t="s">
        <v>5517</v>
      </c>
      <c r="B843" t="s">
        <v>849</v>
      </c>
      <c r="C843" s="1">
        <v>28089</v>
      </c>
      <c r="D843" t="s">
        <v>2496</v>
      </c>
      <c r="E843" t="s">
        <v>2497</v>
      </c>
      <c r="F843" t="s">
        <v>4517</v>
      </c>
      <c r="G843" t="s">
        <v>3520</v>
      </c>
      <c r="H843" s="1">
        <v>44323.760983796295</v>
      </c>
      <c r="I843" t="s">
        <v>3673</v>
      </c>
      <c r="J843">
        <v>1160000</v>
      </c>
      <c r="K843">
        <v>15</v>
      </c>
      <c r="L843">
        <f>Tabla1_2[[#This Row],[SALARIO]]/30*Tabla1_2[[#This Row],[Dias Liquidados]]</f>
        <v>580000</v>
      </c>
      <c r="M843">
        <f>Tabla1_2[[#This Row],[SALARIO]]/100*14/2</f>
        <v>81200</v>
      </c>
      <c r="N843">
        <v>4</v>
      </c>
      <c r="O843">
        <f>Tabla1_2[[#This Row],[Salario t]]*Tabla1_2[[#This Row],['# de Salarios Minimos]]</f>
        <v>2320000</v>
      </c>
      <c r="P843">
        <f>Tabla1_2[[#This Row],[Salario t]]*12</f>
        <v>6960000</v>
      </c>
      <c r="Q843">
        <v>2</v>
      </c>
      <c r="R843">
        <v>2</v>
      </c>
      <c r="S843">
        <v>50000</v>
      </c>
      <c r="T843">
        <v>250000</v>
      </c>
      <c r="U843">
        <v>5000</v>
      </c>
      <c r="V843">
        <f>Tabla1_2[[#This Row],[SALARIO]]/100*8.4</f>
        <v>97440</v>
      </c>
      <c r="W843">
        <f>Tabla1_2[[#This Row],[Seguridad social]]/2</f>
        <v>48720</v>
      </c>
      <c r="X843">
        <f>Tabla1_2[[#This Row],[Seguridad social]]-Tabla1_2[[#This Row],[salud 4%]]</f>
        <v>48720</v>
      </c>
      <c r="Y843">
        <f>Tabla1_2[[#This Row],[Base Minima]]/30*4</f>
        <v>309333.33333333331</v>
      </c>
      <c r="Z843">
        <f>Tabla1_2[[#This Row],[Fondo de Empleados]]+Tabla1_2[[#This Row],[Seguridad social]]</f>
        <v>406773.33333333331</v>
      </c>
      <c r="AA843">
        <f>Tabla1_2[[#This Row],[SALARIO]]/100*1.4</f>
        <v>16239.999999999998</v>
      </c>
      <c r="AB843">
        <f>Tabla1_2[[#This Row],[Base Minima]]/15*1.5</f>
        <v>232000</v>
      </c>
      <c r="AC843">
        <v>0</v>
      </c>
      <c r="AD843">
        <v>0</v>
      </c>
      <c r="AE843">
        <f>Tabla1_2[[#This Row],[Salario t]]/100*2</f>
        <v>11600</v>
      </c>
      <c r="AF843">
        <f>Tabla1_2[[#This Row],[Censantias]]/100*5</f>
        <v>580</v>
      </c>
      <c r="AG843">
        <f>Tabla1_2[[#This Row],[SALARIO]]/30*2</f>
        <v>77333.333333333328</v>
      </c>
      <c r="AH843">
        <v>0</v>
      </c>
      <c r="AI843">
        <f>Tabla1_2[[#This Row],[Prima]]+Tabla1_2[[#This Row],[Censantias]]+Tabla1_2[[#This Row],[Base Minima]]+Tabla1_2[[#This Row],[Subsidio de Transporte]]</f>
        <v>2490133.3333333335</v>
      </c>
      <c r="AJ843">
        <f>Tabla1_2[[#This Row],[Pago Neto]]*24</f>
        <v>59763200</v>
      </c>
      <c r="AK843">
        <v>0</v>
      </c>
      <c r="AL843">
        <v>20000</v>
      </c>
      <c r="AM843">
        <v>15</v>
      </c>
    </row>
    <row r="844" spans="1:39" x14ac:dyDescent="0.35">
      <c r="A844" t="s">
        <v>5518</v>
      </c>
      <c r="B844" t="s">
        <v>850</v>
      </c>
      <c r="C844" s="1">
        <v>31633</v>
      </c>
      <c r="D844" t="s">
        <v>2498</v>
      </c>
      <c r="E844" t="s">
        <v>2499</v>
      </c>
      <c r="F844" t="s">
        <v>4518</v>
      </c>
      <c r="G844" t="s">
        <v>3521</v>
      </c>
      <c r="H844" s="1">
        <v>38688.23641203704</v>
      </c>
      <c r="I844" t="s">
        <v>3671</v>
      </c>
      <c r="J844">
        <v>1160000</v>
      </c>
      <c r="K844">
        <v>15</v>
      </c>
      <c r="L844">
        <f>Tabla1_2[[#This Row],[SALARIO]]/30*Tabla1_2[[#This Row],[Dias Liquidados]]</f>
        <v>580000</v>
      </c>
      <c r="M844">
        <f>Tabla1_2[[#This Row],[SALARIO]]/100*14/2</f>
        <v>81200</v>
      </c>
      <c r="N844">
        <v>5</v>
      </c>
      <c r="O844">
        <f>Tabla1_2[[#This Row],[Salario t]]*Tabla1_2[[#This Row],['# de Salarios Minimos]]</f>
        <v>2900000</v>
      </c>
      <c r="P844">
        <f>Tabla1_2[[#This Row],[Salario t]]*12</f>
        <v>6960000</v>
      </c>
      <c r="Q844">
        <v>2</v>
      </c>
      <c r="R844">
        <v>2</v>
      </c>
      <c r="S844">
        <v>50000</v>
      </c>
      <c r="T844">
        <v>250000</v>
      </c>
      <c r="U844">
        <v>5000</v>
      </c>
      <c r="V844">
        <f>Tabla1_2[[#This Row],[SALARIO]]/100*8.4</f>
        <v>97440</v>
      </c>
      <c r="W844">
        <f>Tabla1_2[[#This Row],[Seguridad social]]/2</f>
        <v>48720</v>
      </c>
      <c r="X844">
        <f>Tabla1_2[[#This Row],[Seguridad social]]-Tabla1_2[[#This Row],[salud 4%]]</f>
        <v>48720</v>
      </c>
      <c r="Y844">
        <f>Tabla1_2[[#This Row],[Base Minima]]/30*4</f>
        <v>386666.66666666669</v>
      </c>
      <c r="Z844">
        <f>Tabla1_2[[#This Row],[Fondo de Empleados]]+Tabla1_2[[#This Row],[Seguridad social]]</f>
        <v>484106.66666666669</v>
      </c>
      <c r="AA844">
        <f>Tabla1_2[[#This Row],[SALARIO]]/100*1.4</f>
        <v>16239.999999999998</v>
      </c>
      <c r="AB844">
        <f>Tabla1_2[[#This Row],[Base Minima]]/15*1.5</f>
        <v>290000</v>
      </c>
      <c r="AC844">
        <v>0</v>
      </c>
      <c r="AD844">
        <v>0</v>
      </c>
      <c r="AE844">
        <f>Tabla1_2[[#This Row],[Salario t]]/100*2</f>
        <v>11600</v>
      </c>
      <c r="AF844">
        <f>Tabla1_2[[#This Row],[Censantias]]/100*5</f>
        <v>580</v>
      </c>
      <c r="AG844">
        <f>Tabla1_2[[#This Row],[SALARIO]]/30*2</f>
        <v>77333.333333333328</v>
      </c>
      <c r="AH844">
        <v>0</v>
      </c>
      <c r="AI844">
        <f>Tabla1_2[[#This Row],[Prima]]+Tabla1_2[[#This Row],[Censantias]]+Tabla1_2[[#This Row],[Base Minima]]+Tabla1_2[[#This Row],[Subsidio de Transporte]]</f>
        <v>3070133.3333333335</v>
      </c>
      <c r="AJ844">
        <f>Tabla1_2[[#This Row],[Pago Neto]]*24</f>
        <v>73683200</v>
      </c>
      <c r="AK844">
        <v>0</v>
      </c>
      <c r="AL844">
        <v>20000</v>
      </c>
      <c r="AM844">
        <v>15</v>
      </c>
    </row>
    <row r="845" spans="1:39" x14ac:dyDescent="0.35">
      <c r="A845" t="s">
        <v>5519</v>
      </c>
      <c r="B845" t="s">
        <v>851</v>
      </c>
      <c r="C845" s="1">
        <v>28084</v>
      </c>
      <c r="D845" t="s">
        <v>2500</v>
      </c>
      <c r="E845" t="s">
        <v>2501</v>
      </c>
      <c r="F845" t="s">
        <v>4519</v>
      </c>
      <c r="G845" t="s">
        <v>3522</v>
      </c>
      <c r="H845" s="1">
        <v>42853.28733796296</v>
      </c>
      <c r="I845" t="s">
        <v>3671</v>
      </c>
      <c r="J845">
        <v>1160000</v>
      </c>
      <c r="K845">
        <v>15</v>
      </c>
      <c r="L845">
        <f>Tabla1_2[[#This Row],[SALARIO]]/30*Tabla1_2[[#This Row],[Dias Liquidados]]</f>
        <v>580000</v>
      </c>
      <c r="M845">
        <f>Tabla1_2[[#This Row],[SALARIO]]/100*14/2</f>
        <v>81200</v>
      </c>
      <c r="N845">
        <v>5</v>
      </c>
      <c r="O845">
        <f>Tabla1_2[[#This Row],[Salario t]]*Tabla1_2[[#This Row],['# de Salarios Minimos]]</f>
        <v>2900000</v>
      </c>
      <c r="P845">
        <f>Tabla1_2[[#This Row],[Salario t]]*12</f>
        <v>6960000</v>
      </c>
      <c r="Q845">
        <v>2</v>
      </c>
      <c r="R845">
        <v>2</v>
      </c>
      <c r="S845">
        <v>50000</v>
      </c>
      <c r="T845">
        <v>250000</v>
      </c>
      <c r="U845">
        <v>5000</v>
      </c>
      <c r="V845">
        <f>Tabla1_2[[#This Row],[SALARIO]]/100*8.4</f>
        <v>97440</v>
      </c>
      <c r="W845">
        <f>Tabla1_2[[#This Row],[Seguridad social]]/2</f>
        <v>48720</v>
      </c>
      <c r="X845">
        <f>Tabla1_2[[#This Row],[Seguridad social]]-Tabla1_2[[#This Row],[salud 4%]]</f>
        <v>48720</v>
      </c>
      <c r="Y845">
        <f>Tabla1_2[[#This Row],[Base Minima]]/30*4</f>
        <v>386666.66666666669</v>
      </c>
      <c r="Z845">
        <f>Tabla1_2[[#This Row],[Fondo de Empleados]]+Tabla1_2[[#This Row],[Seguridad social]]</f>
        <v>484106.66666666669</v>
      </c>
      <c r="AA845">
        <f>Tabla1_2[[#This Row],[SALARIO]]/100*1.4</f>
        <v>16239.999999999998</v>
      </c>
      <c r="AB845">
        <f>Tabla1_2[[#This Row],[Base Minima]]/15*1.5</f>
        <v>290000</v>
      </c>
      <c r="AC845">
        <v>0</v>
      </c>
      <c r="AD845">
        <v>0</v>
      </c>
      <c r="AE845">
        <f>Tabla1_2[[#This Row],[Salario t]]/100*2</f>
        <v>11600</v>
      </c>
      <c r="AF845">
        <f>Tabla1_2[[#This Row],[Censantias]]/100*5</f>
        <v>580</v>
      </c>
      <c r="AG845">
        <f>Tabla1_2[[#This Row],[SALARIO]]/30*2</f>
        <v>77333.333333333328</v>
      </c>
      <c r="AH845">
        <v>0</v>
      </c>
      <c r="AI845">
        <f>Tabla1_2[[#This Row],[Prima]]+Tabla1_2[[#This Row],[Censantias]]+Tabla1_2[[#This Row],[Base Minima]]+Tabla1_2[[#This Row],[Subsidio de Transporte]]</f>
        <v>3070133.3333333335</v>
      </c>
      <c r="AJ845">
        <f>Tabla1_2[[#This Row],[Pago Neto]]*24</f>
        <v>73683200</v>
      </c>
      <c r="AK845">
        <v>0</v>
      </c>
      <c r="AL845">
        <v>20000</v>
      </c>
      <c r="AM845">
        <v>15</v>
      </c>
    </row>
    <row r="846" spans="1:39" x14ac:dyDescent="0.35">
      <c r="A846" t="s">
        <v>5520</v>
      </c>
      <c r="B846" t="s">
        <v>852</v>
      </c>
      <c r="C846" s="1">
        <v>28175</v>
      </c>
      <c r="D846" t="s">
        <v>2502</v>
      </c>
      <c r="E846" t="s">
        <v>2503</v>
      </c>
      <c r="F846" t="s">
        <v>4520</v>
      </c>
      <c r="G846" t="s">
        <v>3523</v>
      </c>
      <c r="H846" s="1">
        <v>41732.928414351853</v>
      </c>
      <c r="I846" t="s">
        <v>3674</v>
      </c>
      <c r="J846">
        <v>1160000</v>
      </c>
      <c r="K846">
        <v>15</v>
      </c>
      <c r="L846">
        <f>Tabla1_2[[#This Row],[SALARIO]]/30*Tabla1_2[[#This Row],[Dias Liquidados]]</f>
        <v>580000</v>
      </c>
      <c r="M846">
        <f>Tabla1_2[[#This Row],[SALARIO]]/100*14/2</f>
        <v>81200</v>
      </c>
      <c r="N846">
        <v>6</v>
      </c>
      <c r="O846">
        <f>Tabla1_2[[#This Row],[Salario t]]*Tabla1_2[[#This Row],['# de Salarios Minimos]]</f>
        <v>3480000</v>
      </c>
      <c r="P846">
        <f>Tabla1_2[[#This Row],[Salario t]]*12</f>
        <v>6960000</v>
      </c>
      <c r="Q846">
        <v>2</v>
      </c>
      <c r="R846">
        <v>2</v>
      </c>
      <c r="S846">
        <v>50000</v>
      </c>
      <c r="T846">
        <v>250000</v>
      </c>
      <c r="U846">
        <v>5000</v>
      </c>
      <c r="V846">
        <f>Tabla1_2[[#This Row],[SALARIO]]/100*8.4</f>
        <v>97440</v>
      </c>
      <c r="W846">
        <f>Tabla1_2[[#This Row],[Seguridad social]]/2</f>
        <v>48720</v>
      </c>
      <c r="X846">
        <f>Tabla1_2[[#This Row],[Seguridad social]]-Tabla1_2[[#This Row],[salud 4%]]</f>
        <v>48720</v>
      </c>
      <c r="Y846">
        <f>Tabla1_2[[#This Row],[Base Minima]]/30*4</f>
        <v>464000</v>
      </c>
      <c r="Z846">
        <f>Tabla1_2[[#This Row],[Fondo de Empleados]]+Tabla1_2[[#This Row],[Seguridad social]]</f>
        <v>561440</v>
      </c>
      <c r="AA846">
        <f>Tabla1_2[[#This Row],[SALARIO]]/100*1.4</f>
        <v>16239.999999999998</v>
      </c>
      <c r="AB846">
        <f>Tabla1_2[[#This Row],[Base Minima]]/15*1.5</f>
        <v>348000</v>
      </c>
      <c r="AC846">
        <v>0</v>
      </c>
      <c r="AD846">
        <v>0</v>
      </c>
      <c r="AE846">
        <f>Tabla1_2[[#This Row],[Salario t]]/100*2</f>
        <v>11600</v>
      </c>
      <c r="AF846">
        <f>Tabla1_2[[#This Row],[Censantias]]/100*5</f>
        <v>580</v>
      </c>
      <c r="AG846">
        <f>Tabla1_2[[#This Row],[SALARIO]]/30*2</f>
        <v>77333.333333333328</v>
      </c>
      <c r="AH846">
        <v>0</v>
      </c>
      <c r="AI846">
        <f>Tabla1_2[[#This Row],[Prima]]+Tabla1_2[[#This Row],[Censantias]]+Tabla1_2[[#This Row],[Base Minima]]+Tabla1_2[[#This Row],[Subsidio de Transporte]]</f>
        <v>3650133.3333333335</v>
      </c>
      <c r="AJ846">
        <f>Tabla1_2[[#This Row],[Pago Neto]]*24</f>
        <v>87603200</v>
      </c>
      <c r="AK846">
        <v>0</v>
      </c>
      <c r="AL846">
        <v>20000</v>
      </c>
      <c r="AM846">
        <v>15</v>
      </c>
    </row>
    <row r="847" spans="1:39" x14ac:dyDescent="0.35">
      <c r="A847" t="s">
        <v>5521</v>
      </c>
      <c r="B847" t="s">
        <v>853</v>
      </c>
      <c r="C847" s="1">
        <v>33633</v>
      </c>
      <c r="D847" t="s">
        <v>2504</v>
      </c>
      <c r="E847" t="s">
        <v>2505</v>
      </c>
      <c r="F847" t="s">
        <v>4521</v>
      </c>
      <c r="G847" t="s">
        <v>3524</v>
      </c>
      <c r="H847" s="1">
        <v>42777.051226851851</v>
      </c>
      <c r="I847" t="s">
        <v>3674</v>
      </c>
      <c r="J847">
        <v>1160000</v>
      </c>
      <c r="K847">
        <v>15</v>
      </c>
      <c r="L847">
        <f>Tabla1_2[[#This Row],[SALARIO]]/30*Tabla1_2[[#This Row],[Dias Liquidados]]</f>
        <v>580000</v>
      </c>
      <c r="M847">
        <f>Tabla1_2[[#This Row],[SALARIO]]/100*14/2</f>
        <v>81200</v>
      </c>
      <c r="N847">
        <v>6</v>
      </c>
      <c r="O847">
        <f>Tabla1_2[[#This Row],[Salario t]]*Tabla1_2[[#This Row],['# de Salarios Minimos]]</f>
        <v>3480000</v>
      </c>
      <c r="P847">
        <f>Tabla1_2[[#This Row],[Salario t]]*12</f>
        <v>6960000</v>
      </c>
      <c r="Q847">
        <v>2</v>
      </c>
      <c r="R847">
        <v>2</v>
      </c>
      <c r="S847">
        <v>50000</v>
      </c>
      <c r="T847">
        <v>250000</v>
      </c>
      <c r="U847">
        <v>5000</v>
      </c>
      <c r="V847">
        <f>Tabla1_2[[#This Row],[SALARIO]]/100*8.4</f>
        <v>97440</v>
      </c>
      <c r="W847">
        <f>Tabla1_2[[#This Row],[Seguridad social]]/2</f>
        <v>48720</v>
      </c>
      <c r="X847">
        <f>Tabla1_2[[#This Row],[Seguridad social]]-Tabla1_2[[#This Row],[salud 4%]]</f>
        <v>48720</v>
      </c>
      <c r="Y847">
        <f>Tabla1_2[[#This Row],[Base Minima]]/30*4</f>
        <v>464000</v>
      </c>
      <c r="Z847">
        <f>Tabla1_2[[#This Row],[Fondo de Empleados]]+Tabla1_2[[#This Row],[Seguridad social]]</f>
        <v>561440</v>
      </c>
      <c r="AA847">
        <f>Tabla1_2[[#This Row],[SALARIO]]/100*1.4</f>
        <v>16239.999999999998</v>
      </c>
      <c r="AB847">
        <f>Tabla1_2[[#This Row],[Base Minima]]/15*1.5</f>
        <v>348000</v>
      </c>
      <c r="AC847">
        <v>0</v>
      </c>
      <c r="AD847">
        <v>0</v>
      </c>
      <c r="AE847">
        <f>Tabla1_2[[#This Row],[Salario t]]/100*2</f>
        <v>11600</v>
      </c>
      <c r="AF847">
        <f>Tabla1_2[[#This Row],[Censantias]]/100*5</f>
        <v>580</v>
      </c>
      <c r="AG847">
        <f>Tabla1_2[[#This Row],[SALARIO]]/30*2</f>
        <v>77333.333333333328</v>
      </c>
      <c r="AH847">
        <v>0</v>
      </c>
      <c r="AI847">
        <f>Tabla1_2[[#This Row],[Prima]]+Tabla1_2[[#This Row],[Censantias]]+Tabla1_2[[#This Row],[Base Minima]]+Tabla1_2[[#This Row],[Subsidio de Transporte]]</f>
        <v>3650133.3333333335</v>
      </c>
      <c r="AJ847">
        <f>Tabla1_2[[#This Row],[Pago Neto]]*24</f>
        <v>87603200</v>
      </c>
      <c r="AK847">
        <v>0</v>
      </c>
      <c r="AL847">
        <v>20000</v>
      </c>
      <c r="AM847">
        <v>15</v>
      </c>
    </row>
    <row r="848" spans="1:39" x14ac:dyDescent="0.35">
      <c r="A848" t="s">
        <v>5522</v>
      </c>
      <c r="B848" t="s">
        <v>854</v>
      </c>
      <c r="C848" s="1">
        <v>26846</v>
      </c>
      <c r="D848" t="s">
        <v>2506</v>
      </c>
      <c r="E848" t="s">
        <v>2507</v>
      </c>
      <c r="F848" t="s">
        <v>4522</v>
      </c>
      <c r="G848" t="s">
        <v>3026</v>
      </c>
      <c r="H848" s="1">
        <v>41930.640081018515</v>
      </c>
      <c r="I848" t="s">
        <v>3675</v>
      </c>
      <c r="J848">
        <v>1160000</v>
      </c>
      <c r="K848">
        <v>15</v>
      </c>
      <c r="L848">
        <f>Tabla1_2[[#This Row],[SALARIO]]/30*Tabla1_2[[#This Row],[Dias Liquidados]]</f>
        <v>580000</v>
      </c>
      <c r="M848">
        <f>Tabla1_2[[#This Row],[SALARIO]]/100*14/2</f>
        <v>81200</v>
      </c>
      <c r="N848">
        <v>1</v>
      </c>
      <c r="O848">
        <f>Tabla1_2[[#This Row],[Salario t]]*Tabla1_2[[#This Row],['# de Salarios Minimos]]</f>
        <v>580000</v>
      </c>
      <c r="P848">
        <f>Tabla1_2[[#This Row],[Salario t]]*12</f>
        <v>6960000</v>
      </c>
      <c r="Q848">
        <v>2</v>
      </c>
      <c r="R848">
        <v>2</v>
      </c>
      <c r="S848">
        <v>50000</v>
      </c>
      <c r="T848">
        <v>250000</v>
      </c>
      <c r="U848">
        <v>5000</v>
      </c>
      <c r="V848">
        <f>Tabla1_2[[#This Row],[SALARIO]]/100*8.4</f>
        <v>97440</v>
      </c>
      <c r="W848">
        <f>Tabla1_2[[#This Row],[Seguridad social]]/2</f>
        <v>48720</v>
      </c>
      <c r="X848">
        <f>Tabla1_2[[#This Row],[Seguridad social]]-Tabla1_2[[#This Row],[salud 4%]]</f>
        <v>48720</v>
      </c>
      <c r="Y848">
        <f>Tabla1_2[[#This Row],[Base Minima]]/30*4</f>
        <v>77333.333333333328</v>
      </c>
      <c r="Z848">
        <f>Tabla1_2[[#This Row],[Fondo de Empleados]]+Tabla1_2[[#This Row],[Seguridad social]]</f>
        <v>174773.33333333331</v>
      </c>
      <c r="AA848">
        <f>Tabla1_2[[#This Row],[SALARIO]]/100*1.4</f>
        <v>16239.999999999998</v>
      </c>
      <c r="AB848">
        <f>Tabla1_2[[#This Row],[Base Minima]]/15*1.5</f>
        <v>58000</v>
      </c>
      <c r="AC848">
        <v>0</v>
      </c>
      <c r="AD848">
        <v>0</v>
      </c>
      <c r="AE848">
        <f>Tabla1_2[[#This Row],[Salario t]]/100*2</f>
        <v>11600</v>
      </c>
      <c r="AF848">
        <f>Tabla1_2[[#This Row],[Censantias]]/100*5</f>
        <v>580</v>
      </c>
      <c r="AG848">
        <f>Tabla1_2[[#This Row],[SALARIO]]/30*2</f>
        <v>77333.333333333328</v>
      </c>
      <c r="AH848">
        <v>0</v>
      </c>
      <c r="AI848">
        <f>Tabla1_2[[#This Row],[Prima]]+Tabla1_2[[#This Row],[Censantias]]+Tabla1_2[[#This Row],[Base Minima]]+Tabla1_2[[#This Row],[Subsidio de Transporte]]</f>
        <v>750133.33333333337</v>
      </c>
      <c r="AJ848">
        <f>Tabla1_2[[#This Row],[Pago Neto]]*24</f>
        <v>18003200</v>
      </c>
      <c r="AK848">
        <v>0</v>
      </c>
      <c r="AL848">
        <v>20000</v>
      </c>
      <c r="AM848">
        <v>15</v>
      </c>
    </row>
    <row r="849" spans="1:39" x14ac:dyDescent="0.35">
      <c r="A849" t="s">
        <v>5523</v>
      </c>
      <c r="B849" t="s">
        <v>855</v>
      </c>
      <c r="C849" s="1">
        <v>26398</v>
      </c>
      <c r="D849" t="s">
        <v>2508</v>
      </c>
      <c r="E849" t="s">
        <v>2509</v>
      </c>
      <c r="F849" t="s">
        <v>4523</v>
      </c>
      <c r="G849" t="s">
        <v>3525</v>
      </c>
      <c r="H849" s="1">
        <v>43341.440983796296</v>
      </c>
      <c r="I849" t="s">
        <v>3674</v>
      </c>
      <c r="J849">
        <v>1160000</v>
      </c>
      <c r="K849">
        <v>15</v>
      </c>
      <c r="L849">
        <f>Tabla1_2[[#This Row],[SALARIO]]/30*Tabla1_2[[#This Row],[Dias Liquidados]]</f>
        <v>580000</v>
      </c>
      <c r="M849">
        <f>Tabla1_2[[#This Row],[SALARIO]]/100*14/2</f>
        <v>81200</v>
      </c>
      <c r="N849">
        <v>1</v>
      </c>
      <c r="O849">
        <f>Tabla1_2[[#This Row],[Salario t]]*Tabla1_2[[#This Row],['# de Salarios Minimos]]</f>
        <v>580000</v>
      </c>
      <c r="P849">
        <f>Tabla1_2[[#This Row],[Salario t]]*12</f>
        <v>6960000</v>
      </c>
      <c r="Q849">
        <v>2</v>
      </c>
      <c r="R849">
        <v>2</v>
      </c>
      <c r="S849">
        <v>50000</v>
      </c>
      <c r="T849">
        <v>250000</v>
      </c>
      <c r="U849">
        <v>5000</v>
      </c>
      <c r="V849">
        <f>Tabla1_2[[#This Row],[SALARIO]]/100*8.4</f>
        <v>97440</v>
      </c>
      <c r="W849">
        <f>Tabla1_2[[#This Row],[Seguridad social]]/2</f>
        <v>48720</v>
      </c>
      <c r="X849">
        <f>Tabla1_2[[#This Row],[Seguridad social]]-Tabla1_2[[#This Row],[salud 4%]]</f>
        <v>48720</v>
      </c>
      <c r="Y849">
        <f>Tabla1_2[[#This Row],[Base Minima]]/30*4</f>
        <v>77333.333333333328</v>
      </c>
      <c r="Z849">
        <f>Tabla1_2[[#This Row],[Fondo de Empleados]]+Tabla1_2[[#This Row],[Seguridad social]]</f>
        <v>174773.33333333331</v>
      </c>
      <c r="AA849">
        <f>Tabla1_2[[#This Row],[SALARIO]]/100*1.4</f>
        <v>16239.999999999998</v>
      </c>
      <c r="AB849">
        <f>Tabla1_2[[#This Row],[Base Minima]]/15*1.5</f>
        <v>58000</v>
      </c>
      <c r="AC849">
        <v>0</v>
      </c>
      <c r="AD849">
        <v>0</v>
      </c>
      <c r="AE849">
        <f>Tabla1_2[[#This Row],[Salario t]]/100*2</f>
        <v>11600</v>
      </c>
      <c r="AF849">
        <f>Tabla1_2[[#This Row],[Censantias]]/100*5</f>
        <v>580</v>
      </c>
      <c r="AG849">
        <f>Tabla1_2[[#This Row],[SALARIO]]/30*2</f>
        <v>77333.333333333328</v>
      </c>
      <c r="AH849">
        <v>0</v>
      </c>
      <c r="AI849">
        <f>Tabla1_2[[#This Row],[Prima]]+Tabla1_2[[#This Row],[Censantias]]+Tabla1_2[[#This Row],[Base Minima]]+Tabla1_2[[#This Row],[Subsidio de Transporte]]</f>
        <v>750133.33333333337</v>
      </c>
      <c r="AJ849">
        <f>Tabla1_2[[#This Row],[Pago Neto]]*24</f>
        <v>18003200</v>
      </c>
      <c r="AK849">
        <v>0</v>
      </c>
      <c r="AL849">
        <v>20000</v>
      </c>
      <c r="AM849">
        <v>15</v>
      </c>
    </row>
    <row r="850" spans="1:39" x14ac:dyDescent="0.35">
      <c r="A850" t="s">
        <v>5524</v>
      </c>
      <c r="B850" t="s">
        <v>856</v>
      </c>
      <c r="C850" s="1">
        <v>33630</v>
      </c>
      <c r="D850" t="s">
        <v>2510</v>
      </c>
      <c r="E850" t="s">
        <v>2511</v>
      </c>
      <c r="F850" t="s">
        <v>4524</v>
      </c>
      <c r="G850" t="s">
        <v>3526</v>
      </c>
      <c r="H850" s="1">
        <v>42762.771909722222</v>
      </c>
      <c r="I850" t="s">
        <v>3671</v>
      </c>
      <c r="J850">
        <v>1160000</v>
      </c>
      <c r="K850">
        <v>15</v>
      </c>
      <c r="L850">
        <f>Tabla1_2[[#This Row],[SALARIO]]/30*Tabla1_2[[#This Row],[Dias Liquidados]]</f>
        <v>580000</v>
      </c>
      <c r="M850">
        <f>Tabla1_2[[#This Row],[SALARIO]]/100*14/2</f>
        <v>81200</v>
      </c>
      <c r="N850">
        <v>1</v>
      </c>
      <c r="O850">
        <f>Tabla1_2[[#This Row],[Salario t]]*Tabla1_2[[#This Row],['# de Salarios Minimos]]</f>
        <v>580000</v>
      </c>
      <c r="P850">
        <f>Tabla1_2[[#This Row],[Salario t]]*12</f>
        <v>6960000</v>
      </c>
      <c r="Q850">
        <v>2</v>
      </c>
      <c r="R850">
        <v>2</v>
      </c>
      <c r="S850">
        <v>50000</v>
      </c>
      <c r="T850">
        <v>250000</v>
      </c>
      <c r="U850">
        <v>5000</v>
      </c>
      <c r="V850">
        <f>Tabla1_2[[#This Row],[SALARIO]]/100*8.4</f>
        <v>97440</v>
      </c>
      <c r="W850">
        <f>Tabla1_2[[#This Row],[Seguridad social]]/2</f>
        <v>48720</v>
      </c>
      <c r="X850">
        <f>Tabla1_2[[#This Row],[Seguridad social]]-Tabla1_2[[#This Row],[salud 4%]]</f>
        <v>48720</v>
      </c>
      <c r="Y850">
        <f>Tabla1_2[[#This Row],[Base Minima]]/30*4</f>
        <v>77333.333333333328</v>
      </c>
      <c r="Z850">
        <f>Tabla1_2[[#This Row],[Fondo de Empleados]]+Tabla1_2[[#This Row],[Seguridad social]]</f>
        <v>174773.33333333331</v>
      </c>
      <c r="AA850">
        <f>Tabla1_2[[#This Row],[SALARIO]]/100*1.4</f>
        <v>16239.999999999998</v>
      </c>
      <c r="AB850">
        <f>Tabla1_2[[#This Row],[Base Minima]]/15*1.5</f>
        <v>58000</v>
      </c>
      <c r="AC850">
        <v>0</v>
      </c>
      <c r="AD850">
        <v>0</v>
      </c>
      <c r="AE850">
        <f>Tabla1_2[[#This Row],[Salario t]]/100*2</f>
        <v>11600</v>
      </c>
      <c r="AF850">
        <f>Tabla1_2[[#This Row],[Censantias]]/100*5</f>
        <v>580</v>
      </c>
      <c r="AG850">
        <f>Tabla1_2[[#This Row],[SALARIO]]/30*2</f>
        <v>77333.333333333328</v>
      </c>
      <c r="AH850">
        <v>0</v>
      </c>
      <c r="AI850">
        <f>Tabla1_2[[#This Row],[Prima]]+Tabla1_2[[#This Row],[Censantias]]+Tabla1_2[[#This Row],[Base Minima]]+Tabla1_2[[#This Row],[Subsidio de Transporte]]</f>
        <v>750133.33333333337</v>
      </c>
      <c r="AJ850">
        <f>Tabla1_2[[#This Row],[Pago Neto]]*24</f>
        <v>18003200</v>
      </c>
      <c r="AK850">
        <v>0</v>
      </c>
      <c r="AL850">
        <v>20000</v>
      </c>
      <c r="AM850">
        <v>15</v>
      </c>
    </row>
    <row r="851" spans="1:39" x14ac:dyDescent="0.35">
      <c r="A851" t="s">
        <v>5525</v>
      </c>
      <c r="B851" t="s">
        <v>857</v>
      </c>
      <c r="C851" s="1">
        <v>36499</v>
      </c>
      <c r="D851" t="s">
        <v>2512</v>
      </c>
      <c r="E851" t="s">
        <v>2513</v>
      </c>
      <c r="F851" t="s">
        <v>4525</v>
      </c>
      <c r="G851" t="s">
        <v>3527</v>
      </c>
      <c r="H851" s="1">
        <v>41050.649305555555</v>
      </c>
      <c r="I851" t="s">
        <v>3671</v>
      </c>
      <c r="J851">
        <v>1160000</v>
      </c>
      <c r="K851">
        <v>15</v>
      </c>
      <c r="L851">
        <f>Tabla1_2[[#This Row],[SALARIO]]/30*Tabla1_2[[#This Row],[Dias Liquidados]]</f>
        <v>580000</v>
      </c>
      <c r="M851">
        <f>Tabla1_2[[#This Row],[SALARIO]]/100*14/2</f>
        <v>81200</v>
      </c>
      <c r="N851">
        <v>1</v>
      </c>
      <c r="O851">
        <f>Tabla1_2[[#This Row],[Salario t]]*Tabla1_2[[#This Row],['# de Salarios Minimos]]</f>
        <v>580000</v>
      </c>
      <c r="P851">
        <f>Tabla1_2[[#This Row],[Salario t]]*12</f>
        <v>6960000</v>
      </c>
      <c r="Q851">
        <v>2</v>
      </c>
      <c r="R851">
        <v>2</v>
      </c>
      <c r="S851">
        <v>50000</v>
      </c>
      <c r="T851">
        <v>250000</v>
      </c>
      <c r="U851">
        <v>5000</v>
      </c>
      <c r="V851">
        <f>Tabla1_2[[#This Row],[SALARIO]]/100*8.4</f>
        <v>97440</v>
      </c>
      <c r="W851">
        <f>Tabla1_2[[#This Row],[Seguridad social]]/2</f>
        <v>48720</v>
      </c>
      <c r="X851">
        <f>Tabla1_2[[#This Row],[Seguridad social]]-Tabla1_2[[#This Row],[salud 4%]]</f>
        <v>48720</v>
      </c>
      <c r="Y851">
        <f>Tabla1_2[[#This Row],[Base Minima]]/30*4</f>
        <v>77333.333333333328</v>
      </c>
      <c r="Z851">
        <f>Tabla1_2[[#This Row],[Fondo de Empleados]]+Tabla1_2[[#This Row],[Seguridad social]]</f>
        <v>174773.33333333331</v>
      </c>
      <c r="AA851">
        <f>Tabla1_2[[#This Row],[SALARIO]]/100*1.4</f>
        <v>16239.999999999998</v>
      </c>
      <c r="AB851">
        <f>Tabla1_2[[#This Row],[Base Minima]]/15*1.5</f>
        <v>58000</v>
      </c>
      <c r="AC851">
        <v>0</v>
      </c>
      <c r="AD851">
        <v>0</v>
      </c>
      <c r="AE851">
        <f>Tabla1_2[[#This Row],[Salario t]]/100*2</f>
        <v>11600</v>
      </c>
      <c r="AF851">
        <f>Tabla1_2[[#This Row],[Censantias]]/100*5</f>
        <v>580</v>
      </c>
      <c r="AG851">
        <f>Tabla1_2[[#This Row],[SALARIO]]/30*2</f>
        <v>77333.333333333328</v>
      </c>
      <c r="AH851">
        <v>0</v>
      </c>
      <c r="AI851">
        <f>Tabla1_2[[#This Row],[Prima]]+Tabla1_2[[#This Row],[Censantias]]+Tabla1_2[[#This Row],[Base Minima]]+Tabla1_2[[#This Row],[Subsidio de Transporte]]</f>
        <v>750133.33333333337</v>
      </c>
      <c r="AJ851">
        <f>Tabla1_2[[#This Row],[Pago Neto]]*24</f>
        <v>18003200</v>
      </c>
      <c r="AK851">
        <v>0</v>
      </c>
      <c r="AL851">
        <v>20000</v>
      </c>
      <c r="AM851">
        <v>15</v>
      </c>
    </row>
    <row r="852" spans="1:39" x14ac:dyDescent="0.35">
      <c r="A852" t="s">
        <v>5526</v>
      </c>
      <c r="B852" t="s">
        <v>858</v>
      </c>
      <c r="C852" s="1">
        <v>27653</v>
      </c>
      <c r="D852" t="s">
        <v>2514</v>
      </c>
      <c r="E852" t="s">
        <v>2515</v>
      </c>
      <c r="F852" t="s">
        <v>4526</v>
      </c>
      <c r="G852" t="s">
        <v>3528</v>
      </c>
      <c r="H852" s="1">
        <v>43680.31931712963</v>
      </c>
      <c r="I852" t="s">
        <v>3675</v>
      </c>
      <c r="J852">
        <v>1160000</v>
      </c>
      <c r="K852">
        <v>15</v>
      </c>
      <c r="L852">
        <f>Tabla1_2[[#This Row],[SALARIO]]/30*Tabla1_2[[#This Row],[Dias Liquidados]]</f>
        <v>580000</v>
      </c>
      <c r="M852">
        <f>Tabla1_2[[#This Row],[SALARIO]]/100*14/2</f>
        <v>81200</v>
      </c>
      <c r="N852">
        <v>1</v>
      </c>
      <c r="O852">
        <f>Tabla1_2[[#This Row],[Salario t]]*Tabla1_2[[#This Row],['# de Salarios Minimos]]</f>
        <v>580000</v>
      </c>
      <c r="P852">
        <f>Tabla1_2[[#This Row],[Salario t]]*12</f>
        <v>6960000</v>
      </c>
      <c r="Q852">
        <v>2</v>
      </c>
      <c r="R852">
        <v>2</v>
      </c>
      <c r="S852">
        <v>50000</v>
      </c>
      <c r="T852">
        <v>250000</v>
      </c>
      <c r="U852">
        <v>5000</v>
      </c>
      <c r="V852">
        <f>Tabla1_2[[#This Row],[SALARIO]]/100*8.4</f>
        <v>97440</v>
      </c>
      <c r="W852">
        <f>Tabla1_2[[#This Row],[Seguridad social]]/2</f>
        <v>48720</v>
      </c>
      <c r="X852">
        <f>Tabla1_2[[#This Row],[Seguridad social]]-Tabla1_2[[#This Row],[salud 4%]]</f>
        <v>48720</v>
      </c>
      <c r="Y852">
        <f>Tabla1_2[[#This Row],[Base Minima]]/30*4</f>
        <v>77333.333333333328</v>
      </c>
      <c r="Z852">
        <f>Tabla1_2[[#This Row],[Fondo de Empleados]]+Tabla1_2[[#This Row],[Seguridad social]]</f>
        <v>174773.33333333331</v>
      </c>
      <c r="AA852">
        <f>Tabla1_2[[#This Row],[SALARIO]]/100*1.4</f>
        <v>16239.999999999998</v>
      </c>
      <c r="AB852">
        <f>Tabla1_2[[#This Row],[Base Minima]]/15*1.5</f>
        <v>58000</v>
      </c>
      <c r="AC852">
        <v>0</v>
      </c>
      <c r="AD852">
        <v>0</v>
      </c>
      <c r="AE852">
        <f>Tabla1_2[[#This Row],[Salario t]]/100*2</f>
        <v>11600</v>
      </c>
      <c r="AF852">
        <f>Tabla1_2[[#This Row],[Censantias]]/100*5</f>
        <v>580</v>
      </c>
      <c r="AG852">
        <f>Tabla1_2[[#This Row],[SALARIO]]/30*2</f>
        <v>77333.333333333328</v>
      </c>
      <c r="AH852">
        <v>0</v>
      </c>
      <c r="AI852">
        <f>Tabla1_2[[#This Row],[Prima]]+Tabla1_2[[#This Row],[Censantias]]+Tabla1_2[[#This Row],[Base Minima]]+Tabla1_2[[#This Row],[Subsidio de Transporte]]</f>
        <v>750133.33333333337</v>
      </c>
      <c r="AJ852">
        <f>Tabla1_2[[#This Row],[Pago Neto]]*24</f>
        <v>18003200</v>
      </c>
      <c r="AK852">
        <v>0</v>
      </c>
      <c r="AL852">
        <v>20000</v>
      </c>
      <c r="AM852">
        <v>15</v>
      </c>
    </row>
    <row r="853" spans="1:39" x14ac:dyDescent="0.35">
      <c r="A853" t="s">
        <v>5527</v>
      </c>
      <c r="B853" t="s">
        <v>859</v>
      </c>
      <c r="C853" s="1">
        <v>31700</v>
      </c>
      <c r="D853" t="s">
        <v>2516</v>
      </c>
      <c r="E853" t="s">
        <v>2517</v>
      </c>
      <c r="F853" t="s">
        <v>4527</v>
      </c>
      <c r="G853" t="s">
        <v>3529</v>
      </c>
      <c r="H853" s="1">
        <v>44322.075925925928</v>
      </c>
      <c r="I853" t="s">
        <v>3675</v>
      </c>
      <c r="J853">
        <v>1160000</v>
      </c>
      <c r="K853">
        <v>15</v>
      </c>
      <c r="L853">
        <f>Tabla1_2[[#This Row],[SALARIO]]/30*Tabla1_2[[#This Row],[Dias Liquidados]]</f>
        <v>580000</v>
      </c>
      <c r="M853">
        <f>Tabla1_2[[#This Row],[SALARIO]]/100*14/2</f>
        <v>81200</v>
      </c>
      <c r="N853">
        <v>2</v>
      </c>
      <c r="O853">
        <f>Tabla1_2[[#This Row],[Salario t]]*Tabla1_2[[#This Row],['# de Salarios Minimos]]</f>
        <v>1160000</v>
      </c>
      <c r="P853">
        <f>Tabla1_2[[#This Row],[Salario t]]*12</f>
        <v>6960000</v>
      </c>
      <c r="Q853">
        <v>2</v>
      </c>
      <c r="R853">
        <v>2</v>
      </c>
      <c r="S853">
        <v>50000</v>
      </c>
      <c r="T853">
        <v>250000</v>
      </c>
      <c r="U853">
        <v>5000</v>
      </c>
      <c r="V853">
        <f>Tabla1_2[[#This Row],[SALARIO]]/100*8.4</f>
        <v>97440</v>
      </c>
      <c r="W853">
        <f>Tabla1_2[[#This Row],[Seguridad social]]/2</f>
        <v>48720</v>
      </c>
      <c r="X853">
        <f>Tabla1_2[[#This Row],[Seguridad social]]-Tabla1_2[[#This Row],[salud 4%]]</f>
        <v>48720</v>
      </c>
      <c r="Y853">
        <f>Tabla1_2[[#This Row],[Base Minima]]/30*4</f>
        <v>154666.66666666666</v>
      </c>
      <c r="Z853">
        <f>Tabla1_2[[#This Row],[Fondo de Empleados]]+Tabla1_2[[#This Row],[Seguridad social]]</f>
        <v>252106.66666666666</v>
      </c>
      <c r="AA853">
        <f>Tabla1_2[[#This Row],[SALARIO]]/100*1.4</f>
        <v>16239.999999999998</v>
      </c>
      <c r="AB853">
        <f>Tabla1_2[[#This Row],[Base Minima]]/15*1.5</f>
        <v>116000</v>
      </c>
      <c r="AC853">
        <v>0</v>
      </c>
      <c r="AD853">
        <v>0</v>
      </c>
      <c r="AE853">
        <f>Tabla1_2[[#This Row],[Salario t]]/100*2</f>
        <v>11600</v>
      </c>
      <c r="AF853">
        <f>Tabla1_2[[#This Row],[Censantias]]/100*5</f>
        <v>580</v>
      </c>
      <c r="AG853">
        <f>Tabla1_2[[#This Row],[SALARIO]]/30*2</f>
        <v>77333.333333333328</v>
      </c>
      <c r="AH853">
        <v>0</v>
      </c>
      <c r="AI853">
        <f>Tabla1_2[[#This Row],[Prima]]+Tabla1_2[[#This Row],[Censantias]]+Tabla1_2[[#This Row],[Base Minima]]+Tabla1_2[[#This Row],[Subsidio de Transporte]]</f>
        <v>1330133.3333333333</v>
      </c>
      <c r="AJ853">
        <f>Tabla1_2[[#This Row],[Pago Neto]]*24</f>
        <v>31923200</v>
      </c>
      <c r="AK853">
        <v>0</v>
      </c>
      <c r="AL853">
        <v>20000</v>
      </c>
      <c r="AM853">
        <v>15</v>
      </c>
    </row>
    <row r="854" spans="1:39" x14ac:dyDescent="0.35">
      <c r="A854" t="s">
        <v>5528</v>
      </c>
      <c r="B854" t="s">
        <v>860</v>
      </c>
      <c r="C854" s="1">
        <v>29524</v>
      </c>
      <c r="D854" t="s">
        <v>2518</v>
      </c>
      <c r="E854" t="s">
        <v>2519</v>
      </c>
      <c r="F854" t="s">
        <v>4528</v>
      </c>
      <c r="G854" t="s">
        <v>3530</v>
      </c>
      <c r="H854" s="1">
        <v>39833.199189814812</v>
      </c>
      <c r="I854" t="s">
        <v>3671</v>
      </c>
      <c r="J854">
        <v>1160000</v>
      </c>
      <c r="K854">
        <v>15</v>
      </c>
      <c r="L854">
        <f>Tabla1_2[[#This Row],[SALARIO]]/30*Tabla1_2[[#This Row],[Dias Liquidados]]</f>
        <v>580000</v>
      </c>
      <c r="M854">
        <f>Tabla1_2[[#This Row],[SALARIO]]/100*14/2</f>
        <v>81200</v>
      </c>
      <c r="N854">
        <v>2</v>
      </c>
      <c r="O854">
        <f>Tabla1_2[[#This Row],[Salario t]]*Tabla1_2[[#This Row],['# de Salarios Minimos]]</f>
        <v>1160000</v>
      </c>
      <c r="P854">
        <f>Tabla1_2[[#This Row],[Salario t]]*12</f>
        <v>6960000</v>
      </c>
      <c r="Q854">
        <v>2</v>
      </c>
      <c r="R854">
        <v>2</v>
      </c>
      <c r="S854">
        <v>50000</v>
      </c>
      <c r="T854">
        <v>250000</v>
      </c>
      <c r="U854">
        <v>5000</v>
      </c>
      <c r="V854">
        <f>Tabla1_2[[#This Row],[SALARIO]]/100*8.4</f>
        <v>97440</v>
      </c>
      <c r="W854">
        <f>Tabla1_2[[#This Row],[Seguridad social]]/2</f>
        <v>48720</v>
      </c>
      <c r="X854">
        <f>Tabla1_2[[#This Row],[Seguridad social]]-Tabla1_2[[#This Row],[salud 4%]]</f>
        <v>48720</v>
      </c>
      <c r="Y854">
        <f>Tabla1_2[[#This Row],[Base Minima]]/30*4</f>
        <v>154666.66666666666</v>
      </c>
      <c r="Z854">
        <f>Tabla1_2[[#This Row],[Fondo de Empleados]]+Tabla1_2[[#This Row],[Seguridad social]]</f>
        <v>252106.66666666666</v>
      </c>
      <c r="AA854">
        <f>Tabla1_2[[#This Row],[SALARIO]]/100*1.4</f>
        <v>16239.999999999998</v>
      </c>
      <c r="AB854">
        <f>Tabla1_2[[#This Row],[Base Minima]]/15*1.5</f>
        <v>116000</v>
      </c>
      <c r="AC854">
        <v>0</v>
      </c>
      <c r="AD854">
        <v>0</v>
      </c>
      <c r="AE854">
        <f>Tabla1_2[[#This Row],[Salario t]]/100*2</f>
        <v>11600</v>
      </c>
      <c r="AF854">
        <f>Tabla1_2[[#This Row],[Censantias]]/100*5</f>
        <v>580</v>
      </c>
      <c r="AG854">
        <f>Tabla1_2[[#This Row],[SALARIO]]/30*2</f>
        <v>77333.333333333328</v>
      </c>
      <c r="AH854">
        <v>0</v>
      </c>
      <c r="AI854">
        <f>Tabla1_2[[#This Row],[Prima]]+Tabla1_2[[#This Row],[Censantias]]+Tabla1_2[[#This Row],[Base Minima]]+Tabla1_2[[#This Row],[Subsidio de Transporte]]</f>
        <v>1330133.3333333333</v>
      </c>
      <c r="AJ854">
        <f>Tabla1_2[[#This Row],[Pago Neto]]*24</f>
        <v>31923200</v>
      </c>
      <c r="AK854">
        <v>0</v>
      </c>
      <c r="AL854">
        <v>20000</v>
      </c>
      <c r="AM854">
        <v>15</v>
      </c>
    </row>
    <row r="855" spans="1:39" x14ac:dyDescent="0.35">
      <c r="A855" t="s">
        <v>5529</v>
      </c>
      <c r="B855" t="s">
        <v>861</v>
      </c>
      <c r="C855" s="1">
        <v>30587</v>
      </c>
      <c r="D855" t="s">
        <v>2520</v>
      </c>
      <c r="E855" t="s">
        <v>2521</v>
      </c>
      <c r="F855" t="s">
        <v>4529</v>
      </c>
      <c r="G855" t="s">
        <v>3531</v>
      </c>
      <c r="H855" s="1">
        <v>44326.50199074074</v>
      </c>
      <c r="I855" t="s">
        <v>3675</v>
      </c>
      <c r="J855">
        <v>1160000</v>
      </c>
      <c r="K855">
        <v>15</v>
      </c>
      <c r="L855">
        <f>Tabla1_2[[#This Row],[SALARIO]]/30*Tabla1_2[[#This Row],[Dias Liquidados]]</f>
        <v>580000</v>
      </c>
      <c r="M855">
        <f>Tabla1_2[[#This Row],[SALARIO]]/100*14/2</f>
        <v>81200</v>
      </c>
      <c r="N855">
        <v>2</v>
      </c>
      <c r="O855">
        <f>Tabla1_2[[#This Row],[Salario t]]*Tabla1_2[[#This Row],['# de Salarios Minimos]]</f>
        <v>1160000</v>
      </c>
      <c r="P855">
        <f>Tabla1_2[[#This Row],[Salario t]]*12</f>
        <v>6960000</v>
      </c>
      <c r="Q855">
        <v>2</v>
      </c>
      <c r="R855">
        <v>2</v>
      </c>
      <c r="S855">
        <v>50000</v>
      </c>
      <c r="T855">
        <v>250000</v>
      </c>
      <c r="U855">
        <v>5000</v>
      </c>
      <c r="V855">
        <f>Tabla1_2[[#This Row],[SALARIO]]/100*8.4</f>
        <v>97440</v>
      </c>
      <c r="W855">
        <f>Tabla1_2[[#This Row],[Seguridad social]]/2</f>
        <v>48720</v>
      </c>
      <c r="X855">
        <f>Tabla1_2[[#This Row],[Seguridad social]]-Tabla1_2[[#This Row],[salud 4%]]</f>
        <v>48720</v>
      </c>
      <c r="Y855">
        <f>Tabla1_2[[#This Row],[Base Minima]]/30*4</f>
        <v>154666.66666666666</v>
      </c>
      <c r="Z855">
        <f>Tabla1_2[[#This Row],[Fondo de Empleados]]+Tabla1_2[[#This Row],[Seguridad social]]</f>
        <v>252106.66666666666</v>
      </c>
      <c r="AA855">
        <f>Tabla1_2[[#This Row],[SALARIO]]/100*1.4</f>
        <v>16239.999999999998</v>
      </c>
      <c r="AB855">
        <f>Tabla1_2[[#This Row],[Base Minima]]/15*1.5</f>
        <v>116000</v>
      </c>
      <c r="AC855">
        <v>0</v>
      </c>
      <c r="AD855">
        <v>0</v>
      </c>
      <c r="AE855">
        <f>Tabla1_2[[#This Row],[Salario t]]/100*2</f>
        <v>11600</v>
      </c>
      <c r="AF855">
        <f>Tabla1_2[[#This Row],[Censantias]]/100*5</f>
        <v>580</v>
      </c>
      <c r="AG855">
        <f>Tabla1_2[[#This Row],[SALARIO]]/30*2</f>
        <v>77333.333333333328</v>
      </c>
      <c r="AH855">
        <v>0</v>
      </c>
      <c r="AI855">
        <f>Tabla1_2[[#This Row],[Prima]]+Tabla1_2[[#This Row],[Censantias]]+Tabla1_2[[#This Row],[Base Minima]]+Tabla1_2[[#This Row],[Subsidio de Transporte]]</f>
        <v>1330133.3333333333</v>
      </c>
      <c r="AJ855">
        <f>Tabla1_2[[#This Row],[Pago Neto]]*24</f>
        <v>31923200</v>
      </c>
      <c r="AK855">
        <v>0</v>
      </c>
      <c r="AL855">
        <v>20000</v>
      </c>
      <c r="AM855">
        <v>15</v>
      </c>
    </row>
    <row r="856" spans="1:39" x14ac:dyDescent="0.35">
      <c r="A856" t="s">
        <v>5530</v>
      </c>
      <c r="B856" t="s">
        <v>862</v>
      </c>
      <c r="C856" s="1">
        <v>30437</v>
      </c>
      <c r="D856" t="s">
        <v>2522</v>
      </c>
      <c r="E856" t="s">
        <v>2523</v>
      </c>
      <c r="F856" t="s">
        <v>4530</v>
      </c>
      <c r="G856" t="s">
        <v>3532</v>
      </c>
      <c r="H856" s="1">
        <v>42675.536296296297</v>
      </c>
      <c r="I856" t="s">
        <v>3673</v>
      </c>
      <c r="J856">
        <v>1160000</v>
      </c>
      <c r="K856">
        <v>15</v>
      </c>
      <c r="L856">
        <f>Tabla1_2[[#This Row],[SALARIO]]/30*Tabla1_2[[#This Row],[Dias Liquidados]]</f>
        <v>580000</v>
      </c>
      <c r="M856">
        <f>Tabla1_2[[#This Row],[SALARIO]]/100*14/2</f>
        <v>81200</v>
      </c>
      <c r="N856">
        <v>4</v>
      </c>
      <c r="O856">
        <f>Tabla1_2[[#This Row],[Salario t]]*Tabla1_2[[#This Row],['# de Salarios Minimos]]</f>
        <v>2320000</v>
      </c>
      <c r="P856">
        <f>Tabla1_2[[#This Row],[Salario t]]*12</f>
        <v>6960000</v>
      </c>
      <c r="Q856">
        <v>2</v>
      </c>
      <c r="R856">
        <v>2</v>
      </c>
      <c r="S856">
        <v>50000</v>
      </c>
      <c r="T856">
        <v>250000</v>
      </c>
      <c r="U856">
        <v>5000</v>
      </c>
      <c r="V856">
        <f>Tabla1_2[[#This Row],[SALARIO]]/100*8.4</f>
        <v>97440</v>
      </c>
      <c r="W856">
        <f>Tabla1_2[[#This Row],[Seguridad social]]/2</f>
        <v>48720</v>
      </c>
      <c r="X856">
        <f>Tabla1_2[[#This Row],[Seguridad social]]-Tabla1_2[[#This Row],[salud 4%]]</f>
        <v>48720</v>
      </c>
      <c r="Y856">
        <f>Tabla1_2[[#This Row],[Base Minima]]/30*4</f>
        <v>309333.33333333331</v>
      </c>
      <c r="Z856">
        <f>Tabla1_2[[#This Row],[Fondo de Empleados]]+Tabla1_2[[#This Row],[Seguridad social]]</f>
        <v>406773.33333333331</v>
      </c>
      <c r="AA856">
        <f>Tabla1_2[[#This Row],[SALARIO]]/100*1.4</f>
        <v>16239.999999999998</v>
      </c>
      <c r="AB856">
        <f>Tabla1_2[[#This Row],[Base Minima]]/15*1.5</f>
        <v>232000</v>
      </c>
      <c r="AC856">
        <v>0</v>
      </c>
      <c r="AD856">
        <v>0</v>
      </c>
      <c r="AE856">
        <f>Tabla1_2[[#This Row],[Salario t]]/100*2</f>
        <v>11600</v>
      </c>
      <c r="AF856">
        <f>Tabla1_2[[#This Row],[Censantias]]/100*5</f>
        <v>580</v>
      </c>
      <c r="AG856">
        <f>Tabla1_2[[#This Row],[SALARIO]]/30*2</f>
        <v>77333.333333333328</v>
      </c>
      <c r="AH856">
        <v>0</v>
      </c>
      <c r="AI856">
        <f>Tabla1_2[[#This Row],[Prima]]+Tabla1_2[[#This Row],[Censantias]]+Tabla1_2[[#This Row],[Base Minima]]+Tabla1_2[[#This Row],[Subsidio de Transporte]]</f>
        <v>2490133.3333333335</v>
      </c>
      <c r="AJ856">
        <f>Tabla1_2[[#This Row],[Pago Neto]]*24</f>
        <v>59763200</v>
      </c>
      <c r="AK856">
        <v>0</v>
      </c>
      <c r="AL856">
        <v>20000</v>
      </c>
      <c r="AM856">
        <v>15</v>
      </c>
    </row>
    <row r="857" spans="1:39" x14ac:dyDescent="0.35">
      <c r="A857" t="s">
        <v>5531</v>
      </c>
      <c r="B857" t="s">
        <v>863</v>
      </c>
      <c r="C857" s="1">
        <v>30140</v>
      </c>
      <c r="D857" t="s">
        <v>2524</v>
      </c>
      <c r="E857" t="s">
        <v>2525</v>
      </c>
      <c r="F857" t="s">
        <v>4531</v>
      </c>
      <c r="G857" t="s">
        <v>3533</v>
      </c>
      <c r="H857" s="1">
        <v>41049.85628472222</v>
      </c>
      <c r="I857" t="s">
        <v>3671</v>
      </c>
      <c r="J857">
        <v>1160000</v>
      </c>
      <c r="K857">
        <v>15</v>
      </c>
      <c r="L857">
        <f>Tabla1_2[[#This Row],[SALARIO]]/30*Tabla1_2[[#This Row],[Dias Liquidados]]</f>
        <v>580000</v>
      </c>
      <c r="M857">
        <f>Tabla1_2[[#This Row],[SALARIO]]/100*14/2</f>
        <v>81200</v>
      </c>
      <c r="N857">
        <v>4</v>
      </c>
      <c r="O857">
        <f>Tabla1_2[[#This Row],[Salario t]]*Tabla1_2[[#This Row],['# de Salarios Minimos]]</f>
        <v>2320000</v>
      </c>
      <c r="P857">
        <f>Tabla1_2[[#This Row],[Salario t]]*12</f>
        <v>6960000</v>
      </c>
      <c r="Q857">
        <v>2</v>
      </c>
      <c r="R857">
        <v>2</v>
      </c>
      <c r="S857">
        <v>50000</v>
      </c>
      <c r="T857">
        <v>250000</v>
      </c>
      <c r="U857">
        <v>5000</v>
      </c>
      <c r="V857">
        <f>Tabla1_2[[#This Row],[SALARIO]]/100*8.4</f>
        <v>97440</v>
      </c>
      <c r="W857">
        <f>Tabla1_2[[#This Row],[Seguridad social]]/2</f>
        <v>48720</v>
      </c>
      <c r="X857">
        <f>Tabla1_2[[#This Row],[Seguridad social]]-Tabla1_2[[#This Row],[salud 4%]]</f>
        <v>48720</v>
      </c>
      <c r="Y857">
        <f>Tabla1_2[[#This Row],[Base Minima]]/30*4</f>
        <v>309333.33333333331</v>
      </c>
      <c r="Z857">
        <f>Tabla1_2[[#This Row],[Fondo de Empleados]]+Tabla1_2[[#This Row],[Seguridad social]]</f>
        <v>406773.33333333331</v>
      </c>
      <c r="AA857">
        <f>Tabla1_2[[#This Row],[SALARIO]]/100*1.4</f>
        <v>16239.999999999998</v>
      </c>
      <c r="AB857">
        <f>Tabla1_2[[#This Row],[Base Minima]]/15*1.5</f>
        <v>232000</v>
      </c>
      <c r="AC857">
        <v>0</v>
      </c>
      <c r="AD857">
        <v>0</v>
      </c>
      <c r="AE857">
        <f>Tabla1_2[[#This Row],[Salario t]]/100*2</f>
        <v>11600</v>
      </c>
      <c r="AF857">
        <f>Tabla1_2[[#This Row],[Censantias]]/100*5</f>
        <v>580</v>
      </c>
      <c r="AG857">
        <f>Tabla1_2[[#This Row],[SALARIO]]/30*2</f>
        <v>77333.333333333328</v>
      </c>
      <c r="AH857">
        <v>0</v>
      </c>
      <c r="AI857">
        <f>Tabla1_2[[#This Row],[Prima]]+Tabla1_2[[#This Row],[Censantias]]+Tabla1_2[[#This Row],[Base Minima]]+Tabla1_2[[#This Row],[Subsidio de Transporte]]</f>
        <v>2490133.3333333335</v>
      </c>
      <c r="AJ857">
        <f>Tabla1_2[[#This Row],[Pago Neto]]*24</f>
        <v>59763200</v>
      </c>
      <c r="AK857">
        <v>0</v>
      </c>
      <c r="AL857">
        <v>20000</v>
      </c>
      <c r="AM857">
        <v>15</v>
      </c>
    </row>
    <row r="858" spans="1:39" x14ac:dyDescent="0.35">
      <c r="A858" t="s">
        <v>5532</v>
      </c>
      <c r="B858" t="s">
        <v>864</v>
      </c>
      <c r="C858" s="1">
        <v>27421</v>
      </c>
      <c r="D858" t="s">
        <v>2526</v>
      </c>
      <c r="E858" t="s">
        <v>2527</v>
      </c>
      <c r="F858" t="s">
        <v>4532</v>
      </c>
      <c r="G858" t="s">
        <v>3534</v>
      </c>
      <c r="H858" s="1">
        <v>40755.063148148147</v>
      </c>
      <c r="I858" t="s">
        <v>3672</v>
      </c>
      <c r="J858">
        <v>1160000</v>
      </c>
      <c r="K858">
        <v>15</v>
      </c>
      <c r="L858">
        <f>Tabla1_2[[#This Row],[SALARIO]]/30*Tabla1_2[[#This Row],[Dias Liquidados]]</f>
        <v>580000</v>
      </c>
      <c r="M858">
        <f>Tabla1_2[[#This Row],[SALARIO]]/100*14/2</f>
        <v>81200</v>
      </c>
      <c r="N858">
        <v>4</v>
      </c>
      <c r="O858">
        <f>Tabla1_2[[#This Row],[Salario t]]*Tabla1_2[[#This Row],['# de Salarios Minimos]]</f>
        <v>2320000</v>
      </c>
      <c r="P858">
        <f>Tabla1_2[[#This Row],[Salario t]]*12</f>
        <v>6960000</v>
      </c>
      <c r="Q858">
        <v>2</v>
      </c>
      <c r="R858">
        <v>2</v>
      </c>
      <c r="S858">
        <v>50000</v>
      </c>
      <c r="T858">
        <v>250000</v>
      </c>
      <c r="U858">
        <v>5000</v>
      </c>
      <c r="V858">
        <f>Tabla1_2[[#This Row],[SALARIO]]/100*8.4</f>
        <v>97440</v>
      </c>
      <c r="W858">
        <f>Tabla1_2[[#This Row],[Seguridad social]]/2</f>
        <v>48720</v>
      </c>
      <c r="X858">
        <f>Tabla1_2[[#This Row],[Seguridad social]]-Tabla1_2[[#This Row],[salud 4%]]</f>
        <v>48720</v>
      </c>
      <c r="Y858">
        <f>Tabla1_2[[#This Row],[Base Minima]]/30*4</f>
        <v>309333.33333333331</v>
      </c>
      <c r="Z858">
        <f>Tabla1_2[[#This Row],[Fondo de Empleados]]+Tabla1_2[[#This Row],[Seguridad social]]</f>
        <v>406773.33333333331</v>
      </c>
      <c r="AA858">
        <f>Tabla1_2[[#This Row],[SALARIO]]/100*1.4</f>
        <v>16239.999999999998</v>
      </c>
      <c r="AB858">
        <f>Tabla1_2[[#This Row],[Base Minima]]/15*1.5</f>
        <v>232000</v>
      </c>
      <c r="AC858">
        <v>0</v>
      </c>
      <c r="AD858">
        <v>0</v>
      </c>
      <c r="AE858">
        <f>Tabla1_2[[#This Row],[Salario t]]/100*2</f>
        <v>11600</v>
      </c>
      <c r="AF858">
        <f>Tabla1_2[[#This Row],[Censantias]]/100*5</f>
        <v>580</v>
      </c>
      <c r="AG858">
        <f>Tabla1_2[[#This Row],[SALARIO]]/30*2</f>
        <v>77333.333333333328</v>
      </c>
      <c r="AH858">
        <v>0</v>
      </c>
      <c r="AI858">
        <f>Tabla1_2[[#This Row],[Prima]]+Tabla1_2[[#This Row],[Censantias]]+Tabla1_2[[#This Row],[Base Minima]]+Tabla1_2[[#This Row],[Subsidio de Transporte]]</f>
        <v>2490133.3333333335</v>
      </c>
      <c r="AJ858">
        <f>Tabla1_2[[#This Row],[Pago Neto]]*24</f>
        <v>59763200</v>
      </c>
      <c r="AK858">
        <v>0</v>
      </c>
      <c r="AL858">
        <v>20000</v>
      </c>
      <c r="AM858">
        <v>15</v>
      </c>
    </row>
    <row r="859" spans="1:39" x14ac:dyDescent="0.35">
      <c r="A859" t="s">
        <v>5533</v>
      </c>
      <c r="B859" t="s">
        <v>865</v>
      </c>
      <c r="C859" s="1">
        <v>28730</v>
      </c>
      <c r="D859" t="s">
        <v>2528</v>
      </c>
      <c r="E859" t="s">
        <v>2529</v>
      </c>
      <c r="F859" t="s">
        <v>4533</v>
      </c>
      <c r="G859" t="s">
        <v>3535</v>
      </c>
      <c r="H859" s="1">
        <v>44105.27375</v>
      </c>
      <c r="I859" t="s">
        <v>3675</v>
      </c>
      <c r="J859">
        <v>1160000</v>
      </c>
      <c r="K859">
        <v>15</v>
      </c>
      <c r="L859">
        <f>Tabla1_2[[#This Row],[SALARIO]]/30*Tabla1_2[[#This Row],[Dias Liquidados]]</f>
        <v>580000</v>
      </c>
      <c r="M859">
        <f>Tabla1_2[[#This Row],[SALARIO]]/100*14/2</f>
        <v>81200</v>
      </c>
      <c r="N859">
        <v>5</v>
      </c>
      <c r="O859">
        <f>Tabla1_2[[#This Row],[Salario t]]*Tabla1_2[[#This Row],['# de Salarios Minimos]]</f>
        <v>2900000</v>
      </c>
      <c r="P859">
        <f>Tabla1_2[[#This Row],[Salario t]]*12</f>
        <v>6960000</v>
      </c>
      <c r="Q859">
        <v>2</v>
      </c>
      <c r="R859">
        <v>2</v>
      </c>
      <c r="S859">
        <v>50000</v>
      </c>
      <c r="T859">
        <v>250000</v>
      </c>
      <c r="U859">
        <v>5000</v>
      </c>
      <c r="V859">
        <f>Tabla1_2[[#This Row],[SALARIO]]/100*8.4</f>
        <v>97440</v>
      </c>
      <c r="W859">
        <f>Tabla1_2[[#This Row],[Seguridad social]]/2</f>
        <v>48720</v>
      </c>
      <c r="X859">
        <f>Tabla1_2[[#This Row],[Seguridad social]]-Tabla1_2[[#This Row],[salud 4%]]</f>
        <v>48720</v>
      </c>
      <c r="Y859">
        <f>Tabla1_2[[#This Row],[Base Minima]]/30*4</f>
        <v>386666.66666666669</v>
      </c>
      <c r="Z859">
        <f>Tabla1_2[[#This Row],[Fondo de Empleados]]+Tabla1_2[[#This Row],[Seguridad social]]</f>
        <v>484106.66666666669</v>
      </c>
      <c r="AA859">
        <f>Tabla1_2[[#This Row],[SALARIO]]/100*1.4</f>
        <v>16239.999999999998</v>
      </c>
      <c r="AB859">
        <f>Tabla1_2[[#This Row],[Base Minima]]/15*1.5</f>
        <v>290000</v>
      </c>
      <c r="AC859">
        <v>0</v>
      </c>
      <c r="AD859">
        <v>0</v>
      </c>
      <c r="AE859">
        <f>Tabla1_2[[#This Row],[Salario t]]/100*2</f>
        <v>11600</v>
      </c>
      <c r="AF859">
        <f>Tabla1_2[[#This Row],[Censantias]]/100*5</f>
        <v>580</v>
      </c>
      <c r="AG859">
        <f>Tabla1_2[[#This Row],[SALARIO]]/30*2</f>
        <v>77333.333333333328</v>
      </c>
      <c r="AH859">
        <v>0</v>
      </c>
      <c r="AI859">
        <f>Tabla1_2[[#This Row],[Prima]]+Tabla1_2[[#This Row],[Censantias]]+Tabla1_2[[#This Row],[Base Minima]]+Tabla1_2[[#This Row],[Subsidio de Transporte]]</f>
        <v>3070133.3333333335</v>
      </c>
      <c r="AJ859">
        <f>Tabla1_2[[#This Row],[Pago Neto]]*24</f>
        <v>73683200</v>
      </c>
      <c r="AK859">
        <v>0</v>
      </c>
      <c r="AL859">
        <v>20000</v>
      </c>
      <c r="AM859">
        <v>15</v>
      </c>
    </row>
    <row r="860" spans="1:39" x14ac:dyDescent="0.35">
      <c r="A860" t="s">
        <v>5534</v>
      </c>
      <c r="B860" t="s">
        <v>866</v>
      </c>
      <c r="C860" s="1">
        <v>35983</v>
      </c>
      <c r="D860" t="s">
        <v>2530</v>
      </c>
      <c r="E860" t="s">
        <v>2531</v>
      </c>
      <c r="F860" t="s">
        <v>4534</v>
      </c>
      <c r="G860" t="s">
        <v>3536</v>
      </c>
      <c r="H860" s="1">
        <v>38554.107708333337</v>
      </c>
      <c r="I860" t="s">
        <v>3672</v>
      </c>
      <c r="J860">
        <v>1160000</v>
      </c>
      <c r="K860">
        <v>15</v>
      </c>
      <c r="L860">
        <f>Tabla1_2[[#This Row],[SALARIO]]/30*Tabla1_2[[#This Row],[Dias Liquidados]]</f>
        <v>580000</v>
      </c>
      <c r="M860">
        <f>Tabla1_2[[#This Row],[SALARIO]]/100*14/2</f>
        <v>81200</v>
      </c>
      <c r="N860">
        <v>5</v>
      </c>
      <c r="O860">
        <f>Tabla1_2[[#This Row],[Salario t]]*Tabla1_2[[#This Row],['# de Salarios Minimos]]</f>
        <v>2900000</v>
      </c>
      <c r="P860">
        <f>Tabla1_2[[#This Row],[Salario t]]*12</f>
        <v>6960000</v>
      </c>
      <c r="Q860">
        <v>2</v>
      </c>
      <c r="R860">
        <v>2</v>
      </c>
      <c r="S860">
        <v>50000</v>
      </c>
      <c r="T860">
        <v>250000</v>
      </c>
      <c r="U860">
        <v>5000</v>
      </c>
      <c r="V860">
        <f>Tabla1_2[[#This Row],[SALARIO]]/100*8.4</f>
        <v>97440</v>
      </c>
      <c r="W860">
        <f>Tabla1_2[[#This Row],[Seguridad social]]/2</f>
        <v>48720</v>
      </c>
      <c r="X860">
        <f>Tabla1_2[[#This Row],[Seguridad social]]-Tabla1_2[[#This Row],[salud 4%]]</f>
        <v>48720</v>
      </c>
      <c r="Y860">
        <f>Tabla1_2[[#This Row],[Base Minima]]/30*4</f>
        <v>386666.66666666669</v>
      </c>
      <c r="Z860">
        <f>Tabla1_2[[#This Row],[Fondo de Empleados]]+Tabla1_2[[#This Row],[Seguridad social]]</f>
        <v>484106.66666666669</v>
      </c>
      <c r="AA860">
        <f>Tabla1_2[[#This Row],[SALARIO]]/100*1.4</f>
        <v>16239.999999999998</v>
      </c>
      <c r="AB860">
        <f>Tabla1_2[[#This Row],[Base Minima]]/15*1.5</f>
        <v>290000</v>
      </c>
      <c r="AC860">
        <v>0</v>
      </c>
      <c r="AD860">
        <v>0</v>
      </c>
      <c r="AE860">
        <f>Tabla1_2[[#This Row],[Salario t]]/100*2</f>
        <v>11600</v>
      </c>
      <c r="AF860">
        <f>Tabla1_2[[#This Row],[Censantias]]/100*5</f>
        <v>580</v>
      </c>
      <c r="AG860">
        <f>Tabla1_2[[#This Row],[SALARIO]]/30*2</f>
        <v>77333.333333333328</v>
      </c>
      <c r="AH860">
        <v>0</v>
      </c>
      <c r="AI860">
        <f>Tabla1_2[[#This Row],[Prima]]+Tabla1_2[[#This Row],[Censantias]]+Tabla1_2[[#This Row],[Base Minima]]+Tabla1_2[[#This Row],[Subsidio de Transporte]]</f>
        <v>3070133.3333333335</v>
      </c>
      <c r="AJ860">
        <f>Tabla1_2[[#This Row],[Pago Neto]]*24</f>
        <v>73683200</v>
      </c>
      <c r="AK860">
        <v>0</v>
      </c>
      <c r="AL860">
        <v>20000</v>
      </c>
      <c r="AM860">
        <v>15</v>
      </c>
    </row>
    <row r="861" spans="1:39" x14ac:dyDescent="0.35">
      <c r="A861" t="s">
        <v>5535</v>
      </c>
      <c r="B861" t="s">
        <v>867</v>
      </c>
      <c r="C861" s="1">
        <v>34892</v>
      </c>
      <c r="D861" t="s">
        <v>2532</v>
      </c>
      <c r="E861" t="s">
        <v>2533</v>
      </c>
      <c r="F861" t="s">
        <v>4535</v>
      </c>
      <c r="G861" t="s">
        <v>3537</v>
      </c>
      <c r="H861" s="1">
        <v>38848.523611111108</v>
      </c>
      <c r="I861" t="s">
        <v>3671</v>
      </c>
      <c r="J861">
        <v>1160000</v>
      </c>
      <c r="K861">
        <v>15</v>
      </c>
      <c r="L861">
        <f>Tabla1_2[[#This Row],[SALARIO]]/30*Tabla1_2[[#This Row],[Dias Liquidados]]</f>
        <v>580000</v>
      </c>
      <c r="M861">
        <f>Tabla1_2[[#This Row],[SALARIO]]/100*14/2</f>
        <v>81200</v>
      </c>
      <c r="N861">
        <v>6</v>
      </c>
      <c r="O861">
        <f>Tabla1_2[[#This Row],[Salario t]]*Tabla1_2[[#This Row],['# de Salarios Minimos]]</f>
        <v>3480000</v>
      </c>
      <c r="P861">
        <f>Tabla1_2[[#This Row],[Salario t]]*12</f>
        <v>6960000</v>
      </c>
      <c r="Q861">
        <v>2</v>
      </c>
      <c r="R861">
        <v>2</v>
      </c>
      <c r="S861">
        <v>50000</v>
      </c>
      <c r="T861">
        <v>250000</v>
      </c>
      <c r="U861">
        <v>5000</v>
      </c>
      <c r="V861">
        <f>Tabla1_2[[#This Row],[SALARIO]]/100*8.4</f>
        <v>97440</v>
      </c>
      <c r="W861">
        <f>Tabla1_2[[#This Row],[Seguridad social]]/2</f>
        <v>48720</v>
      </c>
      <c r="X861">
        <f>Tabla1_2[[#This Row],[Seguridad social]]-Tabla1_2[[#This Row],[salud 4%]]</f>
        <v>48720</v>
      </c>
      <c r="Y861">
        <f>Tabla1_2[[#This Row],[Base Minima]]/30*4</f>
        <v>464000</v>
      </c>
      <c r="Z861">
        <f>Tabla1_2[[#This Row],[Fondo de Empleados]]+Tabla1_2[[#This Row],[Seguridad social]]</f>
        <v>561440</v>
      </c>
      <c r="AA861">
        <f>Tabla1_2[[#This Row],[SALARIO]]/100*1.4</f>
        <v>16239.999999999998</v>
      </c>
      <c r="AB861">
        <f>Tabla1_2[[#This Row],[Base Minima]]/15*1.5</f>
        <v>348000</v>
      </c>
      <c r="AC861">
        <v>0</v>
      </c>
      <c r="AD861">
        <v>0</v>
      </c>
      <c r="AE861">
        <f>Tabla1_2[[#This Row],[Salario t]]/100*2</f>
        <v>11600</v>
      </c>
      <c r="AF861">
        <f>Tabla1_2[[#This Row],[Censantias]]/100*5</f>
        <v>580</v>
      </c>
      <c r="AG861">
        <f>Tabla1_2[[#This Row],[SALARIO]]/30*2</f>
        <v>77333.333333333328</v>
      </c>
      <c r="AH861">
        <v>0</v>
      </c>
      <c r="AI861">
        <f>Tabla1_2[[#This Row],[Prima]]+Tabla1_2[[#This Row],[Censantias]]+Tabla1_2[[#This Row],[Base Minima]]+Tabla1_2[[#This Row],[Subsidio de Transporte]]</f>
        <v>3650133.3333333335</v>
      </c>
      <c r="AJ861">
        <f>Tabla1_2[[#This Row],[Pago Neto]]*24</f>
        <v>87603200</v>
      </c>
      <c r="AK861">
        <v>0</v>
      </c>
      <c r="AL861">
        <v>20000</v>
      </c>
      <c r="AM861">
        <v>15</v>
      </c>
    </row>
    <row r="862" spans="1:39" x14ac:dyDescent="0.35">
      <c r="A862" t="s">
        <v>5536</v>
      </c>
      <c r="B862" t="s">
        <v>868</v>
      </c>
      <c r="C862" s="1">
        <v>31422</v>
      </c>
      <c r="D862" t="s">
        <v>2534</v>
      </c>
      <c r="E862" t="s">
        <v>2535</v>
      </c>
      <c r="F862" t="s">
        <v>4536</v>
      </c>
      <c r="G862" t="s">
        <v>3538</v>
      </c>
      <c r="H862" s="1">
        <v>39291.421377314815</v>
      </c>
      <c r="I862" t="s">
        <v>3671</v>
      </c>
      <c r="J862">
        <v>1160000</v>
      </c>
      <c r="K862">
        <v>15</v>
      </c>
      <c r="L862">
        <f>Tabla1_2[[#This Row],[SALARIO]]/30*Tabla1_2[[#This Row],[Dias Liquidados]]</f>
        <v>580000</v>
      </c>
      <c r="M862">
        <f>Tabla1_2[[#This Row],[SALARIO]]/100*14/2</f>
        <v>81200</v>
      </c>
      <c r="N862">
        <v>6</v>
      </c>
      <c r="O862">
        <f>Tabla1_2[[#This Row],[Salario t]]*Tabla1_2[[#This Row],['# de Salarios Minimos]]</f>
        <v>3480000</v>
      </c>
      <c r="P862">
        <f>Tabla1_2[[#This Row],[Salario t]]*12</f>
        <v>6960000</v>
      </c>
      <c r="Q862">
        <v>2</v>
      </c>
      <c r="R862">
        <v>2</v>
      </c>
      <c r="S862">
        <v>50000</v>
      </c>
      <c r="T862">
        <v>250000</v>
      </c>
      <c r="U862">
        <v>5000</v>
      </c>
      <c r="V862">
        <f>Tabla1_2[[#This Row],[SALARIO]]/100*8.4</f>
        <v>97440</v>
      </c>
      <c r="W862">
        <f>Tabla1_2[[#This Row],[Seguridad social]]/2</f>
        <v>48720</v>
      </c>
      <c r="X862">
        <f>Tabla1_2[[#This Row],[Seguridad social]]-Tabla1_2[[#This Row],[salud 4%]]</f>
        <v>48720</v>
      </c>
      <c r="Y862">
        <f>Tabla1_2[[#This Row],[Base Minima]]/30*4</f>
        <v>464000</v>
      </c>
      <c r="Z862">
        <f>Tabla1_2[[#This Row],[Fondo de Empleados]]+Tabla1_2[[#This Row],[Seguridad social]]</f>
        <v>561440</v>
      </c>
      <c r="AA862">
        <f>Tabla1_2[[#This Row],[SALARIO]]/100*1.4</f>
        <v>16239.999999999998</v>
      </c>
      <c r="AB862">
        <f>Tabla1_2[[#This Row],[Base Minima]]/15*1.5</f>
        <v>348000</v>
      </c>
      <c r="AC862">
        <v>0</v>
      </c>
      <c r="AD862">
        <v>0</v>
      </c>
      <c r="AE862">
        <f>Tabla1_2[[#This Row],[Salario t]]/100*2</f>
        <v>11600</v>
      </c>
      <c r="AF862">
        <f>Tabla1_2[[#This Row],[Censantias]]/100*5</f>
        <v>580</v>
      </c>
      <c r="AG862">
        <f>Tabla1_2[[#This Row],[SALARIO]]/30*2</f>
        <v>77333.333333333328</v>
      </c>
      <c r="AH862">
        <v>0</v>
      </c>
      <c r="AI862">
        <f>Tabla1_2[[#This Row],[Prima]]+Tabla1_2[[#This Row],[Censantias]]+Tabla1_2[[#This Row],[Base Minima]]+Tabla1_2[[#This Row],[Subsidio de Transporte]]</f>
        <v>3650133.3333333335</v>
      </c>
      <c r="AJ862">
        <f>Tabla1_2[[#This Row],[Pago Neto]]*24</f>
        <v>87603200</v>
      </c>
      <c r="AK862">
        <v>0</v>
      </c>
      <c r="AL862">
        <v>20000</v>
      </c>
      <c r="AM862">
        <v>15</v>
      </c>
    </row>
    <row r="863" spans="1:39" x14ac:dyDescent="0.35">
      <c r="A863" t="s">
        <v>5537</v>
      </c>
      <c r="B863" t="s">
        <v>869</v>
      </c>
      <c r="C863" s="1">
        <v>30416</v>
      </c>
      <c r="D863" t="s">
        <v>2536</v>
      </c>
      <c r="E863" t="s">
        <v>2537</v>
      </c>
      <c r="F863" t="s">
        <v>4537</v>
      </c>
      <c r="G863" t="s">
        <v>3539</v>
      </c>
      <c r="H863" s="1">
        <v>43909.344976851855</v>
      </c>
      <c r="I863" t="s">
        <v>3672</v>
      </c>
      <c r="J863">
        <v>1160000</v>
      </c>
      <c r="K863">
        <v>15</v>
      </c>
      <c r="L863">
        <f>Tabla1_2[[#This Row],[SALARIO]]/30*Tabla1_2[[#This Row],[Dias Liquidados]]</f>
        <v>580000</v>
      </c>
      <c r="M863">
        <f>Tabla1_2[[#This Row],[SALARIO]]/100*14/2</f>
        <v>81200</v>
      </c>
      <c r="N863">
        <v>1</v>
      </c>
      <c r="O863">
        <f>Tabla1_2[[#This Row],[Salario t]]*Tabla1_2[[#This Row],['# de Salarios Minimos]]</f>
        <v>580000</v>
      </c>
      <c r="P863">
        <f>Tabla1_2[[#This Row],[Salario t]]*12</f>
        <v>6960000</v>
      </c>
      <c r="Q863">
        <v>2</v>
      </c>
      <c r="R863">
        <v>2</v>
      </c>
      <c r="S863">
        <v>50000</v>
      </c>
      <c r="T863">
        <v>250000</v>
      </c>
      <c r="U863">
        <v>5000</v>
      </c>
      <c r="V863">
        <f>Tabla1_2[[#This Row],[SALARIO]]/100*8.4</f>
        <v>97440</v>
      </c>
      <c r="W863">
        <f>Tabla1_2[[#This Row],[Seguridad social]]/2</f>
        <v>48720</v>
      </c>
      <c r="X863">
        <f>Tabla1_2[[#This Row],[Seguridad social]]-Tabla1_2[[#This Row],[salud 4%]]</f>
        <v>48720</v>
      </c>
      <c r="Y863">
        <f>Tabla1_2[[#This Row],[Base Minima]]/30*4</f>
        <v>77333.333333333328</v>
      </c>
      <c r="Z863">
        <f>Tabla1_2[[#This Row],[Fondo de Empleados]]+Tabla1_2[[#This Row],[Seguridad social]]</f>
        <v>174773.33333333331</v>
      </c>
      <c r="AA863">
        <f>Tabla1_2[[#This Row],[SALARIO]]/100*1.4</f>
        <v>16239.999999999998</v>
      </c>
      <c r="AB863">
        <f>Tabla1_2[[#This Row],[Base Minima]]/15*1.5</f>
        <v>58000</v>
      </c>
      <c r="AC863">
        <v>0</v>
      </c>
      <c r="AD863">
        <v>0</v>
      </c>
      <c r="AE863">
        <f>Tabla1_2[[#This Row],[Salario t]]/100*2</f>
        <v>11600</v>
      </c>
      <c r="AF863">
        <f>Tabla1_2[[#This Row],[Censantias]]/100*5</f>
        <v>580</v>
      </c>
      <c r="AG863">
        <f>Tabla1_2[[#This Row],[SALARIO]]/30*2</f>
        <v>77333.333333333328</v>
      </c>
      <c r="AH863">
        <v>0</v>
      </c>
      <c r="AI863">
        <f>Tabla1_2[[#This Row],[Prima]]+Tabla1_2[[#This Row],[Censantias]]+Tabla1_2[[#This Row],[Base Minima]]+Tabla1_2[[#This Row],[Subsidio de Transporte]]</f>
        <v>750133.33333333337</v>
      </c>
      <c r="AJ863">
        <f>Tabla1_2[[#This Row],[Pago Neto]]*24</f>
        <v>18003200</v>
      </c>
      <c r="AK863">
        <v>0</v>
      </c>
      <c r="AL863">
        <v>20000</v>
      </c>
      <c r="AM863">
        <v>15</v>
      </c>
    </row>
    <row r="864" spans="1:39" x14ac:dyDescent="0.35">
      <c r="A864" t="s">
        <v>5538</v>
      </c>
      <c r="B864" t="s">
        <v>870</v>
      </c>
      <c r="C864" s="1">
        <v>34505</v>
      </c>
      <c r="D864" t="s">
        <v>2538</v>
      </c>
      <c r="E864" t="s">
        <v>2539</v>
      </c>
      <c r="F864" t="s">
        <v>4538</v>
      </c>
      <c r="G864" t="s">
        <v>3540</v>
      </c>
      <c r="H864" s="1">
        <v>44055.070590277777</v>
      </c>
      <c r="I864" t="s">
        <v>3671</v>
      </c>
      <c r="J864">
        <v>1160000</v>
      </c>
      <c r="K864">
        <v>15</v>
      </c>
      <c r="L864">
        <f>Tabla1_2[[#This Row],[SALARIO]]/30*Tabla1_2[[#This Row],[Dias Liquidados]]</f>
        <v>580000</v>
      </c>
      <c r="M864">
        <f>Tabla1_2[[#This Row],[SALARIO]]/100*14/2</f>
        <v>81200</v>
      </c>
      <c r="N864">
        <v>1</v>
      </c>
      <c r="O864">
        <f>Tabla1_2[[#This Row],[Salario t]]*Tabla1_2[[#This Row],['# de Salarios Minimos]]</f>
        <v>580000</v>
      </c>
      <c r="P864">
        <f>Tabla1_2[[#This Row],[Salario t]]*12</f>
        <v>6960000</v>
      </c>
      <c r="Q864">
        <v>2</v>
      </c>
      <c r="R864">
        <v>2</v>
      </c>
      <c r="S864">
        <v>50000</v>
      </c>
      <c r="T864">
        <v>250000</v>
      </c>
      <c r="U864">
        <v>5000</v>
      </c>
      <c r="V864">
        <f>Tabla1_2[[#This Row],[SALARIO]]/100*8.4</f>
        <v>97440</v>
      </c>
      <c r="W864">
        <f>Tabla1_2[[#This Row],[Seguridad social]]/2</f>
        <v>48720</v>
      </c>
      <c r="X864">
        <f>Tabla1_2[[#This Row],[Seguridad social]]-Tabla1_2[[#This Row],[salud 4%]]</f>
        <v>48720</v>
      </c>
      <c r="Y864">
        <f>Tabla1_2[[#This Row],[Base Minima]]/30*4</f>
        <v>77333.333333333328</v>
      </c>
      <c r="Z864">
        <f>Tabla1_2[[#This Row],[Fondo de Empleados]]+Tabla1_2[[#This Row],[Seguridad social]]</f>
        <v>174773.33333333331</v>
      </c>
      <c r="AA864">
        <f>Tabla1_2[[#This Row],[SALARIO]]/100*1.4</f>
        <v>16239.999999999998</v>
      </c>
      <c r="AB864">
        <f>Tabla1_2[[#This Row],[Base Minima]]/15*1.5</f>
        <v>58000</v>
      </c>
      <c r="AC864">
        <v>0</v>
      </c>
      <c r="AD864">
        <v>0</v>
      </c>
      <c r="AE864">
        <f>Tabla1_2[[#This Row],[Salario t]]/100*2</f>
        <v>11600</v>
      </c>
      <c r="AF864">
        <f>Tabla1_2[[#This Row],[Censantias]]/100*5</f>
        <v>580</v>
      </c>
      <c r="AG864">
        <f>Tabla1_2[[#This Row],[SALARIO]]/30*2</f>
        <v>77333.333333333328</v>
      </c>
      <c r="AH864">
        <v>0</v>
      </c>
      <c r="AI864">
        <f>Tabla1_2[[#This Row],[Prima]]+Tabla1_2[[#This Row],[Censantias]]+Tabla1_2[[#This Row],[Base Minima]]+Tabla1_2[[#This Row],[Subsidio de Transporte]]</f>
        <v>750133.33333333337</v>
      </c>
      <c r="AJ864">
        <f>Tabla1_2[[#This Row],[Pago Neto]]*24</f>
        <v>18003200</v>
      </c>
      <c r="AK864">
        <v>0</v>
      </c>
      <c r="AL864">
        <v>20000</v>
      </c>
      <c r="AM864">
        <v>15</v>
      </c>
    </row>
    <row r="865" spans="1:39" x14ac:dyDescent="0.35">
      <c r="A865" t="s">
        <v>5539</v>
      </c>
      <c r="B865" t="s">
        <v>871</v>
      </c>
      <c r="C865" s="1">
        <v>31240</v>
      </c>
      <c r="D865" t="s">
        <v>2540</v>
      </c>
      <c r="E865" t="s">
        <v>2541</v>
      </c>
      <c r="F865" t="s">
        <v>4539</v>
      </c>
      <c r="G865" t="s">
        <v>3541</v>
      </c>
      <c r="H865" s="1">
        <v>43724.427997685183</v>
      </c>
      <c r="I865" t="s">
        <v>3674</v>
      </c>
      <c r="J865">
        <v>1160000</v>
      </c>
      <c r="K865">
        <v>15</v>
      </c>
      <c r="L865">
        <f>Tabla1_2[[#This Row],[SALARIO]]/30*Tabla1_2[[#This Row],[Dias Liquidados]]</f>
        <v>580000</v>
      </c>
      <c r="M865">
        <f>Tabla1_2[[#This Row],[SALARIO]]/100*14/2</f>
        <v>81200</v>
      </c>
      <c r="N865">
        <v>1</v>
      </c>
      <c r="O865">
        <f>Tabla1_2[[#This Row],[Salario t]]*Tabla1_2[[#This Row],['# de Salarios Minimos]]</f>
        <v>580000</v>
      </c>
      <c r="P865">
        <f>Tabla1_2[[#This Row],[Salario t]]*12</f>
        <v>6960000</v>
      </c>
      <c r="Q865">
        <v>2</v>
      </c>
      <c r="R865">
        <v>2</v>
      </c>
      <c r="S865">
        <v>50000</v>
      </c>
      <c r="T865">
        <v>250000</v>
      </c>
      <c r="U865">
        <v>5000</v>
      </c>
      <c r="V865">
        <f>Tabla1_2[[#This Row],[SALARIO]]/100*8.4</f>
        <v>97440</v>
      </c>
      <c r="W865">
        <f>Tabla1_2[[#This Row],[Seguridad social]]/2</f>
        <v>48720</v>
      </c>
      <c r="X865">
        <f>Tabla1_2[[#This Row],[Seguridad social]]-Tabla1_2[[#This Row],[salud 4%]]</f>
        <v>48720</v>
      </c>
      <c r="Y865">
        <f>Tabla1_2[[#This Row],[Base Minima]]/30*4</f>
        <v>77333.333333333328</v>
      </c>
      <c r="Z865">
        <f>Tabla1_2[[#This Row],[Fondo de Empleados]]+Tabla1_2[[#This Row],[Seguridad social]]</f>
        <v>174773.33333333331</v>
      </c>
      <c r="AA865">
        <f>Tabla1_2[[#This Row],[SALARIO]]/100*1.4</f>
        <v>16239.999999999998</v>
      </c>
      <c r="AB865">
        <f>Tabla1_2[[#This Row],[Base Minima]]/15*1.5</f>
        <v>58000</v>
      </c>
      <c r="AC865">
        <v>0</v>
      </c>
      <c r="AD865">
        <v>0</v>
      </c>
      <c r="AE865">
        <f>Tabla1_2[[#This Row],[Salario t]]/100*2</f>
        <v>11600</v>
      </c>
      <c r="AF865">
        <f>Tabla1_2[[#This Row],[Censantias]]/100*5</f>
        <v>580</v>
      </c>
      <c r="AG865">
        <f>Tabla1_2[[#This Row],[SALARIO]]/30*2</f>
        <v>77333.333333333328</v>
      </c>
      <c r="AH865">
        <v>0</v>
      </c>
      <c r="AI865">
        <f>Tabla1_2[[#This Row],[Prima]]+Tabla1_2[[#This Row],[Censantias]]+Tabla1_2[[#This Row],[Base Minima]]+Tabla1_2[[#This Row],[Subsidio de Transporte]]</f>
        <v>750133.33333333337</v>
      </c>
      <c r="AJ865">
        <f>Tabla1_2[[#This Row],[Pago Neto]]*24</f>
        <v>18003200</v>
      </c>
      <c r="AK865">
        <v>0</v>
      </c>
      <c r="AL865">
        <v>20000</v>
      </c>
      <c r="AM865">
        <v>15</v>
      </c>
    </row>
    <row r="866" spans="1:39" x14ac:dyDescent="0.35">
      <c r="A866" t="s">
        <v>5540</v>
      </c>
      <c r="B866" t="s">
        <v>872</v>
      </c>
      <c r="C866" s="1">
        <v>25809</v>
      </c>
      <c r="D866" t="s">
        <v>2542</v>
      </c>
      <c r="E866" t="s">
        <v>2543</v>
      </c>
      <c r="F866" t="s">
        <v>4540</v>
      </c>
      <c r="G866" t="s">
        <v>3542</v>
      </c>
      <c r="H866" s="1">
        <v>43436.830555555556</v>
      </c>
      <c r="I866" t="s">
        <v>3671</v>
      </c>
      <c r="J866">
        <v>1160000</v>
      </c>
      <c r="K866">
        <v>15</v>
      </c>
      <c r="L866">
        <f>Tabla1_2[[#This Row],[SALARIO]]/30*Tabla1_2[[#This Row],[Dias Liquidados]]</f>
        <v>580000</v>
      </c>
      <c r="M866">
        <f>Tabla1_2[[#This Row],[SALARIO]]/100*14/2</f>
        <v>81200</v>
      </c>
      <c r="N866">
        <v>1</v>
      </c>
      <c r="O866">
        <f>Tabla1_2[[#This Row],[Salario t]]*Tabla1_2[[#This Row],['# de Salarios Minimos]]</f>
        <v>580000</v>
      </c>
      <c r="P866">
        <f>Tabla1_2[[#This Row],[Salario t]]*12</f>
        <v>6960000</v>
      </c>
      <c r="Q866">
        <v>2</v>
      </c>
      <c r="R866">
        <v>2</v>
      </c>
      <c r="S866">
        <v>50000</v>
      </c>
      <c r="T866">
        <v>250000</v>
      </c>
      <c r="U866">
        <v>5000</v>
      </c>
      <c r="V866">
        <f>Tabla1_2[[#This Row],[SALARIO]]/100*8.4</f>
        <v>97440</v>
      </c>
      <c r="W866">
        <f>Tabla1_2[[#This Row],[Seguridad social]]/2</f>
        <v>48720</v>
      </c>
      <c r="X866">
        <f>Tabla1_2[[#This Row],[Seguridad social]]-Tabla1_2[[#This Row],[salud 4%]]</f>
        <v>48720</v>
      </c>
      <c r="Y866">
        <f>Tabla1_2[[#This Row],[Base Minima]]/30*4</f>
        <v>77333.333333333328</v>
      </c>
      <c r="Z866">
        <f>Tabla1_2[[#This Row],[Fondo de Empleados]]+Tabla1_2[[#This Row],[Seguridad social]]</f>
        <v>174773.33333333331</v>
      </c>
      <c r="AA866">
        <f>Tabla1_2[[#This Row],[SALARIO]]/100*1.4</f>
        <v>16239.999999999998</v>
      </c>
      <c r="AB866">
        <f>Tabla1_2[[#This Row],[Base Minima]]/15*1.5</f>
        <v>58000</v>
      </c>
      <c r="AC866">
        <v>0</v>
      </c>
      <c r="AD866">
        <v>0</v>
      </c>
      <c r="AE866">
        <f>Tabla1_2[[#This Row],[Salario t]]/100*2</f>
        <v>11600</v>
      </c>
      <c r="AF866">
        <f>Tabla1_2[[#This Row],[Censantias]]/100*5</f>
        <v>580</v>
      </c>
      <c r="AG866">
        <f>Tabla1_2[[#This Row],[SALARIO]]/30*2</f>
        <v>77333.333333333328</v>
      </c>
      <c r="AH866">
        <v>0</v>
      </c>
      <c r="AI866">
        <f>Tabla1_2[[#This Row],[Prima]]+Tabla1_2[[#This Row],[Censantias]]+Tabla1_2[[#This Row],[Base Minima]]+Tabla1_2[[#This Row],[Subsidio de Transporte]]</f>
        <v>750133.33333333337</v>
      </c>
      <c r="AJ866">
        <f>Tabla1_2[[#This Row],[Pago Neto]]*24</f>
        <v>18003200</v>
      </c>
      <c r="AK866">
        <v>0</v>
      </c>
      <c r="AL866">
        <v>20000</v>
      </c>
      <c r="AM866">
        <v>15</v>
      </c>
    </row>
    <row r="867" spans="1:39" x14ac:dyDescent="0.35">
      <c r="A867" t="s">
        <v>5541</v>
      </c>
      <c r="B867" t="s">
        <v>873</v>
      </c>
      <c r="C867" s="1">
        <v>33565</v>
      </c>
      <c r="D867" t="s">
        <v>2544</v>
      </c>
      <c r="E867" t="s">
        <v>2545</v>
      </c>
      <c r="F867" t="s">
        <v>4541</v>
      </c>
      <c r="G867" t="s">
        <v>3543</v>
      </c>
      <c r="H867" s="1">
        <v>41808.443206018521</v>
      </c>
      <c r="I867" t="s">
        <v>3673</v>
      </c>
      <c r="J867">
        <v>1160000</v>
      </c>
      <c r="K867">
        <v>15</v>
      </c>
      <c r="L867">
        <f>Tabla1_2[[#This Row],[SALARIO]]/30*Tabla1_2[[#This Row],[Dias Liquidados]]</f>
        <v>580000</v>
      </c>
      <c r="M867">
        <f>Tabla1_2[[#This Row],[SALARIO]]/100*14/2</f>
        <v>81200</v>
      </c>
      <c r="N867">
        <v>1</v>
      </c>
      <c r="O867">
        <f>Tabla1_2[[#This Row],[Salario t]]*Tabla1_2[[#This Row],['# de Salarios Minimos]]</f>
        <v>580000</v>
      </c>
      <c r="P867">
        <f>Tabla1_2[[#This Row],[Salario t]]*12</f>
        <v>6960000</v>
      </c>
      <c r="Q867">
        <v>2</v>
      </c>
      <c r="R867">
        <v>2</v>
      </c>
      <c r="S867">
        <v>50000</v>
      </c>
      <c r="T867">
        <v>250000</v>
      </c>
      <c r="U867">
        <v>5000</v>
      </c>
      <c r="V867">
        <f>Tabla1_2[[#This Row],[SALARIO]]/100*8.4</f>
        <v>97440</v>
      </c>
      <c r="W867">
        <f>Tabla1_2[[#This Row],[Seguridad social]]/2</f>
        <v>48720</v>
      </c>
      <c r="X867">
        <f>Tabla1_2[[#This Row],[Seguridad social]]-Tabla1_2[[#This Row],[salud 4%]]</f>
        <v>48720</v>
      </c>
      <c r="Y867">
        <f>Tabla1_2[[#This Row],[Base Minima]]/30*4</f>
        <v>77333.333333333328</v>
      </c>
      <c r="Z867">
        <f>Tabla1_2[[#This Row],[Fondo de Empleados]]+Tabla1_2[[#This Row],[Seguridad social]]</f>
        <v>174773.33333333331</v>
      </c>
      <c r="AA867">
        <f>Tabla1_2[[#This Row],[SALARIO]]/100*1.4</f>
        <v>16239.999999999998</v>
      </c>
      <c r="AB867">
        <f>Tabla1_2[[#This Row],[Base Minima]]/15*1.5</f>
        <v>58000</v>
      </c>
      <c r="AC867">
        <v>0</v>
      </c>
      <c r="AD867">
        <v>0</v>
      </c>
      <c r="AE867">
        <f>Tabla1_2[[#This Row],[Salario t]]/100*2</f>
        <v>11600</v>
      </c>
      <c r="AF867">
        <f>Tabla1_2[[#This Row],[Censantias]]/100*5</f>
        <v>580</v>
      </c>
      <c r="AG867">
        <f>Tabla1_2[[#This Row],[SALARIO]]/30*2</f>
        <v>77333.333333333328</v>
      </c>
      <c r="AH867">
        <v>0</v>
      </c>
      <c r="AI867">
        <f>Tabla1_2[[#This Row],[Prima]]+Tabla1_2[[#This Row],[Censantias]]+Tabla1_2[[#This Row],[Base Minima]]+Tabla1_2[[#This Row],[Subsidio de Transporte]]</f>
        <v>750133.33333333337</v>
      </c>
      <c r="AJ867">
        <f>Tabla1_2[[#This Row],[Pago Neto]]*24</f>
        <v>18003200</v>
      </c>
      <c r="AK867">
        <v>0</v>
      </c>
      <c r="AL867">
        <v>20000</v>
      </c>
      <c r="AM867">
        <v>15</v>
      </c>
    </row>
    <row r="868" spans="1:39" x14ac:dyDescent="0.35">
      <c r="A868" t="s">
        <v>5542</v>
      </c>
      <c r="B868" t="s">
        <v>874</v>
      </c>
      <c r="C868" s="1">
        <v>28004</v>
      </c>
      <c r="D868" t="s">
        <v>2546</v>
      </c>
      <c r="E868" t="s">
        <v>2547</v>
      </c>
      <c r="F868" t="s">
        <v>4542</v>
      </c>
      <c r="G868" t="s">
        <v>3544</v>
      </c>
      <c r="H868" s="1">
        <v>41620.680810185186</v>
      </c>
      <c r="I868" t="s">
        <v>3671</v>
      </c>
      <c r="J868">
        <v>1160000</v>
      </c>
      <c r="K868">
        <v>15</v>
      </c>
      <c r="L868">
        <f>Tabla1_2[[#This Row],[SALARIO]]/30*Tabla1_2[[#This Row],[Dias Liquidados]]</f>
        <v>580000</v>
      </c>
      <c r="M868">
        <f>Tabla1_2[[#This Row],[SALARIO]]/100*14/2</f>
        <v>81200</v>
      </c>
      <c r="N868">
        <v>2</v>
      </c>
      <c r="O868">
        <f>Tabla1_2[[#This Row],[Salario t]]*Tabla1_2[[#This Row],['# de Salarios Minimos]]</f>
        <v>1160000</v>
      </c>
      <c r="P868">
        <f>Tabla1_2[[#This Row],[Salario t]]*12</f>
        <v>6960000</v>
      </c>
      <c r="Q868">
        <v>2</v>
      </c>
      <c r="R868">
        <v>2</v>
      </c>
      <c r="S868">
        <v>50000</v>
      </c>
      <c r="T868">
        <v>250000</v>
      </c>
      <c r="U868">
        <v>5000</v>
      </c>
      <c r="V868">
        <f>Tabla1_2[[#This Row],[SALARIO]]/100*8.4</f>
        <v>97440</v>
      </c>
      <c r="W868">
        <f>Tabla1_2[[#This Row],[Seguridad social]]/2</f>
        <v>48720</v>
      </c>
      <c r="X868">
        <f>Tabla1_2[[#This Row],[Seguridad social]]-Tabla1_2[[#This Row],[salud 4%]]</f>
        <v>48720</v>
      </c>
      <c r="Y868">
        <f>Tabla1_2[[#This Row],[Base Minima]]/30*4</f>
        <v>154666.66666666666</v>
      </c>
      <c r="Z868">
        <f>Tabla1_2[[#This Row],[Fondo de Empleados]]+Tabla1_2[[#This Row],[Seguridad social]]</f>
        <v>252106.66666666666</v>
      </c>
      <c r="AA868">
        <f>Tabla1_2[[#This Row],[SALARIO]]/100*1.4</f>
        <v>16239.999999999998</v>
      </c>
      <c r="AB868">
        <f>Tabla1_2[[#This Row],[Base Minima]]/15*1.5</f>
        <v>116000</v>
      </c>
      <c r="AC868">
        <v>0</v>
      </c>
      <c r="AD868">
        <v>0</v>
      </c>
      <c r="AE868">
        <f>Tabla1_2[[#This Row],[Salario t]]/100*2</f>
        <v>11600</v>
      </c>
      <c r="AF868">
        <f>Tabla1_2[[#This Row],[Censantias]]/100*5</f>
        <v>580</v>
      </c>
      <c r="AG868">
        <f>Tabla1_2[[#This Row],[SALARIO]]/30*2</f>
        <v>77333.333333333328</v>
      </c>
      <c r="AH868">
        <v>0</v>
      </c>
      <c r="AI868">
        <f>Tabla1_2[[#This Row],[Prima]]+Tabla1_2[[#This Row],[Censantias]]+Tabla1_2[[#This Row],[Base Minima]]+Tabla1_2[[#This Row],[Subsidio de Transporte]]</f>
        <v>1330133.3333333333</v>
      </c>
      <c r="AJ868">
        <f>Tabla1_2[[#This Row],[Pago Neto]]*24</f>
        <v>31923200</v>
      </c>
      <c r="AK868">
        <v>0</v>
      </c>
      <c r="AL868">
        <v>20000</v>
      </c>
      <c r="AM868">
        <v>15</v>
      </c>
    </row>
    <row r="869" spans="1:39" x14ac:dyDescent="0.35">
      <c r="A869" t="s">
        <v>5543</v>
      </c>
      <c r="B869" t="s">
        <v>875</v>
      </c>
      <c r="C869" s="1">
        <v>36159</v>
      </c>
      <c r="D869" t="s">
        <v>2548</v>
      </c>
      <c r="E869" t="s">
        <v>2549</v>
      </c>
      <c r="F869" t="s">
        <v>4543</v>
      </c>
      <c r="G869" t="s">
        <v>3545</v>
      </c>
      <c r="H869" s="1">
        <v>43134.556192129632</v>
      </c>
      <c r="I869" t="s">
        <v>3675</v>
      </c>
      <c r="J869">
        <v>1160000</v>
      </c>
      <c r="K869">
        <v>15</v>
      </c>
      <c r="L869">
        <f>Tabla1_2[[#This Row],[SALARIO]]/30*Tabla1_2[[#This Row],[Dias Liquidados]]</f>
        <v>580000</v>
      </c>
      <c r="M869">
        <f>Tabla1_2[[#This Row],[SALARIO]]/100*14/2</f>
        <v>81200</v>
      </c>
      <c r="N869">
        <v>2</v>
      </c>
      <c r="O869">
        <f>Tabla1_2[[#This Row],[Salario t]]*Tabla1_2[[#This Row],['# de Salarios Minimos]]</f>
        <v>1160000</v>
      </c>
      <c r="P869">
        <f>Tabla1_2[[#This Row],[Salario t]]*12</f>
        <v>6960000</v>
      </c>
      <c r="Q869">
        <v>2</v>
      </c>
      <c r="R869">
        <v>2</v>
      </c>
      <c r="S869">
        <v>50000</v>
      </c>
      <c r="T869">
        <v>250000</v>
      </c>
      <c r="U869">
        <v>5000</v>
      </c>
      <c r="V869">
        <f>Tabla1_2[[#This Row],[SALARIO]]/100*8.4</f>
        <v>97440</v>
      </c>
      <c r="W869">
        <f>Tabla1_2[[#This Row],[Seguridad social]]/2</f>
        <v>48720</v>
      </c>
      <c r="X869">
        <f>Tabla1_2[[#This Row],[Seguridad social]]-Tabla1_2[[#This Row],[salud 4%]]</f>
        <v>48720</v>
      </c>
      <c r="Y869">
        <f>Tabla1_2[[#This Row],[Base Minima]]/30*4</f>
        <v>154666.66666666666</v>
      </c>
      <c r="Z869">
        <f>Tabla1_2[[#This Row],[Fondo de Empleados]]+Tabla1_2[[#This Row],[Seguridad social]]</f>
        <v>252106.66666666666</v>
      </c>
      <c r="AA869">
        <f>Tabla1_2[[#This Row],[SALARIO]]/100*1.4</f>
        <v>16239.999999999998</v>
      </c>
      <c r="AB869">
        <f>Tabla1_2[[#This Row],[Base Minima]]/15*1.5</f>
        <v>116000</v>
      </c>
      <c r="AC869">
        <v>0</v>
      </c>
      <c r="AD869">
        <v>0</v>
      </c>
      <c r="AE869">
        <f>Tabla1_2[[#This Row],[Salario t]]/100*2</f>
        <v>11600</v>
      </c>
      <c r="AF869">
        <f>Tabla1_2[[#This Row],[Censantias]]/100*5</f>
        <v>580</v>
      </c>
      <c r="AG869">
        <f>Tabla1_2[[#This Row],[SALARIO]]/30*2</f>
        <v>77333.333333333328</v>
      </c>
      <c r="AH869">
        <v>0</v>
      </c>
      <c r="AI869">
        <f>Tabla1_2[[#This Row],[Prima]]+Tabla1_2[[#This Row],[Censantias]]+Tabla1_2[[#This Row],[Base Minima]]+Tabla1_2[[#This Row],[Subsidio de Transporte]]</f>
        <v>1330133.3333333333</v>
      </c>
      <c r="AJ869">
        <f>Tabla1_2[[#This Row],[Pago Neto]]*24</f>
        <v>31923200</v>
      </c>
      <c r="AK869">
        <v>0</v>
      </c>
      <c r="AL869">
        <v>20000</v>
      </c>
      <c r="AM869">
        <v>15</v>
      </c>
    </row>
    <row r="870" spans="1:39" x14ac:dyDescent="0.35">
      <c r="A870" t="s">
        <v>5544</v>
      </c>
      <c r="B870" t="s">
        <v>876</v>
      </c>
      <c r="C870" s="1">
        <v>28810</v>
      </c>
      <c r="D870" t="s">
        <v>2550</v>
      </c>
      <c r="E870" t="s">
        <v>2551</v>
      </c>
      <c r="F870" t="s">
        <v>4544</v>
      </c>
      <c r="G870" t="s">
        <v>3546</v>
      </c>
      <c r="H870" s="1">
        <v>44203.776192129626</v>
      </c>
      <c r="I870" t="s">
        <v>3672</v>
      </c>
      <c r="J870">
        <v>1160000</v>
      </c>
      <c r="K870">
        <v>15</v>
      </c>
      <c r="L870">
        <f>Tabla1_2[[#This Row],[SALARIO]]/30*Tabla1_2[[#This Row],[Dias Liquidados]]</f>
        <v>580000</v>
      </c>
      <c r="M870">
        <f>Tabla1_2[[#This Row],[SALARIO]]/100*14/2</f>
        <v>81200</v>
      </c>
      <c r="N870">
        <v>2</v>
      </c>
      <c r="O870">
        <f>Tabla1_2[[#This Row],[Salario t]]*Tabla1_2[[#This Row],['# de Salarios Minimos]]</f>
        <v>1160000</v>
      </c>
      <c r="P870">
        <f>Tabla1_2[[#This Row],[Salario t]]*12</f>
        <v>6960000</v>
      </c>
      <c r="Q870">
        <v>2</v>
      </c>
      <c r="R870">
        <v>2</v>
      </c>
      <c r="S870">
        <v>50000</v>
      </c>
      <c r="T870">
        <v>250000</v>
      </c>
      <c r="U870">
        <v>5000</v>
      </c>
      <c r="V870">
        <f>Tabla1_2[[#This Row],[SALARIO]]/100*8.4</f>
        <v>97440</v>
      </c>
      <c r="W870">
        <f>Tabla1_2[[#This Row],[Seguridad social]]/2</f>
        <v>48720</v>
      </c>
      <c r="X870">
        <f>Tabla1_2[[#This Row],[Seguridad social]]-Tabla1_2[[#This Row],[salud 4%]]</f>
        <v>48720</v>
      </c>
      <c r="Y870">
        <f>Tabla1_2[[#This Row],[Base Minima]]/30*4</f>
        <v>154666.66666666666</v>
      </c>
      <c r="Z870">
        <f>Tabla1_2[[#This Row],[Fondo de Empleados]]+Tabla1_2[[#This Row],[Seguridad social]]</f>
        <v>252106.66666666666</v>
      </c>
      <c r="AA870">
        <f>Tabla1_2[[#This Row],[SALARIO]]/100*1.4</f>
        <v>16239.999999999998</v>
      </c>
      <c r="AB870">
        <f>Tabla1_2[[#This Row],[Base Minima]]/15*1.5</f>
        <v>116000</v>
      </c>
      <c r="AC870">
        <v>0</v>
      </c>
      <c r="AD870">
        <v>0</v>
      </c>
      <c r="AE870">
        <f>Tabla1_2[[#This Row],[Salario t]]/100*2</f>
        <v>11600</v>
      </c>
      <c r="AF870">
        <f>Tabla1_2[[#This Row],[Censantias]]/100*5</f>
        <v>580</v>
      </c>
      <c r="AG870">
        <f>Tabla1_2[[#This Row],[SALARIO]]/30*2</f>
        <v>77333.333333333328</v>
      </c>
      <c r="AH870">
        <v>0</v>
      </c>
      <c r="AI870">
        <f>Tabla1_2[[#This Row],[Prima]]+Tabla1_2[[#This Row],[Censantias]]+Tabla1_2[[#This Row],[Base Minima]]+Tabla1_2[[#This Row],[Subsidio de Transporte]]</f>
        <v>1330133.3333333333</v>
      </c>
      <c r="AJ870">
        <f>Tabla1_2[[#This Row],[Pago Neto]]*24</f>
        <v>31923200</v>
      </c>
      <c r="AK870">
        <v>0</v>
      </c>
      <c r="AL870">
        <v>20000</v>
      </c>
      <c r="AM870">
        <v>15</v>
      </c>
    </row>
    <row r="871" spans="1:39" x14ac:dyDescent="0.35">
      <c r="A871" t="s">
        <v>5545</v>
      </c>
      <c r="B871" t="s">
        <v>877</v>
      </c>
      <c r="C871" s="1">
        <v>30698</v>
      </c>
      <c r="D871" t="s">
        <v>2552</v>
      </c>
      <c r="E871" t="s">
        <v>2553</v>
      </c>
      <c r="F871" t="s">
        <v>4545</v>
      </c>
      <c r="G871" t="s">
        <v>3547</v>
      </c>
      <c r="H871" s="1">
        <v>44228.238287037035</v>
      </c>
      <c r="I871" t="s">
        <v>3671</v>
      </c>
      <c r="J871">
        <v>1160000</v>
      </c>
      <c r="K871">
        <v>15</v>
      </c>
      <c r="L871">
        <f>Tabla1_2[[#This Row],[SALARIO]]/30*Tabla1_2[[#This Row],[Dias Liquidados]]</f>
        <v>580000</v>
      </c>
      <c r="M871">
        <f>Tabla1_2[[#This Row],[SALARIO]]/100*14/2</f>
        <v>81200</v>
      </c>
      <c r="N871">
        <v>4</v>
      </c>
      <c r="O871">
        <f>Tabla1_2[[#This Row],[Salario t]]*Tabla1_2[[#This Row],['# de Salarios Minimos]]</f>
        <v>2320000</v>
      </c>
      <c r="P871">
        <f>Tabla1_2[[#This Row],[Salario t]]*12</f>
        <v>6960000</v>
      </c>
      <c r="Q871">
        <v>2</v>
      </c>
      <c r="R871">
        <v>2</v>
      </c>
      <c r="S871">
        <v>50000</v>
      </c>
      <c r="T871">
        <v>250000</v>
      </c>
      <c r="U871">
        <v>5000</v>
      </c>
      <c r="V871">
        <f>Tabla1_2[[#This Row],[SALARIO]]/100*8.4</f>
        <v>97440</v>
      </c>
      <c r="W871">
        <f>Tabla1_2[[#This Row],[Seguridad social]]/2</f>
        <v>48720</v>
      </c>
      <c r="X871">
        <f>Tabla1_2[[#This Row],[Seguridad social]]-Tabla1_2[[#This Row],[salud 4%]]</f>
        <v>48720</v>
      </c>
      <c r="Y871">
        <f>Tabla1_2[[#This Row],[Base Minima]]/30*4</f>
        <v>309333.33333333331</v>
      </c>
      <c r="Z871">
        <f>Tabla1_2[[#This Row],[Fondo de Empleados]]+Tabla1_2[[#This Row],[Seguridad social]]</f>
        <v>406773.33333333331</v>
      </c>
      <c r="AA871">
        <f>Tabla1_2[[#This Row],[SALARIO]]/100*1.4</f>
        <v>16239.999999999998</v>
      </c>
      <c r="AB871">
        <f>Tabla1_2[[#This Row],[Base Minima]]/15*1.5</f>
        <v>232000</v>
      </c>
      <c r="AC871">
        <v>0</v>
      </c>
      <c r="AD871">
        <v>0</v>
      </c>
      <c r="AE871">
        <f>Tabla1_2[[#This Row],[Salario t]]/100*2</f>
        <v>11600</v>
      </c>
      <c r="AF871">
        <f>Tabla1_2[[#This Row],[Censantias]]/100*5</f>
        <v>580</v>
      </c>
      <c r="AG871">
        <f>Tabla1_2[[#This Row],[SALARIO]]/30*2</f>
        <v>77333.333333333328</v>
      </c>
      <c r="AH871">
        <v>0</v>
      </c>
      <c r="AI871">
        <f>Tabla1_2[[#This Row],[Prima]]+Tabla1_2[[#This Row],[Censantias]]+Tabla1_2[[#This Row],[Base Minima]]+Tabla1_2[[#This Row],[Subsidio de Transporte]]</f>
        <v>2490133.3333333335</v>
      </c>
      <c r="AJ871">
        <f>Tabla1_2[[#This Row],[Pago Neto]]*24</f>
        <v>59763200</v>
      </c>
      <c r="AK871">
        <v>0</v>
      </c>
      <c r="AL871">
        <v>20000</v>
      </c>
      <c r="AM871">
        <v>15</v>
      </c>
    </row>
    <row r="872" spans="1:39" x14ac:dyDescent="0.35">
      <c r="A872" t="s">
        <v>5546</v>
      </c>
      <c r="B872" t="s">
        <v>878</v>
      </c>
      <c r="C872" s="1">
        <v>35635</v>
      </c>
      <c r="D872" t="s">
        <v>2554</v>
      </c>
      <c r="E872" t="s">
        <v>2555</v>
      </c>
      <c r="F872" t="s">
        <v>4546</v>
      </c>
      <c r="G872" t="s">
        <v>3548</v>
      </c>
      <c r="H872" s="1">
        <v>44215.409907407404</v>
      </c>
      <c r="I872" t="s">
        <v>3674</v>
      </c>
      <c r="J872">
        <v>1160000</v>
      </c>
      <c r="K872">
        <v>15</v>
      </c>
      <c r="L872">
        <f>Tabla1_2[[#This Row],[SALARIO]]/30*Tabla1_2[[#This Row],[Dias Liquidados]]</f>
        <v>580000</v>
      </c>
      <c r="M872">
        <f>Tabla1_2[[#This Row],[SALARIO]]/100*14/2</f>
        <v>81200</v>
      </c>
      <c r="N872">
        <v>4</v>
      </c>
      <c r="O872">
        <f>Tabla1_2[[#This Row],[Salario t]]*Tabla1_2[[#This Row],['# de Salarios Minimos]]</f>
        <v>2320000</v>
      </c>
      <c r="P872">
        <f>Tabla1_2[[#This Row],[Salario t]]*12</f>
        <v>6960000</v>
      </c>
      <c r="Q872">
        <v>2</v>
      </c>
      <c r="R872">
        <v>2</v>
      </c>
      <c r="S872">
        <v>50000</v>
      </c>
      <c r="T872">
        <v>250000</v>
      </c>
      <c r="U872">
        <v>5000</v>
      </c>
      <c r="V872">
        <f>Tabla1_2[[#This Row],[SALARIO]]/100*8.4</f>
        <v>97440</v>
      </c>
      <c r="W872">
        <f>Tabla1_2[[#This Row],[Seguridad social]]/2</f>
        <v>48720</v>
      </c>
      <c r="X872">
        <f>Tabla1_2[[#This Row],[Seguridad social]]-Tabla1_2[[#This Row],[salud 4%]]</f>
        <v>48720</v>
      </c>
      <c r="Y872">
        <f>Tabla1_2[[#This Row],[Base Minima]]/30*4</f>
        <v>309333.33333333331</v>
      </c>
      <c r="Z872">
        <f>Tabla1_2[[#This Row],[Fondo de Empleados]]+Tabla1_2[[#This Row],[Seguridad social]]</f>
        <v>406773.33333333331</v>
      </c>
      <c r="AA872">
        <f>Tabla1_2[[#This Row],[SALARIO]]/100*1.4</f>
        <v>16239.999999999998</v>
      </c>
      <c r="AB872">
        <f>Tabla1_2[[#This Row],[Base Minima]]/15*1.5</f>
        <v>232000</v>
      </c>
      <c r="AC872">
        <v>0</v>
      </c>
      <c r="AD872">
        <v>0</v>
      </c>
      <c r="AE872">
        <f>Tabla1_2[[#This Row],[Salario t]]/100*2</f>
        <v>11600</v>
      </c>
      <c r="AF872">
        <f>Tabla1_2[[#This Row],[Censantias]]/100*5</f>
        <v>580</v>
      </c>
      <c r="AG872">
        <f>Tabla1_2[[#This Row],[SALARIO]]/30*2</f>
        <v>77333.333333333328</v>
      </c>
      <c r="AH872">
        <v>0</v>
      </c>
      <c r="AI872">
        <f>Tabla1_2[[#This Row],[Prima]]+Tabla1_2[[#This Row],[Censantias]]+Tabla1_2[[#This Row],[Base Minima]]+Tabla1_2[[#This Row],[Subsidio de Transporte]]</f>
        <v>2490133.3333333335</v>
      </c>
      <c r="AJ872">
        <f>Tabla1_2[[#This Row],[Pago Neto]]*24</f>
        <v>59763200</v>
      </c>
      <c r="AK872">
        <v>0</v>
      </c>
      <c r="AL872">
        <v>20000</v>
      </c>
      <c r="AM872">
        <v>15</v>
      </c>
    </row>
    <row r="873" spans="1:39" x14ac:dyDescent="0.35">
      <c r="A873" t="s">
        <v>5547</v>
      </c>
      <c r="B873" t="s">
        <v>879</v>
      </c>
      <c r="C873" s="1">
        <v>26486</v>
      </c>
      <c r="D873" t="s">
        <v>2556</v>
      </c>
      <c r="E873" t="s">
        <v>2557</v>
      </c>
      <c r="F873" t="s">
        <v>4547</v>
      </c>
      <c r="G873" t="s">
        <v>3549</v>
      </c>
      <c r="H873" s="1">
        <v>38909.113298611112</v>
      </c>
      <c r="I873" t="s">
        <v>3675</v>
      </c>
      <c r="J873">
        <v>1160000</v>
      </c>
      <c r="K873">
        <v>15</v>
      </c>
      <c r="L873">
        <f>Tabla1_2[[#This Row],[SALARIO]]/30*Tabla1_2[[#This Row],[Dias Liquidados]]</f>
        <v>580000</v>
      </c>
      <c r="M873">
        <f>Tabla1_2[[#This Row],[SALARIO]]/100*14/2</f>
        <v>81200</v>
      </c>
      <c r="N873">
        <v>4</v>
      </c>
      <c r="O873">
        <f>Tabla1_2[[#This Row],[Salario t]]*Tabla1_2[[#This Row],['# de Salarios Minimos]]</f>
        <v>2320000</v>
      </c>
      <c r="P873">
        <f>Tabla1_2[[#This Row],[Salario t]]*12</f>
        <v>6960000</v>
      </c>
      <c r="Q873">
        <v>2</v>
      </c>
      <c r="R873">
        <v>2</v>
      </c>
      <c r="S873">
        <v>50000</v>
      </c>
      <c r="T873">
        <v>250000</v>
      </c>
      <c r="U873">
        <v>5000</v>
      </c>
      <c r="V873">
        <f>Tabla1_2[[#This Row],[SALARIO]]/100*8.4</f>
        <v>97440</v>
      </c>
      <c r="W873">
        <f>Tabla1_2[[#This Row],[Seguridad social]]/2</f>
        <v>48720</v>
      </c>
      <c r="X873">
        <f>Tabla1_2[[#This Row],[Seguridad social]]-Tabla1_2[[#This Row],[salud 4%]]</f>
        <v>48720</v>
      </c>
      <c r="Y873">
        <f>Tabla1_2[[#This Row],[Base Minima]]/30*4</f>
        <v>309333.33333333331</v>
      </c>
      <c r="Z873">
        <f>Tabla1_2[[#This Row],[Fondo de Empleados]]+Tabla1_2[[#This Row],[Seguridad social]]</f>
        <v>406773.33333333331</v>
      </c>
      <c r="AA873">
        <f>Tabla1_2[[#This Row],[SALARIO]]/100*1.4</f>
        <v>16239.999999999998</v>
      </c>
      <c r="AB873">
        <f>Tabla1_2[[#This Row],[Base Minima]]/15*1.5</f>
        <v>232000</v>
      </c>
      <c r="AC873">
        <v>0</v>
      </c>
      <c r="AD873">
        <v>0</v>
      </c>
      <c r="AE873">
        <f>Tabla1_2[[#This Row],[Salario t]]/100*2</f>
        <v>11600</v>
      </c>
      <c r="AF873">
        <f>Tabla1_2[[#This Row],[Censantias]]/100*5</f>
        <v>580</v>
      </c>
      <c r="AG873">
        <f>Tabla1_2[[#This Row],[SALARIO]]/30*2</f>
        <v>77333.333333333328</v>
      </c>
      <c r="AH873">
        <v>0</v>
      </c>
      <c r="AI873">
        <f>Tabla1_2[[#This Row],[Prima]]+Tabla1_2[[#This Row],[Censantias]]+Tabla1_2[[#This Row],[Base Minima]]+Tabla1_2[[#This Row],[Subsidio de Transporte]]</f>
        <v>2490133.3333333335</v>
      </c>
      <c r="AJ873">
        <f>Tabla1_2[[#This Row],[Pago Neto]]*24</f>
        <v>59763200</v>
      </c>
      <c r="AK873">
        <v>0</v>
      </c>
      <c r="AL873">
        <v>20000</v>
      </c>
      <c r="AM873">
        <v>15</v>
      </c>
    </row>
    <row r="874" spans="1:39" x14ac:dyDescent="0.35">
      <c r="A874" t="s">
        <v>5548</v>
      </c>
      <c r="B874" t="s">
        <v>880</v>
      </c>
      <c r="C874" s="1">
        <v>29697</v>
      </c>
      <c r="D874" t="s">
        <v>2558</v>
      </c>
      <c r="E874" t="s">
        <v>2559</v>
      </c>
      <c r="F874" t="s">
        <v>4548</v>
      </c>
      <c r="G874" t="s">
        <v>3550</v>
      </c>
      <c r="H874" s="1">
        <v>41672.752233796295</v>
      </c>
      <c r="I874" t="s">
        <v>3675</v>
      </c>
      <c r="J874">
        <v>1160000</v>
      </c>
      <c r="K874">
        <v>15</v>
      </c>
      <c r="L874">
        <f>Tabla1_2[[#This Row],[SALARIO]]/30*Tabla1_2[[#This Row],[Dias Liquidados]]</f>
        <v>580000</v>
      </c>
      <c r="M874">
        <f>Tabla1_2[[#This Row],[SALARIO]]/100*14/2</f>
        <v>81200</v>
      </c>
      <c r="N874">
        <v>5</v>
      </c>
      <c r="O874">
        <f>Tabla1_2[[#This Row],[Salario t]]*Tabla1_2[[#This Row],['# de Salarios Minimos]]</f>
        <v>2900000</v>
      </c>
      <c r="P874">
        <f>Tabla1_2[[#This Row],[Salario t]]*12</f>
        <v>6960000</v>
      </c>
      <c r="Q874">
        <v>2</v>
      </c>
      <c r="R874">
        <v>2</v>
      </c>
      <c r="S874">
        <v>50000</v>
      </c>
      <c r="T874">
        <v>250000</v>
      </c>
      <c r="U874">
        <v>5000</v>
      </c>
      <c r="V874">
        <f>Tabla1_2[[#This Row],[SALARIO]]/100*8.4</f>
        <v>97440</v>
      </c>
      <c r="W874">
        <f>Tabla1_2[[#This Row],[Seguridad social]]/2</f>
        <v>48720</v>
      </c>
      <c r="X874">
        <f>Tabla1_2[[#This Row],[Seguridad social]]-Tabla1_2[[#This Row],[salud 4%]]</f>
        <v>48720</v>
      </c>
      <c r="Y874">
        <f>Tabla1_2[[#This Row],[Base Minima]]/30*4</f>
        <v>386666.66666666669</v>
      </c>
      <c r="Z874">
        <f>Tabla1_2[[#This Row],[Fondo de Empleados]]+Tabla1_2[[#This Row],[Seguridad social]]</f>
        <v>484106.66666666669</v>
      </c>
      <c r="AA874">
        <f>Tabla1_2[[#This Row],[SALARIO]]/100*1.4</f>
        <v>16239.999999999998</v>
      </c>
      <c r="AB874">
        <f>Tabla1_2[[#This Row],[Base Minima]]/15*1.5</f>
        <v>290000</v>
      </c>
      <c r="AC874">
        <v>0</v>
      </c>
      <c r="AD874">
        <v>0</v>
      </c>
      <c r="AE874">
        <f>Tabla1_2[[#This Row],[Salario t]]/100*2</f>
        <v>11600</v>
      </c>
      <c r="AF874">
        <f>Tabla1_2[[#This Row],[Censantias]]/100*5</f>
        <v>580</v>
      </c>
      <c r="AG874">
        <f>Tabla1_2[[#This Row],[SALARIO]]/30*2</f>
        <v>77333.333333333328</v>
      </c>
      <c r="AH874">
        <v>0</v>
      </c>
      <c r="AI874">
        <f>Tabla1_2[[#This Row],[Prima]]+Tabla1_2[[#This Row],[Censantias]]+Tabla1_2[[#This Row],[Base Minima]]+Tabla1_2[[#This Row],[Subsidio de Transporte]]</f>
        <v>3070133.3333333335</v>
      </c>
      <c r="AJ874">
        <f>Tabla1_2[[#This Row],[Pago Neto]]*24</f>
        <v>73683200</v>
      </c>
      <c r="AK874">
        <v>0</v>
      </c>
      <c r="AL874">
        <v>20000</v>
      </c>
      <c r="AM874">
        <v>15</v>
      </c>
    </row>
    <row r="875" spans="1:39" x14ac:dyDescent="0.35">
      <c r="A875" t="s">
        <v>5549</v>
      </c>
      <c r="B875" t="s">
        <v>881</v>
      </c>
      <c r="C875" s="1">
        <v>35794</v>
      </c>
      <c r="D875" t="s">
        <v>2560</v>
      </c>
      <c r="E875" t="s">
        <v>2561</v>
      </c>
      <c r="F875" t="s">
        <v>4549</v>
      </c>
      <c r="G875" t="s">
        <v>3551</v>
      </c>
      <c r="H875" s="1">
        <v>43587.292291666665</v>
      </c>
      <c r="I875" t="s">
        <v>3673</v>
      </c>
      <c r="J875">
        <v>1160000</v>
      </c>
      <c r="K875">
        <v>15</v>
      </c>
      <c r="L875">
        <f>Tabla1_2[[#This Row],[SALARIO]]/30*Tabla1_2[[#This Row],[Dias Liquidados]]</f>
        <v>580000</v>
      </c>
      <c r="M875">
        <f>Tabla1_2[[#This Row],[SALARIO]]/100*14/2</f>
        <v>81200</v>
      </c>
      <c r="N875">
        <v>5</v>
      </c>
      <c r="O875">
        <f>Tabla1_2[[#This Row],[Salario t]]*Tabla1_2[[#This Row],['# de Salarios Minimos]]</f>
        <v>2900000</v>
      </c>
      <c r="P875">
        <f>Tabla1_2[[#This Row],[Salario t]]*12</f>
        <v>6960000</v>
      </c>
      <c r="Q875">
        <v>2</v>
      </c>
      <c r="R875">
        <v>2</v>
      </c>
      <c r="S875">
        <v>50000</v>
      </c>
      <c r="T875">
        <v>250000</v>
      </c>
      <c r="U875">
        <v>5000</v>
      </c>
      <c r="V875">
        <f>Tabla1_2[[#This Row],[SALARIO]]/100*8.4</f>
        <v>97440</v>
      </c>
      <c r="W875">
        <f>Tabla1_2[[#This Row],[Seguridad social]]/2</f>
        <v>48720</v>
      </c>
      <c r="X875">
        <f>Tabla1_2[[#This Row],[Seguridad social]]-Tabla1_2[[#This Row],[salud 4%]]</f>
        <v>48720</v>
      </c>
      <c r="Y875">
        <f>Tabla1_2[[#This Row],[Base Minima]]/30*4</f>
        <v>386666.66666666669</v>
      </c>
      <c r="Z875">
        <f>Tabla1_2[[#This Row],[Fondo de Empleados]]+Tabla1_2[[#This Row],[Seguridad social]]</f>
        <v>484106.66666666669</v>
      </c>
      <c r="AA875">
        <f>Tabla1_2[[#This Row],[SALARIO]]/100*1.4</f>
        <v>16239.999999999998</v>
      </c>
      <c r="AB875">
        <f>Tabla1_2[[#This Row],[Base Minima]]/15*1.5</f>
        <v>290000</v>
      </c>
      <c r="AC875">
        <v>0</v>
      </c>
      <c r="AD875">
        <v>0</v>
      </c>
      <c r="AE875">
        <f>Tabla1_2[[#This Row],[Salario t]]/100*2</f>
        <v>11600</v>
      </c>
      <c r="AF875">
        <f>Tabla1_2[[#This Row],[Censantias]]/100*5</f>
        <v>580</v>
      </c>
      <c r="AG875">
        <f>Tabla1_2[[#This Row],[SALARIO]]/30*2</f>
        <v>77333.333333333328</v>
      </c>
      <c r="AH875">
        <v>0</v>
      </c>
      <c r="AI875">
        <f>Tabla1_2[[#This Row],[Prima]]+Tabla1_2[[#This Row],[Censantias]]+Tabla1_2[[#This Row],[Base Minima]]+Tabla1_2[[#This Row],[Subsidio de Transporte]]</f>
        <v>3070133.3333333335</v>
      </c>
      <c r="AJ875">
        <f>Tabla1_2[[#This Row],[Pago Neto]]*24</f>
        <v>73683200</v>
      </c>
      <c r="AK875">
        <v>0</v>
      </c>
      <c r="AL875">
        <v>20000</v>
      </c>
      <c r="AM875">
        <v>15</v>
      </c>
    </row>
    <row r="876" spans="1:39" x14ac:dyDescent="0.35">
      <c r="A876" t="s">
        <v>5550</v>
      </c>
      <c r="B876" t="s">
        <v>882</v>
      </c>
      <c r="C876" s="1">
        <v>33486</v>
      </c>
      <c r="D876" t="s">
        <v>2562</v>
      </c>
      <c r="E876" t="s">
        <v>2563</v>
      </c>
      <c r="F876" t="s">
        <v>4550</v>
      </c>
      <c r="G876" t="s">
        <v>3552</v>
      </c>
      <c r="H876" s="1">
        <v>42264.55914351852</v>
      </c>
      <c r="I876" t="s">
        <v>3672</v>
      </c>
      <c r="J876">
        <v>1160000</v>
      </c>
      <c r="K876">
        <v>15</v>
      </c>
      <c r="L876">
        <f>Tabla1_2[[#This Row],[SALARIO]]/30*Tabla1_2[[#This Row],[Dias Liquidados]]</f>
        <v>580000</v>
      </c>
      <c r="M876">
        <f>Tabla1_2[[#This Row],[SALARIO]]/100*14/2</f>
        <v>81200</v>
      </c>
      <c r="N876">
        <v>6</v>
      </c>
      <c r="O876">
        <f>Tabla1_2[[#This Row],[Salario t]]*Tabla1_2[[#This Row],['# de Salarios Minimos]]</f>
        <v>3480000</v>
      </c>
      <c r="P876">
        <f>Tabla1_2[[#This Row],[Salario t]]*12</f>
        <v>6960000</v>
      </c>
      <c r="Q876">
        <v>2</v>
      </c>
      <c r="R876">
        <v>2</v>
      </c>
      <c r="S876">
        <v>50000</v>
      </c>
      <c r="T876">
        <v>250000</v>
      </c>
      <c r="U876">
        <v>5000</v>
      </c>
      <c r="V876">
        <f>Tabla1_2[[#This Row],[SALARIO]]/100*8.4</f>
        <v>97440</v>
      </c>
      <c r="W876">
        <f>Tabla1_2[[#This Row],[Seguridad social]]/2</f>
        <v>48720</v>
      </c>
      <c r="X876">
        <f>Tabla1_2[[#This Row],[Seguridad social]]-Tabla1_2[[#This Row],[salud 4%]]</f>
        <v>48720</v>
      </c>
      <c r="Y876">
        <f>Tabla1_2[[#This Row],[Base Minima]]/30*4</f>
        <v>464000</v>
      </c>
      <c r="Z876">
        <f>Tabla1_2[[#This Row],[Fondo de Empleados]]+Tabla1_2[[#This Row],[Seguridad social]]</f>
        <v>561440</v>
      </c>
      <c r="AA876">
        <f>Tabla1_2[[#This Row],[SALARIO]]/100*1.4</f>
        <v>16239.999999999998</v>
      </c>
      <c r="AB876">
        <f>Tabla1_2[[#This Row],[Base Minima]]/15*1.5</f>
        <v>348000</v>
      </c>
      <c r="AC876">
        <v>0</v>
      </c>
      <c r="AD876">
        <v>0</v>
      </c>
      <c r="AE876">
        <f>Tabla1_2[[#This Row],[Salario t]]/100*2</f>
        <v>11600</v>
      </c>
      <c r="AF876">
        <f>Tabla1_2[[#This Row],[Censantias]]/100*5</f>
        <v>580</v>
      </c>
      <c r="AG876">
        <f>Tabla1_2[[#This Row],[SALARIO]]/30*2</f>
        <v>77333.333333333328</v>
      </c>
      <c r="AH876">
        <v>0</v>
      </c>
      <c r="AI876">
        <f>Tabla1_2[[#This Row],[Prima]]+Tabla1_2[[#This Row],[Censantias]]+Tabla1_2[[#This Row],[Base Minima]]+Tabla1_2[[#This Row],[Subsidio de Transporte]]</f>
        <v>3650133.3333333335</v>
      </c>
      <c r="AJ876">
        <f>Tabla1_2[[#This Row],[Pago Neto]]*24</f>
        <v>87603200</v>
      </c>
      <c r="AK876">
        <v>0</v>
      </c>
      <c r="AL876">
        <v>20000</v>
      </c>
      <c r="AM876">
        <v>15</v>
      </c>
    </row>
    <row r="877" spans="1:39" x14ac:dyDescent="0.35">
      <c r="A877" t="s">
        <v>5551</v>
      </c>
      <c r="B877" t="s">
        <v>883</v>
      </c>
      <c r="C877" s="1">
        <v>26704</v>
      </c>
      <c r="D877" t="s">
        <v>2564</v>
      </c>
      <c r="E877" t="s">
        <v>2565</v>
      </c>
      <c r="F877" t="s">
        <v>4551</v>
      </c>
      <c r="G877" t="s">
        <v>3553</v>
      </c>
      <c r="H877" s="1">
        <v>42577.288530092592</v>
      </c>
      <c r="I877" t="s">
        <v>3674</v>
      </c>
      <c r="J877">
        <v>1160000</v>
      </c>
      <c r="K877">
        <v>15</v>
      </c>
      <c r="L877">
        <f>Tabla1_2[[#This Row],[SALARIO]]/30*Tabla1_2[[#This Row],[Dias Liquidados]]</f>
        <v>580000</v>
      </c>
      <c r="M877">
        <f>Tabla1_2[[#This Row],[SALARIO]]/100*14/2</f>
        <v>81200</v>
      </c>
      <c r="N877">
        <v>6</v>
      </c>
      <c r="O877">
        <f>Tabla1_2[[#This Row],[Salario t]]*Tabla1_2[[#This Row],['# de Salarios Minimos]]</f>
        <v>3480000</v>
      </c>
      <c r="P877">
        <f>Tabla1_2[[#This Row],[Salario t]]*12</f>
        <v>6960000</v>
      </c>
      <c r="Q877">
        <v>2</v>
      </c>
      <c r="R877">
        <v>2</v>
      </c>
      <c r="S877">
        <v>50000</v>
      </c>
      <c r="T877">
        <v>250000</v>
      </c>
      <c r="U877">
        <v>5000</v>
      </c>
      <c r="V877">
        <f>Tabla1_2[[#This Row],[SALARIO]]/100*8.4</f>
        <v>97440</v>
      </c>
      <c r="W877">
        <f>Tabla1_2[[#This Row],[Seguridad social]]/2</f>
        <v>48720</v>
      </c>
      <c r="X877">
        <f>Tabla1_2[[#This Row],[Seguridad social]]-Tabla1_2[[#This Row],[salud 4%]]</f>
        <v>48720</v>
      </c>
      <c r="Y877">
        <f>Tabla1_2[[#This Row],[Base Minima]]/30*4</f>
        <v>464000</v>
      </c>
      <c r="Z877">
        <f>Tabla1_2[[#This Row],[Fondo de Empleados]]+Tabla1_2[[#This Row],[Seguridad social]]</f>
        <v>561440</v>
      </c>
      <c r="AA877">
        <f>Tabla1_2[[#This Row],[SALARIO]]/100*1.4</f>
        <v>16239.999999999998</v>
      </c>
      <c r="AB877">
        <f>Tabla1_2[[#This Row],[Base Minima]]/15*1.5</f>
        <v>348000</v>
      </c>
      <c r="AC877">
        <v>0</v>
      </c>
      <c r="AD877">
        <v>0</v>
      </c>
      <c r="AE877">
        <f>Tabla1_2[[#This Row],[Salario t]]/100*2</f>
        <v>11600</v>
      </c>
      <c r="AF877">
        <f>Tabla1_2[[#This Row],[Censantias]]/100*5</f>
        <v>580</v>
      </c>
      <c r="AG877">
        <f>Tabla1_2[[#This Row],[SALARIO]]/30*2</f>
        <v>77333.333333333328</v>
      </c>
      <c r="AH877">
        <v>0</v>
      </c>
      <c r="AI877">
        <f>Tabla1_2[[#This Row],[Prima]]+Tabla1_2[[#This Row],[Censantias]]+Tabla1_2[[#This Row],[Base Minima]]+Tabla1_2[[#This Row],[Subsidio de Transporte]]</f>
        <v>3650133.3333333335</v>
      </c>
      <c r="AJ877">
        <f>Tabla1_2[[#This Row],[Pago Neto]]*24</f>
        <v>87603200</v>
      </c>
      <c r="AK877">
        <v>0</v>
      </c>
      <c r="AL877">
        <v>20000</v>
      </c>
      <c r="AM877">
        <v>15</v>
      </c>
    </row>
    <row r="878" spans="1:39" x14ac:dyDescent="0.35">
      <c r="A878" t="s">
        <v>5552</v>
      </c>
      <c r="B878" t="s">
        <v>884</v>
      </c>
      <c r="C878" s="1">
        <v>35588</v>
      </c>
      <c r="D878" t="s">
        <v>2566</v>
      </c>
      <c r="E878" t="s">
        <v>2567</v>
      </c>
      <c r="F878" t="s">
        <v>4552</v>
      </c>
      <c r="G878" t="s">
        <v>3554</v>
      </c>
      <c r="H878" s="1">
        <v>40137.060636574075</v>
      </c>
      <c r="I878" t="s">
        <v>3674</v>
      </c>
      <c r="J878">
        <v>1160000</v>
      </c>
      <c r="K878">
        <v>15</v>
      </c>
      <c r="L878">
        <f>Tabla1_2[[#This Row],[SALARIO]]/30*Tabla1_2[[#This Row],[Dias Liquidados]]</f>
        <v>580000</v>
      </c>
      <c r="M878">
        <f>Tabla1_2[[#This Row],[SALARIO]]/100*14/2</f>
        <v>81200</v>
      </c>
      <c r="N878">
        <v>4</v>
      </c>
      <c r="O878">
        <f>Tabla1_2[[#This Row],[Salario t]]*Tabla1_2[[#This Row],['# de Salarios Minimos]]</f>
        <v>2320000</v>
      </c>
      <c r="P878">
        <f>Tabla1_2[[#This Row],[Salario t]]*12</f>
        <v>6960000</v>
      </c>
      <c r="Q878">
        <v>2</v>
      </c>
      <c r="R878">
        <v>2</v>
      </c>
      <c r="S878">
        <v>50000</v>
      </c>
      <c r="T878">
        <v>250000</v>
      </c>
      <c r="U878">
        <v>5000</v>
      </c>
      <c r="V878">
        <f>Tabla1_2[[#This Row],[SALARIO]]/100*8.4</f>
        <v>97440</v>
      </c>
      <c r="W878">
        <f>Tabla1_2[[#This Row],[Seguridad social]]/2</f>
        <v>48720</v>
      </c>
      <c r="X878">
        <f>Tabla1_2[[#This Row],[Seguridad social]]-Tabla1_2[[#This Row],[salud 4%]]</f>
        <v>48720</v>
      </c>
      <c r="Y878">
        <f>Tabla1_2[[#This Row],[Base Minima]]/30*4</f>
        <v>309333.33333333331</v>
      </c>
      <c r="Z878">
        <f>Tabla1_2[[#This Row],[Fondo de Empleados]]+Tabla1_2[[#This Row],[Seguridad social]]</f>
        <v>406773.33333333331</v>
      </c>
      <c r="AA878">
        <f>Tabla1_2[[#This Row],[SALARIO]]/100*1.4</f>
        <v>16239.999999999998</v>
      </c>
      <c r="AB878">
        <f>Tabla1_2[[#This Row],[Base Minima]]/15*1.5</f>
        <v>232000</v>
      </c>
      <c r="AC878">
        <v>0</v>
      </c>
      <c r="AD878">
        <v>0</v>
      </c>
      <c r="AE878">
        <f>Tabla1_2[[#This Row],[Salario t]]/100*2</f>
        <v>11600</v>
      </c>
      <c r="AF878">
        <f>Tabla1_2[[#This Row],[Censantias]]/100*5</f>
        <v>580</v>
      </c>
      <c r="AG878">
        <f>Tabla1_2[[#This Row],[SALARIO]]/30*2</f>
        <v>77333.333333333328</v>
      </c>
      <c r="AH878">
        <v>0</v>
      </c>
      <c r="AI878">
        <f>Tabla1_2[[#This Row],[Prima]]+Tabla1_2[[#This Row],[Censantias]]+Tabla1_2[[#This Row],[Base Minima]]+Tabla1_2[[#This Row],[Subsidio de Transporte]]</f>
        <v>2490133.3333333335</v>
      </c>
      <c r="AJ878">
        <f>Tabla1_2[[#This Row],[Pago Neto]]*24</f>
        <v>59763200</v>
      </c>
      <c r="AK878">
        <v>0</v>
      </c>
      <c r="AL878">
        <v>20000</v>
      </c>
      <c r="AM878">
        <v>15</v>
      </c>
    </row>
    <row r="879" spans="1:39" x14ac:dyDescent="0.35">
      <c r="A879" t="s">
        <v>5553</v>
      </c>
      <c r="B879" t="s">
        <v>885</v>
      </c>
      <c r="C879" s="1">
        <v>26673</v>
      </c>
      <c r="D879" t="s">
        <v>2568</v>
      </c>
      <c r="E879" t="s">
        <v>2569</v>
      </c>
      <c r="F879" t="s">
        <v>4553</v>
      </c>
      <c r="G879" t="s">
        <v>3555</v>
      </c>
      <c r="H879" s="1">
        <v>42939.357453703706</v>
      </c>
      <c r="I879" t="s">
        <v>3674</v>
      </c>
      <c r="J879">
        <v>1160000</v>
      </c>
      <c r="K879">
        <v>15</v>
      </c>
      <c r="L879">
        <f>Tabla1_2[[#This Row],[SALARIO]]/30*Tabla1_2[[#This Row],[Dias Liquidados]]</f>
        <v>580000</v>
      </c>
      <c r="M879">
        <f>Tabla1_2[[#This Row],[SALARIO]]/100*14/2</f>
        <v>81200</v>
      </c>
      <c r="N879">
        <v>4</v>
      </c>
      <c r="O879">
        <f>Tabla1_2[[#This Row],[Salario t]]*Tabla1_2[[#This Row],['# de Salarios Minimos]]</f>
        <v>2320000</v>
      </c>
      <c r="P879">
        <f>Tabla1_2[[#This Row],[Salario t]]*12</f>
        <v>6960000</v>
      </c>
      <c r="Q879">
        <v>2</v>
      </c>
      <c r="R879">
        <v>2</v>
      </c>
      <c r="S879">
        <v>50000</v>
      </c>
      <c r="T879">
        <v>250000</v>
      </c>
      <c r="U879">
        <v>5000</v>
      </c>
      <c r="V879">
        <f>Tabla1_2[[#This Row],[SALARIO]]/100*8.4</f>
        <v>97440</v>
      </c>
      <c r="W879">
        <f>Tabla1_2[[#This Row],[Seguridad social]]/2</f>
        <v>48720</v>
      </c>
      <c r="X879">
        <f>Tabla1_2[[#This Row],[Seguridad social]]-Tabla1_2[[#This Row],[salud 4%]]</f>
        <v>48720</v>
      </c>
      <c r="Y879">
        <f>Tabla1_2[[#This Row],[Base Minima]]/30*4</f>
        <v>309333.33333333331</v>
      </c>
      <c r="Z879">
        <f>Tabla1_2[[#This Row],[Fondo de Empleados]]+Tabla1_2[[#This Row],[Seguridad social]]</f>
        <v>406773.33333333331</v>
      </c>
      <c r="AA879">
        <f>Tabla1_2[[#This Row],[SALARIO]]/100*1.4</f>
        <v>16239.999999999998</v>
      </c>
      <c r="AB879">
        <f>Tabla1_2[[#This Row],[Base Minima]]/15*1.5</f>
        <v>232000</v>
      </c>
      <c r="AC879">
        <v>0</v>
      </c>
      <c r="AD879">
        <v>0</v>
      </c>
      <c r="AE879">
        <f>Tabla1_2[[#This Row],[Salario t]]/100*2</f>
        <v>11600</v>
      </c>
      <c r="AF879">
        <f>Tabla1_2[[#This Row],[Censantias]]/100*5</f>
        <v>580</v>
      </c>
      <c r="AG879">
        <f>Tabla1_2[[#This Row],[SALARIO]]/30*2</f>
        <v>77333.333333333328</v>
      </c>
      <c r="AH879">
        <v>0</v>
      </c>
      <c r="AI879">
        <f>Tabla1_2[[#This Row],[Prima]]+Tabla1_2[[#This Row],[Censantias]]+Tabla1_2[[#This Row],[Base Minima]]+Tabla1_2[[#This Row],[Subsidio de Transporte]]</f>
        <v>2490133.3333333335</v>
      </c>
      <c r="AJ879">
        <f>Tabla1_2[[#This Row],[Pago Neto]]*24</f>
        <v>59763200</v>
      </c>
      <c r="AK879">
        <v>0</v>
      </c>
      <c r="AL879">
        <v>20000</v>
      </c>
      <c r="AM879">
        <v>15</v>
      </c>
    </row>
    <row r="880" spans="1:39" x14ac:dyDescent="0.35">
      <c r="A880" t="s">
        <v>5554</v>
      </c>
      <c r="B880" t="s">
        <v>886</v>
      </c>
      <c r="C880" s="1">
        <v>31703</v>
      </c>
      <c r="D880" t="s">
        <v>2570</v>
      </c>
      <c r="E880" t="s">
        <v>2571</v>
      </c>
      <c r="F880" t="s">
        <v>4554</v>
      </c>
      <c r="G880" t="s">
        <v>3556</v>
      </c>
      <c r="H880" s="1">
        <v>41467.030057870368</v>
      </c>
      <c r="I880" t="s">
        <v>3675</v>
      </c>
      <c r="J880">
        <v>1160000</v>
      </c>
      <c r="K880">
        <v>15</v>
      </c>
      <c r="L880">
        <f>Tabla1_2[[#This Row],[SALARIO]]/30*Tabla1_2[[#This Row],[Dias Liquidados]]</f>
        <v>580000</v>
      </c>
      <c r="M880">
        <f>Tabla1_2[[#This Row],[SALARIO]]/100*14/2</f>
        <v>81200</v>
      </c>
      <c r="N880">
        <v>5</v>
      </c>
      <c r="O880">
        <f>Tabla1_2[[#This Row],[Salario t]]*Tabla1_2[[#This Row],['# de Salarios Minimos]]</f>
        <v>2900000</v>
      </c>
      <c r="P880">
        <f>Tabla1_2[[#This Row],[Salario t]]*12</f>
        <v>6960000</v>
      </c>
      <c r="Q880">
        <v>2</v>
      </c>
      <c r="R880">
        <v>2</v>
      </c>
      <c r="S880">
        <v>50000</v>
      </c>
      <c r="T880">
        <v>250000</v>
      </c>
      <c r="U880">
        <v>5000</v>
      </c>
      <c r="V880">
        <f>Tabla1_2[[#This Row],[SALARIO]]/100*8.4</f>
        <v>97440</v>
      </c>
      <c r="W880">
        <f>Tabla1_2[[#This Row],[Seguridad social]]/2</f>
        <v>48720</v>
      </c>
      <c r="X880">
        <f>Tabla1_2[[#This Row],[Seguridad social]]-Tabla1_2[[#This Row],[salud 4%]]</f>
        <v>48720</v>
      </c>
      <c r="Y880">
        <f>Tabla1_2[[#This Row],[Base Minima]]/30*4</f>
        <v>386666.66666666669</v>
      </c>
      <c r="Z880">
        <f>Tabla1_2[[#This Row],[Fondo de Empleados]]+Tabla1_2[[#This Row],[Seguridad social]]</f>
        <v>484106.66666666669</v>
      </c>
      <c r="AA880">
        <f>Tabla1_2[[#This Row],[SALARIO]]/100*1.4</f>
        <v>16239.999999999998</v>
      </c>
      <c r="AB880">
        <f>Tabla1_2[[#This Row],[Base Minima]]/15*1.5</f>
        <v>290000</v>
      </c>
      <c r="AC880">
        <v>0</v>
      </c>
      <c r="AD880">
        <v>0</v>
      </c>
      <c r="AE880">
        <f>Tabla1_2[[#This Row],[Salario t]]/100*2</f>
        <v>11600</v>
      </c>
      <c r="AF880">
        <f>Tabla1_2[[#This Row],[Censantias]]/100*5</f>
        <v>580</v>
      </c>
      <c r="AG880">
        <f>Tabla1_2[[#This Row],[SALARIO]]/30*2</f>
        <v>77333.333333333328</v>
      </c>
      <c r="AH880">
        <v>0</v>
      </c>
      <c r="AI880">
        <f>Tabla1_2[[#This Row],[Prima]]+Tabla1_2[[#This Row],[Censantias]]+Tabla1_2[[#This Row],[Base Minima]]+Tabla1_2[[#This Row],[Subsidio de Transporte]]</f>
        <v>3070133.3333333335</v>
      </c>
      <c r="AJ880">
        <f>Tabla1_2[[#This Row],[Pago Neto]]*24</f>
        <v>73683200</v>
      </c>
      <c r="AK880">
        <v>0</v>
      </c>
      <c r="AL880">
        <v>20000</v>
      </c>
      <c r="AM880">
        <v>15</v>
      </c>
    </row>
    <row r="881" spans="1:39" x14ac:dyDescent="0.35">
      <c r="A881" t="s">
        <v>5555</v>
      </c>
      <c r="B881" t="s">
        <v>887</v>
      </c>
      <c r="C881" s="1">
        <v>29840</v>
      </c>
      <c r="D881" t="s">
        <v>2572</v>
      </c>
      <c r="E881" t="s">
        <v>2573</v>
      </c>
      <c r="F881" t="s">
        <v>4555</v>
      </c>
      <c r="G881" t="s">
        <v>3557</v>
      </c>
      <c r="H881" s="1">
        <v>40478.042071759257</v>
      </c>
      <c r="I881" t="s">
        <v>3674</v>
      </c>
      <c r="J881">
        <v>1160000</v>
      </c>
      <c r="K881">
        <v>15</v>
      </c>
      <c r="L881">
        <f>Tabla1_2[[#This Row],[SALARIO]]/30*Tabla1_2[[#This Row],[Dias Liquidados]]</f>
        <v>580000</v>
      </c>
      <c r="M881">
        <f>Tabla1_2[[#This Row],[SALARIO]]/100*14/2</f>
        <v>81200</v>
      </c>
      <c r="N881">
        <v>5</v>
      </c>
      <c r="O881">
        <f>Tabla1_2[[#This Row],[Salario t]]*Tabla1_2[[#This Row],['# de Salarios Minimos]]</f>
        <v>2900000</v>
      </c>
      <c r="P881">
        <f>Tabla1_2[[#This Row],[Salario t]]*12</f>
        <v>6960000</v>
      </c>
      <c r="Q881">
        <v>2</v>
      </c>
      <c r="R881">
        <v>2</v>
      </c>
      <c r="S881">
        <v>50000</v>
      </c>
      <c r="T881">
        <v>250000</v>
      </c>
      <c r="U881">
        <v>5000</v>
      </c>
      <c r="V881">
        <f>Tabla1_2[[#This Row],[SALARIO]]/100*8.4</f>
        <v>97440</v>
      </c>
      <c r="W881">
        <f>Tabla1_2[[#This Row],[Seguridad social]]/2</f>
        <v>48720</v>
      </c>
      <c r="X881">
        <f>Tabla1_2[[#This Row],[Seguridad social]]-Tabla1_2[[#This Row],[salud 4%]]</f>
        <v>48720</v>
      </c>
      <c r="Y881">
        <f>Tabla1_2[[#This Row],[Base Minima]]/30*4</f>
        <v>386666.66666666669</v>
      </c>
      <c r="Z881">
        <f>Tabla1_2[[#This Row],[Fondo de Empleados]]+Tabla1_2[[#This Row],[Seguridad social]]</f>
        <v>484106.66666666669</v>
      </c>
      <c r="AA881">
        <f>Tabla1_2[[#This Row],[SALARIO]]/100*1.4</f>
        <v>16239.999999999998</v>
      </c>
      <c r="AB881">
        <f>Tabla1_2[[#This Row],[Base Minima]]/15*1.5</f>
        <v>290000</v>
      </c>
      <c r="AC881">
        <v>0</v>
      </c>
      <c r="AD881">
        <v>0</v>
      </c>
      <c r="AE881">
        <f>Tabla1_2[[#This Row],[Salario t]]/100*2</f>
        <v>11600</v>
      </c>
      <c r="AF881">
        <f>Tabla1_2[[#This Row],[Censantias]]/100*5</f>
        <v>580</v>
      </c>
      <c r="AG881">
        <f>Tabla1_2[[#This Row],[SALARIO]]/30*2</f>
        <v>77333.333333333328</v>
      </c>
      <c r="AH881">
        <v>0</v>
      </c>
      <c r="AI881">
        <f>Tabla1_2[[#This Row],[Prima]]+Tabla1_2[[#This Row],[Censantias]]+Tabla1_2[[#This Row],[Base Minima]]+Tabla1_2[[#This Row],[Subsidio de Transporte]]</f>
        <v>3070133.3333333335</v>
      </c>
      <c r="AJ881">
        <f>Tabla1_2[[#This Row],[Pago Neto]]*24</f>
        <v>73683200</v>
      </c>
      <c r="AK881">
        <v>0</v>
      </c>
      <c r="AL881">
        <v>20000</v>
      </c>
      <c r="AM881">
        <v>15</v>
      </c>
    </row>
    <row r="882" spans="1:39" x14ac:dyDescent="0.35">
      <c r="A882" t="s">
        <v>5556</v>
      </c>
      <c r="B882" t="s">
        <v>888</v>
      </c>
      <c r="C882" s="1">
        <v>33102</v>
      </c>
      <c r="D882" t="s">
        <v>2574</v>
      </c>
      <c r="E882" t="s">
        <v>2575</v>
      </c>
      <c r="F882" t="s">
        <v>4556</v>
      </c>
      <c r="G882" t="s">
        <v>3558</v>
      </c>
      <c r="H882" s="1">
        <v>40360.030034722222</v>
      </c>
      <c r="I882" t="s">
        <v>3671</v>
      </c>
      <c r="J882">
        <v>1160000</v>
      </c>
      <c r="K882">
        <v>15</v>
      </c>
      <c r="L882">
        <f>Tabla1_2[[#This Row],[SALARIO]]/30*Tabla1_2[[#This Row],[Dias Liquidados]]</f>
        <v>580000</v>
      </c>
      <c r="M882">
        <f>Tabla1_2[[#This Row],[SALARIO]]/100*14/2</f>
        <v>81200</v>
      </c>
      <c r="N882">
        <v>6</v>
      </c>
      <c r="O882">
        <f>Tabla1_2[[#This Row],[Salario t]]*Tabla1_2[[#This Row],['# de Salarios Minimos]]</f>
        <v>3480000</v>
      </c>
      <c r="P882">
        <f>Tabla1_2[[#This Row],[Salario t]]*12</f>
        <v>6960000</v>
      </c>
      <c r="Q882">
        <v>2</v>
      </c>
      <c r="R882">
        <v>2</v>
      </c>
      <c r="S882">
        <v>50000</v>
      </c>
      <c r="T882">
        <v>250000</v>
      </c>
      <c r="U882">
        <v>5000</v>
      </c>
      <c r="V882">
        <f>Tabla1_2[[#This Row],[SALARIO]]/100*8.4</f>
        <v>97440</v>
      </c>
      <c r="W882">
        <f>Tabla1_2[[#This Row],[Seguridad social]]/2</f>
        <v>48720</v>
      </c>
      <c r="X882">
        <f>Tabla1_2[[#This Row],[Seguridad social]]-Tabla1_2[[#This Row],[salud 4%]]</f>
        <v>48720</v>
      </c>
      <c r="Y882">
        <f>Tabla1_2[[#This Row],[Base Minima]]/30*4</f>
        <v>464000</v>
      </c>
      <c r="Z882">
        <f>Tabla1_2[[#This Row],[Fondo de Empleados]]+Tabla1_2[[#This Row],[Seguridad social]]</f>
        <v>561440</v>
      </c>
      <c r="AA882">
        <f>Tabla1_2[[#This Row],[SALARIO]]/100*1.4</f>
        <v>16239.999999999998</v>
      </c>
      <c r="AB882">
        <f>Tabla1_2[[#This Row],[Base Minima]]/15*1.5</f>
        <v>348000</v>
      </c>
      <c r="AC882">
        <v>0</v>
      </c>
      <c r="AD882">
        <v>0</v>
      </c>
      <c r="AE882">
        <f>Tabla1_2[[#This Row],[Salario t]]/100*2</f>
        <v>11600</v>
      </c>
      <c r="AF882">
        <f>Tabla1_2[[#This Row],[Censantias]]/100*5</f>
        <v>580</v>
      </c>
      <c r="AG882">
        <f>Tabla1_2[[#This Row],[SALARIO]]/30*2</f>
        <v>77333.333333333328</v>
      </c>
      <c r="AH882">
        <v>0</v>
      </c>
      <c r="AI882">
        <f>Tabla1_2[[#This Row],[Prima]]+Tabla1_2[[#This Row],[Censantias]]+Tabla1_2[[#This Row],[Base Minima]]+Tabla1_2[[#This Row],[Subsidio de Transporte]]</f>
        <v>3650133.3333333335</v>
      </c>
      <c r="AJ882">
        <f>Tabla1_2[[#This Row],[Pago Neto]]*24</f>
        <v>87603200</v>
      </c>
      <c r="AK882">
        <v>0</v>
      </c>
      <c r="AL882">
        <v>20000</v>
      </c>
      <c r="AM882">
        <v>15</v>
      </c>
    </row>
    <row r="883" spans="1:39" x14ac:dyDescent="0.35">
      <c r="A883" t="s">
        <v>5557</v>
      </c>
      <c r="B883" t="s">
        <v>889</v>
      </c>
      <c r="C883" s="1">
        <v>32141</v>
      </c>
      <c r="D883" t="s">
        <v>2576</v>
      </c>
      <c r="E883" t="s">
        <v>2389</v>
      </c>
      <c r="F883" t="s">
        <v>4557</v>
      </c>
      <c r="G883" t="s">
        <v>3559</v>
      </c>
      <c r="H883" s="1">
        <v>41120.332476851851</v>
      </c>
      <c r="I883" t="s">
        <v>3671</v>
      </c>
      <c r="J883">
        <v>1160000</v>
      </c>
      <c r="K883">
        <v>15</v>
      </c>
      <c r="L883">
        <f>Tabla1_2[[#This Row],[SALARIO]]/30*Tabla1_2[[#This Row],[Dias Liquidados]]</f>
        <v>580000</v>
      </c>
      <c r="M883">
        <f>Tabla1_2[[#This Row],[SALARIO]]/100*14/2</f>
        <v>81200</v>
      </c>
      <c r="N883">
        <v>6</v>
      </c>
      <c r="O883">
        <f>Tabla1_2[[#This Row],[Salario t]]*Tabla1_2[[#This Row],['# de Salarios Minimos]]</f>
        <v>3480000</v>
      </c>
      <c r="P883">
        <f>Tabla1_2[[#This Row],[Salario t]]*12</f>
        <v>6960000</v>
      </c>
      <c r="Q883">
        <v>2</v>
      </c>
      <c r="R883">
        <v>2</v>
      </c>
      <c r="S883">
        <v>50000</v>
      </c>
      <c r="T883">
        <v>250000</v>
      </c>
      <c r="U883">
        <v>5000</v>
      </c>
      <c r="V883">
        <f>Tabla1_2[[#This Row],[SALARIO]]/100*8.4</f>
        <v>97440</v>
      </c>
      <c r="W883">
        <f>Tabla1_2[[#This Row],[Seguridad social]]/2</f>
        <v>48720</v>
      </c>
      <c r="X883">
        <f>Tabla1_2[[#This Row],[Seguridad social]]-Tabla1_2[[#This Row],[salud 4%]]</f>
        <v>48720</v>
      </c>
      <c r="Y883">
        <f>Tabla1_2[[#This Row],[Base Minima]]/30*4</f>
        <v>464000</v>
      </c>
      <c r="Z883">
        <f>Tabla1_2[[#This Row],[Fondo de Empleados]]+Tabla1_2[[#This Row],[Seguridad social]]</f>
        <v>561440</v>
      </c>
      <c r="AA883">
        <f>Tabla1_2[[#This Row],[SALARIO]]/100*1.4</f>
        <v>16239.999999999998</v>
      </c>
      <c r="AB883">
        <f>Tabla1_2[[#This Row],[Base Minima]]/15*1.5</f>
        <v>348000</v>
      </c>
      <c r="AC883">
        <v>0</v>
      </c>
      <c r="AD883">
        <v>0</v>
      </c>
      <c r="AE883">
        <f>Tabla1_2[[#This Row],[Salario t]]/100*2</f>
        <v>11600</v>
      </c>
      <c r="AF883">
        <f>Tabla1_2[[#This Row],[Censantias]]/100*5</f>
        <v>580</v>
      </c>
      <c r="AG883">
        <f>Tabla1_2[[#This Row],[SALARIO]]/30*2</f>
        <v>77333.333333333328</v>
      </c>
      <c r="AH883">
        <v>0</v>
      </c>
      <c r="AI883">
        <f>Tabla1_2[[#This Row],[Prima]]+Tabla1_2[[#This Row],[Censantias]]+Tabla1_2[[#This Row],[Base Minima]]+Tabla1_2[[#This Row],[Subsidio de Transporte]]</f>
        <v>3650133.3333333335</v>
      </c>
      <c r="AJ883">
        <f>Tabla1_2[[#This Row],[Pago Neto]]*24</f>
        <v>87603200</v>
      </c>
      <c r="AK883">
        <v>0</v>
      </c>
      <c r="AL883">
        <v>20000</v>
      </c>
      <c r="AM883">
        <v>15</v>
      </c>
    </row>
    <row r="884" spans="1:39" x14ac:dyDescent="0.35">
      <c r="A884" t="s">
        <v>5558</v>
      </c>
      <c r="B884" t="s">
        <v>890</v>
      </c>
      <c r="C884" s="1">
        <v>29844</v>
      </c>
      <c r="D884" t="s">
        <v>2577</v>
      </c>
      <c r="E884" t="s">
        <v>2404</v>
      </c>
      <c r="F884" t="s">
        <v>4558</v>
      </c>
      <c r="G884" t="s">
        <v>3560</v>
      </c>
      <c r="H884" s="1">
        <v>42702.922060185185</v>
      </c>
      <c r="I884" t="s">
        <v>3671</v>
      </c>
      <c r="J884">
        <v>1160000</v>
      </c>
      <c r="K884">
        <v>15</v>
      </c>
      <c r="L884">
        <f>Tabla1_2[[#This Row],[SALARIO]]/30*Tabla1_2[[#This Row],[Dias Liquidados]]</f>
        <v>580000</v>
      </c>
      <c r="M884">
        <f>Tabla1_2[[#This Row],[SALARIO]]/100*14/2</f>
        <v>81200</v>
      </c>
      <c r="N884">
        <v>1</v>
      </c>
      <c r="O884">
        <f>Tabla1_2[[#This Row],[Salario t]]*Tabla1_2[[#This Row],['# de Salarios Minimos]]</f>
        <v>580000</v>
      </c>
      <c r="P884">
        <f>Tabla1_2[[#This Row],[Salario t]]*12</f>
        <v>6960000</v>
      </c>
      <c r="Q884">
        <v>2</v>
      </c>
      <c r="R884">
        <v>2</v>
      </c>
      <c r="S884">
        <v>50000</v>
      </c>
      <c r="T884">
        <v>250000</v>
      </c>
      <c r="U884">
        <v>5000</v>
      </c>
      <c r="V884">
        <f>Tabla1_2[[#This Row],[SALARIO]]/100*8.4</f>
        <v>97440</v>
      </c>
      <c r="W884">
        <f>Tabla1_2[[#This Row],[Seguridad social]]/2</f>
        <v>48720</v>
      </c>
      <c r="X884">
        <f>Tabla1_2[[#This Row],[Seguridad social]]-Tabla1_2[[#This Row],[salud 4%]]</f>
        <v>48720</v>
      </c>
      <c r="Y884">
        <f>Tabla1_2[[#This Row],[Base Minima]]/30*4</f>
        <v>77333.333333333328</v>
      </c>
      <c r="Z884">
        <f>Tabla1_2[[#This Row],[Fondo de Empleados]]+Tabla1_2[[#This Row],[Seguridad social]]</f>
        <v>174773.33333333331</v>
      </c>
      <c r="AA884">
        <f>Tabla1_2[[#This Row],[SALARIO]]/100*1.4</f>
        <v>16239.999999999998</v>
      </c>
      <c r="AB884">
        <f>Tabla1_2[[#This Row],[Base Minima]]/15*1.5</f>
        <v>58000</v>
      </c>
      <c r="AC884">
        <v>0</v>
      </c>
      <c r="AD884">
        <v>0</v>
      </c>
      <c r="AE884">
        <f>Tabla1_2[[#This Row],[Salario t]]/100*2</f>
        <v>11600</v>
      </c>
      <c r="AF884">
        <f>Tabla1_2[[#This Row],[Censantias]]/100*5</f>
        <v>580</v>
      </c>
      <c r="AG884">
        <f>Tabla1_2[[#This Row],[SALARIO]]/30*2</f>
        <v>77333.333333333328</v>
      </c>
      <c r="AH884">
        <v>0</v>
      </c>
      <c r="AI884">
        <f>Tabla1_2[[#This Row],[Prima]]+Tabla1_2[[#This Row],[Censantias]]+Tabla1_2[[#This Row],[Base Minima]]+Tabla1_2[[#This Row],[Subsidio de Transporte]]</f>
        <v>750133.33333333337</v>
      </c>
      <c r="AJ884">
        <f>Tabla1_2[[#This Row],[Pago Neto]]*24</f>
        <v>18003200</v>
      </c>
      <c r="AK884">
        <v>0</v>
      </c>
      <c r="AL884">
        <v>20000</v>
      </c>
      <c r="AM884">
        <v>15</v>
      </c>
    </row>
    <row r="885" spans="1:39" x14ac:dyDescent="0.35">
      <c r="A885" t="s">
        <v>5559</v>
      </c>
      <c r="B885" t="s">
        <v>891</v>
      </c>
      <c r="C885" s="1">
        <v>34131</v>
      </c>
      <c r="D885" t="s">
        <v>2578</v>
      </c>
      <c r="E885" t="s">
        <v>2452</v>
      </c>
      <c r="F885" t="s">
        <v>4559</v>
      </c>
      <c r="G885" t="s">
        <v>3561</v>
      </c>
      <c r="H885" s="1">
        <v>42632.141770833332</v>
      </c>
      <c r="I885" t="s">
        <v>3674</v>
      </c>
      <c r="J885">
        <v>1160000</v>
      </c>
      <c r="K885">
        <v>15</v>
      </c>
      <c r="L885">
        <f>Tabla1_2[[#This Row],[SALARIO]]/30*Tabla1_2[[#This Row],[Dias Liquidados]]</f>
        <v>580000</v>
      </c>
      <c r="M885">
        <f>Tabla1_2[[#This Row],[SALARIO]]/100*14/2</f>
        <v>81200</v>
      </c>
      <c r="N885">
        <v>1</v>
      </c>
      <c r="O885">
        <f>Tabla1_2[[#This Row],[Salario t]]*Tabla1_2[[#This Row],['# de Salarios Minimos]]</f>
        <v>580000</v>
      </c>
      <c r="P885">
        <f>Tabla1_2[[#This Row],[Salario t]]*12</f>
        <v>6960000</v>
      </c>
      <c r="Q885">
        <v>2</v>
      </c>
      <c r="R885">
        <v>2</v>
      </c>
      <c r="S885">
        <v>50000</v>
      </c>
      <c r="T885">
        <v>250000</v>
      </c>
      <c r="U885">
        <v>5000</v>
      </c>
      <c r="V885">
        <f>Tabla1_2[[#This Row],[SALARIO]]/100*8.4</f>
        <v>97440</v>
      </c>
      <c r="W885">
        <f>Tabla1_2[[#This Row],[Seguridad social]]/2</f>
        <v>48720</v>
      </c>
      <c r="X885">
        <f>Tabla1_2[[#This Row],[Seguridad social]]-Tabla1_2[[#This Row],[salud 4%]]</f>
        <v>48720</v>
      </c>
      <c r="Y885">
        <f>Tabla1_2[[#This Row],[Base Minima]]/30*4</f>
        <v>77333.333333333328</v>
      </c>
      <c r="Z885">
        <f>Tabla1_2[[#This Row],[Fondo de Empleados]]+Tabla1_2[[#This Row],[Seguridad social]]</f>
        <v>174773.33333333331</v>
      </c>
      <c r="AA885">
        <f>Tabla1_2[[#This Row],[SALARIO]]/100*1.4</f>
        <v>16239.999999999998</v>
      </c>
      <c r="AB885">
        <f>Tabla1_2[[#This Row],[Base Minima]]/15*1.5</f>
        <v>58000</v>
      </c>
      <c r="AC885">
        <v>0</v>
      </c>
      <c r="AD885">
        <v>0</v>
      </c>
      <c r="AE885">
        <f>Tabla1_2[[#This Row],[Salario t]]/100*2</f>
        <v>11600</v>
      </c>
      <c r="AF885">
        <f>Tabla1_2[[#This Row],[Censantias]]/100*5</f>
        <v>580</v>
      </c>
      <c r="AG885">
        <f>Tabla1_2[[#This Row],[SALARIO]]/30*2</f>
        <v>77333.333333333328</v>
      </c>
      <c r="AH885">
        <v>0</v>
      </c>
      <c r="AI885">
        <f>Tabla1_2[[#This Row],[Prima]]+Tabla1_2[[#This Row],[Censantias]]+Tabla1_2[[#This Row],[Base Minima]]+Tabla1_2[[#This Row],[Subsidio de Transporte]]</f>
        <v>750133.33333333337</v>
      </c>
      <c r="AJ885">
        <f>Tabla1_2[[#This Row],[Pago Neto]]*24</f>
        <v>18003200</v>
      </c>
      <c r="AK885">
        <v>0</v>
      </c>
      <c r="AL885">
        <v>20000</v>
      </c>
      <c r="AM885">
        <v>15</v>
      </c>
    </row>
    <row r="886" spans="1:39" x14ac:dyDescent="0.35">
      <c r="A886" t="s">
        <v>5560</v>
      </c>
      <c r="B886" t="s">
        <v>892</v>
      </c>
      <c r="C886" s="1">
        <v>27504</v>
      </c>
      <c r="D886" t="s">
        <v>2579</v>
      </c>
      <c r="E886" t="s">
        <v>2489</v>
      </c>
      <c r="F886" t="s">
        <v>4560</v>
      </c>
      <c r="G886" t="s">
        <v>3562</v>
      </c>
      <c r="H886" s="1">
        <v>39872.793321759258</v>
      </c>
      <c r="I886" t="s">
        <v>3673</v>
      </c>
      <c r="J886">
        <v>1160000</v>
      </c>
      <c r="K886">
        <v>15</v>
      </c>
      <c r="L886">
        <f>Tabla1_2[[#This Row],[SALARIO]]/30*Tabla1_2[[#This Row],[Dias Liquidados]]</f>
        <v>580000</v>
      </c>
      <c r="M886">
        <f>Tabla1_2[[#This Row],[SALARIO]]/100*14/2</f>
        <v>81200</v>
      </c>
      <c r="N886">
        <v>1</v>
      </c>
      <c r="O886">
        <f>Tabla1_2[[#This Row],[Salario t]]*Tabla1_2[[#This Row],['# de Salarios Minimos]]</f>
        <v>580000</v>
      </c>
      <c r="P886">
        <f>Tabla1_2[[#This Row],[Salario t]]*12</f>
        <v>6960000</v>
      </c>
      <c r="Q886">
        <v>2</v>
      </c>
      <c r="R886">
        <v>2</v>
      </c>
      <c r="S886">
        <v>50000</v>
      </c>
      <c r="T886">
        <v>250000</v>
      </c>
      <c r="U886">
        <v>5000</v>
      </c>
      <c r="V886">
        <f>Tabla1_2[[#This Row],[SALARIO]]/100*8.4</f>
        <v>97440</v>
      </c>
      <c r="W886">
        <f>Tabla1_2[[#This Row],[Seguridad social]]/2</f>
        <v>48720</v>
      </c>
      <c r="X886">
        <f>Tabla1_2[[#This Row],[Seguridad social]]-Tabla1_2[[#This Row],[salud 4%]]</f>
        <v>48720</v>
      </c>
      <c r="Y886">
        <f>Tabla1_2[[#This Row],[Base Minima]]/30*4</f>
        <v>77333.333333333328</v>
      </c>
      <c r="Z886">
        <f>Tabla1_2[[#This Row],[Fondo de Empleados]]+Tabla1_2[[#This Row],[Seguridad social]]</f>
        <v>174773.33333333331</v>
      </c>
      <c r="AA886">
        <f>Tabla1_2[[#This Row],[SALARIO]]/100*1.4</f>
        <v>16239.999999999998</v>
      </c>
      <c r="AB886">
        <f>Tabla1_2[[#This Row],[Base Minima]]/15*1.5</f>
        <v>58000</v>
      </c>
      <c r="AC886">
        <v>0</v>
      </c>
      <c r="AD886">
        <v>0</v>
      </c>
      <c r="AE886">
        <f>Tabla1_2[[#This Row],[Salario t]]/100*2</f>
        <v>11600</v>
      </c>
      <c r="AF886">
        <f>Tabla1_2[[#This Row],[Censantias]]/100*5</f>
        <v>580</v>
      </c>
      <c r="AG886">
        <f>Tabla1_2[[#This Row],[SALARIO]]/30*2</f>
        <v>77333.333333333328</v>
      </c>
      <c r="AH886">
        <v>0</v>
      </c>
      <c r="AI886">
        <f>Tabla1_2[[#This Row],[Prima]]+Tabla1_2[[#This Row],[Censantias]]+Tabla1_2[[#This Row],[Base Minima]]+Tabla1_2[[#This Row],[Subsidio de Transporte]]</f>
        <v>750133.33333333337</v>
      </c>
      <c r="AJ886">
        <f>Tabla1_2[[#This Row],[Pago Neto]]*24</f>
        <v>18003200</v>
      </c>
      <c r="AK886">
        <v>0</v>
      </c>
      <c r="AL886">
        <v>20000</v>
      </c>
      <c r="AM886">
        <v>15</v>
      </c>
    </row>
    <row r="887" spans="1:39" x14ac:dyDescent="0.35">
      <c r="A887" t="s">
        <v>5561</v>
      </c>
      <c r="B887" t="s">
        <v>893</v>
      </c>
      <c r="C887" s="1">
        <v>30755</v>
      </c>
      <c r="D887" t="s">
        <v>2580</v>
      </c>
      <c r="E887" t="s">
        <v>2357</v>
      </c>
      <c r="F887" t="s">
        <v>4561</v>
      </c>
      <c r="G887" t="s">
        <v>3563</v>
      </c>
      <c r="H887" s="1">
        <v>44202.688472222224</v>
      </c>
      <c r="I887" t="s">
        <v>3673</v>
      </c>
      <c r="J887">
        <v>1160000</v>
      </c>
      <c r="K887">
        <v>15</v>
      </c>
      <c r="L887">
        <f>Tabla1_2[[#This Row],[SALARIO]]/30*Tabla1_2[[#This Row],[Dias Liquidados]]</f>
        <v>580000</v>
      </c>
      <c r="M887">
        <f>Tabla1_2[[#This Row],[SALARIO]]/100*14/2</f>
        <v>81200</v>
      </c>
      <c r="N887">
        <v>1</v>
      </c>
      <c r="O887">
        <f>Tabla1_2[[#This Row],[Salario t]]*Tabla1_2[[#This Row],['# de Salarios Minimos]]</f>
        <v>580000</v>
      </c>
      <c r="P887">
        <f>Tabla1_2[[#This Row],[Salario t]]*12</f>
        <v>6960000</v>
      </c>
      <c r="Q887">
        <v>2</v>
      </c>
      <c r="R887">
        <v>2</v>
      </c>
      <c r="S887">
        <v>50000</v>
      </c>
      <c r="T887">
        <v>250000</v>
      </c>
      <c r="U887">
        <v>5000</v>
      </c>
      <c r="V887">
        <f>Tabla1_2[[#This Row],[SALARIO]]/100*8.4</f>
        <v>97440</v>
      </c>
      <c r="W887">
        <f>Tabla1_2[[#This Row],[Seguridad social]]/2</f>
        <v>48720</v>
      </c>
      <c r="X887">
        <f>Tabla1_2[[#This Row],[Seguridad social]]-Tabla1_2[[#This Row],[salud 4%]]</f>
        <v>48720</v>
      </c>
      <c r="Y887">
        <f>Tabla1_2[[#This Row],[Base Minima]]/30*4</f>
        <v>77333.333333333328</v>
      </c>
      <c r="Z887">
        <f>Tabla1_2[[#This Row],[Fondo de Empleados]]+Tabla1_2[[#This Row],[Seguridad social]]</f>
        <v>174773.33333333331</v>
      </c>
      <c r="AA887">
        <f>Tabla1_2[[#This Row],[SALARIO]]/100*1.4</f>
        <v>16239.999999999998</v>
      </c>
      <c r="AB887">
        <f>Tabla1_2[[#This Row],[Base Minima]]/15*1.5</f>
        <v>58000</v>
      </c>
      <c r="AC887">
        <v>0</v>
      </c>
      <c r="AD887">
        <v>0</v>
      </c>
      <c r="AE887">
        <f>Tabla1_2[[#This Row],[Salario t]]/100*2</f>
        <v>11600</v>
      </c>
      <c r="AF887">
        <f>Tabla1_2[[#This Row],[Censantias]]/100*5</f>
        <v>580</v>
      </c>
      <c r="AG887">
        <f>Tabla1_2[[#This Row],[SALARIO]]/30*2</f>
        <v>77333.333333333328</v>
      </c>
      <c r="AH887">
        <v>0</v>
      </c>
      <c r="AI887">
        <f>Tabla1_2[[#This Row],[Prima]]+Tabla1_2[[#This Row],[Censantias]]+Tabla1_2[[#This Row],[Base Minima]]+Tabla1_2[[#This Row],[Subsidio de Transporte]]</f>
        <v>750133.33333333337</v>
      </c>
      <c r="AJ887">
        <f>Tabla1_2[[#This Row],[Pago Neto]]*24</f>
        <v>18003200</v>
      </c>
      <c r="AK887">
        <v>0</v>
      </c>
      <c r="AL887">
        <v>20000</v>
      </c>
      <c r="AM887">
        <v>15</v>
      </c>
    </row>
    <row r="888" spans="1:39" x14ac:dyDescent="0.35">
      <c r="A888" t="s">
        <v>5562</v>
      </c>
      <c r="B888" t="s">
        <v>894</v>
      </c>
      <c r="C888" s="1">
        <v>25630</v>
      </c>
      <c r="D888" t="s">
        <v>2581</v>
      </c>
      <c r="E888" t="s">
        <v>2375</v>
      </c>
      <c r="F888" t="s">
        <v>4562</v>
      </c>
      <c r="G888" t="s">
        <v>3564</v>
      </c>
      <c r="H888" s="1">
        <v>42547.003391203703</v>
      </c>
      <c r="I888" t="s">
        <v>3671</v>
      </c>
      <c r="J888">
        <v>1160000</v>
      </c>
      <c r="K888">
        <v>15</v>
      </c>
      <c r="L888">
        <f>Tabla1_2[[#This Row],[SALARIO]]/30*Tabla1_2[[#This Row],[Dias Liquidados]]</f>
        <v>580000</v>
      </c>
      <c r="M888">
        <f>Tabla1_2[[#This Row],[SALARIO]]/100*14/2</f>
        <v>81200</v>
      </c>
      <c r="N888">
        <v>1</v>
      </c>
      <c r="O888">
        <f>Tabla1_2[[#This Row],[Salario t]]*Tabla1_2[[#This Row],['# de Salarios Minimos]]</f>
        <v>580000</v>
      </c>
      <c r="P888">
        <f>Tabla1_2[[#This Row],[Salario t]]*12</f>
        <v>6960000</v>
      </c>
      <c r="Q888">
        <v>2</v>
      </c>
      <c r="R888">
        <v>2</v>
      </c>
      <c r="S888">
        <v>50000</v>
      </c>
      <c r="T888">
        <v>250000</v>
      </c>
      <c r="U888">
        <v>5000</v>
      </c>
      <c r="V888">
        <f>Tabla1_2[[#This Row],[SALARIO]]/100*8.4</f>
        <v>97440</v>
      </c>
      <c r="W888">
        <f>Tabla1_2[[#This Row],[Seguridad social]]/2</f>
        <v>48720</v>
      </c>
      <c r="X888">
        <f>Tabla1_2[[#This Row],[Seguridad social]]-Tabla1_2[[#This Row],[salud 4%]]</f>
        <v>48720</v>
      </c>
      <c r="Y888">
        <f>Tabla1_2[[#This Row],[Base Minima]]/30*4</f>
        <v>77333.333333333328</v>
      </c>
      <c r="Z888">
        <f>Tabla1_2[[#This Row],[Fondo de Empleados]]+Tabla1_2[[#This Row],[Seguridad social]]</f>
        <v>174773.33333333331</v>
      </c>
      <c r="AA888">
        <f>Tabla1_2[[#This Row],[SALARIO]]/100*1.4</f>
        <v>16239.999999999998</v>
      </c>
      <c r="AB888">
        <f>Tabla1_2[[#This Row],[Base Minima]]/15*1.5</f>
        <v>58000</v>
      </c>
      <c r="AC888">
        <v>0</v>
      </c>
      <c r="AD888">
        <v>0</v>
      </c>
      <c r="AE888">
        <f>Tabla1_2[[#This Row],[Salario t]]/100*2</f>
        <v>11600</v>
      </c>
      <c r="AF888">
        <f>Tabla1_2[[#This Row],[Censantias]]/100*5</f>
        <v>580</v>
      </c>
      <c r="AG888">
        <f>Tabla1_2[[#This Row],[SALARIO]]/30*2</f>
        <v>77333.333333333328</v>
      </c>
      <c r="AH888">
        <v>0</v>
      </c>
      <c r="AI888">
        <f>Tabla1_2[[#This Row],[Prima]]+Tabla1_2[[#This Row],[Censantias]]+Tabla1_2[[#This Row],[Base Minima]]+Tabla1_2[[#This Row],[Subsidio de Transporte]]</f>
        <v>750133.33333333337</v>
      </c>
      <c r="AJ888">
        <f>Tabla1_2[[#This Row],[Pago Neto]]*24</f>
        <v>18003200</v>
      </c>
      <c r="AK888">
        <v>0</v>
      </c>
      <c r="AL888">
        <v>20000</v>
      </c>
      <c r="AM888">
        <v>15</v>
      </c>
    </row>
    <row r="889" spans="1:39" x14ac:dyDescent="0.35">
      <c r="A889" t="s">
        <v>5563</v>
      </c>
      <c r="B889" t="s">
        <v>895</v>
      </c>
      <c r="C889" s="1">
        <v>34701</v>
      </c>
      <c r="D889" t="s">
        <v>2582</v>
      </c>
      <c r="E889" t="s">
        <v>2355</v>
      </c>
      <c r="F889" t="s">
        <v>4563</v>
      </c>
      <c r="G889" t="s">
        <v>3565</v>
      </c>
      <c r="H889" s="1">
        <v>39718.784537037034</v>
      </c>
      <c r="I889" t="s">
        <v>3671</v>
      </c>
      <c r="J889">
        <v>1160000</v>
      </c>
      <c r="K889">
        <v>15</v>
      </c>
      <c r="L889">
        <f>Tabla1_2[[#This Row],[SALARIO]]/30*Tabla1_2[[#This Row],[Dias Liquidados]]</f>
        <v>580000</v>
      </c>
      <c r="M889">
        <f>Tabla1_2[[#This Row],[SALARIO]]/100*14/2</f>
        <v>81200</v>
      </c>
      <c r="N889">
        <v>2</v>
      </c>
      <c r="O889">
        <f>Tabla1_2[[#This Row],[Salario t]]*Tabla1_2[[#This Row],['# de Salarios Minimos]]</f>
        <v>1160000</v>
      </c>
      <c r="P889">
        <f>Tabla1_2[[#This Row],[Salario t]]*12</f>
        <v>6960000</v>
      </c>
      <c r="Q889">
        <v>2</v>
      </c>
      <c r="R889">
        <v>2</v>
      </c>
      <c r="S889">
        <v>50000</v>
      </c>
      <c r="T889">
        <v>250000</v>
      </c>
      <c r="U889">
        <v>5000</v>
      </c>
      <c r="V889">
        <f>Tabla1_2[[#This Row],[SALARIO]]/100*8.4</f>
        <v>97440</v>
      </c>
      <c r="W889">
        <f>Tabla1_2[[#This Row],[Seguridad social]]/2</f>
        <v>48720</v>
      </c>
      <c r="X889">
        <f>Tabla1_2[[#This Row],[Seguridad social]]-Tabla1_2[[#This Row],[salud 4%]]</f>
        <v>48720</v>
      </c>
      <c r="Y889">
        <f>Tabla1_2[[#This Row],[Base Minima]]/30*4</f>
        <v>154666.66666666666</v>
      </c>
      <c r="Z889">
        <f>Tabla1_2[[#This Row],[Fondo de Empleados]]+Tabla1_2[[#This Row],[Seguridad social]]</f>
        <v>252106.66666666666</v>
      </c>
      <c r="AA889">
        <f>Tabla1_2[[#This Row],[SALARIO]]/100*1.4</f>
        <v>16239.999999999998</v>
      </c>
      <c r="AB889">
        <f>Tabla1_2[[#This Row],[Base Minima]]/15*1.5</f>
        <v>116000</v>
      </c>
      <c r="AC889">
        <v>0</v>
      </c>
      <c r="AD889">
        <v>0</v>
      </c>
      <c r="AE889">
        <f>Tabla1_2[[#This Row],[Salario t]]/100*2</f>
        <v>11600</v>
      </c>
      <c r="AF889">
        <f>Tabla1_2[[#This Row],[Censantias]]/100*5</f>
        <v>580</v>
      </c>
      <c r="AG889">
        <f>Tabla1_2[[#This Row],[SALARIO]]/30*2</f>
        <v>77333.333333333328</v>
      </c>
      <c r="AH889">
        <v>0</v>
      </c>
      <c r="AI889">
        <f>Tabla1_2[[#This Row],[Prima]]+Tabla1_2[[#This Row],[Censantias]]+Tabla1_2[[#This Row],[Base Minima]]+Tabla1_2[[#This Row],[Subsidio de Transporte]]</f>
        <v>1330133.3333333333</v>
      </c>
      <c r="AJ889">
        <f>Tabla1_2[[#This Row],[Pago Neto]]*24</f>
        <v>31923200</v>
      </c>
      <c r="AK889">
        <v>0</v>
      </c>
      <c r="AL889">
        <v>20000</v>
      </c>
      <c r="AM889">
        <v>15</v>
      </c>
    </row>
    <row r="890" spans="1:39" x14ac:dyDescent="0.35">
      <c r="A890" t="s">
        <v>5564</v>
      </c>
      <c r="B890" t="s">
        <v>896</v>
      </c>
      <c r="C890" s="1">
        <v>29956</v>
      </c>
      <c r="D890" t="s">
        <v>2583</v>
      </c>
      <c r="E890" t="s">
        <v>2497</v>
      </c>
      <c r="F890" t="s">
        <v>4564</v>
      </c>
      <c r="G890" t="s">
        <v>3566</v>
      </c>
      <c r="H890" s="1">
        <v>41781.191064814811</v>
      </c>
      <c r="I890" t="s">
        <v>3675</v>
      </c>
      <c r="J890">
        <v>1160000</v>
      </c>
      <c r="K890">
        <v>15</v>
      </c>
      <c r="L890">
        <f>Tabla1_2[[#This Row],[SALARIO]]/30*Tabla1_2[[#This Row],[Dias Liquidados]]</f>
        <v>580000</v>
      </c>
      <c r="M890">
        <f>Tabla1_2[[#This Row],[SALARIO]]/100*14/2</f>
        <v>81200</v>
      </c>
      <c r="N890">
        <v>2</v>
      </c>
      <c r="O890">
        <f>Tabla1_2[[#This Row],[Salario t]]*Tabla1_2[[#This Row],['# de Salarios Minimos]]</f>
        <v>1160000</v>
      </c>
      <c r="P890">
        <f>Tabla1_2[[#This Row],[Salario t]]*12</f>
        <v>6960000</v>
      </c>
      <c r="Q890">
        <v>2</v>
      </c>
      <c r="R890">
        <v>2</v>
      </c>
      <c r="S890">
        <v>50000</v>
      </c>
      <c r="T890">
        <v>250000</v>
      </c>
      <c r="U890">
        <v>5000</v>
      </c>
      <c r="V890">
        <f>Tabla1_2[[#This Row],[SALARIO]]/100*8.4</f>
        <v>97440</v>
      </c>
      <c r="W890">
        <f>Tabla1_2[[#This Row],[Seguridad social]]/2</f>
        <v>48720</v>
      </c>
      <c r="X890">
        <f>Tabla1_2[[#This Row],[Seguridad social]]-Tabla1_2[[#This Row],[salud 4%]]</f>
        <v>48720</v>
      </c>
      <c r="Y890">
        <f>Tabla1_2[[#This Row],[Base Minima]]/30*4</f>
        <v>154666.66666666666</v>
      </c>
      <c r="Z890">
        <f>Tabla1_2[[#This Row],[Fondo de Empleados]]+Tabla1_2[[#This Row],[Seguridad social]]</f>
        <v>252106.66666666666</v>
      </c>
      <c r="AA890">
        <f>Tabla1_2[[#This Row],[SALARIO]]/100*1.4</f>
        <v>16239.999999999998</v>
      </c>
      <c r="AB890">
        <f>Tabla1_2[[#This Row],[Base Minima]]/15*1.5</f>
        <v>116000</v>
      </c>
      <c r="AC890">
        <v>0</v>
      </c>
      <c r="AD890">
        <v>0</v>
      </c>
      <c r="AE890">
        <f>Tabla1_2[[#This Row],[Salario t]]/100*2</f>
        <v>11600</v>
      </c>
      <c r="AF890">
        <f>Tabla1_2[[#This Row],[Censantias]]/100*5</f>
        <v>580</v>
      </c>
      <c r="AG890">
        <f>Tabla1_2[[#This Row],[SALARIO]]/30*2</f>
        <v>77333.333333333328</v>
      </c>
      <c r="AH890">
        <v>0</v>
      </c>
      <c r="AI890">
        <f>Tabla1_2[[#This Row],[Prima]]+Tabla1_2[[#This Row],[Censantias]]+Tabla1_2[[#This Row],[Base Minima]]+Tabla1_2[[#This Row],[Subsidio de Transporte]]</f>
        <v>1330133.3333333333</v>
      </c>
      <c r="AJ890">
        <f>Tabla1_2[[#This Row],[Pago Neto]]*24</f>
        <v>31923200</v>
      </c>
      <c r="AK890">
        <v>0</v>
      </c>
      <c r="AL890">
        <v>20000</v>
      </c>
      <c r="AM890">
        <v>15</v>
      </c>
    </row>
    <row r="891" spans="1:39" x14ac:dyDescent="0.35">
      <c r="A891" t="s">
        <v>5565</v>
      </c>
      <c r="B891" t="s">
        <v>897</v>
      </c>
      <c r="C891" s="1">
        <v>34240</v>
      </c>
      <c r="D891" t="s">
        <v>2584</v>
      </c>
      <c r="E891" t="s">
        <v>2434</v>
      </c>
      <c r="F891" t="s">
        <v>4565</v>
      </c>
      <c r="G891" t="s">
        <v>3567</v>
      </c>
      <c r="H891" s="1">
        <v>43850.108738425923</v>
      </c>
      <c r="I891" t="s">
        <v>3674</v>
      </c>
      <c r="J891">
        <v>1160000</v>
      </c>
      <c r="K891">
        <v>15</v>
      </c>
      <c r="L891">
        <f>Tabla1_2[[#This Row],[SALARIO]]/30*Tabla1_2[[#This Row],[Dias Liquidados]]</f>
        <v>580000</v>
      </c>
      <c r="M891">
        <f>Tabla1_2[[#This Row],[SALARIO]]/100*14/2</f>
        <v>81200</v>
      </c>
      <c r="N891">
        <v>2</v>
      </c>
      <c r="O891">
        <f>Tabla1_2[[#This Row],[Salario t]]*Tabla1_2[[#This Row],['# de Salarios Minimos]]</f>
        <v>1160000</v>
      </c>
      <c r="P891">
        <f>Tabla1_2[[#This Row],[Salario t]]*12</f>
        <v>6960000</v>
      </c>
      <c r="Q891">
        <v>2</v>
      </c>
      <c r="R891">
        <v>2</v>
      </c>
      <c r="S891">
        <v>50000</v>
      </c>
      <c r="T891">
        <v>250000</v>
      </c>
      <c r="U891">
        <v>5000</v>
      </c>
      <c r="V891">
        <f>Tabla1_2[[#This Row],[SALARIO]]/100*8.4</f>
        <v>97440</v>
      </c>
      <c r="W891">
        <f>Tabla1_2[[#This Row],[Seguridad social]]/2</f>
        <v>48720</v>
      </c>
      <c r="X891">
        <f>Tabla1_2[[#This Row],[Seguridad social]]-Tabla1_2[[#This Row],[salud 4%]]</f>
        <v>48720</v>
      </c>
      <c r="Y891">
        <f>Tabla1_2[[#This Row],[Base Minima]]/30*4</f>
        <v>154666.66666666666</v>
      </c>
      <c r="Z891">
        <f>Tabla1_2[[#This Row],[Fondo de Empleados]]+Tabla1_2[[#This Row],[Seguridad social]]</f>
        <v>252106.66666666666</v>
      </c>
      <c r="AA891">
        <f>Tabla1_2[[#This Row],[SALARIO]]/100*1.4</f>
        <v>16239.999999999998</v>
      </c>
      <c r="AB891">
        <f>Tabla1_2[[#This Row],[Base Minima]]/15*1.5</f>
        <v>116000</v>
      </c>
      <c r="AC891">
        <v>0</v>
      </c>
      <c r="AD891">
        <v>0</v>
      </c>
      <c r="AE891">
        <f>Tabla1_2[[#This Row],[Salario t]]/100*2</f>
        <v>11600</v>
      </c>
      <c r="AF891">
        <f>Tabla1_2[[#This Row],[Censantias]]/100*5</f>
        <v>580</v>
      </c>
      <c r="AG891">
        <f>Tabla1_2[[#This Row],[SALARIO]]/30*2</f>
        <v>77333.333333333328</v>
      </c>
      <c r="AH891">
        <v>0</v>
      </c>
      <c r="AI891">
        <f>Tabla1_2[[#This Row],[Prima]]+Tabla1_2[[#This Row],[Censantias]]+Tabla1_2[[#This Row],[Base Minima]]+Tabla1_2[[#This Row],[Subsidio de Transporte]]</f>
        <v>1330133.3333333333</v>
      </c>
      <c r="AJ891">
        <f>Tabla1_2[[#This Row],[Pago Neto]]*24</f>
        <v>31923200</v>
      </c>
      <c r="AK891">
        <v>0</v>
      </c>
      <c r="AL891">
        <v>20000</v>
      </c>
      <c r="AM891">
        <v>15</v>
      </c>
    </row>
    <row r="892" spans="1:39" x14ac:dyDescent="0.35">
      <c r="A892" t="s">
        <v>5566</v>
      </c>
      <c r="B892" t="s">
        <v>898</v>
      </c>
      <c r="C892" s="1">
        <v>33632</v>
      </c>
      <c r="D892" t="s">
        <v>2585</v>
      </c>
      <c r="E892" t="s">
        <v>2471</v>
      </c>
      <c r="F892" t="s">
        <v>4566</v>
      </c>
      <c r="G892" t="s">
        <v>3568</v>
      </c>
      <c r="H892" s="1">
        <v>42416.725277777776</v>
      </c>
      <c r="I892" t="s">
        <v>3673</v>
      </c>
      <c r="J892">
        <v>1160000</v>
      </c>
      <c r="K892">
        <v>15</v>
      </c>
      <c r="L892">
        <f>Tabla1_2[[#This Row],[SALARIO]]/30*Tabla1_2[[#This Row],[Dias Liquidados]]</f>
        <v>580000</v>
      </c>
      <c r="M892">
        <f>Tabla1_2[[#This Row],[SALARIO]]/100*14/2</f>
        <v>81200</v>
      </c>
      <c r="N892">
        <v>4</v>
      </c>
      <c r="O892">
        <f>Tabla1_2[[#This Row],[Salario t]]*Tabla1_2[[#This Row],['# de Salarios Minimos]]</f>
        <v>2320000</v>
      </c>
      <c r="P892">
        <f>Tabla1_2[[#This Row],[Salario t]]*12</f>
        <v>6960000</v>
      </c>
      <c r="Q892">
        <v>2</v>
      </c>
      <c r="R892">
        <v>2</v>
      </c>
      <c r="S892">
        <v>50000</v>
      </c>
      <c r="T892">
        <v>250000</v>
      </c>
      <c r="U892">
        <v>5000</v>
      </c>
      <c r="V892">
        <f>Tabla1_2[[#This Row],[SALARIO]]/100*8.4</f>
        <v>97440</v>
      </c>
      <c r="W892">
        <f>Tabla1_2[[#This Row],[Seguridad social]]/2</f>
        <v>48720</v>
      </c>
      <c r="X892">
        <f>Tabla1_2[[#This Row],[Seguridad social]]-Tabla1_2[[#This Row],[salud 4%]]</f>
        <v>48720</v>
      </c>
      <c r="Y892">
        <f>Tabla1_2[[#This Row],[Base Minima]]/30*4</f>
        <v>309333.33333333331</v>
      </c>
      <c r="Z892">
        <f>Tabla1_2[[#This Row],[Fondo de Empleados]]+Tabla1_2[[#This Row],[Seguridad social]]</f>
        <v>406773.33333333331</v>
      </c>
      <c r="AA892">
        <f>Tabla1_2[[#This Row],[SALARIO]]/100*1.4</f>
        <v>16239.999999999998</v>
      </c>
      <c r="AB892">
        <f>Tabla1_2[[#This Row],[Base Minima]]/15*1.5</f>
        <v>232000</v>
      </c>
      <c r="AC892">
        <v>0</v>
      </c>
      <c r="AD892">
        <v>0</v>
      </c>
      <c r="AE892">
        <f>Tabla1_2[[#This Row],[Salario t]]/100*2</f>
        <v>11600</v>
      </c>
      <c r="AF892">
        <f>Tabla1_2[[#This Row],[Censantias]]/100*5</f>
        <v>580</v>
      </c>
      <c r="AG892">
        <f>Tabla1_2[[#This Row],[SALARIO]]/30*2</f>
        <v>77333.333333333328</v>
      </c>
      <c r="AH892">
        <v>0</v>
      </c>
      <c r="AI892">
        <f>Tabla1_2[[#This Row],[Prima]]+Tabla1_2[[#This Row],[Censantias]]+Tabla1_2[[#This Row],[Base Minima]]+Tabla1_2[[#This Row],[Subsidio de Transporte]]</f>
        <v>2490133.3333333335</v>
      </c>
      <c r="AJ892">
        <f>Tabla1_2[[#This Row],[Pago Neto]]*24</f>
        <v>59763200</v>
      </c>
      <c r="AK892">
        <v>0</v>
      </c>
      <c r="AL892">
        <v>20000</v>
      </c>
      <c r="AM892">
        <v>15</v>
      </c>
    </row>
    <row r="893" spans="1:39" x14ac:dyDescent="0.35">
      <c r="A893" t="s">
        <v>5567</v>
      </c>
      <c r="B893" t="s">
        <v>899</v>
      </c>
      <c r="C893" s="1">
        <v>26518</v>
      </c>
      <c r="D893" t="s">
        <v>2586</v>
      </c>
      <c r="E893" t="s">
        <v>2373</v>
      </c>
      <c r="F893" t="s">
        <v>4567</v>
      </c>
      <c r="G893" t="s">
        <v>3569</v>
      </c>
      <c r="H893" s="1">
        <v>38955.997800925928</v>
      </c>
      <c r="I893" t="s">
        <v>3673</v>
      </c>
      <c r="J893">
        <v>1160000</v>
      </c>
      <c r="K893">
        <v>15</v>
      </c>
      <c r="L893">
        <f>Tabla1_2[[#This Row],[SALARIO]]/30*Tabla1_2[[#This Row],[Dias Liquidados]]</f>
        <v>580000</v>
      </c>
      <c r="M893">
        <f>Tabla1_2[[#This Row],[SALARIO]]/100*14/2</f>
        <v>81200</v>
      </c>
      <c r="N893">
        <v>4</v>
      </c>
      <c r="O893">
        <f>Tabla1_2[[#This Row],[Salario t]]*Tabla1_2[[#This Row],['# de Salarios Minimos]]</f>
        <v>2320000</v>
      </c>
      <c r="P893">
        <f>Tabla1_2[[#This Row],[Salario t]]*12</f>
        <v>6960000</v>
      </c>
      <c r="Q893">
        <v>2</v>
      </c>
      <c r="R893">
        <v>2</v>
      </c>
      <c r="S893">
        <v>50000</v>
      </c>
      <c r="T893">
        <v>250000</v>
      </c>
      <c r="U893">
        <v>5000</v>
      </c>
      <c r="V893">
        <f>Tabla1_2[[#This Row],[SALARIO]]/100*8.4</f>
        <v>97440</v>
      </c>
      <c r="W893">
        <f>Tabla1_2[[#This Row],[Seguridad social]]/2</f>
        <v>48720</v>
      </c>
      <c r="X893">
        <f>Tabla1_2[[#This Row],[Seguridad social]]-Tabla1_2[[#This Row],[salud 4%]]</f>
        <v>48720</v>
      </c>
      <c r="Y893">
        <f>Tabla1_2[[#This Row],[Base Minima]]/30*4</f>
        <v>309333.33333333331</v>
      </c>
      <c r="Z893">
        <f>Tabla1_2[[#This Row],[Fondo de Empleados]]+Tabla1_2[[#This Row],[Seguridad social]]</f>
        <v>406773.33333333331</v>
      </c>
      <c r="AA893">
        <f>Tabla1_2[[#This Row],[SALARIO]]/100*1.4</f>
        <v>16239.999999999998</v>
      </c>
      <c r="AB893">
        <f>Tabla1_2[[#This Row],[Base Minima]]/15*1.5</f>
        <v>232000</v>
      </c>
      <c r="AC893">
        <v>0</v>
      </c>
      <c r="AD893">
        <v>0</v>
      </c>
      <c r="AE893">
        <f>Tabla1_2[[#This Row],[Salario t]]/100*2</f>
        <v>11600</v>
      </c>
      <c r="AF893">
        <f>Tabla1_2[[#This Row],[Censantias]]/100*5</f>
        <v>580</v>
      </c>
      <c r="AG893">
        <f>Tabla1_2[[#This Row],[SALARIO]]/30*2</f>
        <v>77333.333333333328</v>
      </c>
      <c r="AH893">
        <v>0</v>
      </c>
      <c r="AI893">
        <f>Tabla1_2[[#This Row],[Prima]]+Tabla1_2[[#This Row],[Censantias]]+Tabla1_2[[#This Row],[Base Minima]]+Tabla1_2[[#This Row],[Subsidio de Transporte]]</f>
        <v>2490133.3333333335</v>
      </c>
      <c r="AJ893">
        <f>Tabla1_2[[#This Row],[Pago Neto]]*24</f>
        <v>59763200</v>
      </c>
      <c r="AK893">
        <v>0</v>
      </c>
      <c r="AL893">
        <v>20000</v>
      </c>
      <c r="AM893">
        <v>15</v>
      </c>
    </row>
    <row r="894" spans="1:39" x14ac:dyDescent="0.35">
      <c r="A894" t="s">
        <v>5568</v>
      </c>
      <c r="B894" t="s">
        <v>900</v>
      </c>
      <c r="C894" s="1">
        <v>29349</v>
      </c>
      <c r="D894" t="s">
        <v>2587</v>
      </c>
      <c r="E894" t="s">
        <v>2563</v>
      </c>
      <c r="F894" t="s">
        <v>4568</v>
      </c>
      <c r="G894" t="s">
        <v>3570</v>
      </c>
      <c r="H894" s="1">
        <v>41718.850428240738</v>
      </c>
      <c r="I894" t="s">
        <v>3674</v>
      </c>
      <c r="J894">
        <v>1160000</v>
      </c>
      <c r="K894">
        <v>15</v>
      </c>
      <c r="L894">
        <f>Tabla1_2[[#This Row],[SALARIO]]/30*Tabla1_2[[#This Row],[Dias Liquidados]]</f>
        <v>580000</v>
      </c>
      <c r="M894">
        <f>Tabla1_2[[#This Row],[SALARIO]]/100*14/2</f>
        <v>81200</v>
      </c>
      <c r="N894">
        <v>4</v>
      </c>
      <c r="O894">
        <f>Tabla1_2[[#This Row],[Salario t]]*Tabla1_2[[#This Row],['# de Salarios Minimos]]</f>
        <v>2320000</v>
      </c>
      <c r="P894">
        <f>Tabla1_2[[#This Row],[Salario t]]*12</f>
        <v>6960000</v>
      </c>
      <c r="Q894">
        <v>2</v>
      </c>
      <c r="R894">
        <v>2</v>
      </c>
      <c r="S894">
        <v>50000</v>
      </c>
      <c r="T894">
        <v>250000</v>
      </c>
      <c r="U894">
        <v>5000</v>
      </c>
      <c r="V894">
        <f>Tabla1_2[[#This Row],[SALARIO]]/100*8.4</f>
        <v>97440</v>
      </c>
      <c r="W894">
        <f>Tabla1_2[[#This Row],[Seguridad social]]/2</f>
        <v>48720</v>
      </c>
      <c r="X894">
        <f>Tabla1_2[[#This Row],[Seguridad social]]-Tabla1_2[[#This Row],[salud 4%]]</f>
        <v>48720</v>
      </c>
      <c r="Y894">
        <f>Tabla1_2[[#This Row],[Base Minima]]/30*4</f>
        <v>309333.33333333331</v>
      </c>
      <c r="Z894">
        <f>Tabla1_2[[#This Row],[Fondo de Empleados]]+Tabla1_2[[#This Row],[Seguridad social]]</f>
        <v>406773.33333333331</v>
      </c>
      <c r="AA894">
        <f>Tabla1_2[[#This Row],[SALARIO]]/100*1.4</f>
        <v>16239.999999999998</v>
      </c>
      <c r="AB894">
        <f>Tabla1_2[[#This Row],[Base Minima]]/15*1.5</f>
        <v>232000</v>
      </c>
      <c r="AC894">
        <v>0</v>
      </c>
      <c r="AD894">
        <v>0</v>
      </c>
      <c r="AE894">
        <f>Tabla1_2[[#This Row],[Salario t]]/100*2</f>
        <v>11600</v>
      </c>
      <c r="AF894">
        <f>Tabla1_2[[#This Row],[Censantias]]/100*5</f>
        <v>580</v>
      </c>
      <c r="AG894">
        <f>Tabla1_2[[#This Row],[SALARIO]]/30*2</f>
        <v>77333.333333333328</v>
      </c>
      <c r="AH894">
        <v>0</v>
      </c>
      <c r="AI894">
        <f>Tabla1_2[[#This Row],[Prima]]+Tabla1_2[[#This Row],[Censantias]]+Tabla1_2[[#This Row],[Base Minima]]+Tabla1_2[[#This Row],[Subsidio de Transporte]]</f>
        <v>2490133.3333333335</v>
      </c>
      <c r="AJ894">
        <f>Tabla1_2[[#This Row],[Pago Neto]]*24</f>
        <v>59763200</v>
      </c>
      <c r="AK894">
        <v>0</v>
      </c>
      <c r="AL894">
        <v>20000</v>
      </c>
      <c r="AM894">
        <v>15</v>
      </c>
    </row>
    <row r="895" spans="1:39" x14ac:dyDescent="0.35">
      <c r="A895" t="s">
        <v>5569</v>
      </c>
      <c r="B895" t="s">
        <v>901</v>
      </c>
      <c r="C895" s="1">
        <v>35949</v>
      </c>
      <c r="D895" t="s">
        <v>2588</v>
      </c>
      <c r="E895" t="s">
        <v>2418</v>
      </c>
      <c r="F895" t="s">
        <v>4569</v>
      </c>
      <c r="G895" t="s">
        <v>3571</v>
      </c>
      <c r="H895" s="1">
        <v>40960.902962962966</v>
      </c>
      <c r="I895" t="s">
        <v>3672</v>
      </c>
      <c r="J895">
        <v>1160000</v>
      </c>
      <c r="K895">
        <v>15</v>
      </c>
      <c r="L895">
        <f>Tabla1_2[[#This Row],[SALARIO]]/30*Tabla1_2[[#This Row],[Dias Liquidados]]</f>
        <v>580000</v>
      </c>
      <c r="M895">
        <f>Tabla1_2[[#This Row],[SALARIO]]/100*14/2</f>
        <v>81200</v>
      </c>
      <c r="N895">
        <v>5</v>
      </c>
      <c r="O895">
        <f>Tabla1_2[[#This Row],[Salario t]]*Tabla1_2[[#This Row],['# de Salarios Minimos]]</f>
        <v>2900000</v>
      </c>
      <c r="P895">
        <f>Tabla1_2[[#This Row],[Salario t]]*12</f>
        <v>6960000</v>
      </c>
      <c r="Q895">
        <v>2</v>
      </c>
      <c r="R895">
        <v>2</v>
      </c>
      <c r="S895">
        <v>50000</v>
      </c>
      <c r="T895">
        <v>250000</v>
      </c>
      <c r="U895">
        <v>5000</v>
      </c>
      <c r="V895">
        <f>Tabla1_2[[#This Row],[SALARIO]]/100*8.4</f>
        <v>97440</v>
      </c>
      <c r="W895">
        <f>Tabla1_2[[#This Row],[Seguridad social]]/2</f>
        <v>48720</v>
      </c>
      <c r="X895">
        <f>Tabla1_2[[#This Row],[Seguridad social]]-Tabla1_2[[#This Row],[salud 4%]]</f>
        <v>48720</v>
      </c>
      <c r="Y895">
        <f>Tabla1_2[[#This Row],[Base Minima]]/30*4</f>
        <v>386666.66666666669</v>
      </c>
      <c r="Z895">
        <f>Tabla1_2[[#This Row],[Fondo de Empleados]]+Tabla1_2[[#This Row],[Seguridad social]]</f>
        <v>484106.66666666669</v>
      </c>
      <c r="AA895">
        <f>Tabla1_2[[#This Row],[SALARIO]]/100*1.4</f>
        <v>16239.999999999998</v>
      </c>
      <c r="AB895">
        <f>Tabla1_2[[#This Row],[Base Minima]]/15*1.5</f>
        <v>290000</v>
      </c>
      <c r="AC895">
        <v>0</v>
      </c>
      <c r="AD895">
        <v>0</v>
      </c>
      <c r="AE895">
        <f>Tabla1_2[[#This Row],[Salario t]]/100*2</f>
        <v>11600</v>
      </c>
      <c r="AF895">
        <f>Tabla1_2[[#This Row],[Censantias]]/100*5</f>
        <v>580</v>
      </c>
      <c r="AG895">
        <f>Tabla1_2[[#This Row],[SALARIO]]/30*2</f>
        <v>77333.333333333328</v>
      </c>
      <c r="AH895">
        <v>0</v>
      </c>
      <c r="AI895">
        <f>Tabla1_2[[#This Row],[Prima]]+Tabla1_2[[#This Row],[Censantias]]+Tabla1_2[[#This Row],[Base Minima]]+Tabla1_2[[#This Row],[Subsidio de Transporte]]</f>
        <v>3070133.3333333335</v>
      </c>
      <c r="AJ895">
        <f>Tabla1_2[[#This Row],[Pago Neto]]*24</f>
        <v>73683200</v>
      </c>
      <c r="AK895">
        <v>0</v>
      </c>
      <c r="AL895">
        <v>20000</v>
      </c>
      <c r="AM895">
        <v>15</v>
      </c>
    </row>
    <row r="896" spans="1:39" x14ac:dyDescent="0.35">
      <c r="A896" t="s">
        <v>5570</v>
      </c>
      <c r="B896" t="s">
        <v>902</v>
      </c>
      <c r="C896" s="1">
        <v>29418</v>
      </c>
      <c r="D896" t="s">
        <v>2589</v>
      </c>
      <c r="E896" t="s">
        <v>2371</v>
      </c>
      <c r="F896" t="s">
        <v>4570</v>
      </c>
      <c r="G896" t="s">
        <v>3572</v>
      </c>
      <c r="H896" s="1">
        <v>39182.628217592595</v>
      </c>
      <c r="I896" t="s">
        <v>3674</v>
      </c>
      <c r="J896">
        <v>1160000</v>
      </c>
      <c r="K896">
        <v>15</v>
      </c>
      <c r="L896">
        <f>Tabla1_2[[#This Row],[SALARIO]]/30*Tabla1_2[[#This Row],[Dias Liquidados]]</f>
        <v>580000</v>
      </c>
      <c r="M896">
        <f>Tabla1_2[[#This Row],[SALARIO]]/100*14/2</f>
        <v>81200</v>
      </c>
      <c r="N896">
        <v>5</v>
      </c>
      <c r="O896">
        <f>Tabla1_2[[#This Row],[Salario t]]*Tabla1_2[[#This Row],['# de Salarios Minimos]]</f>
        <v>2900000</v>
      </c>
      <c r="P896">
        <f>Tabla1_2[[#This Row],[Salario t]]*12</f>
        <v>6960000</v>
      </c>
      <c r="Q896">
        <v>2</v>
      </c>
      <c r="R896">
        <v>2</v>
      </c>
      <c r="S896">
        <v>50000</v>
      </c>
      <c r="T896">
        <v>250000</v>
      </c>
      <c r="U896">
        <v>5000</v>
      </c>
      <c r="V896">
        <f>Tabla1_2[[#This Row],[SALARIO]]/100*8.4</f>
        <v>97440</v>
      </c>
      <c r="W896">
        <f>Tabla1_2[[#This Row],[Seguridad social]]/2</f>
        <v>48720</v>
      </c>
      <c r="X896">
        <f>Tabla1_2[[#This Row],[Seguridad social]]-Tabla1_2[[#This Row],[salud 4%]]</f>
        <v>48720</v>
      </c>
      <c r="Y896">
        <f>Tabla1_2[[#This Row],[Base Minima]]/30*4</f>
        <v>386666.66666666669</v>
      </c>
      <c r="Z896">
        <f>Tabla1_2[[#This Row],[Fondo de Empleados]]+Tabla1_2[[#This Row],[Seguridad social]]</f>
        <v>484106.66666666669</v>
      </c>
      <c r="AA896">
        <f>Tabla1_2[[#This Row],[SALARIO]]/100*1.4</f>
        <v>16239.999999999998</v>
      </c>
      <c r="AB896">
        <f>Tabla1_2[[#This Row],[Base Minima]]/15*1.5</f>
        <v>290000</v>
      </c>
      <c r="AC896">
        <v>0</v>
      </c>
      <c r="AD896">
        <v>0</v>
      </c>
      <c r="AE896">
        <f>Tabla1_2[[#This Row],[Salario t]]/100*2</f>
        <v>11600</v>
      </c>
      <c r="AF896">
        <f>Tabla1_2[[#This Row],[Censantias]]/100*5</f>
        <v>580</v>
      </c>
      <c r="AG896">
        <f>Tabla1_2[[#This Row],[SALARIO]]/30*2</f>
        <v>77333.333333333328</v>
      </c>
      <c r="AH896">
        <v>0</v>
      </c>
      <c r="AI896">
        <f>Tabla1_2[[#This Row],[Prima]]+Tabla1_2[[#This Row],[Censantias]]+Tabla1_2[[#This Row],[Base Minima]]+Tabla1_2[[#This Row],[Subsidio de Transporte]]</f>
        <v>3070133.3333333335</v>
      </c>
      <c r="AJ896">
        <f>Tabla1_2[[#This Row],[Pago Neto]]*24</f>
        <v>73683200</v>
      </c>
      <c r="AK896">
        <v>0</v>
      </c>
      <c r="AL896">
        <v>20000</v>
      </c>
      <c r="AM896">
        <v>15</v>
      </c>
    </row>
    <row r="897" spans="1:39" x14ac:dyDescent="0.35">
      <c r="A897" t="s">
        <v>5571</v>
      </c>
      <c r="B897" t="s">
        <v>903</v>
      </c>
      <c r="C897" s="1">
        <v>36414</v>
      </c>
      <c r="D897" t="s">
        <v>2590</v>
      </c>
      <c r="E897" t="s">
        <v>2444</v>
      </c>
      <c r="F897" t="s">
        <v>4571</v>
      </c>
      <c r="G897" t="s">
        <v>3573</v>
      </c>
      <c r="H897" s="1">
        <v>39770.409884259258</v>
      </c>
      <c r="I897" t="s">
        <v>3673</v>
      </c>
      <c r="J897">
        <v>1160000</v>
      </c>
      <c r="K897">
        <v>15</v>
      </c>
      <c r="L897">
        <f>Tabla1_2[[#This Row],[SALARIO]]/30*Tabla1_2[[#This Row],[Dias Liquidados]]</f>
        <v>580000</v>
      </c>
      <c r="M897">
        <f>Tabla1_2[[#This Row],[SALARIO]]/100*14/2</f>
        <v>81200</v>
      </c>
      <c r="N897">
        <v>6</v>
      </c>
      <c r="O897">
        <f>Tabla1_2[[#This Row],[Salario t]]*Tabla1_2[[#This Row],['# de Salarios Minimos]]</f>
        <v>3480000</v>
      </c>
      <c r="P897">
        <f>Tabla1_2[[#This Row],[Salario t]]*12</f>
        <v>6960000</v>
      </c>
      <c r="Q897">
        <v>2</v>
      </c>
      <c r="R897">
        <v>2</v>
      </c>
      <c r="S897">
        <v>50000</v>
      </c>
      <c r="T897">
        <v>250000</v>
      </c>
      <c r="U897">
        <v>5000</v>
      </c>
      <c r="V897">
        <f>Tabla1_2[[#This Row],[SALARIO]]/100*8.4</f>
        <v>97440</v>
      </c>
      <c r="W897">
        <f>Tabla1_2[[#This Row],[Seguridad social]]/2</f>
        <v>48720</v>
      </c>
      <c r="X897">
        <f>Tabla1_2[[#This Row],[Seguridad social]]-Tabla1_2[[#This Row],[salud 4%]]</f>
        <v>48720</v>
      </c>
      <c r="Y897">
        <f>Tabla1_2[[#This Row],[Base Minima]]/30*4</f>
        <v>464000</v>
      </c>
      <c r="Z897">
        <f>Tabla1_2[[#This Row],[Fondo de Empleados]]+Tabla1_2[[#This Row],[Seguridad social]]</f>
        <v>561440</v>
      </c>
      <c r="AA897">
        <f>Tabla1_2[[#This Row],[SALARIO]]/100*1.4</f>
        <v>16239.999999999998</v>
      </c>
      <c r="AB897">
        <f>Tabla1_2[[#This Row],[Base Minima]]/15*1.5</f>
        <v>348000</v>
      </c>
      <c r="AC897">
        <v>0</v>
      </c>
      <c r="AD897">
        <v>0</v>
      </c>
      <c r="AE897">
        <f>Tabla1_2[[#This Row],[Salario t]]/100*2</f>
        <v>11600</v>
      </c>
      <c r="AF897">
        <f>Tabla1_2[[#This Row],[Censantias]]/100*5</f>
        <v>580</v>
      </c>
      <c r="AG897">
        <f>Tabla1_2[[#This Row],[SALARIO]]/30*2</f>
        <v>77333.333333333328</v>
      </c>
      <c r="AH897">
        <v>0</v>
      </c>
      <c r="AI897">
        <f>Tabla1_2[[#This Row],[Prima]]+Tabla1_2[[#This Row],[Censantias]]+Tabla1_2[[#This Row],[Base Minima]]+Tabla1_2[[#This Row],[Subsidio de Transporte]]</f>
        <v>3650133.3333333335</v>
      </c>
      <c r="AJ897">
        <f>Tabla1_2[[#This Row],[Pago Neto]]*24</f>
        <v>87603200</v>
      </c>
      <c r="AK897">
        <v>0</v>
      </c>
      <c r="AL897">
        <v>20000</v>
      </c>
      <c r="AM897">
        <v>15</v>
      </c>
    </row>
    <row r="898" spans="1:39" x14ac:dyDescent="0.35">
      <c r="A898" t="s">
        <v>5572</v>
      </c>
      <c r="B898" t="s">
        <v>904</v>
      </c>
      <c r="C898" s="1">
        <v>30390</v>
      </c>
      <c r="D898" t="s">
        <v>2591</v>
      </c>
      <c r="E898" t="s">
        <v>2438</v>
      </c>
      <c r="F898" t="s">
        <v>4572</v>
      </c>
      <c r="G898" t="s">
        <v>3574</v>
      </c>
      <c r="H898" s="1">
        <v>38884.750451388885</v>
      </c>
      <c r="I898" t="s">
        <v>3673</v>
      </c>
      <c r="J898">
        <v>1160000</v>
      </c>
      <c r="K898">
        <v>15</v>
      </c>
      <c r="L898">
        <f>Tabla1_2[[#This Row],[SALARIO]]/30*Tabla1_2[[#This Row],[Dias Liquidados]]</f>
        <v>580000</v>
      </c>
      <c r="M898">
        <f>Tabla1_2[[#This Row],[SALARIO]]/100*14/2</f>
        <v>81200</v>
      </c>
      <c r="N898">
        <v>6</v>
      </c>
      <c r="O898">
        <f>Tabla1_2[[#This Row],[Salario t]]*Tabla1_2[[#This Row],['# de Salarios Minimos]]</f>
        <v>3480000</v>
      </c>
      <c r="P898">
        <f>Tabla1_2[[#This Row],[Salario t]]*12</f>
        <v>6960000</v>
      </c>
      <c r="Q898">
        <v>2</v>
      </c>
      <c r="R898">
        <v>2</v>
      </c>
      <c r="S898">
        <v>50000</v>
      </c>
      <c r="T898">
        <v>250000</v>
      </c>
      <c r="U898">
        <v>5000</v>
      </c>
      <c r="V898">
        <f>Tabla1_2[[#This Row],[SALARIO]]/100*8.4</f>
        <v>97440</v>
      </c>
      <c r="W898">
        <f>Tabla1_2[[#This Row],[Seguridad social]]/2</f>
        <v>48720</v>
      </c>
      <c r="X898">
        <f>Tabla1_2[[#This Row],[Seguridad social]]-Tabla1_2[[#This Row],[salud 4%]]</f>
        <v>48720</v>
      </c>
      <c r="Y898">
        <f>Tabla1_2[[#This Row],[Base Minima]]/30*4</f>
        <v>464000</v>
      </c>
      <c r="Z898">
        <f>Tabla1_2[[#This Row],[Fondo de Empleados]]+Tabla1_2[[#This Row],[Seguridad social]]</f>
        <v>561440</v>
      </c>
      <c r="AA898">
        <f>Tabla1_2[[#This Row],[SALARIO]]/100*1.4</f>
        <v>16239.999999999998</v>
      </c>
      <c r="AB898">
        <f>Tabla1_2[[#This Row],[Base Minima]]/15*1.5</f>
        <v>348000</v>
      </c>
      <c r="AC898">
        <v>0</v>
      </c>
      <c r="AD898">
        <v>0</v>
      </c>
      <c r="AE898">
        <f>Tabla1_2[[#This Row],[Salario t]]/100*2</f>
        <v>11600</v>
      </c>
      <c r="AF898">
        <f>Tabla1_2[[#This Row],[Censantias]]/100*5</f>
        <v>580</v>
      </c>
      <c r="AG898">
        <f>Tabla1_2[[#This Row],[SALARIO]]/30*2</f>
        <v>77333.333333333328</v>
      </c>
      <c r="AH898">
        <v>0</v>
      </c>
      <c r="AI898">
        <f>Tabla1_2[[#This Row],[Prima]]+Tabla1_2[[#This Row],[Censantias]]+Tabla1_2[[#This Row],[Base Minima]]+Tabla1_2[[#This Row],[Subsidio de Transporte]]</f>
        <v>3650133.3333333335</v>
      </c>
      <c r="AJ898">
        <f>Tabla1_2[[#This Row],[Pago Neto]]*24</f>
        <v>87603200</v>
      </c>
      <c r="AK898">
        <v>0</v>
      </c>
      <c r="AL898">
        <v>20000</v>
      </c>
      <c r="AM898">
        <v>15</v>
      </c>
    </row>
    <row r="899" spans="1:39" x14ac:dyDescent="0.35">
      <c r="A899" t="s">
        <v>5573</v>
      </c>
      <c r="B899" t="s">
        <v>905</v>
      </c>
      <c r="C899" s="1">
        <v>30787</v>
      </c>
      <c r="D899" t="s">
        <v>2592</v>
      </c>
      <c r="E899" t="s">
        <v>2527</v>
      </c>
      <c r="F899" t="s">
        <v>4573</v>
      </c>
      <c r="G899" t="s">
        <v>3575</v>
      </c>
      <c r="H899" s="1">
        <v>40531.633032407408</v>
      </c>
      <c r="I899" t="s">
        <v>3673</v>
      </c>
      <c r="J899">
        <v>1160000</v>
      </c>
      <c r="K899">
        <v>15</v>
      </c>
      <c r="L899">
        <f>Tabla1_2[[#This Row],[SALARIO]]/30*Tabla1_2[[#This Row],[Dias Liquidados]]</f>
        <v>580000</v>
      </c>
      <c r="M899">
        <f>Tabla1_2[[#This Row],[SALARIO]]/100*14/2</f>
        <v>81200</v>
      </c>
      <c r="N899">
        <v>1</v>
      </c>
      <c r="O899">
        <f>Tabla1_2[[#This Row],[Salario t]]*Tabla1_2[[#This Row],['# de Salarios Minimos]]</f>
        <v>580000</v>
      </c>
      <c r="P899">
        <f>Tabla1_2[[#This Row],[Salario t]]*12</f>
        <v>6960000</v>
      </c>
      <c r="Q899">
        <v>2</v>
      </c>
      <c r="R899">
        <v>2</v>
      </c>
      <c r="S899">
        <v>50000</v>
      </c>
      <c r="T899">
        <v>250000</v>
      </c>
      <c r="U899">
        <v>5000</v>
      </c>
      <c r="V899">
        <f>Tabla1_2[[#This Row],[SALARIO]]/100*8.4</f>
        <v>97440</v>
      </c>
      <c r="W899">
        <f>Tabla1_2[[#This Row],[Seguridad social]]/2</f>
        <v>48720</v>
      </c>
      <c r="X899">
        <f>Tabla1_2[[#This Row],[Seguridad social]]-Tabla1_2[[#This Row],[salud 4%]]</f>
        <v>48720</v>
      </c>
      <c r="Y899">
        <f>Tabla1_2[[#This Row],[Base Minima]]/30*4</f>
        <v>77333.333333333328</v>
      </c>
      <c r="Z899">
        <f>Tabla1_2[[#This Row],[Fondo de Empleados]]+Tabla1_2[[#This Row],[Seguridad social]]</f>
        <v>174773.33333333331</v>
      </c>
      <c r="AA899">
        <f>Tabla1_2[[#This Row],[SALARIO]]/100*1.4</f>
        <v>16239.999999999998</v>
      </c>
      <c r="AB899">
        <f>Tabla1_2[[#This Row],[Base Minima]]/15*1.5</f>
        <v>58000</v>
      </c>
      <c r="AC899">
        <v>0</v>
      </c>
      <c r="AD899">
        <v>0</v>
      </c>
      <c r="AE899">
        <f>Tabla1_2[[#This Row],[Salario t]]/100*2</f>
        <v>11600</v>
      </c>
      <c r="AF899">
        <f>Tabla1_2[[#This Row],[Censantias]]/100*5</f>
        <v>580</v>
      </c>
      <c r="AG899">
        <f>Tabla1_2[[#This Row],[SALARIO]]/30*2</f>
        <v>77333.333333333328</v>
      </c>
      <c r="AH899">
        <v>0</v>
      </c>
      <c r="AI899">
        <f>Tabla1_2[[#This Row],[Prima]]+Tabla1_2[[#This Row],[Censantias]]+Tabla1_2[[#This Row],[Base Minima]]+Tabla1_2[[#This Row],[Subsidio de Transporte]]</f>
        <v>750133.33333333337</v>
      </c>
      <c r="AJ899">
        <f>Tabla1_2[[#This Row],[Pago Neto]]*24</f>
        <v>18003200</v>
      </c>
      <c r="AK899">
        <v>0</v>
      </c>
      <c r="AL899">
        <v>20000</v>
      </c>
      <c r="AM899">
        <v>15</v>
      </c>
    </row>
    <row r="900" spans="1:39" x14ac:dyDescent="0.35">
      <c r="A900" t="s">
        <v>5574</v>
      </c>
      <c r="B900" t="s">
        <v>906</v>
      </c>
      <c r="C900" s="1">
        <v>28533</v>
      </c>
      <c r="D900" t="s">
        <v>2593</v>
      </c>
      <c r="E900" t="s">
        <v>2377</v>
      </c>
      <c r="F900" t="s">
        <v>4574</v>
      </c>
      <c r="G900" t="s">
        <v>3576</v>
      </c>
      <c r="H900" s="1">
        <v>40518.38821759259</v>
      </c>
      <c r="I900" t="s">
        <v>3671</v>
      </c>
      <c r="J900">
        <v>1160000</v>
      </c>
      <c r="K900">
        <v>15</v>
      </c>
      <c r="L900">
        <f>Tabla1_2[[#This Row],[SALARIO]]/30*Tabla1_2[[#This Row],[Dias Liquidados]]</f>
        <v>580000</v>
      </c>
      <c r="M900">
        <f>Tabla1_2[[#This Row],[SALARIO]]/100*14/2</f>
        <v>81200</v>
      </c>
      <c r="N900">
        <v>1</v>
      </c>
      <c r="O900">
        <f>Tabla1_2[[#This Row],[Salario t]]*Tabla1_2[[#This Row],['# de Salarios Minimos]]</f>
        <v>580000</v>
      </c>
      <c r="P900">
        <f>Tabla1_2[[#This Row],[Salario t]]*12</f>
        <v>6960000</v>
      </c>
      <c r="Q900">
        <v>2</v>
      </c>
      <c r="R900">
        <v>2</v>
      </c>
      <c r="S900">
        <v>50000</v>
      </c>
      <c r="T900">
        <v>250000</v>
      </c>
      <c r="U900">
        <v>5000</v>
      </c>
      <c r="V900">
        <f>Tabla1_2[[#This Row],[SALARIO]]/100*8.4</f>
        <v>97440</v>
      </c>
      <c r="W900">
        <f>Tabla1_2[[#This Row],[Seguridad social]]/2</f>
        <v>48720</v>
      </c>
      <c r="X900">
        <f>Tabla1_2[[#This Row],[Seguridad social]]-Tabla1_2[[#This Row],[salud 4%]]</f>
        <v>48720</v>
      </c>
      <c r="Y900">
        <f>Tabla1_2[[#This Row],[Base Minima]]/30*4</f>
        <v>77333.333333333328</v>
      </c>
      <c r="Z900">
        <f>Tabla1_2[[#This Row],[Fondo de Empleados]]+Tabla1_2[[#This Row],[Seguridad social]]</f>
        <v>174773.33333333331</v>
      </c>
      <c r="AA900">
        <f>Tabla1_2[[#This Row],[SALARIO]]/100*1.4</f>
        <v>16239.999999999998</v>
      </c>
      <c r="AB900">
        <f>Tabla1_2[[#This Row],[Base Minima]]/15*1.5</f>
        <v>58000</v>
      </c>
      <c r="AC900">
        <v>0</v>
      </c>
      <c r="AD900">
        <v>0</v>
      </c>
      <c r="AE900">
        <f>Tabla1_2[[#This Row],[Salario t]]/100*2</f>
        <v>11600</v>
      </c>
      <c r="AF900">
        <f>Tabla1_2[[#This Row],[Censantias]]/100*5</f>
        <v>580</v>
      </c>
      <c r="AG900">
        <f>Tabla1_2[[#This Row],[SALARIO]]/30*2</f>
        <v>77333.333333333328</v>
      </c>
      <c r="AH900">
        <v>0</v>
      </c>
      <c r="AI900">
        <f>Tabla1_2[[#This Row],[Prima]]+Tabla1_2[[#This Row],[Censantias]]+Tabla1_2[[#This Row],[Base Minima]]+Tabla1_2[[#This Row],[Subsidio de Transporte]]</f>
        <v>750133.33333333337</v>
      </c>
      <c r="AJ900">
        <f>Tabla1_2[[#This Row],[Pago Neto]]*24</f>
        <v>18003200</v>
      </c>
      <c r="AK900">
        <v>0</v>
      </c>
      <c r="AL900">
        <v>20000</v>
      </c>
      <c r="AM900">
        <v>15</v>
      </c>
    </row>
    <row r="901" spans="1:39" x14ac:dyDescent="0.35">
      <c r="A901" t="s">
        <v>5575</v>
      </c>
      <c r="B901" t="s">
        <v>907</v>
      </c>
      <c r="C901" s="1">
        <v>33872</v>
      </c>
      <c r="D901" t="s">
        <v>2594</v>
      </c>
      <c r="E901" t="s">
        <v>2363</v>
      </c>
      <c r="F901" t="s">
        <v>4575</v>
      </c>
      <c r="G901" t="s">
        <v>3577</v>
      </c>
      <c r="H901" s="1">
        <v>40563.592962962961</v>
      </c>
      <c r="I901" t="s">
        <v>3674</v>
      </c>
      <c r="J901">
        <v>1160000</v>
      </c>
      <c r="K901">
        <v>15</v>
      </c>
      <c r="L901">
        <f>Tabla1_2[[#This Row],[SALARIO]]/30*Tabla1_2[[#This Row],[Dias Liquidados]]</f>
        <v>580000</v>
      </c>
      <c r="M901">
        <f>Tabla1_2[[#This Row],[SALARIO]]/100*14/2</f>
        <v>81200</v>
      </c>
      <c r="N901">
        <v>1</v>
      </c>
      <c r="O901">
        <f>Tabla1_2[[#This Row],[Salario t]]*Tabla1_2[[#This Row],['# de Salarios Minimos]]</f>
        <v>580000</v>
      </c>
      <c r="P901">
        <f>Tabla1_2[[#This Row],[Salario t]]*12</f>
        <v>6960000</v>
      </c>
      <c r="Q901">
        <v>2</v>
      </c>
      <c r="R901">
        <v>2</v>
      </c>
      <c r="S901">
        <v>50000</v>
      </c>
      <c r="T901">
        <v>250000</v>
      </c>
      <c r="U901">
        <v>5000</v>
      </c>
      <c r="V901">
        <f>Tabla1_2[[#This Row],[SALARIO]]/100*8.4</f>
        <v>97440</v>
      </c>
      <c r="W901">
        <f>Tabla1_2[[#This Row],[Seguridad social]]/2</f>
        <v>48720</v>
      </c>
      <c r="X901">
        <f>Tabla1_2[[#This Row],[Seguridad social]]-Tabla1_2[[#This Row],[salud 4%]]</f>
        <v>48720</v>
      </c>
      <c r="Y901">
        <f>Tabla1_2[[#This Row],[Base Minima]]/30*4</f>
        <v>77333.333333333328</v>
      </c>
      <c r="Z901">
        <f>Tabla1_2[[#This Row],[Fondo de Empleados]]+Tabla1_2[[#This Row],[Seguridad social]]</f>
        <v>174773.33333333331</v>
      </c>
      <c r="AA901">
        <f>Tabla1_2[[#This Row],[SALARIO]]/100*1.4</f>
        <v>16239.999999999998</v>
      </c>
      <c r="AB901">
        <f>Tabla1_2[[#This Row],[Base Minima]]/15*1.5</f>
        <v>58000</v>
      </c>
      <c r="AC901">
        <v>0</v>
      </c>
      <c r="AD901">
        <v>0</v>
      </c>
      <c r="AE901">
        <f>Tabla1_2[[#This Row],[Salario t]]/100*2</f>
        <v>11600</v>
      </c>
      <c r="AF901">
        <f>Tabla1_2[[#This Row],[Censantias]]/100*5</f>
        <v>580</v>
      </c>
      <c r="AG901">
        <f>Tabla1_2[[#This Row],[SALARIO]]/30*2</f>
        <v>77333.333333333328</v>
      </c>
      <c r="AH901">
        <v>0</v>
      </c>
      <c r="AI901">
        <f>Tabla1_2[[#This Row],[Prima]]+Tabla1_2[[#This Row],[Censantias]]+Tabla1_2[[#This Row],[Base Minima]]+Tabla1_2[[#This Row],[Subsidio de Transporte]]</f>
        <v>750133.33333333337</v>
      </c>
      <c r="AJ901">
        <f>Tabla1_2[[#This Row],[Pago Neto]]*24</f>
        <v>18003200</v>
      </c>
      <c r="AK901">
        <v>0</v>
      </c>
      <c r="AL901">
        <v>20000</v>
      </c>
      <c r="AM901">
        <v>15</v>
      </c>
    </row>
    <row r="902" spans="1:39" x14ac:dyDescent="0.35">
      <c r="A902" t="s">
        <v>5576</v>
      </c>
      <c r="B902" t="s">
        <v>908</v>
      </c>
      <c r="C902" s="1">
        <v>25914</v>
      </c>
      <c r="D902" t="s">
        <v>2595</v>
      </c>
      <c r="E902" t="s">
        <v>2396</v>
      </c>
      <c r="F902" t="s">
        <v>4576</v>
      </c>
      <c r="G902" t="s">
        <v>3578</v>
      </c>
      <c r="H902" s="1">
        <v>43818.721898148149</v>
      </c>
      <c r="I902" t="s">
        <v>3675</v>
      </c>
      <c r="J902">
        <v>1160000</v>
      </c>
      <c r="K902">
        <v>15</v>
      </c>
      <c r="L902">
        <f>Tabla1_2[[#This Row],[SALARIO]]/30*Tabla1_2[[#This Row],[Dias Liquidados]]</f>
        <v>580000</v>
      </c>
      <c r="M902">
        <f>Tabla1_2[[#This Row],[SALARIO]]/100*14/2</f>
        <v>81200</v>
      </c>
      <c r="N902">
        <v>1</v>
      </c>
      <c r="O902">
        <f>Tabla1_2[[#This Row],[Salario t]]*Tabla1_2[[#This Row],['# de Salarios Minimos]]</f>
        <v>580000</v>
      </c>
      <c r="P902">
        <f>Tabla1_2[[#This Row],[Salario t]]*12</f>
        <v>6960000</v>
      </c>
      <c r="Q902">
        <v>2</v>
      </c>
      <c r="R902">
        <v>2</v>
      </c>
      <c r="S902">
        <v>50000</v>
      </c>
      <c r="T902">
        <v>250000</v>
      </c>
      <c r="U902">
        <v>5000</v>
      </c>
      <c r="V902">
        <f>Tabla1_2[[#This Row],[SALARIO]]/100*8.4</f>
        <v>97440</v>
      </c>
      <c r="W902">
        <f>Tabla1_2[[#This Row],[Seguridad social]]/2</f>
        <v>48720</v>
      </c>
      <c r="X902">
        <f>Tabla1_2[[#This Row],[Seguridad social]]-Tabla1_2[[#This Row],[salud 4%]]</f>
        <v>48720</v>
      </c>
      <c r="Y902">
        <f>Tabla1_2[[#This Row],[Base Minima]]/30*4</f>
        <v>77333.333333333328</v>
      </c>
      <c r="Z902">
        <f>Tabla1_2[[#This Row],[Fondo de Empleados]]+Tabla1_2[[#This Row],[Seguridad social]]</f>
        <v>174773.33333333331</v>
      </c>
      <c r="AA902">
        <f>Tabla1_2[[#This Row],[SALARIO]]/100*1.4</f>
        <v>16239.999999999998</v>
      </c>
      <c r="AB902">
        <f>Tabla1_2[[#This Row],[Base Minima]]/15*1.5</f>
        <v>58000</v>
      </c>
      <c r="AC902">
        <v>0</v>
      </c>
      <c r="AD902">
        <v>0</v>
      </c>
      <c r="AE902">
        <f>Tabla1_2[[#This Row],[Salario t]]/100*2</f>
        <v>11600</v>
      </c>
      <c r="AF902">
        <f>Tabla1_2[[#This Row],[Censantias]]/100*5</f>
        <v>580</v>
      </c>
      <c r="AG902">
        <f>Tabla1_2[[#This Row],[SALARIO]]/30*2</f>
        <v>77333.333333333328</v>
      </c>
      <c r="AH902">
        <v>0</v>
      </c>
      <c r="AI902">
        <f>Tabla1_2[[#This Row],[Prima]]+Tabla1_2[[#This Row],[Censantias]]+Tabla1_2[[#This Row],[Base Minima]]+Tabla1_2[[#This Row],[Subsidio de Transporte]]</f>
        <v>750133.33333333337</v>
      </c>
      <c r="AJ902">
        <f>Tabla1_2[[#This Row],[Pago Neto]]*24</f>
        <v>18003200</v>
      </c>
      <c r="AK902">
        <v>0</v>
      </c>
      <c r="AL902">
        <v>20000</v>
      </c>
      <c r="AM902">
        <v>15</v>
      </c>
    </row>
    <row r="903" spans="1:39" x14ac:dyDescent="0.35">
      <c r="A903" t="s">
        <v>5577</v>
      </c>
      <c r="B903" t="s">
        <v>909</v>
      </c>
      <c r="C903" s="1">
        <v>28609</v>
      </c>
      <c r="D903" t="s">
        <v>2596</v>
      </c>
      <c r="E903" t="s">
        <v>2557</v>
      </c>
      <c r="F903" t="s">
        <v>4577</v>
      </c>
      <c r="G903" t="s">
        <v>3579</v>
      </c>
      <c r="H903" s="1">
        <v>43752.568020833336</v>
      </c>
      <c r="I903" t="s">
        <v>3675</v>
      </c>
      <c r="J903">
        <v>1160000</v>
      </c>
      <c r="K903">
        <v>15</v>
      </c>
      <c r="L903">
        <f>Tabla1_2[[#This Row],[SALARIO]]/30*Tabla1_2[[#This Row],[Dias Liquidados]]</f>
        <v>580000</v>
      </c>
      <c r="M903">
        <f>Tabla1_2[[#This Row],[SALARIO]]/100*14/2</f>
        <v>81200</v>
      </c>
      <c r="N903">
        <v>1</v>
      </c>
      <c r="O903">
        <f>Tabla1_2[[#This Row],[Salario t]]*Tabla1_2[[#This Row],['# de Salarios Minimos]]</f>
        <v>580000</v>
      </c>
      <c r="P903">
        <f>Tabla1_2[[#This Row],[Salario t]]*12</f>
        <v>6960000</v>
      </c>
      <c r="Q903">
        <v>2</v>
      </c>
      <c r="R903">
        <v>2</v>
      </c>
      <c r="S903">
        <v>50000</v>
      </c>
      <c r="T903">
        <v>250000</v>
      </c>
      <c r="U903">
        <v>5000</v>
      </c>
      <c r="V903">
        <f>Tabla1_2[[#This Row],[SALARIO]]/100*8.4</f>
        <v>97440</v>
      </c>
      <c r="W903">
        <f>Tabla1_2[[#This Row],[Seguridad social]]/2</f>
        <v>48720</v>
      </c>
      <c r="X903">
        <f>Tabla1_2[[#This Row],[Seguridad social]]-Tabla1_2[[#This Row],[salud 4%]]</f>
        <v>48720</v>
      </c>
      <c r="Y903">
        <f>Tabla1_2[[#This Row],[Base Minima]]/30*4</f>
        <v>77333.333333333328</v>
      </c>
      <c r="Z903">
        <f>Tabla1_2[[#This Row],[Fondo de Empleados]]+Tabla1_2[[#This Row],[Seguridad social]]</f>
        <v>174773.33333333331</v>
      </c>
      <c r="AA903">
        <f>Tabla1_2[[#This Row],[SALARIO]]/100*1.4</f>
        <v>16239.999999999998</v>
      </c>
      <c r="AB903">
        <f>Tabla1_2[[#This Row],[Base Minima]]/15*1.5</f>
        <v>58000</v>
      </c>
      <c r="AC903">
        <v>0</v>
      </c>
      <c r="AD903">
        <v>0</v>
      </c>
      <c r="AE903">
        <f>Tabla1_2[[#This Row],[Salario t]]/100*2</f>
        <v>11600</v>
      </c>
      <c r="AF903">
        <f>Tabla1_2[[#This Row],[Censantias]]/100*5</f>
        <v>580</v>
      </c>
      <c r="AG903">
        <f>Tabla1_2[[#This Row],[SALARIO]]/30*2</f>
        <v>77333.333333333328</v>
      </c>
      <c r="AH903">
        <v>0</v>
      </c>
      <c r="AI903">
        <f>Tabla1_2[[#This Row],[Prima]]+Tabla1_2[[#This Row],[Censantias]]+Tabla1_2[[#This Row],[Base Minima]]+Tabla1_2[[#This Row],[Subsidio de Transporte]]</f>
        <v>750133.33333333337</v>
      </c>
      <c r="AJ903">
        <f>Tabla1_2[[#This Row],[Pago Neto]]*24</f>
        <v>18003200</v>
      </c>
      <c r="AK903">
        <v>0</v>
      </c>
      <c r="AL903">
        <v>20000</v>
      </c>
      <c r="AM903">
        <v>15</v>
      </c>
    </row>
    <row r="904" spans="1:39" x14ac:dyDescent="0.35">
      <c r="A904" t="s">
        <v>5578</v>
      </c>
      <c r="B904" t="s">
        <v>910</v>
      </c>
      <c r="C904" s="1">
        <v>27071</v>
      </c>
      <c r="D904" t="s">
        <v>2597</v>
      </c>
      <c r="E904" t="s">
        <v>2424</v>
      </c>
      <c r="F904" t="s">
        <v>4578</v>
      </c>
      <c r="G904" t="s">
        <v>3580</v>
      </c>
      <c r="H904" s="1">
        <v>42224.691122685188</v>
      </c>
      <c r="I904" t="s">
        <v>3675</v>
      </c>
      <c r="J904">
        <v>1160000</v>
      </c>
      <c r="K904">
        <v>15</v>
      </c>
      <c r="L904">
        <f>Tabla1_2[[#This Row],[SALARIO]]/30*Tabla1_2[[#This Row],[Dias Liquidados]]</f>
        <v>580000</v>
      </c>
      <c r="M904">
        <f>Tabla1_2[[#This Row],[SALARIO]]/100*14/2</f>
        <v>81200</v>
      </c>
      <c r="N904">
        <v>2</v>
      </c>
      <c r="O904">
        <f>Tabla1_2[[#This Row],[Salario t]]*Tabla1_2[[#This Row],['# de Salarios Minimos]]</f>
        <v>1160000</v>
      </c>
      <c r="P904">
        <f>Tabla1_2[[#This Row],[Salario t]]*12</f>
        <v>6960000</v>
      </c>
      <c r="Q904">
        <v>2</v>
      </c>
      <c r="R904">
        <v>2</v>
      </c>
      <c r="S904">
        <v>50000</v>
      </c>
      <c r="T904">
        <v>250000</v>
      </c>
      <c r="U904">
        <v>5000</v>
      </c>
      <c r="V904">
        <f>Tabla1_2[[#This Row],[SALARIO]]/100*8.4</f>
        <v>97440</v>
      </c>
      <c r="W904">
        <f>Tabla1_2[[#This Row],[Seguridad social]]/2</f>
        <v>48720</v>
      </c>
      <c r="X904">
        <f>Tabla1_2[[#This Row],[Seguridad social]]-Tabla1_2[[#This Row],[salud 4%]]</f>
        <v>48720</v>
      </c>
      <c r="Y904">
        <f>Tabla1_2[[#This Row],[Base Minima]]/30*4</f>
        <v>154666.66666666666</v>
      </c>
      <c r="Z904">
        <f>Tabla1_2[[#This Row],[Fondo de Empleados]]+Tabla1_2[[#This Row],[Seguridad social]]</f>
        <v>252106.66666666666</v>
      </c>
      <c r="AA904">
        <f>Tabla1_2[[#This Row],[SALARIO]]/100*1.4</f>
        <v>16239.999999999998</v>
      </c>
      <c r="AB904">
        <f>Tabla1_2[[#This Row],[Base Minima]]/15*1.5</f>
        <v>116000</v>
      </c>
      <c r="AC904">
        <v>0</v>
      </c>
      <c r="AD904">
        <v>0</v>
      </c>
      <c r="AE904">
        <f>Tabla1_2[[#This Row],[Salario t]]/100*2</f>
        <v>11600</v>
      </c>
      <c r="AF904">
        <f>Tabla1_2[[#This Row],[Censantias]]/100*5</f>
        <v>580</v>
      </c>
      <c r="AG904">
        <f>Tabla1_2[[#This Row],[SALARIO]]/30*2</f>
        <v>77333.333333333328</v>
      </c>
      <c r="AH904">
        <v>0</v>
      </c>
      <c r="AI904">
        <f>Tabla1_2[[#This Row],[Prima]]+Tabla1_2[[#This Row],[Censantias]]+Tabla1_2[[#This Row],[Base Minima]]+Tabla1_2[[#This Row],[Subsidio de Transporte]]</f>
        <v>1330133.3333333333</v>
      </c>
      <c r="AJ904">
        <f>Tabla1_2[[#This Row],[Pago Neto]]*24</f>
        <v>31923200</v>
      </c>
      <c r="AK904">
        <v>0</v>
      </c>
      <c r="AL904">
        <v>20000</v>
      </c>
      <c r="AM904">
        <v>15</v>
      </c>
    </row>
    <row r="905" spans="1:39" x14ac:dyDescent="0.35">
      <c r="A905" t="s">
        <v>5579</v>
      </c>
      <c r="B905" t="s">
        <v>911</v>
      </c>
      <c r="C905" s="1">
        <v>35289</v>
      </c>
      <c r="D905" t="s">
        <v>2598</v>
      </c>
      <c r="E905" t="s">
        <v>1026</v>
      </c>
      <c r="F905" t="s">
        <v>4579</v>
      </c>
      <c r="G905" t="s">
        <v>3581</v>
      </c>
      <c r="H905" s="1">
        <v>39540.50922453704</v>
      </c>
      <c r="I905" t="s">
        <v>3671</v>
      </c>
      <c r="J905">
        <v>1160000</v>
      </c>
      <c r="K905">
        <v>15</v>
      </c>
      <c r="L905">
        <f>Tabla1_2[[#This Row],[SALARIO]]/30*Tabla1_2[[#This Row],[Dias Liquidados]]</f>
        <v>580000</v>
      </c>
      <c r="M905">
        <f>Tabla1_2[[#This Row],[SALARIO]]/100*14/2</f>
        <v>81200</v>
      </c>
      <c r="N905">
        <v>2</v>
      </c>
      <c r="O905">
        <f>Tabla1_2[[#This Row],[Salario t]]*Tabla1_2[[#This Row],['# de Salarios Minimos]]</f>
        <v>1160000</v>
      </c>
      <c r="P905">
        <f>Tabla1_2[[#This Row],[Salario t]]*12</f>
        <v>6960000</v>
      </c>
      <c r="Q905">
        <v>2</v>
      </c>
      <c r="R905">
        <v>2</v>
      </c>
      <c r="S905">
        <v>50000</v>
      </c>
      <c r="T905">
        <v>250000</v>
      </c>
      <c r="U905">
        <v>5000</v>
      </c>
      <c r="V905">
        <f>Tabla1_2[[#This Row],[SALARIO]]/100*8.4</f>
        <v>97440</v>
      </c>
      <c r="W905">
        <f>Tabla1_2[[#This Row],[Seguridad social]]/2</f>
        <v>48720</v>
      </c>
      <c r="X905">
        <f>Tabla1_2[[#This Row],[Seguridad social]]-Tabla1_2[[#This Row],[salud 4%]]</f>
        <v>48720</v>
      </c>
      <c r="Y905">
        <f>Tabla1_2[[#This Row],[Base Minima]]/30*4</f>
        <v>154666.66666666666</v>
      </c>
      <c r="Z905">
        <f>Tabla1_2[[#This Row],[Fondo de Empleados]]+Tabla1_2[[#This Row],[Seguridad social]]</f>
        <v>252106.66666666666</v>
      </c>
      <c r="AA905">
        <f>Tabla1_2[[#This Row],[SALARIO]]/100*1.4</f>
        <v>16239.999999999998</v>
      </c>
      <c r="AB905">
        <f>Tabla1_2[[#This Row],[Base Minima]]/15*1.5</f>
        <v>116000</v>
      </c>
      <c r="AC905">
        <v>0</v>
      </c>
      <c r="AD905">
        <v>0</v>
      </c>
      <c r="AE905">
        <f>Tabla1_2[[#This Row],[Salario t]]/100*2</f>
        <v>11600</v>
      </c>
      <c r="AF905">
        <f>Tabla1_2[[#This Row],[Censantias]]/100*5</f>
        <v>580</v>
      </c>
      <c r="AG905">
        <f>Tabla1_2[[#This Row],[SALARIO]]/30*2</f>
        <v>77333.333333333328</v>
      </c>
      <c r="AH905">
        <v>0</v>
      </c>
      <c r="AI905">
        <f>Tabla1_2[[#This Row],[Prima]]+Tabla1_2[[#This Row],[Censantias]]+Tabla1_2[[#This Row],[Base Minima]]+Tabla1_2[[#This Row],[Subsidio de Transporte]]</f>
        <v>1330133.3333333333</v>
      </c>
      <c r="AJ905">
        <f>Tabla1_2[[#This Row],[Pago Neto]]*24</f>
        <v>31923200</v>
      </c>
      <c r="AK905">
        <v>0</v>
      </c>
      <c r="AL905">
        <v>20000</v>
      </c>
      <c r="AM905">
        <v>15</v>
      </c>
    </row>
    <row r="906" spans="1:39" x14ac:dyDescent="0.35">
      <c r="A906" t="s">
        <v>5580</v>
      </c>
      <c r="B906" t="s">
        <v>912</v>
      </c>
      <c r="C906" s="1">
        <v>27861</v>
      </c>
      <c r="D906" t="s">
        <v>2599</v>
      </c>
      <c r="E906" t="s">
        <v>2491</v>
      </c>
      <c r="F906" t="s">
        <v>4580</v>
      </c>
      <c r="G906" t="s">
        <v>3582</v>
      </c>
      <c r="H906" s="1">
        <v>38692.368009259262</v>
      </c>
      <c r="I906" t="s">
        <v>3672</v>
      </c>
      <c r="J906">
        <v>1160000</v>
      </c>
      <c r="K906">
        <v>15</v>
      </c>
      <c r="L906">
        <f>Tabla1_2[[#This Row],[SALARIO]]/30*Tabla1_2[[#This Row],[Dias Liquidados]]</f>
        <v>580000</v>
      </c>
      <c r="M906">
        <f>Tabla1_2[[#This Row],[SALARIO]]/100*14/2</f>
        <v>81200</v>
      </c>
      <c r="N906">
        <v>2</v>
      </c>
      <c r="O906">
        <f>Tabla1_2[[#This Row],[Salario t]]*Tabla1_2[[#This Row],['# de Salarios Minimos]]</f>
        <v>1160000</v>
      </c>
      <c r="P906">
        <f>Tabla1_2[[#This Row],[Salario t]]*12</f>
        <v>6960000</v>
      </c>
      <c r="Q906">
        <v>2</v>
      </c>
      <c r="R906">
        <v>2</v>
      </c>
      <c r="S906">
        <v>50000</v>
      </c>
      <c r="T906">
        <v>250000</v>
      </c>
      <c r="U906">
        <v>5000</v>
      </c>
      <c r="V906">
        <f>Tabla1_2[[#This Row],[SALARIO]]/100*8.4</f>
        <v>97440</v>
      </c>
      <c r="W906">
        <f>Tabla1_2[[#This Row],[Seguridad social]]/2</f>
        <v>48720</v>
      </c>
      <c r="X906">
        <f>Tabla1_2[[#This Row],[Seguridad social]]-Tabla1_2[[#This Row],[salud 4%]]</f>
        <v>48720</v>
      </c>
      <c r="Y906">
        <f>Tabla1_2[[#This Row],[Base Minima]]/30*4</f>
        <v>154666.66666666666</v>
      </c>
      <c r="Z906">
        <f>Tabla1_2[[#This Row],[Fondo de Empleados]]+Tabla1_2[[#This Row],[Seguridad social]]</f>
        <v>252106.66666666666</v>
      </c>
      <c r="AA906">
        <f>Tabla1_2[[#This Row],[SALARIO]]/100*1.4</f>
        <v>16239.999999999998</v>
      </c>
      <c r="AB906">
        <f>Tabla1_2[[#This Row],[Base Minima]]/15*1.5</f>
        <v>116000</v>
      </c>
      <c r="AC906">
        <v>0</v>
      </c>
      <c r="AD906">
        <v>0</v>
      </c>
      <c r="AE906">
        <f>Tabla1_2[[#This Row],[Salario t]]/100*2</f>
        <v>11600</v>
      </c>
      <c r="AF906">
        <f>Tabla1_2[[#This Row],[Censantias]]/100*5</f>
        <v>580</v>
      </c>
      <c r="AG906">
        <f>Tabla1_2[[#This Row],[SALARIO]]/30*2</f>
        <v>77333.333333333328</v>
      </c>
      <c r="AH906">
        <v>0</v>
      </c>
      <c r="AI906">
        <f>Tabla1_2[[#This Row],[Prima]]+Tabla1_2[[#This Row],[Censantias]]+Tabla1_2[[#This Row],[Base Minima]]+Tabla1_2[[#This Row],[Subsidio de Transporte]]</f>
        <v>1330133.3333333333</v>
      </c>
      <c r="AJ906">
        <f>Tabla1_2[[#This Row],[Pago Neto]]*24</f>
        <v>31923200</v>
      </c>
      <c r="AK906">
        <v>0</v>
      </c>
      <c r="AL906">
        <v>20000</v>
      </c>
      <c r="AM906">
        <v>15</v>
      </c>
    </row>
    <row r="907" spans="1:39" x14ac:dyDescent="0.35">
      <c r="A907" t="s">
        <v>5581</v>
      </c>
      <c r="B907" t="s">
        <v>913</v>
      </c>
      <c r="C907" s="1">
        <v>32837</v>
      </c>
      <c r="D907" t="s">
        <v>2600</v>
      </c>
      <c r="E907" t="s">
        <v>2394</v>
      </c>
      <c r="F907" t="s">
        <v>4581</v>
      </c>
      <c r="G907" t="s">
        <v>3583</v>
      </c>
      <c r="H907" s="1">
        <v>42164.290405092594</v>
      </c>
      <c r="I907" t="s">
        <v>3671</v>
      </c>
      <c r="J907">
        <v>1160000</v>
      </c>
      <c r="K907">
        <v>15</v>
      </c>
      <c r="L907">
        <f>Tabla1_2[[#This Row],[SALARIO]]/30*Tabla1_2[[#This Row],[Dias Liquidados]]</f>
        <v>580000</v>
      </c>
      <c r="M907">
        <f>Tabla1_2[[#This Row],[SALARIO]]/100*14/2</f>
        <v>81200</v>
      </c>
      <c r="N907">
        <v>4</v>
      </c>
      <c r="O907">
        <f>Tabla1_2[[#This Row],[Salario t]]*Tabla1_2[[#This Row],['# de Salarios Minimos]]</f>
        <v>2320000</v>
      </c>
      <c r="P907">
        <f>Tabla1_2[[#This Row],[Salario t]]*12</f>
        <v>6960000</v>
      </c>
      <c r="Q907">
        <v>2</v>
      </c>
      <c r="R907">
        <v>2</v>
      </c>
      <c r="S907">
        <v>50000</v>
      </c>
      <c r="T907">
        <v>250000</v>
      </c>
      <c r="U907">
        <v>5000</v>
      </c>
      <c r="V907">
        <f>Tabla1_2[[#This Row],[SALARIO]]/100*8.4</f>
        <v>97440</v>
      </c>
      <c r="W907">
        <f>Tabla1_2[[#This Row],[Seguridad social]]/2</f>
        <v>48720</v>
      </c>
      <c r="X907">
        <f>Tabla1_2[[#This Row],[Seguridad social]]-Tabla1_2[[#This Row],[salud 4%]]</f>
        <v>48720</v>
      </c>
      <c r="Y907">
        <f>Tabla1_2[[#This Row],[Base Minima]]/30*4</f>
        <v>309333.33333333331</v>
      </c>
      <c r="Z907">
        <f>Tabla1_2[[#This Row],[Fondo de Empleados]]+Tabla1_2[[#This Row],[Seguridad social]]</f>
        <v>406773.33333333331</v>
      </c>
      <c r="AA907">
        <f>Tabla1_2[[#This Row],[SALARIO]]/100*1.4</f>
        <v>16239.999999999998</v>
      </c>
      <c r="AB907">
        <f>Tabla1_2[[#This Row],[Base Minima]]/15*1.5</f>
        <v>232000</v>
      </c>
      <c r="AC907">
        <v>0</v>
      </c>
      <c r="AD907">
        <v>0</v>
      </c>
      <c r="AE907">
        <f>Tabla1_2[[#This Row],[Salario t]]/100*2</f>
        <v>11600</v>
      </c>
      <c r="AF907">
        <f>Tabla1_2[[#This Row],[Censantias]]/100*5</f>
        <v>580</v>
      </c>
      <c r="AG907">
        <f>Tabla1_2[[#This Row],[SALARIO]]/30*2</f>
        <v>77333.333333333328</v>
      </c>
      <c r="AH907">
        <v>0</v>
      </c>
      <c r="AI907">
        <f>Tabla1_2[[#This Row],[Prima]]+Tabla1_2[[#This Row],[Censantias]]+Tabla1_2[[#This Row],[Base Minima]]+Tabla1_2[[#This Row],[Subsidio de Transporte]]</f>
        <v>2490133.3333333335</v>
      </c>
      <c r="AJ907">
        <f>Tabla1_2[[#This Row],[Pago Neto]]*24</f>
        <v>59763200</v>
      </c>
      <c r="AK907">
        <v>0</v>
      </c>
      <c r="AL907">
        <v>20000</v>
      </c>
      <c r="AM907">
        <v>15</v>
      </c>
    </row>
    <row r="908" spans="1:39" x14ac:dyDescent="0.35">
      <c r="A908" t="s">
        <v>5582</v>
      </c>
      <c r="B908" t="s">
        <v>914</v>
      </c>
      <c r="C908" s="1">
        <v>35213</v>
      </c>
      <c r="D908" t="s">
        <v>2601</v>
      </c>
      <c r="E908" t="s">
        <v>2479</v>
      </c>
      <c r="F908" t="s">
        <v>4582</v>
      </c>
      <c r="G908" t="s">
        <v>3584</v>
      </c>
      <c r="H908" s="1">
        <v>42453.71402777778</v>
      </c>
      <c r="I908" t="s">
        <v>3671</v>
      </c>
      <c r="J908">
        <v>1160000</v>
      </c>
      <c r="K908">
        <v>15</v>
      </c>
      <c r="L908">
        <f>Tabla1_2[[#This Row],[SALARIO]]/30*Tabla1_2[[#This Row],[Dias Liquidados]]</f>
        <v>580000</v>
      </c>
      <c r="M908">
        <f>Tabla1_2[[#This Row],[SALARIO]]/100*14/2</f>
        <v>81200</v>
      </c>
      <c r="N908">
        <v>4</v>
      </c>
      <c r="O908">
        <f>Tabla1_2[[#This Row],[Salario t]]*Tabla1_2[[#This Row],['# de Salarios Minimos]]</f>
        <v>2320000</v>
      </c>
      <c r="P908">
        <f>Tabla1_2[[#This Row],[Salario t]]*12</f>
        <v>6960000</v>
      </c>
      <c r="Q908">
        <v>2</v>
      </c>
      <c r="R908">
        <v>2</v>
      </c>
      <c r="S908">
        <v>50000</v>
      </c>
      <c r="T908">
        <v>250000</v>
      </c>
      <c r="U908">
        <v>5000</v>
      </c>
      <c r="V908">
        <f>Tabla1_2[[#This Row],[SALARIO]]/100*8.4</f>
        <v>97440</v>
      </c>
      <c r="W908">
        <f>Tabla1_2[[#This Row],[Seguridad social]]/2</f>
        <v>48720</v>
      </c>
      <c r="X908">
        <f>Tabla1_2[[#This Row],[Seguridad social]]-Tabla1_2[[#This Row],[salud 4%]]</f>
        <v>48720</v>
      </c>
      <c r="Y908">
        <f>Tabla1_2[[#This Row],[Base Minima]]/30*4</f>
        <v>309333.33333333331</v>
      </c>
      <c r="Z908">
        <f>Tabla1_2[[#This Row],[Fondo de Empleados]]+Tabla1_2[[#This Row],[Seguridad social]]</f>
        <v>406773.33333333331</v>
      </c>
      <c r="AA908">
        <f>Tabla1_2[[#This Row],[SALARIO]]/100*1.4</f>
        <v>16239.999999999998</v>
      </c>
      <c r="AB908">
        <f>Tabla1_2[[#This Row],[Base Minima]]/15*1.5</f>
        <v>232000</v>
      </c>
      <c r="AC908">
        <v>0</v>
      </c>
      <c r="AD908">
        <v>0</v>
      </c>
      <c r="AE908">
        <f>Tabla1_2[[#This Row],[Salario t]]/100*2</f>
        <v>11600</v>
      </c>
      <c r="AF908">
        <f>Tabla1_2[[#This Row],[Censantias]]/100*5</f>
        <v>580</v>
      </c>
      <c r="AG908">
        <f>Tabla1_2[[#This Row],[SALARIO]]/30*2</f>
        <v>77333.333333333328</v>
      </c>
      <c r="AH908">
        <v>0</v>
      </c>
      <c r="AI908">
        <f>Tabla1_2[[#This Row],[Prima]]+Tabla1_2[[#This Row],[Censantias]]+Tabla1_2[[#This Row],[Base Minima]]+Tabla1_2[[#This Row],[Subsidio de Transporte]]</f>
        <v>2490133.3333333335</v>
      </c>
      <c r="AJ908">
        <f>Tabla1_2[[#This Row],[Pago Neto]]*24</f>
        <v>59763200</v>
      </c>
      <c r="AK908">
        <v>0</v>
      </c>
      <c r="AL908">
        <v>20000</v>
      </c>
      <c r="AM908">
        <v>15</v>
      </c>
    </row>
    <row r="909" spans="1:39" x14ac:dyDescent="0.35">
      <c r="A909" t="s">
        <v>5583</v>
      </c>
      <c r="B909" t="s">
        <v>915</v>
      </c>
      <c r="C909" s="1">
        <v>35811</v>
      </c>
      <c r="D909" t="s">
        <v>2602</v>
      </c>
      <c r="E909" t="s">
        <v>2473</v>
      </c>
      <c r="F909" t="s">
        <v>4583</v>
      </c>
      <c r="G909" t="s">
        <v>3585</v>
      </c>
      <c r="H909" s="1">
        <v>38518.488703703704</v>
      </c>
      <c r="I909" t="s">
        <v>3675</v>
      </c>
      <c r="J909">
        <v>1160000</v>
      </c>
      <c r="K909">
        <v>15</v>
      </c>
      <c r="L909">
        <f>Tabla1_2[[#This Row],[SALARIO]]/30*Tabla1_2[[#This Row],[Dias Liquidados]]</f>
        <v>580000</v>
      </c>
      <c r="M909">
        <f>Tabla1_2[[#This Row],[SALARIO]]/100*14/2</f>
        <v>81200</v>
      </c>
      <c r="N909">
        <v>4</v>
      </c>
      <c r="O909">
        <f>Tabla1_2[[#This Row],[Salario t]]*Tabla1_2[[#This Row],['# de Salarios Minimos]]</f>
        <v>2320000</v>
      </c>
      <c r="P909">
        <f>Tabla1_2[[#This Row],[Salario t]]*12</f>
        <v>6960000</v>
      </c>
      <c r="Q909">
        <v>2</v>
      </c>
      <c r="R909">
        <v>2</v>
      </c>
      <c r="S909">
        <v>50000</v>
      </c>
      <c r="T909">
        <v>250000</v>
      </c>
      <c r="U909">
        <v>5000</v>
      </c>
      <c r="V909">
        <f>Tabla1_2[[#This Row],[SALARIO]]/100*8.4</f>
        <v>97440</v>
      </c>
      <c r="W909">
        <f>Tabla1_2[[#This Row],[Seguridad social]]/2</f>
        <v>48720</v>
      </c>
      <c r="X909">
        <f>Tabla1_2[[#This Row],[Seguridad social]]-Tabla1_2[[#This Row],[salud 4%]]</f>
        <v>48720</v>
      </c>
      <c r="Y909">
        <f>Tabla1_2[[#This Row],[Base Minima]]/30*4</f>
        <v>309333.33333333331</v>
      </c>
      <c r="Z909">
        <f>Tabla1_2[[#This Row],[Fondo de Empleados]]+Tabla1_2[[#This Row],[Seguridad social]]</f>
        <v>406773.33333333331</v>
      </c>
      <c r="AA909">
        <f>Tabla1_2[[#This Row],[SALARIO]]/100*1.4</f>
        <v>16239.999999999998</v>
      </c>
      <c r="AB909">
        <f>Tabla1_2[[#This Row],[Base Minima]]/15*1.5</f>
        <v>232000</v>
      </c>
      <c r="AC909">
        <v>0</v>
      </c>
      <c r="AD909">
        <v>0</v>
      </c>
      <c r="AE909">
        <f>Tabla1_2[[#This Row],[Salario t]]/100*2</f>
        <v>11600</v>
      </c>
      <c r="AF909">
        <f>Tabla1_2[[#This Row],[Censantias]]/100*5</f>
        <v>580</v>
      </c>
      <c r="AG909">
        <f>Tabla1_2[[#This Row],[SALARIO]]/30*2</f>
        <v>77333.333333333328</v>
      </c>
      <c r="AH909">
        <v>0</v>
      </c>
      <c r="AI909">
        <f>Tabla1_2[[#This Row],[Prima]]+Tabla1_2[[#This Row],[Censantias]]+Tabla1_2[[#This Row],[Base Minima]]+Tabla1_2[[#This Row],[Subsidio de Transporte]]</f>
        <v>2490133.3333333335</v>
      </c>
      <c r="AJ909">
        <f>Tabla1_2[[#This Row],[Pago Neto]]*24</f>
        <v>59763200</v>
      </c>
      <c r="AK909">
        <v>0</v>
      </c>
      <c r="AL909">
        <v>20000</v>
      </c>
      <c r="AM909">
        <v>15</v>
      </c>
    </row>
    <row r="910" spans="1:39" x14ac:dyDescent="0.35">
      <c r="A910" t="s">
        <v>5584</v>
      </c>
      <c r="B910" t="s">
        <v>916</v>
      </c>
      <c r="C910" s="1">
        <v>31833</v>
      </c>
      <c r="D910" t="s">
        <v>2603</v>
      </c>
      <c r="E910" t="s">
        <v>2499</v>
      </c>
      <c r="F910" t="s">
        <v>4584</v>
      </c>
      <c r="G910" t="s">
        <v>3586</v>
      </c>
      <c r="H910" s="1">
        <v>44247.115717592591</v>
      </c>
      <c r="I910" t="s">
        <v>3672</v>
      </c>
      <c r="J910">
        <v>1160000</v>
      </c>
      <c r="K910">
        <v>15</v>
      </c>
      <c r="L910">
        <f>Tabla1_2[[#This Row],[SALARIO]]/30*Tabla1_2[[#This Row],[Dias Liquidados]]</f>
        <v>580000</v>
      </c>
      <c r="M910">
        <f>Tabla1_2[[#This Row],[SALARIO]]/100*14/2</f>
        <v>81200</v>
      </c>
      <c r="N910">
        <v>5</v>
      </c>
      <c r="O910">
        <f>Tabla1_2[[#This Row],[Salario t]]*Tabla1_2[[#This Row],['# de Salarios Minimos]]</f>
        <v>2900000</v>
      </c>
      <c r="P910">
        <f>Tabla1_2[[#This Row],[Salario t]]*12</f>
        <v>6960000</v>
      </c>
      <c r="Q910">
        <v>2</v>
      </c>
      <c r="R910">
        <v>2</v>
      </c>
      <c r="S910">
        <v>50000</v>
      </c>
      <c r="T910">
        <v>250000</v>
      </c>
      <c r="U910">
        <v>5000</v>
      </c>
      <c r="V910">
        <f>Tabla1_2[[#This Row],[SALARIO]]/100*8.4</f>
        <v>97440</v>
      </c>
      <c r="W910">
        <f>Tabla1_2[[#This Row],[Seguridad social]]/2</f>
        <v>48720</v>
      </c>
      <c r="X910">
        <f>Tabla1_2[[#This Row],[Seguridad social]]-Tabla1_2[[#This Row],[salud 4%]]</f>
        <v>48720</v>
      </c>
      <c r="Y910">
        <f>Tabla1_2[[#This Row],[Base Minima]]/30*4</f>
        <v>386666.66666666669</v>
      </c>
      <c r="Z910">
        <f>Tabla1_2[[#This Row],[Fondo de Empleados]]+Tabla1_2[[#This Row],[Seguridad social]]</f>
        <v>484106.66666666669</v>
      </c>
      <c r="AA910">
        <f>Tabla1_2[[#This Row],[SALARIO]]/100*1.4</f>
        <v>16239.999999999998</v>
      </c>
      <c r="AB910">
        <f>Tabla1_2[[#This Row],[Base Minima]]/15*1.5</f>
        <v>290000</v>
      </c>
      <c r="AC910">
        <v>0</v>
      </c>
      <c r="AD910">
        <v>0</v>
      </c>
      <c r="AE910">
        <f>Tabla1_2[[#This Row],[Salario t]]/100*2</f>
        <v>11600</v>
      </c>
      <c r="AF910">
        <f>Tabla1_2[[#This Row],[Censantias]]/100*5</f>
        <v>580</v>
      </c>
      <c r="AG910">
        <f>Tabla1_2[[#This Row],[SALARIO]]/30*2</f>
        <v>77333.333333333328</v>
      </c>
      <c r="AH910">
        <v>0</v>
      </c>
      <c r="AI910">
        <f>Tabla1_2[[#This Row],[Prima]]+Tabla1_2[[#This Row],[Censantias]]+Tabla1_2[[#This Row],[Base Minima]]+Tabla1_2[[#This Row],[Subsidio de Transporte]]</f>
        <v>3070133.3333333335</v>
      </c>
      <c r="AJ910">
        <f>Tabla1_2[[#This Row],[Pago Neto]]*24</f>
        <v>73683200</v>
      </c>
      <c r="AK910">
        <v>0</v>
      </c>
      <c r="AL910">
        <v>20000</v>
      </c>
      <c r="AM910">
        <v>15</v>
      </c>
    </row>
    <row r="911" spans="1:39" x14ac:dyDescent="0.35">
      <c r="A911" t="s">
        <v>5585</v>
      </c>
      <c r="B911" t="s">
        <v>917</v>
      </c>
      <c r="C911" s="1">
        <v>32386</v>
      </c>
      <c r="D911" t="s">
        <v>2604</v>
      </c>
      <c r="E911" t="s">
        <v>2367</v>
      </c>
      <c r="F911" t="s">
        <v>4585</v>
      </c>
      <c r="G911" t="s">
        <v>3587</v>
      </c>
      <c r="H911" s="1">
        <v>39594.054120370369</v>
      </c>
      <c r="I911" t="s">
        <v>3675</v>
      </c>
      <c r="J911">
        <v>1160000</v>
      </c>
      <c r="K911">
        <v>15</v>
      </c>
      <c r="L911">
        <f>Tabla1_2[[#This Row],[SALARIO]]/30*Tabla1_2[[#This Row],[Dias Liquidados]]</f>
        <v>580000</v>
      </c>
      <c r="M911">
        <f>Tabla1_2[[#This Row],[SALARIO]]/100*14/2</f>
        <v>81200</v>
      </c>
      <c r="N911">
        <v>5</v>
      </c>
      <c r="O911">
        <f>Tabla1_2[[#This Row],[Salario t]]*Tabla1_2[[#This Row],['# de Salarios Minimos]]</f>
        <v>2900000</v>
      </c>
      <c r="P911">
        <f>Tabla1_2[[#This Row],[Salario t]]*12</f>
        <v>6960000</v>
      </c>
      <c r="Q911">
        <v>2</v>
      </c>
      <c r="R911">
        <v>2</v>
      </c>
      <c r="S911">
        <v>50000</v>
      </c>
      <c r="T911">
        <v>250000</v>
      </c>
      <c r="U911">
        <v>5000</v>
      </c>
      <c r="V911">
        <f>Tabla1_2[[#This Row],[SALARIO]]/100*8.4</f>
        <v>97440</v>
      </c>
      <c r="W911">
        <f>Tabla1_2[[#This Row],[Seguridad social]]/2</f>
        <v>48720</v>
      </c>
      <c r="X911">
        <f>Tabla1_2[[#This Row],[Seguridad social]]-Tabla1_2[[#This Row],[salud 4%]]</f>
        <v>48720</v>
      </c>
      <c r="Y911">
        <f>Tabla1_2[[#This Row],[Base Minima]]/30*4</f>
        <v>386666.66666666669</v>
      </c>
      <c r="Z911">
        <f>Tabla1_2[[#This Row],[Fondo de Empleados]]+Tabla1_2[[#This Row],[Seguridad social]]</f>
        <v>484106.66666666669</v>
      </c>
      <c r="AA911">
        <f>Tabla1_2[[#This Row],[SALARIO]]/100*1.4</f>
        <v>16239.999999999998</v>
      </c>
      <c r="AB911">
        <f>Tabla1_2[[#This Row],[Base Minima]]/15*1.5</f>
        <v>290000</v>
      </c>
      <c r="AC911">
        <v>0</v>
      </c>
      <c r="AD911">
        <v>0</v>
      </c>
      <c r="AE911">
        <f>Tabla1_2[[#This Row],[Salario t]]/100*2</f>
        <v>11600</v>
      </c>
      <c r="AF911">
        <f>Tabla1_2[[#This Row],[Censantias]]/100*5</f>
        <v>580</v>
      </c>
      <c r="AG911">
        <f>Tabla1_2[[#This Row],[SALARIO]]/30*2</f>
        <v>77333.333333333328</v>
      </c>
      <c r="AH911">
        <v>0</v>
      </c>
      <c r="AI911">
        <f>Tabla1_2[[#This Row],[Prima]]+Tabla1_2[[#This Row],[Censantias]]+Tabla1_2[[#This Row],[Base Minima]]+Tabla1_2[[#This Row],[Subsidio de Transporte]]</f>
        <v>3070133.3333333335</v>
      </c>
      <c r="AJ911">
        <f>Tabla1_2[[#This Row],[Pago Neto]]*24</f>
        <v>73683200</v>
      </c>
      <c r="AK911">
        <v>0</v>
      </c>
      <c r="AL911">
        <v>20000</v>
      </c>
      <c r="AM911">
        <v>15</v>
      </c>
    </row>
    <row r="912" spans="1:39" x14ac:dyDescent="0.35">
      <c r="A912" t="s">
        <v>5586</v>
      </c>
      <c r="B912" t="s">
        <v>918</v>
      </c>
      <c r="C912" s="1">
        <v>26258</v>
      </c>
      <c r="D912" t="s">
        <v>2605</v>
      </c>
      <c r="E912" t="s">
        <v>2379</v>
      </c>
      <c r="F912" t="s">
        <v>4586</v>
      </c>
      <c r="G912" t="s">
        <v>3588</v>
      </c>
      <c r="H912" s="1">
        <v>39207.77008101852</v>
      </c>
      <c r="I912" t="s">
        <v>3673</v>
      </c>
      <c r="J912">
        <v>1160000</v>
      </c>
      <c r="K912">
        <v>15</v>
      </c>
      <c r="L912">
        <f>Tabla1_2[[#This Row],[SALARIO]]/30*Tabla1_2[[#This Row],[Dias Liquidados]]</f>
        <v>580000</v>
      </c>
      <c r="M912">
        <f>Tabla1_2[[#This Row],[SALARIO]]/100*14/2</f>
        <v>81200</v>
      </c>
      <c r="N912">
        <v>6</v>
      </c>
      <c r="O912">
        <f>Tabla1_2[[#This Row],[Salario t]]*Tabla1_2[[#This Row],['# de Salarios Minimos]]</f>
        <v>3480000</v>
      </c>
      <c r="P912">
        <f>Tabla1_2[[#This Row],[Salario t]]*12</f>
        <v>6960000</v>
      </c>
      <c r="Q912">
        <v>2</v>
      </c>
      <c r="R912">
        <v>2</v>
      </c>
      <c r="S912">
        <v>50000</v>
      </c>
      <c r="T912">
        <v>250000</v>
      </c>
      <c r="U912">
        <v>5000</v>
      </c>
      <c r="V912">
        <f>Tabla1_2[[#This Row],[SALARIO]]/100*8.4</f>
        <v>97440</v>
      </c>
      <c r="W912">
        <f>Tabla1_2[[#This Row],[Seguridad social]]/2</f>
        <v>48720</v>
      </c>
      <c r="X912">
        <f>Tabla1_2[[#This Row],[Seguridad social]]-Tabla1_2[[#This Row],[salud 4%]]</f>
        <v>48720</v>
      </c>
      <c r="Y912">
        <f>Tabla1_2[[#This Row],[Base Minima]]/30*4</f>
        <v>464000</v>
      </c>
      <c r="Z912">
        <f>Tabla1_2[[#This Row],[Fondo de Empleados]]+Tabla1_2[[#This Row],[Seguridad social]]</f>
        <v>561440</v>
      </c>
      <c r="AA912">
        <f>Tabla1_2[[#This Row],[SALARIO]]/100*1.4</f>
        <v>16239.999999999998</v>
      </c>
      <c r="AB912">
        <f>Tabla1_2[[#This Row],[Base Minima]]/15*1.5</f>
        <v>348000</v>
      </c>
      <c r="AC912">
        <v>0</v>
      </c>
      <c r="AD912">
        <v>0</v>
      </c>
      <c r="AE912">
        <f>Tabla1_2[[#This Row],[Salario t]]/100*2</f>
        <v>11600</v>
      </c>
      <c r="AF912">
        <f>Tabla1_2[[#This Row],[Censantias]]/100*5</f>
        <v>580</v>
      </c>
      <c r="AG912">
        <f>Tabla1_2[[#This Row],[SALARIO]]/30*2</f>
        <v>77333.333333333328</v>
      </c>
      <c r="AH912">
        <v>0</v>
      </c>
      <c r="AI912">
        <f>Tabla1_2[[#This Row],[Prima]]+Tabla1_2[[#This Row],[Censantias]]+Tabla1_2[[#This Row],[Base Minima]]+Tabla1_2[[#This Row],[Subsidio de Transporte]]</f>
        <v>3650133.3333333335</v>
      </c>
      <c r="AJ912">
        <f>Tabla1_2[[#This Row],[Pago Neto]]*24</f>
        <v>87603200</v>
      </c>
      <c r="AK912">
        <v>0</v>
      </c>
      <c r="AL912">
        <v>20000</v>
      </c>
      <c r="AM912">
        <v>15</v>
      </c>
    </row>
    <row r="913" spans="1:39" x14ac:dyDescent="0.35">
      <c r="A913" t="s">
        <v>5587</v>
      </c>
      <c r="B913" t="s">
        <v>919</v>
      </c>
      <c r="C913" s="1">
        <v>32632</v>
      </c>
      <c r="D913" t="s">
        <v>2606</v>
      </c>
      <c r="E913" t="s">
        <v>2432</v>
      </c>
      <c r="F913" t="s">
        <v>4587</v>
      </c>
      <c r="G913" t="s">
        <v>3589</v>
      </c>
      <c r="H913" s="1">
        <v>43934.65252314815</v>
      </c>
      <c r="I913" t="s">
        <v>3671</v>
      </c>
      <c r="J913">
        <v>1160000</v>
      </c>
      <c r="K913">
        <v>15</v>
      </c>
      <c r="L913">
        <f>Tabla1_2[[#This Row],[SALARIO]]/30*Tabla1_2[[#This Row],[Dias Liquidados]]</f>
        <v>580000</v>
      </c>
      <c r="M913">
        <f>Tabla1_2[[#This Row],[SALARIO]]/100*14/2</f>
        <v>81200</v>
      </c>
      <c r="N913">
        <v>6</v>
      </c>
      <c r="O913">
        <f>Tabla1_2[[#This Row],[Salario t]]*Tabla1_2[[#This Row],['# de Salarios Minimos]]</f>
        <v>3480000</v>
      </c>
      <c r="P913">
        <f>Tabla1_2[[#This Row],[Salario t]]*12</f>
        <v>6960000</v>
      </c>
      <c r="Q913">
        <v>2</v>
      </c>
      <c r="R913">
        <v>2</v>
      </c>
      <c r="S913">
        <v>50000</v>
      </c>
      <c r="T913">
        <v>250000</v>
      </c>
      <c r="U913">
        <v>5000</v>
      </c>
      <c r="V913">
        <f>Tabla1_2[[#This Row],[SALARIO]]/100*8.4</f>
        <v>97440</v>
      </c>
      <c r="W913">
        <f>Tabla1_2[[#This Row],[Seguridad social]]/2</f>
        <v>48720</v>
      </c>
      <c r="X913">
        <f>Tabla1_2[[#This Row],[Seguridad social]]-Tabla1_2[[#This Row],[salud 4%]]</f>
        <v>48720</v>
      </c>
      <c r="Y913">
        <f>Tabla1_2[[#This Row],[Base Minima]]/30*4</f>
        <v>464000</v>
      </c>
      <c r="Z913">
        <f>Tabla1_2[[#This Row],[Fondo de Empleados]]+Tabla1_2[[#This Row],[Seguridad social]]</f>
        <v>561440</v>
      </c>
      <c r="AA913">
        <f>Tabla1_2[[#This Row],[SALARIO]]/100*1.4</f>
        <v>16239.999999999998</v>
      </c>
      <c r="AB913">
        <f>Tabla1_2[[#This Row],[Base Minima]]/15*1.5</f>
        <v>348000</v>
      </c>
      <c r="AC913">
        <v>0</v>
      </c>
      <c r="AD913">
        <v>0</v>
      </c>
      <c r="AE913">
        <f>Tabla1_2[[#This Row],[Salario t]]/100*2</f>
        <v>11600</v>
      </c>
      <c r="AF913">
        <f>Tabla1_2[[#This Row],[Censantias]]/100*5</f>
        <v>580</v>
      </c>
      <c r="AG913">
        <f>Tabla1_2[[#This Row],[SALARIO]]/30*2</f>
        <v>77333.333333333328</v>
      </c>
      <c r="AH913">
        <v>0</v>
      </c>
      <c r="AI913">
        <f>Tabla1_2[[#This Row],[Prima]]+Tabla1_2[[#This Row],[Censantias]]+Tabla1_2[[#This Row],[Base Minima]]+Tabla1_2[[#This Row],[Subsidio de Transporte]]</f>
        <v>3650133.3333333335</v>
      </c>
      <c r="AJ913">
        <f>Tabla1_2[[#This Row],[Pago Neto]]*24</f>
        <v>87603200</v>
      </c>
      <c r="AK913">
        <v>0</v>
      </c>
      <c r="AL913">
        <v>20000</v>
      </c>
      <c r="AM913">
        <v>15</v>
      </c>
    </row>
    <row r="914" spans="1:39" x14ac:dyDescent="0.35">
      <c r="A914" t="s">
        <v>5588</v>
      </c>
      <c r="B914" t="s">
        <v>920</v>
      </c>
      <c r="C914" s="1">
        <v>31932</v>
      </c>
      <c r="D914" t="s">
        <v>2607</v>
      </c>
      <c r="E914" t="s">
        <v>2448</v>
      </c>
      <c r="F914" t="s">
        <v>4588</v>
      </c>
      <c r="G914" t="s">
        <v>2758</v>
      </c>
      <c r="H914" s="1">
        <v>43777.393703703703</v>
      </c>
      <c r="I914" t="s">
        <v>3673</v>
      </c>
      <c r="J914">
        <v>1160000</v>
      </c>
      <c r="K914">
        <v>15</v>
      </c>
      <c r="L914">
        <f>Tabla1_2[[#This Row],[SALARIO]]/30*Tabla1_2[[#This Row],[Dias Liquidados]]</f>
        <v>580000</v>
      </c>
      <c r="M914">
        <f>Tabla1_2[[#This Row],[SALARIO]]/100*14/2</f>
        <v>81200</v>
      </c>
      <c r="N914">
        <v>4</v>
      </c>
      <c r="O914">
        <f>Tabla1_2[[#This Row],[Salario t]]*Tabla1_2[[#This Row],['# de Salarios Minimos]]</f>
        <v>2320000</v>
      </c>
      <c r="P914">
        <f>Tabla1_2[[#This Row],[Salario t]]*12</f>
        <v>6960000</v>
      </c>
      <c r="Q914">
        <v>2</v>
      </c>
      <c r="R914">
        <v>2</v>
      </c>
      <c r="S914">
        <v>50000</v>
      </c>
      <c r="T914">
        <v>250000</v>
      </c>
      <c r="U914">
        <v>5000</v>
      </c>
      <c r="V914">
        <f>Tabla1_2[[#This Row],[SALARIO]]/100*8.4</f>
        <v>97440</v>
      </c>
      <c r="W914">
        <f>Tabla1_2[[#This Row],[Seguridad social]]/2</f>
        <v>48720</v>
      </c>
      <c r="X914">
        <f>Tabla1_2[[#This Row],[Seguridad social]]-Tabla1_2[[#This Row],[salud 4%]]</f>
        <v>48720</v>
      </c>
      <c r="Y914">
        <f>Tabla1_2[[#This Row],[Base Minima]]/30*4</f>
        <v>309333.33333333331</v>
      </c>
      <c r="Z914">
        <f>Tabla1_2[[#This Row],[Fondo de Empleados]]+Tabla1_2[[#This Row],[Seguridad social]]</f>
        <v>406773.33333333331</v>
      </c>
      <c r="AA914">
        <f>Tabla1_2[[#This Row],[SALARIO]]/100*1.4</f>
        <v>16239.999999999998</v>
      </c>
      <c r="AB914">
        <f>Tabla1_2[[#This Row],[Base Minima]]/15*1.5</f>
        <v>232000</v>
      </c>
      <c r="AC914">
        <v>0</v>
      </c>
      <c r="AD914">
        <v>0</v>
      </c>
      <c r="AE914">
        <f>Tabla1_2[[#This Row],[Salario t]]/100*2</f>
        <v>11600</v>
      </c>
      <c r="AF914">
        <f>Tabla1_2[[#This Row],[Censantias]]/100*5</f>
        <v>580</v>
      </c>
      <c r="AG914">
        <f>Tabla1_2[[#This Row],[SALARIO]]/30*2</f>
        <v>77333.333333333328</v>
      </c>
      <c r="AH914">
        <v>0</v>
      </c>
      <c r="AI914">
        <f>Tabla1_2[[#This Row],[Prima]]+Tabla1_2[[#This Row],[Censantias]]+Tabla1_2[[#This Row],[Base Minima]]+Tabla1_2[[#This Row],[Subsidio de Transporte]]</f>
        <v>2490133.3333333335</v>
      </c>
      <c r="AJ914">
        <f>Tabla1_2[[#This Row],[Pago Neto]]*24</f>
        <v>59763200</v>
      </c>
      <c r="AK914">
        <v>0</v>
      </c>
      <c r="AL914">
        <v>20000</v>
      </c>
      <c r="AM914">
        <v>15</v>
      </c>
    </row>
    <row r="915" spans="1:39" x14ac:dyDescent="0.35">
      <c r="A915" t="s">
        <v>5589</v>
      </c>
      <c r="B915" t="s">
        <v>921</v>
      </c>
      <c r="C915" s="1">
        <v>30080</v>
      </c>
      <c r="D915" t="s">
        <v>2608</v>
      </c>
      <c r="E915" t="s">
        <v>2402</v>
      </c>
      <c r="F915" t="s">
        <v>4589</v>
      </c>
      <c r="G915" t="s">
        <v>3590</v>
      </c>
      <c r="H915" s="1">
        <v>42925.551944444444</v>
      </c>
      <c r="I915" t="s">
        <v>3673</v>
      </c>
      <c r="J915">
        <v>1160000</v>
      </c>
      <c r="K915">
        <v>15</v>
      </c>
      <c r="L915">
        <f>Tabla1_2[[#This Row],[SALARIO]]/30*Tabla1_2[[#This Row],[Dias Liquidados]]</f>
        <v>580000</v>
      </c>
      <c r="M915">
        <f>Tabla1_2[[#This Row],[SALARIO]]/100*14/2</f>
        <v>81200</v>
      </c>
      <c r="N915">
        <v>4</v>
      </c>
      <c r="O915">
        <f>Tabla1_2[[#This Row],[Salario t]]*Tabla1_2[[#This Row],['# de Salarios Minimos]]</f>
        <v>2320000</v>
      </c>
      <c r="P915">
        <f>Tabla1_2[[#This Row],[Salario t]]*12</f>
        <v>6960000</v>
      </c>
      <c r="Q915">
        <v>2</v>
      </c>
      <c r="R915">
        <v>2</v>
      </c>
      <c r="S915">
        <v>50000</v>
      </c>
      <c r="T915">
        <v>250000</v>
      </c>
      <c r="U915">
        <v>5000</v>
      </c>
      <c r="V915">
        <f>Tabla1_2[[#This Row],[SALARIO]]/100*8.4</f>
        <v>97440</v>
      </c>
      <c r="W915">
        <f>Tabla1_2[[#This Row],[Seguridad social]]/2</f>
        <v>48720</v>
      </c>
      <c r="X915">
        <f>Tabla1_2[[#This Row],[Seguridad social]]-Tabla1_2[[#This Row],[salud 4%]]</f>
        <v>48720</v>
      </c>
      <c r="Y915">
        <f>Tabla1_2[[#This Row],[Base Minima]]/30*4</f>
        <v>309333.33333333331</v>
      </c>
      <c r="Z915">
        <f>Tabla1_2[[#This Row],[Fondo de Empleados]]+Tabla1_2[[#This Row],[Seguridad social]]</f>
        <v>406773.33333333331</v>
      </c>
      <c r="AA915">
        <f>Tabla1_2[[#This Row],[SALARIO]]/100*1.4</f>
        <v>16239.999999999998</v>
      </c>
      <c r="AB915">
        <f>Tabla1_2[[#This Row],[Base Minima]]/15*1.5</f>
        <v>232000</v>
      </c>
      <c r="AC915">
        <v>0</v>
      </c>
      <c r="AD915">
        <v>0</v>
      </c>
      <c r="AE915">
        <f>Tabla1_2[[#This Row],[Salario t]]/100*2</f>
        <v>11600</v>
      </c>
      <c r="AF915">
        <f>Tabla1_2[[#This Row],[Censantias]]/100*5</f>
        <v>580</v>
      </c>
      <c r="AG915">
        <f>Tabla1_2[[#This Row],[SALARIO]]/30*2</f>
        <v>77333.333333333328</v>
      </c>
      <c r="AH915">
        <v>0</v>
      </c>
      <c r="AI915">
        <f>Tabla1_2[[#This Row],[Prima]]+Tabla1_2[[#This Row],[Censantias]]+Tabla1_2[[#This Row],[Base Minima]]+Tabla1_2[[#This Row],[Subsidio de Transporte]]</f>
        <v>2490133.3333333335</v>
      </c>
      <c r="AJ915">
        <f>Tabla1_2[[#This Row],[Pago Neto]]*24</f>
        <v>59763200</v>
      </c>
      <c r="AK915">
        <v>0</v>
      </c>
      <c r="AL915">
        <v>20000</v>
      </c>
      <c r="AM915">
        <v>15</v>
      </c>
    </row>
    <row r="916" spans="1:39" x14ac:dyDescent="0.35">
      <c r="A916" t="s">
        <v>5590</v>
      </c>
      <c r="B916" t="s">
        <v>922</v>
      </c>
      <c r="C916" s="1">
        <v>35825</v>
      </c>
      <c r="D916" t="s">
        <v>2609</v>
      </c>
      <c r="E916" t="s">
        <v>2567</v>
      </c>
      <c r="F916" t="s">
        <v>4590</v>
      </c>
      <c r="G916" t="s">
        <v>3591</v>
      </c>
      <c r="H916" s="1">
        <v>44299.835416666669</v>
      </c>
      <c r="I916" t="s">
        <v>3672</v>
      </c>
      <c r="J916">
        <v>1160000</v>
      </c>
      <c r="K916">
        <v>15</v>
      </c>
      <c r="L916">
        <f>Tabla1_2[[#This Row],[SALARIO]]/30*Tabla1_2[[#This Row],[Dias Liquidados]]</f>
        <v>580000</v>
      </c>
      <c r="M916">
        <f>Tabla1_2[[#This Row],[SALARIO]]/100*14/2</f>
        <v>81200</v>
      </c>
      <c r="N916">
        <v>5</v>
      </c>
      <c r="O916">
        <f>Tabla1_2[[#This Row],[Salario t]]*Tabla1_2[[#This Row],['# de Salarios Minimos]]</f>
        <v>2900000</v>
      </c>
      <c r="P916">
        <f>Tabla1_2[[#This Row],[Salario t]]*12</f>
        <v>6960000</v>
      </c>
      <c r="Q916">
        <v>2</v>
      </c>
      <c r="R916">
        <v>2</v>
      </c>
      <c r="S916">
        <v>50000</v>
      </c>
      <c r="T916">
        <v>250000</v>
      </c>
      <c r="U916">
        <v>5000</v>
      </c>
      <c r="V916">
        <f>Tabla1_2[[#This Row],[SALARIO]]/100*8.4</f>
        <v>97440</v>
      </c>
      <c r="W916">
        <f>Tabla1_2[[#This Row],[Seguridad social]]/2</f>
        <v>48720</v>
      </c>
      <c r="X916">
        <f>Tabla1_2[[#This Row],[Seguridad social]]-Tabla1_2[[#This Row],[salud 4%]]</f>
        <v>48720</v>
      </c>
      <c r="Y916">
        <f>Tabla1_2[[#This Row],[Base Minima]]/30*4</f>
        <v>386666.66666666669</v>
      </c>
      <c r="Z916">
        <f>Tabla1_2[[#This Row],[Fondo de Empleados]]+Tabla1_2[[#This Row],[Seguridad social]]</f>
        <v>484106.66666666669</v>
      </c>
      <c r="AA916">
        <f>Tabla1_2[[#This Row],[SALARIO]]/100*1.4</f>
        <v>16239.999999999998</v>
      </c>
      <c r="AB916">
        <f>Tabla1_2[[#This Row],[Base Minima]]/15*1.5</f>
        <v>290000</v>
      </c>
      <c r="AC916">
        <v>0</v>
      </c>
      <c r="AD916">
        <v>0</v>
      </c>
      <c r="AE916">
        <f>Tabla1_2[[#This Row],[Salario t]]/100*2</f>
        <v>11600</v>
      </c>
      <c r="AF916">
        <f>Tabla1_2[[#This Row],[Censantias]]/100*5</f>
        <v>580</v>
      </c>
      <c r="AG916">
        <f>Tabla1_2[[#This Row],[SALARIO]]/30*2</f>
        <v>77333.333333333328</v>
      </c>
      <c r="AH916">
        <v>0</v>
      </c>
      <c r="AI916">
        <f>Tabla1_2[[#This Row],[Prima]]+Tabla1_2[[#This Row],[Censantias]]+Tabla1_2[[#This Row],[Base Minima]]+Tabla1_2[[#This Row],[Subsidio de Transporte]]</f>
        <v>3070133.3333333335</v>
      </c>
      <c r="AJ916">
        <f>Tabla1_2[[#This Row],[Pago Neto]]*24</f>
        <v>73683200</v>
      </c>
      <c r="AK916">
        <v>0</v>
      </c>
      <c r="AL916">
        <v>20000</v>
      </c>
      <c r="AM916">
        <v>15</v>
      </c>
    </row>
    <row r="917" spans="1:39" x14ac:dyDescent="0.35">
      <c r="A917" t="s">
        <v>5591</v>
      </c>
      <c r="B917" t="s">
        <v>923</v>
      </c>
      <c r="C917" s="1">
        <v>25572</v>
      </c>
      <c r="D917" t="s">
        <v>2610</v>
      </c>
      <c r="E917" t="s">
        <v>2467</v>
      </c>
      <c r="F917" t="s">
        <v>4591</v>
      </c>
      <c r="G917" t="s">
        <v>3592</v>
      </c>
      <c r="H917" s="1">
        <v>40527.02039351852</v>
      </c>
      <c r="I917" t="s">
        <v>3673</v>
      </c>
      <c r="J917">
        <v>1160000</v>
      </c>
      <c r="K917">
        <v>15</v>
      </c>
      <c r="L917">
        <f>Tabla1_2[[#This Row],[SALARIO]]/30*Tabla1_2[[#This Row],[Dias Liquidados]]</f>
        <v>580000</v>
      </c>
      <c r="M917">
        <f>Tabla1_2[[#This Row],[SALARIO]]/100*14/2</f>
        <v>81200</v>
      </c>
      <c r="N917">
        <v>5</v>
      </c>
      <c r="O917">
        <f>Tabla1_2[[#This Row],[Salario t]]*Tabla1_2[[#This Row],['# de Salarios Minimos]]</f>
        <v>2900000</v>
      </c>
      <c r="P917">
        <f>Tabla1_2[[#This Row],[Salario t]]*12</f>
        <v>6960000</v>
      </c>
      <c r="Q917">
        <v>2</v>
      </c>
      <c r="R917">
        <v>2</v>
      </c>
      <c r="S917">
        <v>50000</v>
      </c>
      <c r="T917">
        <v>250000</v>
      </c>
      <c r="U917">
        <v>5000</v>
      </c>
      <c r="V917">
        <f>Tabla1_2[[#This Row],[SALARIO]]/100*8.4</f>
        <v>97440</v>
      </c>
      <c r="W917">
        <f>Tabla1_2[[#This Row],[Seguridad social]]/2</f>
        <v>48720</v>
      </c>
      <c r="X917">
        <f>Tabla1_2[[#This Row],[Seguridad social]]-Tabla1_2[[#This Row],[salud 4%]]</f>
        <v>48720</v>
      </c>
      <c r="Y917">
        <f>Tabla1_2[[#This Row],[Base Minima]]/30*4</f>
        <v>386666.66666666669</v>
      </c>
      <c r="Z917">
        <f>Tabla1_2[[#This Row],[Fondo de Empleados]]+Tabla1_2[[#This Row],[Seguridad social]]</f>
        <v>484106.66666666669</v>
      </c>
      <c r="AA917">
        <f>Tabla1_2[[#This Row],[SALARIO]]/100*1.4</f>
        <v>16239.999999999998</v>
      </c>
      <c r="AB917">
        <f>Tabla1_2[[#This Row],[Base Minima]]/15*1.5</f>
        <v>290000</v>
      </c>
      <c r="AC917">
        <v>0</v>
      </c>
      <c r="AD917">
        <v>0</v>
      </c>
      <c r="AE917">
        <f>Tabla1_2[[#This Row],[Salario t]]/100*2</f>
        <v>11600</v>
      </c>
      <c r="AF917">
        <f>Tabla1_2[[#This Row],[Censantias]]/100*5</f>
        <v>580</v>
      </c>
      <c r="AG917">
        <f>Tabla1_2[[#This Row],[SALARIO]]/30*2</f>
        <v>77333.333333333328</v>
      </c>
      <c r="AH917">
        <v>0</v>
      </c>
      <c r="AI917">
        <f>Tabla1_2[[#This Row],[Prima]]+Tabla1_2[[#This Row],[Censantias]]+Tabla1_2[[#This Row],[Base Minima]]+Tabla1_2[[#This Row],[Subsidio de Transporte]]</f>
        <v>3070133.3333333335</v>
      </c>
      <c r="AJ917">
        <f>Tabla1_2[[#This Row],[Pago Neto]]*24</f>
        <v>73683200</v>
      </c>
      <c r="AK917">
        <v>0</v>
      </c>
      <c r="AL917">
        <v>20000</v>
      </c>
      <c r="AM917">
        <v>15</v>
      </c>
    </row>
    <row r="918" spans="1:39" x14ac:dyDescent="0.35">
      <c r="A918" t="s">
        <v>5592</v>
      </c>
      <c r="B918" t="s">
        <v>924</v>
      </c>
      <c r="C918" s="1">
        <v>25995</v>
      </c>
      <c r="D918" t="s">
        <v>2611</v>
      </c>
      <c r="E918" t="s">
        <v>2513</v>
      </c>
      <c r="F918" t="s">
        <v>4592</v>
      </c>
      <c r="G918" t="s">
        <v>3593</v>
      </c>
      <c r="H918" s="1">
        <v>42059.845659722225</v>
      </c>
      <c r="I918" t="s">
        <v>3671</v>
      </c>
      <c r="J918">
        <v>1160000</v>
      </c>
      <c r="K918">
        <v>15</v>
      </c>
      <c r="L918">
        <f>Tabla1_2[[#This Row],[SALARIO]]/30*Tabla1_2[[#This Row],[Dias Liquidados]]</f>
        <v>580000</v>
      </c>
      <c r="M918">
        <f>Tabla1_2[[#This Row],[SALARIO]]/100*14/2</f>
        <v>81200</v>
      </c>
      <c r="N918">
        <v>6</v>
      </c>
      <c r="O918">
        <f>Tabla1_2[[#This Row],[Salario t]]*Tabla1_2[[#This Row],['# de Salarios Minimos]]</f>
        <v>3480000</v>
      </c>
      <c r="P918">
        <f>Tabla1_2[[#This Row],[Salario t]]*12</f>
        <v>6960000</v>
      </c>
      <c r="Q918">
        <v>2</v>
      </c>
      <c r="R918">
        <v>2</v>
      </c>
      <c r="S918">
        <v>50000</v>
      </c>
      <c r="T918">
        <v>250000</v>
      </c>
      <c r="U918">
        <v>5000</v>
      </c>
      <c r="V918">
        <f>Tabla1_2[[#This Row],[SALARIO]]/100*8.4</f>
        <v>97440</v>
      </c>
      <c r="W918">
        <f>Tabla1_2[[#This Row],[Seguridad social]]/2</f>
        <v>48720</v>
      </c>
      <c r="X918">
        <f>Tabla1_2[[#This Row],[Seguridad social]]-Tabla1_2[[#This Row],[salud 4%]]</f>
        <v>48720</v>
      </c>
      <c r="Y918">
        <f>Tabla1_2[[#This Row],[Base Minima]]/30*4</f>
        <v>464000</v>
      </c>
      <c r="Z918">
        <f>Tabla1_2[[#This Row],[Fondo de Empleados]]+Tabla1_2[[#This Row],[Seguridad social]]</f>
        <v>561440</v>
      </c>
      <c r="AA918">
        <f>Tabla1_2[[#This Row],[SALARIO]]/100*1.4</f>
        <v>16239.999999999998</v>
      </c>
      <c r="AB918">
        <f>Tabla1_2[[#This Row],[Base Minima]]/15*1.5</f>
        <v>348000</v>
      </c>
      <c r="AC918">
        <v>0</v>
      </c>
      <c r="AD918">
        <v>0</v>
      </c>
      <c r="AE918">
        <f>Tabla1_2[[#This Row],[Salario t]]/100*2</f>
        <v>11600</v>
      </c>
      <c r="AF918">
        <f>Tabla1_2[[#This Row],[Censantias]]/100*5</f>
        <v>580</v>
      </c>
      <c r="AG918">
        <f>Tabla1_2[[#This Row],[SALARIO]]/30*2</f>
        <v>77333.333333333328</v>
      </c>
      <c r="AH918">
        <v>0</v>
      </c>
      <c r="AI918">
        <f>Tabla1_2[[#This Row],[Prima]]+Tabla1_2[[#This Row],[Censantias]]+Tabla1_2[[#This Row],[Base Minima]]+Tabla1_2[[#This Row],[Subsidio de Transporte]]</f>
        <v>3650133.3333333335</v>
      </c>
      <c r="AJ918">
        <f>Tabla1_2[[#This Row],[Pago Neto]]*24</f>
        <v>87603200</v>
      </c>
      <c r="AK918">
        <v>0</v>
      </c>
      <c r="AL918">
        <v>20000</v>
      </c>
      <c r="AM918">
        <v>15</v>
      </c>
    </row>
    <row r="919" spans="1:39" x14ac:dyDescent="0.35">
      <c r="A919" t="s">
        <v>5593</v>
      </c>
      <c r="B919" t="s">
        <v>925</v>
      </c>
      <c r="C919" s="1">
        <v>36581</v>
      </c>
      <c r="D919" t="s">
        <v>2612</v>
      </c>
      <c r="E919" t="s">
        <v>2571</v>
      </c>
      <c r="F919" t="s">
        <v>4593</v>
      </c>
      <c r="G919" t="s">
        <v>3594</v>
      </c>
      <c r="H919" s="1">
        <v>38785.635682870372</v>
      </c>
      <c r="I919" t="s">
        <v>3672</v>
      </c>
      <c r="J919">
        <v>1160000</v>
      </c>
      <c r="K919">
        <v>15</v>
      </c>
      <c r="L919">
        <f>Tabla1_2[[#This Row],[SALARIO]]/30*Tabla1_2[[#This Row],[Dias Liquidados]]</f>
        <v>580000</v>
      </c>
      <c r="M919">
        <f>Tabla1_2[[#This Row],[SALARIO]]/100*14/2</f>
        <v>81200</v>
      </c>
      <c r="N919">
        <v>6</v>
      </c>
      <c r="O919">
        <f>Tabla1_2[[#This Row],[Salario t]]*Tabla1_2[[#This Row],['# de Salarios Minimos]]</f>
        <v>3480000</v>
      </c>
      <c r="P919">
        <f>Tabla1_2[[#This Row],[Salario t]]*12</f>
        <v>6960000</v>
      </c>
      <c r="Q919">
        <v>2</v>
      </c>
      <c r="R919">
        <v>2</v>
      </c>
      <c r="S919">
        <v>50000</v>
      </c>
      <c r="T919">
        <v>250000</v>
      </c>
      <c r="U919">
        <v>5000</v>
      </c>
      <c r="V919">
        <f>Tabla1_2[[#This Row],[SALARIO]]/100*8.4</f>
        <v>97440</v>
      </c>
      <c r="W919">
        <f>Tabla1_2[[#This Row],[Seguridad social]]/2</f>
        <v>48720</v>
      </c>
      <c r="X919">
        <f>Tabla1_2[[#This Row],[Seguridad social]]-Tabla1_2[[#This Row],[salud 4%]]</f>
        <v>48720</v>
      </c>
      <c r="Y919">
        <f>Tabla1_2[[#This Row],[Base Minima]]/30*4</f>
        <v>464000</v>
      </c>
      <c r="Z919">
        <f>Tabla1_2[[#This Row],[Fondo de Empleados]]+Tabla1_2[[#This Row],[Seguridad social]]</f>
        <v>561440</v>
      </c>
      <c r="AA919">
        <f>Tabla1_2[[#This Row],[SALARIO]]/100*1.4</f>
        <v>16239.999999999998</v>
      </c>
      <c r="AB919">
        <f>Tabla1_2[[#This Row],[Base Minima]]/15*1.5</f>
        <v>348000</v>
      </c>
      <c r="AC919">
        <v>0</v>
      </c>
      <c r="AD919">
        <v>0</v>
      </c>
      <c r="AE919">
        <f>Tabla1_2[[#This Row],[Salario t]]/100*2</f>
        <v>11600</v>
      </c>
      <c r="AF919">
        <f>Tabla1_2[[#This Row],[Censantias]]/100*5</f>
        <v>580</v>
      </c>
      <c r="AG919">
        <f>Tabla1_2[[#This Row],[SALARIO]]/30*2</f>
        <v>77333.333333333328</v>
      </c>
      <c r="AH919">
        <v>0</v>
      </c>
      <c r="AI919">
        <f>Tabla1_2[[#This Row],[Prima]]+Tabla1_2[[#This Row],[Censantias]]+Tabla1_2[[#This Row],[Base Minima]]+Tabla1_2[[#This Row],[Subsidio de Transporte]]</f>
        <v>3650133.3333333335</v>
      </c>
      <c r="AJ919">
        <f>Tabla1_2[[#This Row],[Pago Neto]]*24</f>
        <v>87603200</v>
      </c>
      <c r="AK919">
        <v>0</v>
      </c>
      <c r="AL919">
        <v>20000</v>
      </c>
      <c r="AM919">
        <v>15</v>
      </c>
    </row>
    <row r="920" spans="1:39" x14ac:dyDescent="0.35">
      <c r="A920" t="s">
        <v>5594</v>
      </c>
      <c r="B920" t="s">
        <v>926</v>
      </c>
      <c r="C920" s="1">
        <v>26166</v>
      </c>
      <c r="D920" t="s">
        <v>2613</v>
      </c>
      <c r="E920" t="s">
        <v>2553</v>
      </c>
      <c r="F920" t="s">
        <v>4594</v>
      </c>
      <c r="G920" t="s">
        <v>3595</v>
      </c>
      <c r="H920" s="1">
        <v>40438.532210648147</v>
      </c>
      <c r="I920" t="s">
        <v>3672</v>
      </c>
      <c r="J920">
        <v>1160000</v>
      </c>
      <c r="K920">
        <v>15</v>
      </c>
      <c r="L920">
        <f>Tabla1_2[[#This Row],[SALARIO]]/30*Tabla1_2[[#This Row],[Dias Liquidados]]</f>
        <v>580000</v>
      </c>
      <c r="M920">
        <f>Tabla1_2[[#This Row],[SALARIO]]/100*14/2</f>
        <v>81200</v>
      </c>
      <c r="N920">
        <v>1</v>
      </c>
      <c r="O920">
        <f>Tabla1_2[[#This Row],[Salario t]]*Tabla1_2[[#This Row],['# de Salarios Minimos]]</f>
        <v>580000</v>
      </c>
      <c r="P920">
        <f>Tabla1_2[[#This Row],[Salario t]]*12</f>
        <v>6960000</v>
      </c>
      <c r="Q920">
        <v>2</v>
      </c>
      <c r="R920">
        <v>2</v>
      </c>
      <c r="S920">
        <v>50000</v>
      </c>
      <c r="T920">
        <v>250000</v>
      </c>
      <c r="U920">
        <v>5000</v>
      </c>
      <c r="V920">
        <f>Tabla1_2[[#This Row],[SALARIO]]/100*8.4</f>
        <v>97440</v>
      </c>
      <c r="W920">
        <f>Tabla1_2[[#This Row],[Seguridad social]]/2</f>
        <v>48720</v>
      </c>
      <c r="X920">
        <f>Tabla1_2[[#This Row],[Seguridad social]]-Tabla1_2[[#This Row],[salud 4%]]</f>
        <v>48720</v>
      </c>
      <c r="Y920">
        <f>Tabla1_2[[#This Row],[Base Minima]]/30*4</f>
        <v>77333.333333333328</v>
      </c>
      <c r="Z920">
        <f>Tabla1_2[[#This Row],[Fondo de Empleados]]+Tabla1_2[[#This Row],[Seguridad social]]</f>
        <v>174773.33333333331</v>
      </c>
      <c r="AA920">
        <f>Tabla1_2[[#This Row],[SALARIO]]/100*1.4</f>
        <v>16239.999999999998</v>
      </c>
      <c r="AB920">
        <f>Tabla1_2[[#This Row],[Base Minima]]/15*1.5</f>
        <v>58000</v>
      </c>
      <c r="AC920">
        <v>0</v>
      </c>
      <c r="AD920">
        <v>0</v>
      </c>
      <c r="AE920">
        <f>Tabla1_2[[#This Row],[Salario t]]/100*2</f>
        <v>11600</v>
      </c>
      <c r="AF920">
        <f>Tabla1_2[[#This Row],[Censantias]]/100*5</f>
        <v>580</v>
      </c>
      <c r="AG920">
        <f>Tabla1_2[[#This Row],[SALARIO]]/30*2</f>
        <v>77333.333333333328</v>
      </c>
      <c r="AH920">
        <v>0</v>
      </c>
      <c r="AI920">
        <f>Tabla1_2[[#This Row],[Prima]]+Tabla1_2[[#This Row],[Censantias]]+Tabla1_2[[#This Row],[Base Minima]]+Tabla1_2[[#This Row],[Subsidio de Transporte]]</f>
        <v>750133.33333333337</v>
      </c>
      <c r="AJ920">
        <f>Tabla1_2[[#This Row],[Pago Neto]]*24</f>
        <v>18003200</v>
      </c>
      <c r="AK920">
        <v>0</v>
      </c>
      <c r="AL920">
        <v>20000</v>
      </c>
      <c r="AM920">
        <v>15</v>
      </c>
    </row>
    <row r="921" spans="1:39" x14ac:dyDescent="0.35">
      <c r="A921" t="s">
        <v>5595</v>
      </c>
      <c r="B921" t="s">
        <v>927</v>
      </c>
      <c r="C921" s="1">
        <v>34091</v>
      </c>
      <c r="D921" t="s">
        <v>2614</v>
      </c>
      <c r="E921" t="s">
        <v>2517</v>
      </c>
      <c r="F921" t="s">
        <v>4595</v>
      </c>
      <c r="G921" t="s">
        <v>3596</v>
      </c>
      <c r="H921" s="1">
        <v>43138.464062500003</v>
      </c>
      <c r="I921" t="s">
        <v>3671</v>
      </c>
      <c r="J921">
        <v>1160000</v>
      </c>
      <c r="K921">
        <v>15</v>
      </c>
      <c r="L921">
        <f>Tabla1_2[[#This Row],[SALARIO]]/30*Tabla1_2[[#This Row],[Dias Liquidados]]</f>
        <v>580000</v>
      </c>
      <c r="M921">
        <f>Tabla1_2[[#This Row],[SALARIO]]/100*14/2</f>
        <v>81200</v>
      </c>
      <c r="N921">
        <v>1</v>
      </c>
      <c r="O921">
        <f>Tabla1_2[[#This Row],[Salario t]]*Tabla1_2[[#This Row],['# de Salarios Minimos]]</f>
        <v>580000</v>
      </c>
      <c r="P921">
        <f>Tabla1_2[[#This Row],[Salario t]]*12</f>
        <v>6960000</v>
      </c>
      <c r="Q921">
        <v>2</v>
      </c>
      <c r="R921">
        <v>2</v>
      </c>
      <c r="S921">
        <v>50000</v>
      </c>
      <c r="T921">
        <v>250000</v>
      </c>
      <c r="U921">
        <v>5000</v>
      </c>
      <c r="V921">
        <f>Tabla1_2[[#This Row],[SALARIO]]/100*8.4</f>
        <v>97440</v>
      </c>
      <c r="W921">
        <f>Tabla1_2[[#This Row],[Seguridad social]]/2</f>
        <v>48720</v>
      </c>
      <c r="X921">
        <f>Tabla1_2[[#This Row],[Seguridad social]]-Tabla1_2[[#This Row],[salud 4%]]</f>
        <v>48720</v>
      </c>
      <c r="Y921">
        <f>Tabla1_2[[#This Row],[Base Minima]]/30*4</f>
        <v>77333.333333333328</v>
      </c>
      <c r="Z921">
        <f>Tabla1_2[[#This Row],[Fondo de Empleados]]+Tabla1_2[[#This Row],[Seguridad social]]</f>
        <v>174773.33333333331</v>
      </c>
      <c r="AA921">
        <f>Tabla1_2[[#This Row],[SALARIO]]/100*1.4</f>
        <v>16239.999999999998</v>
      </c>
      <c r="AB921">
        <f>Tabla1_2[[#This Row],[Base Minima]]/15*1.5</f>
        <v>58000</v>
      </c>
      <c r="AC921">
        <v>0</v>
      </c>
      <c r="AD921">
        <v>0</v>
      </c>
      <c r="AE921">
        <f>Tabla1_2[[#This Row],[Salario t]]/100*2</f>
        <v>11600</v>
      </c>
      <c r="AF921">
        <f>Tabla1_2[[#This Row],[Censantias]]/100*5</f>
        <v>580</v>
      </c>
      <c r="AG921">
        <f>Tabla1_2[[#This Row],[SALARIO]]/30*2</f>
        <v>77333.333333333328</v>
      </c>
      <c r="AH921">
        <v>0</v>
      </c>
      <c r="AI921">
        <f>Tabla1_2[[#This Row],[Prima]]+Tabla1_2[[#This Row],[Censantias]]+Tabla1_2[[#This Row],[Base Minima]]+Tabla1_2[[#This Row],[Subsidio de Transporte]]</f>
        <v>750133.33333333337</v>
      </c>
      <c r="AJ921">
        <f>Tabla1_2[[#This Row],[Pago Neto]]*24</f>
        <v>18003200</v>
      </c>
      <c r="AK921">
        <v>0</v>
      </c>
      <c r="AL921">
        <v>20000</v>
      </c>
      <c r="AM921">
        <v>15</v>
      </c>
    </row>
    <row r="922" spans="1:39" x14ac:dyDescent="0.35">
      <c r="A922" t="s">
        <v>5596</v>
      </c>
      <c r="B922" t="s">
        <v>928</v>
      </c>
      <c r="C922" s="1">
        <v>32042</v>
      </c>
      <c r="D922" t="s">
        <v>2615</v>
      </c>
      <c r="E922" t="s">
        <v>2545</v>
      </c>
      <c r="F922" t="s">
        <v>4596</v>
      </c>
      <c r="G922" t="s">
        <v>3597</v>
      </c>
      <c r="H922" s="1">
        <v>38456.895254629628</v>
      </c>
      <c r="I922" t="s">
        <v>3672</v>
      </c>
      <c r="J922">
        <v>1160000</v>
      </c>
      <c r="K922">
        <v>15</v>
      </c>
      <c r="L922">
        <f>Tabla1_2[[#This Row],[SALARIO]]/30*Tabla1_2[[#This Row],[Dias Liquidados]]</f>
        <v>580000</v>
      </c>
      <c r="M922">
        <f>Tabla1_2[[#This Row],[SALARIO]]/100*14/2</f>
        <v>81200</v>
      </c>
      <c r="N922">
        <v>1</v>
      </c>
      <c r="O922">
        <f>Tabla1_2[[#This Row],[Salario t]]*Tabla1_2[[#This Row],['# de Salarios Minimos]]</f>
        <v>580000</v>
      </c>
      <c r="P922">
        <f>Tabla1_2[[#This Row],[Salario t]]*12</f>
        <v>6960000</v>
      </c>
      <c r="Q922">
        <v>2</v>
      </c>
      <c r="R922">
        <v>2</v>
      </c>
      <c r="S922">
        <v>50000</v>
      </c>
      <c r="T922">
        <v>250000</v>
      </c>
      <c r="U922">
        <v>5000</v>
      </c>
      <c r="V922">
        <f>Tabla1_2[[#This Row],[SALARIO]]/100*8.4</f>
        <v>97440</v>
      </c>
      <c r="W922">
        <f>Tabla1_2[[#This Row],[Seguridad social]]/2</f>
        <v>48720</v>
      </c>
      <c r="X922">
        <f>Tabla1_2[[#This Row],[Seguridad social]]-Tabla1_2[[#This Row],[salud 4%]]</f>
        <v>48720</v>
      </c>
      <c r="Y922">
        <f>Tabla1_2[[#This Row],[Base Minima]]/30*4</f>
        <v>77333.333333333328</v>
      </c>
      <c r="Z922">
        <f>Tabla1_2[[#This Row],[Fondo de Empleados]]+Tabla1_2[[#This Row],[Seguridad social]]</f>
        <v>174773.33333333331</v>
      </c>
      <c r="AA922">
        <f>Tabla1_2[[#This Row],[SALARIO]]/100*1.4</f>
        <v>16239.999999999998</v>
      </c>
      <c r="AB922">
        <f>Tabla1_2[[#This Row],[Base Minima]]/15*1.5</f>
        <v>58000</v>
      </c>
      <c r="AC922">
        <v>0</v>
      </c>
      <c r="AD922">
        <v>0</v>
      </c>
      <c r="AE922">
        <f>Tabla1_2[[#This Row],[Salario t]]/100*2</f>
        <v>11600</v>
      </c>
      <c r="AF922">
        <f>Tabla1_2[[#This Row],[Censantias]]/100*5</f>
        <v>580</v>
      </c>
      <c r="AG922">
        <f>Tabla1_2[[#This Row],[SALARIO]]/30*2</f>
        <v>77333.333333333328</v>
      </c>
      <c r="AH922">
        <v>0</v>
      </c>
      <c r="AI922">
        <f>Tabla1_2[[#This Row],[Prima]]+Tabla1_2[[#This Row],[Censantias]]+Tabla1_2[[#This Row],[Base Minima]]+Tabla1_2[[#This Row],[Subsidio de Transporte]]</f>
        <v>750133.33333333337</v>
      </c>
      <c r="AJ922">
        <f>Tabla1_2[[#This Row],[Pago Neto]]*24</f>
        <v>18003200</v>
      </c>
      <c r="AK922">
        <v>0</v>
      </c>
      <c r="AL922">
        <v>20000</v>
      </c>
      <c r="AM922">
        <v>15</v>
      </c>
    </row>
    <row r="923" spans="1:39" x14ac:dyDescent="0.35">
      <c r="A923" t="s">
        <v>5597</v>
      </c>
      <c r="B923" t="s">
        <v>929</v>
      </c>
      <c r="C923" s="1">
        <v>34930</v>
      </c>
      <c r="D923" t="s">
        <v>2616</v>
      </c>
      <c r="E923" t="s">
        <v>2529</v>
      </c>
      <c r="F923" t="s">
        <v>4597</v>
      </c>
      <c r="G923" t="s">
        <v>3598</v>
      </c>
      <c r="H923" s="1">
        <v>38753.61041666667</v>
      </c>
      <c r="I923" t="s">
        <v>3671</v>
      </c>
      <c r="J923">
        <v>1160000</v>
      </c>
      <c r="K923">
        <v>15</v>
      </c>
      <c r="L923">
        <f>Tabla1_2[[#This Row],[SALARIO]]/30*Tabla1_2[[#This Row],[Dias Liquidados]]</f>
        <v>580000</v>
      </c>
      <c r="M923">
        <f>Tabla1_2[[#This Row],[SALARIO]]/100*14/2</f>
        <v>81200</v>
      </c>
      <c r="N923">
        <v>1</v>
      </c>
      <c r="O923">
        <f>Tabla1_2[[#This Row],[Salario t]]*Tabla1_2[[#This Row],['# de Salarios Minimos]]</f>
        <v>580000</v>
      </c>
      <c r="P923">
        <f>Tabla1_2[[#This Row],[Salario t]]*12</f>
        <v>6960000</v>
      </c>
      <c r="Q923">
        <v>2</v>
      </c>
      <c r="R923">
        <v>2</v>
      </c>
      <c r="S923">
        <v>50000</v>
      </c>
      <c r="T923">
        <v>250000</v>
      </c>
      <c r="U923">
        <v>5000</v>
      </c>
      <c r="V923">
        <f>Tabla1_2[[#This Row],[SALARIO]]/100*8.4</f>
        <v>97440</v>
      </c>
      <c r="W923">
        <f>Tabla1_2[[#This Row],[Seguridad social]]/2</f>
        <v>48720</v>
      </c>
      <c r="X923">
        <f>Tabla1_2[[#This Row],[Seguridad social]]-Tabla1_2[[#This Row],[salud 4%]]</f>
        <v>48720</v>
      </c>
      <c r="Y923">
        <f>Tabla1_2[[#This Row],[Base Minima]]/30*4</f>
        <v>77333.333333333328</v>
      </c>
      <c r="Z923">
        <f>Tabla1_2[[#This Row],[Fondo de Empleados]]+Tabla1_2[[#This Row],[Seguridad social]]</f>
        <v>174773.33333333331</v>
      </c>
      <c r="AA923">
        <f>Tabla1_2[[#This Row],[SALARIO]]/100*1.4</f>
        <v>16239.999999999998</v>
      </c>
      <c r="AB923">
        <f>Tabla1_2[[#This Row],[Base Minima]]/15*1.5</f>
        <v>58000</v>
      </c>
      <c r="AC923">
        <v>0</v>
      </c>
      <c r="AD923">
        <v>0</v>
      </c>
      <c r="AE923">
        <f>Tabla1_2[[#This Row],[Salario t]]/100*2</f>
        <v>11600</v>
      </c>
      <c r="AF923">
        <f>Tabla1_2[[#This Row],[Censantias]]/100*5</f>
        <v>580</v>
      </c>
      <c r="AG923">
        <f>Tabla1_2[[#This Row],[SALARIO]]/30*2</f>
        <v>77333.333333333328</v>
      </c>
      <c r="AH923">
        <v>0</v>
      </c>
      <c r="AI923">
        <f>Tabla1_2[[#This Row],[Prima]]+Tabla1_2[[#This Row],[Censantias]]+Tabla1_2[[#This Row],[Base Minima]]+Tabla1_2[[#This Row],[Subsidio de Transporte]]</f>
        <v>750133.33333333337</v>
      </c>
      <c r="AJ923">
        <f>Tabla1_2[[#This Row],[Pago Neto]]*24</f>
        <v>18003200</v>
      </c>
      <c r="AK923">
        <v>0</v>
      </c>
      <c r="AL923">
        <v>20000</v>
      </c>
      <c r="AM923">
        <v>15</v>
      </c>
    </row>
    <row r="924" spans="1:39" x14ac:dyDescent="0.35">
      <c r="A924" t="s">
        <v>5598</v>
      </c>
      <c r="B924" t="s">
        <v>930</v>
      </c>
      <c r="C924" s="1">
        <v>28284</v>
      </c>
      <c r="D924" t="s">
        <v>2617</v>
      </c>
      <c r="E924" t="s">
        <v>2459</v>
      </c>
      <c r="F924" t="s">
        <v>4598</v>
      </c>
      <c r="G924" t="s">
        <v>3599</v>
      </c>
      <c r="H924" s="1">
        <v>43631.030740740738</v>
      </c>
      <c r="I924" t="s">
        <v>3673</v>
      </c>
      <c r="J924">
        <v>1160000</v>
      </c>
      <c r="K924">
        <v>15</v>
      </c>
      <c r="L924">
        <f>Tabla1_2[[#This Row],[SALARIO]]/30*Tabla1_2[[#This Row],[Dias Liquidados]]</f>
        <v>580000</v>
      </c>
      <c r="M924">
        <f>Tabla1_2[[#This Row],[SALARIO]]/100*14/2</f>
        <v>81200</v>
      </c>
      <c r="N924">
        <v>1</v>
      </c>
      <c r="O924">
        <f>Tabla1_2[[#This Row],[Salario t]]*Tabla1_2[[#This Row],['# de Salarios Minimos]]</f>
        <v>580000</v>
      </c>
      <c r="P924">
        <f>Tabla1_2[[#This Row],[Salario t]]*12</f>
        <v>6960000</v>
      </c>
      <c r="Q924">
        <v>2</v>
      </c>
      <c r="R924">
        <v>2</v>
      </c>
      <c r="S924">
        <v>50000</v>
      </c>
      <c r="T924">
        <v>250000</v>
      </c>
      <c r="U924">
        <v>5000</v>
      </c>
      <c r="V924">
        <f>Tabla1_2[[#This Row],[SALARIO]]/100*8.4</f>
        <v>97440</v>
      </c>
      <c r="W924">
        <f>Tabla1_2[[#This Row],[Seguridad social]]/2</f>
        <v>48720</v>
      </c>
      <c r="X924">
        <f>Tabla1_2[[#This Row],[Seguridad social]]-Tabla1_2[[#This Row],[salud 4%]]</f>
        <v>48720</v>
      </c>
      <c r="Y924">
        <f>Tabla1_2[[#This Row],[Base Minima]]/30*4</f>
        <v>77333.333333333328</v>
      </c>
      <c r="Z924">
        <f>Tabla1_2[[#This Row],[Fondo de Empleados]]+Tabla1_2[[#This Row],[Seguridad social]]</f>
        <v>174773.33333333331</v>
      </c>
      <c r="AA924">
        <f>Tabla1_2[[#This Row],[SALARIO]]/100*1.4</f>
        <v>16239.999999999998</v>
      </c>
      <c r="AB924">
        <f>Tabla1_2[[#This Row],[Base Minima]]/15*1.5</f>
        <v>58000</v>
      </c>
      <c r="AC924">
        <v>0</v>
      </c>
      <c r="AD924">
        <v>0</v>
      </c>
      <c r="AE924">
        <f>Tabla1_2[[#This Row],[Salario t]]/100*2</f>
        <v>11600</v>
      </c>
      <c r="AF924">
        <f>Tabla1_2[[#This Row],[Censantias]]/100*5</f>
        <v>580</v>
      </c>
      <c r="AG924">
        <f>Tabla1_2[[#This Row],[SALARIO]]/30*2</f>
        <v>77333.333333333328</v>
      </c>
      <c r="AH924">
        <v>0</v>
      </c>
      <c r="AI924">
        <f>Tabla1_2[[#This Row],[Prima]]+Tabla1_2[[#This Row],[Censantias]]+Tabla1_2[[#This Row],[Base Minima]]+Tabla1_2[[#This Row],[Subsidio de Transporte]]</f>
        <v>750133.33333333337</v>
      </c>
      <c r="AJ924">
        <f>Tabla1_2[[#This Row],[Pago Neto]]*24</f>
        <v>18003200</v>
      </c>
      <c r="AK924">
        <v>0</v>
      </c>
      <c r="AL924">
        <v>20000</v>
      </c>
      <c r="AM924">
        <v>15</v>
      </c>
    </row>
    <row r="925" spans="1:39" x14ac:dyDescent="0.35">
      <c r="A925" t="s">
        <v>5599</v>
      </c>
      <c r="B925" t="s">
        <v>931</v>
      </c>
      <c r="C925" s="1">
        <v>29036</v>
      </c>
      <c r="D925" t="s">
        <v>2618</v>
      </c>
      <c r="E925" t="s">
        <v>2477</v>
      </c>
      <c r="F925" t="s">
        <v>4599</v>
      </c>
      <c r="G925" t="s">
        <v>3600</v>
      </c>
      <c r="H925" s="1">
        <v>43786.40121527778</v>
      </c>
      <c r="I925" t="s">
        <v>3671</v>
      </c>
      <c r="J925">
        <v>1160000</v>
      </c>
      <c r="K925">
        <v>15</v>
      </c>
      <c r="L925">
        <f>Tabla1_2[[#This Row],[SALARIO]]/30*Tabla1_2[[#This Row],[Dias Liquidados]]</f>
        <v>580000</v>
      </c>
      <c r="M925">
        <f>Tabla1_2[[#This Row],[SALARIO]]/100*14/2</f>
        <v>81200</v>
      </c>
      <c r="N925">
        <v>2</v>
      </c>
      <c r="O925">
        <f>Tabla1_2[[#This Row],[Salario t]]*Tabla1_2[[#This Row],['# de Salarios Minimos]]</f>
        <v>1160000</v>
      </c>
      <c r="P925">
        <f>Tabla1_2[[#This Row],[Salario t]]*12</f>
        <v>6960000</v>
      </c>
      <c r="Q925">
        <v>2</v>
      </c>
      <c r="R925">
        <v>2</v>
      </c>
      <c r="S925">
        <v>50000</v>
      </c>
      <c r="T925">
        <v>250000</v>
      </c>
      <c r="U925">
        <v>5000</v>
      </c>
      <c r="V925">
        <f>Tabla1_2[[#This Row],[SALARIO]]/100*8.4</f>
        <v>97440</v>
      </c>
      <c r="W925">
        <f>Tabla1_2[[#This Row],[Seguridad social]]/2</f>
        <v>48720</v>
      </c>
      <c r="X925">
        <f>Tabla1_2[[#This Row],[Seguridad social]]-Tabla1_2[[#This Row],[salud 4%]]</f>
        <v>48720</v>
      </c>
      <c r="Y925">
        <f>Tabla1_2[[#This Row],[Base Minima]]/30*4</f>
        <v>154666.66666666666</v>
      </c>
      <c r="Z925">
        <f>Tabla1_2[[#This Row],[Fondo de Empleados]]+Tabla1_2[[#This Row],[Seguridad social]]</f>
        <v>252106.66666666666</v>
      </c>
      <c r="AA925">
        <f>Tabla1_2[[#This Row],[SALARIO]]/100*1.4</f>
        <v>16239.999999999998</v>
      </c>
      <c r="AB925">
        <f>Tabla1_2[[#This Row],[Base Minima]]/15*1.5</f>
        <v>116000</v>
      </c>
      <c r="AC925">
        <v>0</v>
      </c>
      <c r="AD925">
        <v>0</v>
      </c>
      <c r="AE925">
        <f>Tabla1_2[[#This Row],[Salario t]]/100*2</f>
        <v>11600</v>
      </c>
      <c r="AF925">
        <f>Tabla1_2[[#This Row],[Censantias]]/100*5</f>
        <v>580</v>
      </c>
      <c r="AG925">
        <f>Tabla1_2[[#This Row],[SALARIO]]/30*2</f>
        <v>77333.333333333328</v>
      </c>
      <c r="AH925">
        <v>0</v>
      </c>
      <c r="AI925">
        <f>Tabla1_2[[#This Row],[Prima]]+Tabla1_2[[#This Row],[Censantias]]+Tabla1_2[[#This Row],[Base Minima]]+Tabla1_2[[#This Row],[Subsidio de Transporte]]</f>
        <v>1330133.3333333333</v>
      </c>
      <c r="AJ925">
        <f>Tabla1_2[[#This Row],[Pago Neto]]*24</f>
        <v>31923200</v>
      </c>
      <c r="AK925">
        <v>0</v>
      </c>
      <c r="AL925">
        <v>20000</v>
      </c>
      <c r="AM925">
        <v>15</v>
      </c>
    </row>
    <row r="926" spans="1:39" x14ac:dyDescent="0.35">
      <c r="A926" t="s">
        <v>5600</v>
      </c>
      <c r="B926" t="s">
        <v>932</v>
      </c>
      <c r="C926" s="1">
        <v>32066</v>
      </c>
      <c r="D926" t="s">
        <v>2619</v>
      </c>
      <c r="E926" t="s">
        <v>2511</v>
      </c>
      <c r="F926" t="s">
        <v>4600</v>
      </c>
      <c r="G926" t="s">
        <v>3601</v>
      </c>
      <c r="H926" s="1">
        <v>42208.750081018516</v>
      </c>
      <c r="I926" t="s">
        <v>3672</v>
      </c>
      <c r="J926">
        <v>1160000</v>
      </c>
      <c r="K926">
        <v>15</v>
      </c>
      <c r="L926">
        <f>Tabla1_2[[#This Row],[SALARIO]]/30*Tabla1_2[[#This Row],[Dias Liquidados]]</f>
        <v>580000</v>
      </c>
      <c r="M926">
        <f>Tabla1_2[[#This Row],[SALARIO]]/100*14/2</f>
        <v>81200</v>
      </c>
      <c r="N926">
        <v>2</v>
      </c>
      <c r="O926">
        <f>Tabla1_2[[#This Row],[Salario t]]*Tabla1_2[[#This Row],['# de Salarios Minimos]]</f>
        <v>1160000</v>
      </c>
      <c r="P926">
        <f>Tabla1_2[[#This Row],[Salario t]]*12</f>
        <v>6960000</v>
      </c>
      <c r="Q926">
        <v>2</v>
      </c>
      <c r="R926">
        <v>2</v>
      </c>
      <c r="S926">
        <v>50000</v>
      </c>
      <c r="T926">
        <v>250000</v>
      </c>
      <c r="U926">
        <v>5000</v>
      </c>
      <c r="V926">
        <f>Tabla1_2[[#This Row],[SALARIO]]/100*8.4</f>
        <v>97440</v>
      </c>
      <c r="W926">
        <f>Tabla1_2[[#This Row],[Seguridad social]]/2</f>
        <v>48720</v>
      </c>
      <c r="X926">
        <f>Tabla1_2[[#This Row],[Seguridad social]]-Tabla1_2[[#This Row],[salud 4%]]</f>
        <v>48720</v>
      </c>
      <c r="Y926">
        <f>Tabla1_2[[#This Row],[Base Minima]]/30*4</f>
        <v>154666.66666666666</v>
      </c>
      <c r="Z926">
        <f>Tabla1_2[[#This Row],[Fondo de Empleados]]+Tabla1_2[[#This Row],[Seguridad social]]</f>
        <v>252106.66666666666</v>
      </c>
      <c r="AA926">
        <f>Tabla1_2[[#This Row],[SALARIO]]/100*1.4</f>
        <v>16239.999999999998</v>
      </c>
      <c r="AB926">
        <f>Tabla1_2[[#This Row],[Base Minima]]/15*1.5</f>
        <v>116000</v>
      </c>
      <c r="AC926">
        <v>0</v>
      </c>
      <c r="AD926">
        <v>0</v>
      </c>
      <c r="AE926">
        <f>Tabla1_2[[#This Row],[Salario t]]/100*2</f>
        <v>11600</v>
      </c>
      <c r="AF926">
        <f>Tabla1_2[[#This Row],[Censantias]]/100*5</f>
        <v>580</v>
      </c>
      <c r="AG926">
        <f>Tabla1_2[[#This Row],[SALARIO]]/30*2</f>
        <v>77333.333333333328</v>
      </c>
      <c r="AH926">
        <v>0</v>
      </c>
      <c r="AI926">
        <f>Tabla1_2[[#This Row],[Prima]]+Tabla1_2[[#This Row],[Censantias]]+Tabla1_2[[#This Row],[Base Minima]]+Tabla1_2[[#This Row],[Subsidio de Transporte]]</f>
        <v>1330133.3333333333</v>
      </c>
      <c r="AJ926">
        <f>Tabla1_2[[#This Row],[Pago Neto]]*24</f>
        <v>31923200</v>
      </c>
      <c r="AK926">
        <v>0</v>
      </c>
      <c r="AL926">
        <v>20000</v>
      </c>
      <c r="AM926">
        <v>15</v>
      </c>
    </row>
    <row r="927" spans="1:39" x14ac:dyDescent="0.35">
      <c r="A927" t="s">
        <v>5601</v>
      </c>
      <c r="B927" t="s">
        <v>933</v>
      </c>
      <c r="C927" s="1">
        <v>36339</v>
      </c>
      <c r="D927" t="s">
        <v>2620</v>
      </c>
      <c r="E927" t="s">
        <v>2454</v>
      </c>
      <c r="F927" t="s">
        <v>4601</v>
      </c>
      <c r="G927" t="s">
        <v>3602</v>
      </c>
      <c r="H927" s="1">
        <v>39311.629618055558</v>
      </c>
      <c r="I927" t="s">
        <v>3673</v>
      </c>
      <c r="J927">
        <v>1160000</v>
      </c>
      <c r="K927">
        <v>15</v>
      </c>
      <c r="L927">
        <f>Tabla1_2[[#This Row],[SALARIO]]/30*Tabla1_2[[#This Row],[Dias Liquidados]]</f>
        <v>580000</v>
      </c>
      <c r="M927">
        <f>Tabla1_2[[#This Row],[SALARIO]]/100*14/2</f>
        <v>81200</v>
      </c>
      <c r="N927">
        <v>2</v>
      </c>
      <c r="O927">
        <f>Tabla1_2[[#This Row],[Salario t]]*Tabla1_2[[#This Row],['# de Salarios Minimos]]</f>
        <v>1160000</v>
      </c>
      <c r="P927">
        <f>Tabla1_2[[#This Row],[Salario t]]*12</f>
        <v>6960000</v>
      </c>
      <c r="Q927">
        <v>2</v>
      </c>
      <c r="R927">
        <v>2</v>
      </c>
      <c r="S927">
        <v>50000</v>
      </c>
      <c r="T927">
        <v>250000</v>
      </c>
      <c r="U927">
        <v>5000</v>
      </c>
      <c r="V927">
        <f>Tabla1_2[[#This Row],[SALARIO]]/100*8.4</f>
        <v>97440</v>
      </c>
      <c r="W927">
        <f>Tabla1_2[[#This Row],[Seguridad social]]/2</f>
        <v>48720</v>
      </c>
      <c r="X927">
        <f>Tabla1_2[[#This Row],[Seguridad social]]-Tabla1_2[[#This Row],[salud 4%]]</f>
        <v>48720</v>
      </c>
      <c r="Y927">
        <f>Tabla1_2[[#This Row],[Base Minima]]/30*4</f>
        <v>154666.66666666666</v>
      </c>
      <c r="Z927">
        <f>Tabla1_2[[#This Row],[Fondo de Empleados]]+Tabla1_2[[#This Row],[Seguridad social]]</f>
        <v>252106.66666666666</v>
      </c>
      <c r="AA927">
        <f>Tabla1_2[[#This Row],[SALARIO]]/100*1.4</f>
        <v>16239.999999999998</v>
      </c>
      <c r="AB927">
        <f>Tabla1_2[[#This Row],[Base Minima]]/15*1.5</f>
        <v>116000</v>
      </c>
      <c r="AC927">
        <v>0</v>
      </c>
      <c r="AD927">
        <v>0</v>
      </c>
      <c r="AE927">
        <f>Tabla1_2[[#This Row],[Salario t]]/100*2</f>
        <v>11600</v>
      </c>
      <c r="AF927">
        <f>Tabla1_2[[#This Row],[Censantias]]/100*5</f>
        <v>580</v>
      </c>
      <c r="AG927">
        <f>Tabla1_2[[#This Row],[SALARIO]]/30*2</f>
        <v>77333.333333333328</v>
      </c>
      <c r="AH927">
        <v>0</v>
      </c>
      <c r="AI927">
        <f>Tabla1_2[[#This Row],[Prima]]+Tabla1_2[[#This Row],[Censantias]]+Tabla1_2[[#This Row],[Base Minima]]+Tabla1_2[[#This Row],[Subsidio de Transporte]]</f>
        <v>1330133.3333333333</v>
      </c>
      <c r="AJ927">
        <f>Tabla1_2[[#This Row],[Pago Neto]]*24</f>
        <v>31923200</v>
      </c>
      <c r="AK927">
        <v>0</v>
      </c>
      <c r="AL927">
        <v>20000</v>
      </c>
      <c r="AM927">
        <v>15</v>
      </c>
    </row>
    <row r="928" spans="1:39" x14ac:dyDescent="0.35">
      <c r="A928" t="s">
        <v>5602</v>
      </c>
      <c r="B928" t="s">
        <v>934</v>
      </c>
      <c r="C928" s="1">
        <v>32783</v>
      </c>
      <c r="D928" t="s">
        <v>2621</v>
      </c>
      <c r="E928" t="s">
        <v>2547</v>
      </c>
      <c r="F928" t="s">
        <v>4602</v>
      </c>
      <c r="G928" t="s">
        <v>3603</v>
      </c>
      <c r="H928" s="1">
        <v>38443.885243055556</v>
      </c>
      <c r="I928" t="s">
        <v>3674</v>
      </c>
      <c r="J928">
        <v>1160000</v>
      </c>
      <c r="K928">
        <v>15</v>
      </c>
      <c r="L928">
        <f>Tabla1_2[[#This Row],[SALARIO]]/30*Tabla1_2[[#This Row],[Dias Liquidados]]</f>
        <v>580000</v>
      </c>
      <c r="M928">
        <f>Tabla1_2[[#This Row],[SALARIO]]/100*14/2</f>
        <v>81200</v>
      </c>
      <c r="N928">
        <v>4</v>
      </c>
      <c r="O928">
        <f>Tabla1_2[[#This Row],[Salario t]]*Tabla1_2[[#This Row],['# de Salarios Minimos]]</f>
        <v>2320000</v>
      </c>
      <c r="P928">
        <f>Tabla1_2[[#This Row],[Salario t]]*12</f>
        <v>6960000</v>
      </c>
      <c r="Q928">
        <v>2</v>
      </c>
      <c r="R928">
        <v>2</v>
      </c>
      <c r="S928">
        <v>50000</v>
      </c>
      <c r="T928">
        <v>250000</v>
      </c>
      <c r="U928">
        <v>5000</v>
      </c>
      <c r="V928">
        <f>Tabla1_2[[#This Row],[SALARIO]]/100*8.4</f>
        <v>97440</v>
      </c>
      <c r="W928">
        <f>Tabla1_2[[#This Row],[Seguridad social]]/2</f>
        <v>48720</v>
      </c>
      <c r="X928">
        <f>Tabla1_2[[#This Row],[Seguridad social]]-Tabla1_2[[#This Row],[salud 4%]]</f>
        <v>48720</v>
      </c>
      <c r="Y928">
        <f>Tabla1_2[[#This Row],[Base Minima]]/30*4</f>
        <v>309333.33333333331</v>
      </c>
      <c r="Z928">
        <f>Tabla1_2[[#This Row],[Fondo de Empleados]]+Tabla1_2[[#This Row],[Seguridad social]]</f>
        <v>406773.33333333331</v>
      </c>
      <c r="AA928">
        <f>Tabla1_2[[#This Row],[SALARIO]]/100*1.4</f>
        <v>16239.999999999998</v>
      </c>
      <c r="AB928">
        <f>Tabla1_2[[#This Row],[Base Minima]]/15*1.5</f>
        <v>232000</v>
      </c>
      <c r="AC928">
        <v>0</v>
      </c>
      <c r="AD928">
        <v>0</v>
      </c>
      <c r="AE928">
        <f>Tabla1_2[[#This Row],[Salario t]]/100*2</f>
        <v>11600</v>
      </c>
      <c r="AF928">
        <f>Tabla1_2[[#This Row],[Censantias]]/100*5</f>
        <v>580</v>
      </c>
      <c r="AG928">
        <f>Tabla1_2[[#This Row],[SALARIO]]/30*2</f>
        <v>77333.333333333328</v>
      </c>
      <c r="AH928">
        <v>0</v>
      </c>
      <c r="AI928">
        <f>Tabla1_2[[#This Row],[Prima]]+Tabla1_2[[#This Row],[Censantias]]+Tabla1_2[[#This Row],[Base Minima]]+Tabla1_2[[#This Row],[Subsidio de Transporte]]</f>
        <v>2490133.3333333335</v>
      </c>
      <c r="AJ928">
        <f>Tabla1_2[[#This Row],[Pago Neto]]*24</f>
        <v>59763200</v>
      </c>
      <c r="AK928">
        <v>0</v>
      </c>
      <c r="AL928">
        <v>20000</v>
      </c>
      <c r="AM928">
        <v>15</v>
      </c>
    </row>
    <row r="929" spans="1:39" x14ac:dyDescent="0.35">
      <c r="A929" t="s">
        <v>5603</v>
      </c>
      <c r="B929" t="s">
        <v>935</v>
      </c>
      <c r="C929" s="1">
        <v>34855</v>
      </c>
      <c r="D929" t="s">
        <v>2622</v>
      </c>
      <c r="E929" t="s">
        <v>2551</v>
      </c>
      <c r="F929" t="s">
        <v>4603</v>
      </c>
      <c r="G929" t="s">
        <v>3604</v>
      </c>
      <c r="H929" s="1">
        <v>39448.47991898148</v>
      </c>
      <c r="I929" t="s">
        <v>3672</v>
      </c>
      <c r="J929">
        <v>1160000</v>
      </c>
      <c r="K929">
        <v>15</v>
      </c>
      <c r="L929">
        <f>Tabla1_2[[#This Row],[SALARIO]]/30*Tabla1_2[[#This Row],[Dias Liquidados]]</f>
        <v>580000</v>
      </c>
      <c r="M929">
        <f>Tabla1_2[[#This Row],[SALARIO]]/100*14/2</f>
        <v>81200</v>
      </c>
      <c r="N929">
        <v>4</v>
      </c>
      <c r="O929">
        <f>Tabla1_2[[#This Row],[Salario t]]*Tabla1_2[[#This Row],['# de Salarios Minimos]]</f>
        <v>2320000</v>
      </c>
      <c r="P929">
        <f>Tabla1_2[[#This Row],[Salario t]]*12</f>
        <v>6960000</v>
      </c>
      <c r="Q929">
        <v>2</v>
      </c>
      <c r="R929">
        <v>2</v>
      </c>
      <c r="S929">
        <v>50000</v>
      </c>
      <c r="T929">
        <v>250000</v>
      </c>
      <c r="U929">
        <v>5000</v>
      </c>
      <c r="V929">
        <f>Tabla1_2[[#This Row],[SALARIO]]/100*8.4</f>
        <v>97440</v>
      </c>
      <c r="W929">
        <f>Tabla1_2[[#This Row],[Seguridad social]]/2</f>
        <v>48720</v>
      </c>
      <c r="X929">
        <f>Tabla1_2[[#This Row],[Seguridad social]]-Tabla1_2[[#This Row],[salud 4%]]</f>
        <v>48720</v>
      </c>
      <c r="Y929">
        <f>Tabla1_2[[#This Row],[Base Minima]]/30*4</f>
        <v>309333.33333333331</v>
      </c>
      <c r="Z929">
        <f>Tabla1_2[[#This Row],[Fondo de Empleados]]+Tabla1_2[[#This Row],[Seguridad social]]</f>
        <v>406773.33333333331</v>
      </c>
      <c r="AA929">
        <f>Tabla1_2[[#This Row],[SALARIO]]/100*1.4</f>
        <v>16239.999999999998</v>
      </c>
      <c r="AB929">
        <f>Tabla1_2[[#This Row],[Base Minima]]/15*1.5</f>
        <v>232000</v>
      </c>
      <c r="AC929">
        <v>0</v>
      </c>
      <c r="AD929">
        <v>0</v>
      </c>
      <c r="AE929">
        <f>Tabla1_2[[#This Row],[Salario t]]/100*2</f>
        <v>11600</v>
      </c>
      <c r="AF929">
        <f>Tabla1_2[[#This Row],[Censantias]]/100*5</f>
        <v>580</v>
      </c>
      <c r="AG929">
        <f>Tabla1_2[[#This Row],[SALARIO]]/30*2</f>
        <v>77333.333333333328</v>
      </c>
      <c r="AH929">
        <v>0</v>
      </c>
      <c r="AI929">
        <f>Tabla1_2[[#This Row],[Prima]]+Tabla1_2[[#This Row],[Censantias]]+Tabla1_2[[#This Row],[Base Minima]]+Tabla1_2[[#This Row],[Subsidio de Transporte]]</f>
        <v>2490133.3333333335</v>
      </c>
      <c r="AJ929">
        <f>Tabla1_2[[#This Row],[Pago Neto]]*24</f>
        <v>59763200</v>
      </c>
      <c r="AK929">
        <v>0</v>
      </c>
      <c r="AL929">
        <v>20000</v>
      </c>
      <c r="AM929">
        <v>15</v>
      </c>
    </row>
    <row r="930" spans="1:39" x14ac:dyDescent="0.35">
      <c r="A930" t="s">
        <v>5604</v>
      </c>
      <c r="B930" t="s">
        <v>936</v>
      </c>
      <c r="C930" s="1">
        <v>32835</v>
      </c>
      <c r="D930" t="s">
        <v>2623</v>
      </c>
      <c r="E930" t="s">
        <v>2469</v>
      </c>
      <c r="F930" t="s">
        <v>4604</v>
      </c>
      <c r="G930" t="s">
        <v>3605</v>
      </c>
      <c r="H930" s="1">
        <v>38751.847303240742</v>
      </c>
      <c r="I930" t="s">
        <v>3674</v>
      </c>
      <c r="J930">
        <v>1160000</v>
      </c>
      <c r="K930">
        <v>15</v>
      </c>
      <c r="L930">
        <f>Tabla1_2[[#This Row],[SALARIO]]/30*Tabla1_2[[#This Row],[Dias Liquidados]]</f>
        <v>580000</v>
      </c>
      <c r="M930">
        <f>Tabla1_2[[#This Row],[SALARIO]]/100*14/2</f>
        <v>81200</v>
      </c>
      <c r="N930">
        <v>4</v>
      </c>
      <c r="O930">
        <f>Tabla1_2[[#This Row],[Salario t]]*Tabla1_2[[#This Row],['# de Salarios Minimos]]</f>
        <v>2320000</v>
      </c>
      <c r="P930">
        <f>Tabla1_2[[#This Row],[Salario t]]*12</f>
        <v>6960000</v>
      </c>
      <c r="Q930">
        <v>2</v>
      </c>
      <c r="R930">
        <v>2</v>
      </c>
      <c r="S930">
        <v>50000</v>
      </c>
      <c r="T930">
        <v>250000</v>
      </c>
      <c r="U930">
        <v>5000</v>
      </c>
      <c r="V930">
        <f>Tabla1_2[[#This Row],[SALARIO]]/100*8.4</f>
        <v>97440</v>
      </c>
      <c r="W930">
        <f>Tabla1_2[[#This Row],[Seguridad social]]/2</f>
        <v>48720</v>
      </c>
      <c r="X930">
        <f>Tabla1_2[[#This Row],[Seguridad social]]-Tabla1_2[[#This Row],[salud 4%]]</f>
        <v>48720</v>
      </c>
      <c r="Y930">
        <f>Tabla1_2[[#This Row],[Base Minima]]/30*4</f>
        <v>309333.33333333331</v>
      </c>
      <c r="Z930">
        <f>Tabla1_2[[#This Row],[Fondo de Empleados]]+Tabla1_2[[#This Row],[Seguridad social]]</f>
        <v>406773.33333333331</v>
      </c>
      <c r="AA930">
        <f>Tabla1_2[[#This Row],[SALARIO]]/100*1.4</f>
        <v>16239.999999999998</v>
      </c>
      <c r="AB930">
        <f>Tabla1_2[[#This Row],[Base Minima]]/15*1.5</f>
        <v>232000</v>
      </c>
      <c r="AC930">
        <v>0</v>
      </c>
      <c r="AD930">
        <v>0</v>
      </c>
      <c r="AE930">
        <f>Tabla1_2[[#This Row],[Salario t]]/100*2</f>
        <v>11600</v>
      </c>
      <c r="AF930">
        <f>Tabla1_2[[#This Row],[Censantias]]/100*5</f>
        <v>580</v>
      </c>
      <c r="AG930">
        <f>Tabla1_2[[#This Row],[SALARIO]]/30*2</f>
        <v>77333.333333333328</v>
      </c>
      <c r="AH930">
        <v>0</v>
      </c>
      <c r="AI930">
        <f>Tabla1_2[[#This Row],[Prima]]+Tabla1_2[[#This Row],[Censantias]]+Tabla1_2[[#This Row],[Base Minima]]+Tabla1_2[[#This Row],[Subsidio de Transporte]]</f>
        <v>2490133.3333333335</v>
      </c>
      <c r="AJ930">
        <f>Tabla1_2[[#This Row],[Pago Neto]]*24</f>
        <v>59763200</v>
      </c>
      <c r="AK930">
        <v>0</v>
      </c>
      <c r="AL930">
        <v>20000</v>
      </c>
      <c r="AM930">
        <v>15</v>
      </c>
    </row>
    <row r="931" spans="1:39" x14ac:dyDescent="0.35">
      <c r="A931" t="s">
        <v>5605</v>
      </c>
      <c r="B931" t="s">
        <v>937</v>
      </c>
      <c r="C931" s="1">
        <v>27089</v>
      </c>
      <c r="D931" t="s">
        <v>2624</v>
      </c>
      <c r="E931" t="s">
        <v>2531</v>
      </c>
      <c r="F931" t="s">
        <v>4605</v>
      </c>
      <c r="G931" t="s">
        <v>3606</v>
      </c>
      <c r="H931" s="1">
        <v>40908.528148148151</v>
      </c>
      <c r="I931" t="s">
        <v>3674</v>
      </c>
      <c r="J931">
        <v>1160000</v>
      </c>
      <c r="K931">
        <v>15</v>
      </c>
      <c r="L931">
        <f>Tabla1_2[[#This Row],[SALARIO]]/30*Tabla1_2[[#This Row],[Dias Liquidados]]</f>
        <v>580000</v>
      </c>
      <c r="M931">
        <f>Tabla1_2[[#This Row],[SALARIO]]/100*14/2</f>
        <v>81200</v>
      </c>
      <c r="N931">
        <v>5</v>
      </c>
      <c r="O931">
        <f>Tabla1_2[[#This Row],[Salario t]]*Tabla1_2[[#This Row],['# de Salarios Minimos]]</f>
        <v>2900000</v>
      </c>
      <c r="P931">
        <f>Tabla1_2[[#This Row],[Salario t]]*12</f>
        <v>6960000</v>
      </c>
      <c r="Q931">
        <v>2</v>
      </c>
      <c r="R931">
        <v>2</v>
      </c>
      <c r="S931">
        <v>50000</v>
      </c>
      <c r="T931">
        <v>250000</v>
      </c>
      <c r="U931">
        <v>5000</v>
      </c>
      <c r="V931">
        <f>Tabla1_2[[#This Row],[SALARIO]]/100*8.4</f>
        <v>97440</v>
      </c>
      <c r="W931">
        <f>Tabla1_2[[#This Row],[Seguridad social]]/2</f>
        <v>48720</v>
      </c>
      <c r="X931">
        <f>Tabla1_2[[#This Row],[Seguridad social]]-Tabla1_2[[#This Row],[salud 4%]]</f>
        <v>48720</v>
      </c>
      <c r="Y931">
        <f>Tabla1_2[[#This Row],[Base Minima]]/30*4</f>
        <v>386666.66666666669</v>
      </c>
      <c r="Z931">
        <f>Tabla1_2[[#This Row],[Fondo de Empleados]]+Tabla1_2[[#This Row],[Seguridad social]]</f>
        <v>484106.66666666669</v>
      </c>
      <c r="AA931">
        <f>Tabla1_2[[#This Row],[SALARIO]]/100*1.4</f>
        <v>16239.999999999998</v>
      </c>
      <c r="AB931">
        <f>Tabla1_2[[#This Row],[Base Minima]]/15*1.5</f>
        <v>290000</v>
      </c>
      <c r="AC931">
        <v>0</v>
      </c>
      <c r="AD931">
        <v>0</v>
      </c>
      <c r="AE931">
        <f>Tabla1_2[[#This Row],[Salario t]]/100*2</f>
        <v>11600</v>
      </c>
      <c r="AF931">
        <f>Tabla1_2[[#This Row],[Censantias]]/100*5</f>
        <v>580</v>
      </c>
      <c r="AG931">
        <f>Tabla1_2[[#This Row],[SALARIO]]/30*2</f>
        <v>77333.333333333328</v>
      </c>
      <c r="AH931">
        <v>0</v>
      </c>
      <c r="AI931">
        <f>Tabla1_2[[#This Row],[Prima]]+Tabla1_2[[#This Row],[Censantias]]+Tabla1_2[[#This Row],[Base Minima]]+Tabla1_2[[#This Row],[Subsidio de Transporte]]</f>
        <v>3070133.3333333335</v>
      </c>
      <c r="AJ931">
        <f>Tabla1_2[[#This Row],[Pago Neto]]*24</f>
        <v>73683200</v>
      </c>
      <c r="AK931">
        <v>0</v>
      </c>
      <c r="AL931">
        <v>20000</v>
      </c>
      <c r="AM931">
        <v>15</v>
      </c>
    </row>
    <row r="932" spans="1:39" x14ac:dyDescent="0.35">
      <c r="A932" t="s">
        <v>5606</v>
      </c>
      <c r="B932" t="s">
        <v>938</v>
      </c>
      <c r="C932" s="1">
        <v>29287</v>
      </c>
      <c r="D932" t="s">
        <v>2625</v>
      </c>
      <c r="E932" t="s">
        <v>2383</v>
      </c>
      <c r="F932" t="s">
        <v>4606</v>
      </c>
      <c r="G932" t="s">
        <v>3607</v>
      </c>
      <c r="H932" s="1">
        <v>41954.149201388886</v>
      </c>
      <c r="I932" t="s">
        <v>3674</v>
      </c>
      <c r="J932">
        <v>1160000</v>
      </c>
      <c r="K932">
        <v>15</v>
      </c>
      <c r="L932">
        <f>Tabla1_2[[#This Row],[SALARIO]]/30*Tabla1_2[[#This Row],[Dias Liquidados]]</f>
        <v>580000</v>
      </c>
      <c r="M932">
        <f>Tabla1_2[[#This Row],[SALARIO]]/100*14/2</f>
        <v>81200</v>
      </c>
      <c r="N932">
        <v>5</v>
      </c>
      <c r="O932">
        <f>Tabla1_2[[#This Row],[Salario t]]*Tabla1_2[[#This Row],['# de Salarios Minimos]]</f>
        <v>2900000</v>
      </c>
      <c r="P932">
        <f>Tabla1_2[[#This Row],[Salario t]]*12</f>
        <v>6960000</v>
      </c>
      <c r="Q932">
        <v>2</v>
      </c>
      <c r="R932">
        <v>2</v>
      </c>
      <c r="S932">
        <v>50000</v>
      </c>
      <c r="T932">
        <v>250000</v>
      </c>
      <c r="U932">
        <v>5000</v>
      </c>
      <c r="V932">
        <f>Tabla1_2[[#This Row],[SALARIO]]/100*8.4</f>
        <v>97440</v>
      </c>
      <c r="W932">
        <f>Tabla1_2[[#This Row],[Seguridad social]]/2</f>
        <v>48720</v>
      </c>
      <c r="X932">
        <f>Tabla1_2[[#This Row],[Seguridad social]]-Tabla1_2[[#This Row],[salud 4%]]</f>
        <v>48720</v>
      </c>
      <c r="Y932">
        <f>Tabla1_2[[#This Row],[Base Minima]]/30*4</f>
        <v>386666.66666666669</v>
      </c>
      <c r="Z932">
        <f>Tabla1_2[[#This Row],[Fondo de Empleados]]+Tabla1_2[[#This Row],[Seguridad social]]</f>
        <v>484106.66666666669</v>
      </c>
      <c r="AA932">
        <f>Tabla1_2[[#This Row],[SALARIO]]/100*1.4</f>
        <v>16239.999999999998</v>
      </c>
      <c r="AB932">
        <f>Tabla1_2[[#This Row],[Base Minima]]/15*1.5</f>
        <v>290000</v>
      </c>
      <c r="AC932">
        <v>0</v>
      </c>
      <c r="AD932">
        <v>0</v>
      </c>
      <c r="AE932">
        <f>Tabla1_2[[#This Row],[Salario t]]/100*2</f>
        <v>11600</v>
      </c>
      <c r="AF932">
        <f>Tabla1_2[[#This Row],[Censantias]]/100*5</f>
        <v>580</v>
      </c>
      <c r="AG932">
        <f>Tabla1_2[[#This Row],[SALARIO]]/30*2</f>
        <v>77333.333333333328</v>
      </c>
      <c r="AH932">
        <v>0</v>
      </c>
      <c r="AI932">
        <f>Tabla1_2[[#This Row],[Prima]]+Tabla1_2[[#This Row],[Censantias]]+Tabla1_2[[#This Row],[Base Minima]]+Tabla1_2[[#This Row],[Subsidio de Transporte]]</f>
        <v>3070133.3333333335</v>
      </c>
      <c r="AJ932">
        <f>Tabla1_2[[#This Row],[Pago Neto]]*24</f>
        <v>73683200</v>
      </c>
      <c r="AK932">
        <v>0</v>
      </c>
      <c r="AL932">
        <v>20000</v>
      </c>
      <c r="AM932">
        <v>15</v>
      </c>
    </row>
    <row r="933" spans="1:39" x14ac:dyDescent="0.35">
      <c r="A933" t="s">
        <v>5607</v>
      </c>
      <c r="B933" t="s">
        <v>939</v>
      </c>
      <c r="C933" s="1">
        <v>28011</v>
      </c>
      <c r="D933" t="s">
        <v>2626</v>
      </c>
      <c r="E933" t="s">
        <v>2573</v>
      </c>
      <c r="F933" t="s">
        <v>4607</v>
      </c>
      <c r="G933" t="s">
        <v>3608</v>
      </c>
      <c r="H933" s="1">
        <v>42059.875555555554</v>
      </c>
      <c r="I933" t="s">
        <v>3675</v>
      </c>
      <c r="J933">
        <v>1160000</v>
      </c>
      <c r="K933">
        <v>15</v>
      </c>
      <c r="L933">
        <f>Tabla1_2[[#This Row],[SALARIO]]/30*Tabla1_2[[#This Row],[Dias Liquidados]]</f>
        <v>580000</v>
      </c>
      <c r="M933">
        <f>Tabla1_2[[#This Row],[SALARIO]]/100*14/2</f>
        <v>81200</v>
      </c>
      <c r="N933">
        <v>6</v>
      </c>
      <c r="O933">
        <f>Tabla1_2[[#This Row],[Salario t]]*Tabla1_2[[#This Row],['# de Salarios Minimos]]</f>
        <v>3480000</v>
      </c>
      <c r="P933">
        <f>Tabla1_2[[#This Row],[Salario t]]*12</f>
        <v>6960000</v>
      </c>
      <c r="Q933">
        <v>2</v>
      </c>
      <c r="R933">
        <v>2</v>
      </c>
      <c r="S933">
        <v>50000</v>
      </c>
      <c r="T933">
        <v>250000</v>
      </c>
      <c r="U933">
        <v>5000</v>
      </c>
      <c r="V933">
        <f>Tabla1_2[[#This Row],[SALARIO]]/100*8.4</f>
        <v>97440</v>
      </c>
      <c r="W933">
        <f>Tabla1_2[[#This Row],[Seguridad social]]/2</f>
        <v>48720</v>
      </c>
      <c r="X933">
        <f>Tabla1_2[[#This Row],[Seguridad social]]-Tabla1_2[[#This Row],[salud 4%]]</f>
        <v>48720</v>
      </c>
      <c r="Y933">
        <f>Tabla1_2[[#This Row],[Base Minima]]/30*4</f>
        <v>464000</v>
      </c>
      <c r="Z933">
        <f>Tabla1_2[[#This Row],[Fondo de Empleados]]+Tabla1_2[[#This Row],[Seguridad social]]</f>
        <v>561440</v>
      </c>
      <c r="AA933">
        <f>Tabla1_2[[#This Row],[SALARIO]]/100*1.4</f>
        <v>16239.999999999998</v>
      </c>
      <c r="AB933">
        <f>Tabla1_2[[#This Row],[Base Minima]]/15*1.5</f>
        <v>348000</v>
      </c>
      <c r="AC933">
        <v>0</v>
      </c>
      <c r="AD933">
        <v>0</v>
      </c>
      <c r="AE933">
        <f>Tabla1_2[[#This Row],[Salario t]]/100*2</f>
        <v>11600</v>
      </c>
      <c r="AF933">
        <f>Tabla1_2[[#This Row],[Censantias]]/100*5</f>
        <v>580</v>
      </c>
      <c r="AG933">
        <f>Tabla1_2[[#This Row],[SALARIO]]/30*2</f>
        <v>77333.333333333328</v>
      </c>
      <c r="AH933">
        <v>0</v>
      </c>
      <c r="AI933">
        <f>Tabla1_2[[#This Row],[Prima]]+Tabla1_2[[#This Row],[Censantias]]+Tabla1_2[[#This Row],[Base Minima]]+Tabla1_2[[#This Row],[Subsidio de Transporte]]</f>
        <v>3650133.3333333335</v>
      </c>
      <c r="AJ933">
        <f>Tabla1_2[[#This Row],[Pago Neto]]*24</f>
        <v>87603200</v>
      </c>
      <c r="AK933">
        <v>0</v>
      </c>
      <c r="AL933">
        <v>20000</v>
      </c>
      <c r="AM933">
        <v>15</v>
      </c>
    </row>
    <row r="934" spans="1:39" x14ac:dyDescent="0.35">
      <c r="A934" t="s">
        <v>5608</v>
      </c>
      <c r="B934" t="s">
        <v>940</v>
      </c>
      <c r="C934" s="1">
        <v>34588</v>
      </c>
      <c r="D934" t="s">
        <v>2627</v>
      </c>
      <c r="E934" t="s">
        <v>2387</v>
      </c>
      <c r="F934" t="s">
        <v>4608</v>
      </c>
      <c r="G934" t="s">
        <v>3609</v>
      </c>
      <c r="H934" s="1">
        <v>38968.974259259259</v>
      </c>
      <c r="I934" t="s">
        <v>3671</v>
      </c>
      <c r="J934">
        <v>1160000</v>
      </c>
      <c r="K934">
        <v>15</v>
      </c>
      <c r="L934">
        <f>Tabla1_2[[#This Row],[SALARIO]]/30*Tabla1_2[[#This Row],[Dias Liquidados]]</f>
        <v>580000</v>
      </c>
      <c r="M934">
        <f>Tabla1_2[[#This Row],[SALARIO]]/100*14/2</f>
        <v>81200</v>
      </c>
      <c r="N934">
        <v>6</v>
      </c>
      <c r="O934">
        <f>Tabla1_2[[#This Row],[Salario t]]*Tabla1_2[[#This Row],['# de Salarios Minimos]]</f>
        <v>3480000</v>
      </c>
      <c r="P934">
        <f>Tabla1_2[[#This Row],[Salario t]]*12</f>
        <v>6960000</v>
      </c>
      <c r="Q934">
        <v>2</v>
      </c>
      <c r="R934">
        <v>2</v>
      </c>
      <c r="S934">
        <v>50000</v>
      </c>
      <c r="T934">
        <v>250000</v>
      </c>
      <c r="U934">
        <v>5000</v>
      </c>
      <c r="V934">
        <f>Tabla1_2[[#This Row],[SALARIO]]/100*8.4</f>
        <v>97440</v>
      </c>
      <c r="W934">
        <f>Tabla1_2[[#This Row],[Seguridad social]]/2</f>
        <v>48720</v>
      </c>
      <c r="X934">
        <f>Tabla1_2[[#This Row],[Seguridad social]]-Tabla1_2[[#This Row],[salud 4%]]</f>
        <v>48720</v>
      </c>
      <c r="Y934">
        <f>Tabla1_2[[#This Row],[Base Minima]]/30*4</f>
        <v>464000</v>
      </c>
      <c r="Z934">
        <f>Tabla1_2[[#This Row],[Fondo de Empleados]]+Tabla1_2[[#This Row],[Seguridad social]]</f>
        <v>561440</v>
      </c>
      <c r="AA934">
        <f>Tabla1_2[[#This Row],[SALARIO]]/100*1.4</f>
        <v>16239.999999999998</v>
      </c>
      <c r="AB934">
        <f>Tabla1_2[[#This Row],[Base Minima]]/15*1.5</f>
        <v>348000</v>
      </c>
      <c r="AC934">
        <v>0</v>
      </c>
      <c r="AD934">
        <v>0</v>
      </c>
      <c r="AE934">
        <f>Tabla1_2[[#This Row],[Salario t]]/100*2</f>
        <v>11600</v>
      </c>
      <c r="AF934">
        <f>Tabla1_2[[#This Row],[Censantias]]/100*5</f>
        <v>580</v>
      </c>
      <c r="AG934">
        <f>Tabla1_2[[#This Row],[SALARIO]]/30*2</f>
        <v>77333.333333333328</v>
      </c>
      <c r="AH934">
        <v>0</v>
      </c>
      <c r="AI934">
        <f>Tabla1_2[[#This Row],[Prima]]+Tabla1_2[[#This Row],[Censantias]]+Tabla1_2[[#This Row],[Base Minima]]+Tabla1_2[[#This Row],[Subsidio de Transporte]]</f>
        <v>3650133.3333333335</v>
      </c>
      <c r="AJ934">
        <f>Tabla1_2[[#This Row],[Pago Neto]]*24</f>
        <v>87603200</v>
      </c>
      <c r="AK934">
        <v>0</v>
      </c>
      <c r="AL934">
        <v>20000</v>
      </c>
      <c r="AM934">
        <v>15</v>
      </c>
    </row>
    <row r="935" spans="1:39" x14ac:dyDescent="0.35">
      <c r="A935" t="s">
        <v>5609</v>
      </c>
      <c r="B935" t="s">
        <v>941</v>
      </c>
      <c r="C935" s="1">
        <v>25860</v>
      </c>
      <c r="D935" t="s">
        <v>2628</v>
      </c>
      <c r="E935" t="s">
        <v>2398</v>
      </c>
      <c r="F935" t="s">
        <v>4609</v>
      </c>
      <c r="G935" t="s">
        <v>3610</v>
      </c>
      <c r="H935" s="1">
        <v>40280.837233796294</v>
      </c>
      <c r="I935" t="s">
        <v>3675</v>
      </c>
      <c r="J935">
        <v>1160000</v>
      </c>
      <c r="K935">
        <v>15</v>
      </c>
      <c r="L935">
        <f>Tabla1_2[[#This Row],[SALARIO]]/30*Tabla1_2[[#This Row],[Dias Liquidados]]</f>
        <v>580000</v>
      </c>
      <c r="M935">
        <f>Tabla1_2[[#This Row],[SALARIO]]/100*14/2</f>
        <v>81200</v>
      </c>
      <c r="N935">
        <v>1</v>
      </c>
      <c r="O935">
        <f>Tabla1_2[[#This Row],[Salario t]]*Tabla1_2[[#This Row],['# de Salarios Minimos]]</f>
        <v>580000</v>
      </c>
      <c r="P935">
        <f>Tabla1_2[[#This Row],[Salario t]]*12</f>
        <v>6960000</v>
      </c>
      <c r="Q935">
        <v>2</v>
      </c>
      <c r="R935">
        <v>2</v>
      </c>
      <c r="S935">
        <v>50000</v>
      </c>
      <c r="T935">
        <v>250000</v>
      </c>
      <c r="U935">
        <v>5000</v>
      </c>
      <c r="V935">
        <f>Tabla1_2[[#This Row],[SALARIO]]/100*8.4</f>
        <v>97440</v>
      </c>
      <c r="W935">
        <f>Tabla1_2[[#This Row],[Seguridad social]]/2</f>
        <v>48720</v>
      </c>
      <c r="X935">
        <f>Tabla1_2[[#This Row],[Seguridad social]]-Tabla1_2[[#This Row],[salud 4%]]</f>
        <v>48720</v>
      </c>
      <c r="Y935">
        <f>Tabla1_2[[#This Row],[Base Minima]]/30*4</f>
        <v>77333.333333333328</v>
      </c>
      <c r="Z935">
        <f>Tabla1_2[[#This Row],[Fondo de Empleados]]+Tabla1_2[[#This Row],[Seguridad social]]</f>
        <v>174773.33333333331</v>
      </c>
      <c r="AA935">
        <f>Tabla1_2[[#This Row],[SALARIO]]/100*1.4</f>
        <v>16239.999999999998</v>
      </c>
      <c r="AB935">
        <f>Tabla1_2[[#This Row],[Base Minima]]/15*1.5</f>
        <v>58000</v>
      </c>
      <c r="AC935">
        <v>0</v>
      </c>
      <c r="AD935">
        <v>0</v>
      </c>
      <c r="AE935">
        <f>Tabla1_2[[#This Row],[Salario t]]/100*2</f>
        <v>11600</v>
      </c>
      <c r="AF935">
        <f>Tabla1_2[[#This Row],[Censantias]]/100*5</f>
        <v>580</v>
      </c>
      <c r="AG935">
        <f>Tabla1_2[[#This Row],[SALARIO]]/30*2</f>
        <v>77333.333333333328</v>
      </c>
      <c r="AH935">
        <v>0</v>
      </c>
      <c r="AI935">
        <f>Tabla1_2[[#This Row],[Prima]]+Tabla1_2[[#This Row],[Censantias]]+Tabla1_2[[#This Row],[Base Minima]]+Tabla1_2[[#This Row],[Subsidio de Transporte]]</f>
        <v>750133.33333333337</v>
      </c>
      <c r="AJ935">
        <f>Tabla1_2[[#This Row],[Pago Neto]]*24</f>
        <v>18003200</v>
      </c>
      <c r="AK935">
        <v>0</v>
      </c>
      <c r="AL935">
        <v>20000</v>
      </c>
      <c r="AM935">
        <v>15</v>
      </c>
    </row>
    <row r="936" spans="1:39" x14ac:dyDescent="0.35">
      <c r="A936" t="s">
        <v>5610</v>
      </c>
      <c r="B936" t="s">
        <v>942</v>
      </c>
      <c r="C936" s="1">
        <v>26311</v>
      </c>
      <c r="D936" t="s">
        <v>2629</v>
      </c>
      <c r="E936" t="s">
        <v>2381</v>
      </c>
      <c r="F936" t="s">
        <v>4610</v>
      </c>
      <c r="G936" t="s">
        <v>3611</v>
      </c>
      <c r="H936" s="1">
        <v>40482.452800925923</v>
      </c>
      <c r="I936" t="s">
        <v>3675</v>
      </c>
      <c r="J936">
        <v>1160000</v>
      </c>
      <c r="K936">
        <v>15</v>
      </c>
      <c r="L936">
        <f>Tabla1_2[[#This Row],[SALARIO]]/30*Tabla1_2[[#This Row],[Dias Liquidados]]</f>
        <v>580000</v>
      </c>
      <c r="M936">
        <f>Tabla1_2[[#This Row],[SALARIO]]/100*14/2</f>
        <v>81200</v>
      </c>
      <c r="N936">
        <v>1</v>
      </c>
      <c r="O936">
        <f>Tabla1_2[[#This Row],[Salario t]]*Tabla1_2[[#This Row],['# de Salarios Minimos]]</f>
        <v>580000</v>
      </c>
      <c r="P936">
        <f>Tabla1_2[[#This Row],[Salario t]]*12</f>
        <v>6960000</v>
      </c>
      <c r="Q936">
        <v>2</v>
      </c>
      <c r="R936">
        <v>2</v>
      </c>
      <c r="S936">
        <v>50000</v>
      </c>
      <c r="T936">
        <v>250000</v>
      </c>
      <c r="U936">
        <v>5000</v>
      </c>
      <c r="V936">
        <f>Tabla1_2[[#This Row],[SALARIO]]/100*8.4</f>
        <v>97440</v>
      </c>
      <c r="W936">
        <f>Tabla1_2[[#This Row],[Seguridad social]]/2</f>
        <v>48720</v>
      </c>
      <c r="X936">
        <f>Tabla1_2[[#This Row],[Seguridad social]]-Tabla1_2[[#This Row],[salud 4%]]</f>
        <v>48720</v>
      </c>
      <c r="Y936">
        <f>Tabla1_2[[#This Row],[Base Minima]]/30*4</f>
        <v>77333.333333333328</v>
      </c>
      <c r="Z936">
        <f>Tabla1_2[[#This Row],[Fondo de Empleados]]+Tabla1_2[[#This Row],[Seguridad social]]</f>
        <v>174773.33333333331</v>
      </c>
      <c r="AA936">
        <f>Tabla1_2[[#This Row],[SALARIO]]/100*1.4</f>
        <v>16239.999999999998</v>
      </c>
      <c r="AB936">
        <f>Tabla1_2[[#This Row],[Base Minima]]/15*1.5</f>
        <v>58000</v>
      </c>
      <c r="AC936">
        <v>0</v>
      </c>
      <c r="AD936">
        <v>0</v>
      </c>
      <c r="AE936">
        <f>Tabla1_2[[#This Row],[Salario t]]/100*2</f>
        <v>11600</v>
      </c>
      <c r="AF936">
        <f>Tabla1_2[[#This Row],[Censantias]]/100*5</f>
        <v>580</v>
      </c>
      <c r="AG936">
        <f>Tabla1_2[[#This Row],[SALARIO]]/30*2</f>
        <v>77333.333333333328</v>
      </c>
      <c r="AH936">
        <v>0</v>
      </c>
      <c r="AI936">
        <f>Tabla1_2[[#This Row],[Prima]]+Tabla1_2[[#This Row],[Censantias]]+Tabla1_2[[#This Row],[Base Minima]]+Tabla1_2[[#This Row],[Subsidio de Transporte]]</f>
        <v>750133.33333333337</v>
      </c>
      <c r="AJ936">
        <f>Tabla1_2[[#This Row],[Pago Neto]]*24</f>
        <v>18003200</v>
      </c>
      <c r="AK936">
        <v>0</v>
      </c>
      <c r="AL936">
        <v>20000</v>
      </c>
      <c r="AM936">
        <v>15</v>
      </c>
    </row>
    <row r="937" spans="1:39" x14ac:dyDescent="0.35">
      <c r="A937" t="s">
        <v>5611</v>
      </c>
      <c r="B937" t="s">
        <v>943</v>
      </c>
      <c r="C937" s="1">
        <v>28283</v>
      </c>
      <c r="D937" t="s">
        <v>2630</v>
      </c>
      <c r="E937" t="s">
        <v>2507</v>
      </c>
      <c r="F937" t="s">
        <v>4611</v>
      </c>
      <c r="G937" t="s">
        <v>3612</v>
      </c>
      <c r="H937" s="1">
        <v>42310.298125000001</v>
      </c>
      <c r="I937" t="s">
        <v>3675</v>
      </c>
      <c r="J937">
        <v>1160000</v>
      </c>
      <c r="K937">
        <v>15</v>
      </c>
      <c r="L937">
        <f>Tabla1_2[[#This Row],[SALARIO]]/30*Tabla1_2[[#This Row],[Dias Liquidados]]</f>
        <v>580000</v>
      </c>
      <c r="M937">
        <f>Tabla1_2[[#This Row],[SALARIO]]/100*14/2</f>
        <v>81200</v>
      </c>
      <c r="N937">
        <v>1</v>
      </c>
      <c r="O937">
        <f>Tabla1_2[[#This Row],[Salario t]]*Tabla1_2[[#This Row],['# de Salarios Minimos]]</f>
        <v>580000</v>
      </c>
      <c r="P937">
        <f>Tabla1_2[[#This Row],[Salario t]]*12</f>
        <v>6960000</v>
      </c>
      <c r="Q937">
        <v>2</v>
      </c>
      <c r="R937">
        <v>2</v>
      </c>
      <c r="S937">
        <v>50000</v>
      </c>
      <c r="T937">
        <v>250000</v>
      </c>
      <c r="U937">
        <v>5000</v>
      </c>
      <c r="V937">
        <f>Tabla1_2[[#This Row],[SALARIO]]/100*8.4</f>
        <v>97440</v>
      </c>
      <c r="W937">
        <f>Tabla1_2[[#This Row],[Seguridad social]]/2</f>
        <v>48720</v>
      </c>
      <c r="X937">
        <f>Tabla1_2[[#This Row],[Seguridad social]]-Tabla1_2[[#This Row],[salud 4%]]</f>
        <v>48720</v>
      </c>
      <c r="Y937">
        <f>Tabla1_2[[#This Row],[Base Minima]]/30*4</f>
        <v>77333.333333333328</v>
      </c>
      <c r="Z937">
        <f>Tabla1_2[[#This Row],[Fondo de Empleados]]+Tabla1_2[[#This Row],[Seguridad social]]</f>
        <v>174773.33333333331</v>
      </c>
      <c r="AA937">
        <f>Tabla1_2[[#This Row],[SALARIO]]/100*1.4</f>
        <v>16239.999999999998</v>
      </c>
      <c r="AB937">
        <f>Tabla1_2[[#This Row],[Base Minima]]/15*1.5</f>
        <v>58000</v>
      </c>
      <c r="AC937">
        <v>0</v>
      </c>
      <c r="AD937">
        <v>0</v>
      </c>
      <c r="AE937">
        <f>Tabla1_2[[#This Row],[Salario t]]/100*2</f>
        <v>11600</v>
      </c>
      <c r="AF937">
        <f>Tabla1_2[[#This Row],[Censantias]]/100*5</f>
        <v>580</v>
      </c>
      <c r="AG937">
        <f>Tabla1_2[[#This Row],[SALARIO]]/30*2</f>
        <v>77333.333333333328</v>
      </c>
      <c r="AH937">
        <v>0</v>
      </c>
      <c r="AI937">
        <f>Tabla1_2[[#This Row],[Prima]]+Tabla1_2[[#This Row],[Censantias]]+Tabla1_2[[#This Row],[Base Minima]]+Tabla1_2[[#This Row],[Subsidio de Transporte]]</f>
        <v>750133.33333333337</v>
      </c>
      <c r="AJ937">
        <f>Tabla1_2[[#This Row],[Pago Neto]]*24</f>
        <v>18003200</v>
      </c>
      <c r="AK937">
        <v>0</v>
      </c>
      <c r="AL937">
        <v>20000</v>
      </c>
      <c r="AM937">
        <v>15</v>
      </c>
    </row>
    <row r="938" spans="1:39" x14ac:dyDescent="0.35">
      <c r="A938" t="s">
        <v>5612</v>
      </c>
      <c r="B938" t="s">
        <v>944</v>
      </c>
      <c r="C938" s="1">
        <v>32353</v>
      </c>
      <c r="D938" t="s">
        <v>2631</v>
      </c>
      <c r="E938" t="s">
        <v>2475</v>
      </c>
      <c r="F938" t="s">
        <v>4612</v>
      </c>
      <c r="G938" t="s">
        <v>3613</v>
      </c>
      <c r="H938" s="1">
        <v>40999.297997685186</v>
      </c>
      <c r="I938" t="s">
        <v>3671</v>
      </c>
      <c r="J938">
        <v>1160000</v>
      </c>
      <c r="K938">
        <v>15</v>
      </c>
      <c r="L938">
        <f>Tabla1_2[[#This Row],[SALARIO]]/30*Tabla1_2[[#This Row],[Dias Liquidados]]</f>
        <v>580000</v>
      </c>
      <c r="M938">
        <f>Tabla1_2[[#This Row],[SALARIO]]/100*14/2</f>
        <v>81200</v>
      </c>
      <c r="N938">
        <v>1</v>
      </c>
      <c r="O938">
        <f>Tabla1_2[[#This Row],[Salario t]]*Tabla1_2[[#This Row],['# de Salarios Minimos]]</f>
        <v>580000</v>
      </c>
      <c r="P938">
        <f>Tabla1_2[[#This Row],[Salario t]]*12</f>
        <v>6960000</v>
      </c>
      <c r="Q938">
        <v>2</v>
      </c>
      <c r="R938">
        <v>2</v>
      </c>
      <c r="S938">
        <v>50000</v>
      </c>
      <c r="T938">
        <v>250000</v>
      </c>
      <c r="U938">
        <v>5000</v>
      </c>
      <c r="V938">
        <f>Tabla1_2[[#This Row],[SALARIO]]/100*8.4</f>
        <v>97440</v>
      </c>
      <c r="W938">
        <f>Tabla1_2[[#This Row],[Seguridad social]]/2</f>
        <v>48720</v>
      </c>
      <c r="X938">
        <f>Tabla1_2[[#This Row],[Seguridad social]]-Tabla1_2[[#This Row],[salud 4%]]</f>
        <v>48720</v>
      </c>
      <c r="Y938">
        <f>Tabla1_2[[#This Row],[Base Minima]]/30*4</f>
        <v>77333.333333333328</v>
      </c>
      <c r="Z938">
        <f>Tabla1_2[[#This Row],[Fondo de Empleados]]+Tabla1_2[[#This Row],[Seguridad social]]</f>
        <v>174773.33333333331</v>
      </c>
      <c r="AA938">
        <f>Tabla1_2[[#This Row],[SALARIO]]/100*1.4</f>
        <v>16239.999999999998</v>
      </c>
      <c r="AB938">
        <f>Tabla1_2[[#This Row],[Base Minima]]/15*1.5</f>
        <v>58000</v>
      </c>
      <c r="AC938">
        <v>0</v>
      </c>
      <c r="AD938">
        <v>0</v>
      </c>
      <c r="AE938">
        <f>Tabla1_2[[#This Row],[Salario t]]/100*2</f>
        <v>11600</v>
      </c>
      <c r="AF938">
        <f>Tabla1_2[[#This Row],[Censantias]]/100*5</f>
        <v>580</v>
      </c>
      <c r="AG938">
        <f>Tabla1_2[[#This Row],[SALARIO]]/30*2</f>
        <v>77333.333333333328</v>
      </c>
      <c r="AH938">
        <v>0</v>
      </c>
      <c r="AI938">
        <f>Tabla1_2[[#This Row],[Prima]]+Tabla1_2[[#This Row],[Censantias]]+Tabla1_2[[#This Row],[Base Minima]]+Tabla1_2[[#This Row],[Subsidio de Transporte]]</f>
        <v>750133.33333333337</v>
      </c>
      <c r="AJ938">
        <f>Tabla1_2[[#This Row],[Pago Neto]]*24</f>
        <v>18003200</v>
      </c>
      <c r="AK938">
        <v>0</v>
      </c>
      <c r="AL938">
        <v>20000</v>
      </c>
      <c r="AM938">
        <v>15</v>
      </c>
    </row>
    <row r="939" spans="1:39" x14ac:dyDescent="0.35">
      <c r="A939" t="s">
        <v>5613</v>
      </c>
      <c r="B939" t="s">
        <v>945</v>
      </c>
      <c r="C939" s="1">
        <v>26493</v>
      </c>
      <c r="D939" t="s">
        <v>2632</v>
      </c>
      <c r="E939" t="s">
        <v>2414</v>
      </c>
      <c r="F939" t="s">
        <v>4613</v>
      </c>
      <c r="G939" t="s">
        <v>3614</v>
      </c>
      <c r="H939" s="1">
        <v>43342.646655092591</v>
      </c>
      <c r="I939" t="s">
        <v>3674</v>
      </c>
      <c r="J939">
        <v>1160000</v>
      </c>
      <c r="K939">
        <v>15</v>
      </c>
      <c r="L939">
        <f>Tabla1_2[[#This Row],[SALARIO]]/30*Tabla1_2[[#This Row],[Dias Liquidados]]</f>
        <v>580000</v>
      </c>
      <c r="M939">
        <f>Tabla1_2[[#This Row],[SALARIO]]/100*14/2</f>
        <v>81200</v>
      </c>
      <c r="N939">
        <v>1</v>
      </c>
      <c r="O939">
        <f>Tabla1_2[[#This Row],[Salario t]]*Tabla1_2[[#This Row],['# de Salarios Minimos]]</f>
        <v>580000</v>
      </c>
      <c r="P939">
        <f>Tabla1_2[[#This Row],[Salario t]]*12</f>
        <v>6960000</v>
      </c>
      <c r="Q939">
        <v>2</v>
      </c>
      <c r="R939">
        <v>2</v>
      </c>
      <c r="S939">
        <v>50000</v>
      </c>
      <c r="T939">
        <v>250000</v>
      </c>
      <c r="U939">
        <v>5000</v>
      </c>
      <c r="V939">
        <f>Tabla1_2[[#This Row],[SALARIO]]/100*8.4</f>
        <v>97440</v>
      </c>
      <c r="W939">
        <f>Tabla1_2[[#This Row],[Seguridad social]]/2</f>
        <v>48720</v>
      </c>
      <c r="X939">
        <f>Tabla1_2[[#This Row],[Seguridad social]]-Tabla1_2[[#This Row],[salud 4%]]</f>
        <v>48720</v>
      </c>
      <c r="Y939">
        <f>Tabla1_2[[#This Row],[Base Minima]]/30*4</f>
        <v>77333.333333333328</v>
      </c>
      <c r="Z939">
        <f>Tabla1_2[[#This Row],[Fondo de Empleados]]+Tabla1_2[[#This Row],[Seguridad social]]</f>
        <v>174773.33333333331</v>
      </c>
      <c r="AA939">
        <f>Tabla1_2[[#This Row],[SALARIO]]/100*1.4</f>
        <v>16239.999999999998</v>
      </c>
      <c r="AB939">
        <f>Tabla1_2[[#This Row],[Base Minima]]/15*1.5</f>
        <v>58000</v>
      </c>
      <c r="AC939">
        <v>0</v>
      </c>
      <c r="AD939">
        <v>0</v>
      </c>
      <c r="AE939">
        <f>Tabla1_2[[#This Row],[Salario t]]/100*2</f>
        <v>11600</v>
      </c>
      <c r="AF939">
        <f>Tabla1_2[[#This Row],[Censantias]]/100*5</f>
        <v>580</v>
      </c>
      <c r="AG939">
        <f>Tabla1_2[[#This Row],[SALARIO]]/30*2</f>
        <v>77333.333333333328</v>
      </c>
      <c r="AH939">
        <v>0</v>
      </c>
      <c r="AI939">
        <f>Tabla1_2[[#This Row],[Prima]]+Tabla1_2[[#This Row],[Censantias]]+Tabla1_2[[#This Row],[Base Minima]]+Tabla1_2[[#This Row],[Subsidio de Transporte]]</f>
        <v>750133.33333333337</v>
      </c>
      <c r="AJ939">
        <f>Tabla1_2[[#This Row],[Pago Neto]]*24</f>
        <v>18003200</v>
      </c>
      <c r="AK939">
        <v>0</v>
      </c>
      <c r="AL939">
        <v>20000</v>
      </c>
      <c r="AM939">
        <v>15</v>
      </c>
    </row>
    <row r="940" spans="1:39" x14ac:dyDescent="0.35">
      <c r="A940" t="s">
        <v>5614</v>
      </c>
      <c r="B940" t="s">
        <v>946</v>
      </c>
      <c r="C940" s="1">
        <v>36274</v>
      </c>
      <c r="D940" t="s">
        <v>2633</v>
      </c>
      <c r="E940" t="s">
        <v>2339</v>
      </c>
      <c r="F940" t="s">
        <v>4614</v>
      </c>
      <c r="G940" t="s">
        <v>3615</v>
      </c>
      <c r="H940" s="1">
        <v>40402.806666666664</v>
      </c>
      <c r="I940" t="s">
        <v>3675</v>
      </c>
      <c r="J940">
        <v>1160000</v>
      </c>
      <c r="K940">
        <v>15</v>
      </c>
      <c r="L940">
        <f>Tabla1_2[[#This Row],[SALARIO]]/30*Tabla1_2[[#This Row],[Dias Liquidados]]</f>
        <v>580000</v>
      </c>
      <c r="M940">
        <f>Tabla1_2[[#This Row],[SALARIO]]/100*14/2</f>
        <v>81200</v>
      </c>
      <c r="N940">
        <v>2</v>
      </c>
      <c r="O940">
        <f>Tabla1_2[[#This Row],[Salario t]]*Tabla1_2[[#This Row],['# de Salarios Minimos]]</f>
        <v>1160000</v>
      </c>
      <c r="P940">
        <f>Tabla1_2[[#This Row],[Salario t]]*12</f>
        <v>6960000</v>
      </c>
      <c r="Q940">
        <v>2</v>
      </c>
      <c r="R940">
        <v>2</v>
      </c>
      <c r="S940">
        <v>50000</v>
      </c>
      <c r="T940">
        <v>250000</v>
      </c>
      <c r="U940">
        <v>5000</v>
      </c>
      <c r="V940">
        <f>Tabla1_2[[#This Row],[SALARIO]]/100*8.4</f>
        <v>97440</v>
      </c>
      <c r="W940">
        <f>Tabla1_2[[#This Row],[Seguridad social]]/2</f>
        <v>48720</v>
      </c>
      <c r="X940">
        <f>Tabla1_2[[#This Row],[Seguridad social]]-Tabla1_2[[#This Row],[salud 4%]]</f>
        <v>48720</v>
      </c>
      <c r="Y940">
        <f>Tabla1_2[[#This Row],[Base Minima]]/30*4</f>
        <v>154666.66666666666</v>
      </c>
      <c r="Z940">
        <f>Tabla1_2[[#This Row],[Fondo de Empleados]]+Tabla1_2[[#This Row],[Seguridad social]]</f>
        <v>252106.66666666666</v>
      </c>
      <c r="AA940">
        <f>Tabla1_2[[#This Row],[SALARIO]]/100*1.4</f>
        <v>16239.999999999998</v>
      </c>
      <c r="AB940">
        <f>Tabla1_2[[#This Row],[Base Minima]]/15*1.5</f>
        <v>116000</v>
      </c>
      <c r="AC940">
        <v>0</v>
      </c>
      <c r="AD940">
        <v>0</v>
      </c>
      <c r="AE940">
        <f>Tabla1_2[[#This Row],[Salario t]]/100*2</f>
        <v>11600</v>
      </c>
      <c r="AF940">
        <f>Tabla1_2[[#This Row],[Censantias]]/100*5</f>
        <v>580</v>
      </c>
      <c r="AG940">
        <f>Tabla1_2[[#This Row],[SALARIO]]/30*2</f>
        <v>77333.333333333328</v>
      </c>
      <c r="AH940">
        <v>0</v>
      </c>
      <c r="AI940">
        <f>Tabla1_2[[#This Row],[Prima]]+Tabla1_2[[#This Row],[Censantias]]+Tabla1_2[[#This Row],[Base Minima]]+Tabla1_2[[#This Row],[Subsidio de Transporte]]</f>
        <v>1330133.3333333333</v>
      </c>
      <c r="AJ940">
        <f>Tabla1_2[[#This Row],[Pago Neto]]*24</f>
        <v>31923200</v>
      </c>
      <c r="AK940">
        <v>0</v>
      </c>
      <c r="AL940">
        <v>20000</v>
      </c>
      <c r="AM940">
        <v>15</v>
      </c>
    </row>
    <row r="941" spans="1:39" x14ac:dyDescent="0.35">
      <c r="A941" t="s">
        <v>5615</v>
      </c>
      <c r="B941" t="s">
        <v>947</v>
      </c>
      <c r="C941" s="1">
        <v>29981</v>
      </c>
      <c r="D941" t="s">
        <v>2634</v>
      </c>
      <c r="E941" t="s">
        <v>2341</v>
      </c>
      <c r="F941" t="s">
        <v>4615</v>
      </c>
      <c r="G941" t="s">
        <v>3616</v>
      </c>
      <c r="H941" s="1">
        <v>39265.846886574072</v>
      </c>
      <c r="I941" t="s">
        <v>3672</v>
      </c>
      <c r="J941">
        <v>1160000</v>
      </c>
      <c r="K941">
        <v>15</v>
      </c>
      <c r="L941">
        <f>Tabla1_2[[#This Row],[SALARIO]]/30*Tabla1_2[[#This Row],[Dias Liquidados]]</f>
        <v>580000</v>
      </c>
      <c r="M941">
        <f>Tabla1_2[[#This Row],[SALARIO]]/100*14/2</f>
        <v>81200</v>
      </c>
      <c r="N941">
        <v>2</v>
      </c>
      <c r="O941">
        <f>Tabla1_2[[#This Row],[Salario t]]*Tabla1_2[[#This Row],['# de Salarios Minimos]]</f>
        <v>1160000</v>
      </c>
      <c r="P941">
        <f>Tabla1_2[[#This Row],[Salario t]]*12</f>
        <v>6960000</v>
      </c>
      <c r="Q941">
        <v>2</v>
      </c>
      <c r="R941">
        <v>2</v>
      </c>
      <c r="S941">
        <v>50000</v>
      </c>
      <c r="T941">
        <v>250000</v>
      </c>
      <c r="U941">
        <v>5000</v>
      </c>
      <c r="V941">
        <f>Tabla1_2[[#This Row],[SALARIO]]/100*8.4</f>
        <v>97440</v>
      </c>
      <c r="W941">
        <f>Tabla1_2[[#This Row],[Seguridad social]]/2</f>
        <v>48720</v>
      </c>
      <c r="X941">
        <f>Tabla1_2[[#This Row],[Seguridad social]]-Tabla1_2[[#This Row],[salud 4%]]</f>
        <v>48720</v>
      </c>
      <c r="Y941">
        <f>Tabla1_2[[#This Row],[Base Minima]]/30*4</f>
        <v>154666.66666666666</v>
      </c>
      <c r="Z941">
        <f>Tabla1_2[[#This Row],[Fondo de Empleados]]+Tabla1_2[[#This Row],[Seguridad social]]</f>
        <v>252106.66666666666</v>
      </c>
      <c r="AA941">
        <f>Tabla1_2[[#This Row],[SALARIO]]/100*1.4</f>
        <v>16239.999999999998</v>
      </c>
      <c r="AB941">
        <f>Tabla1_2[[#This Row],[Base Minima]]/15*1.5</f>
        <v>116000</v>
      </c>
      <c r="AC941">
        <v>0</v>
      </c>
      <c r="AD941">
        <v>0</v>
      </c>
      <c r="AE941">
        <f>Tabla1_2[[#This Row],[Salario t]]/100*2</f>
        <v>11600</v>
      </c>
      <c r="AF941">
        <f>Tabla1_2[[#This Row],[Censantias]]/100*5</f>
        <v>580</v>
      </c>
      <c r="AG941">
        <f>Tabla1_2[[#This Row],[SALARIO]]/30*2</f>
        <v>77333.333333333328</v>
      </c>
      <c r="AH941">
        <v>0</v>
      </c>
      <c r="AI941">
        <f>Tabla1_2[[#This Row],[Prima]]+Tabla1_2[[#This Row],[Censantias]]+Tabla1_2[[#This Row],[Base Minima]]+Tabla1_2[[#This Row],[Subsidio de Transporte]]</f>
        <v>1330133.3333333333</v>
      </c>
      <c r="AJ941">
        <f>Tabla1_2[[#This Row],[Pago Neto]]*24</f>
        <v>31923200</v>
      </c>
      <c r="AK941">
        <v>0</v>
      </c>
      <c r="AL941">
        <v>20000</v>
      </c>
      <c r="AM941">
        <v>15</v>
      </c>
    </row>
    <row r="942" spans="1:39" x14ac:dyDescent="0.35">
      <c r="A942" t="s">
        <v>5616</v>
      </c>
      <c r="B942" t="s">
        <v>948</v>
      </c>
      <c r="C942" s="1">
        <v>29304</v>
      </c>
      <c r="D942" t="s">
        <v>2635</v>
      </c>
      <c r="E942" t="s">
        <v>2440</v>
      </c>
      <c r="F942" t="s">
        <v>4616</v>
      </c>
      <c r="G942" t="s">
        <v>3617</v>
      </c>
      <c r="H942" s="1">
        <v>38938.648148148146</v>
      </c>
      <c r="I942" t="s">
        <v>3672</v>
      </c>
      <c r="J942">
        <v>1160000</v>
      </c>
      <c r="K942">
        <v>15</v>
      </c>
      <c r="L942">
        <f>Tabla1_2[[#This Row],[SALARIO]]/30*Tabla1_2[[#This Row],[Dias Liquidados]]</f>
        <v>580000</v>
      </c>
      <c r="M942">
        <f>Tabla1_2[[#This Row],[SALARIO]]/100*14/2</f>
        <v>81200</v>
      </c>
      <c r="N942">
        <v>2</v>
      </c>
      <c r="O942">
        <f>Tabla1_2[[#This Row],[Salario t]]*Tabla1_2[[#This Row],['# de Salarios Minimos]]</f>
        <v>1160000</v>
      </c>
      <c r="P942">
        <f>Tabla1_2[[#This Row],[Salario t]]*12</f>
        <v>6960000</v>
      </c>
      <c r="Q942">
        <v>2</v>
      </c>
      <c r="R942">
        <v>2</v>
      </c>
      <c r="S942">
        <v>50000</v>
      </c>
      <c r="T942">
        <v>250000</v>
      </c>
      <c r="U942">
        <v>5000</v>
      </c>
      <c r="V942">
        <f>Tabla1_2[[#This Row],[SALARIO]]/100*8.4</f>
        <v>97440</v>
      </c>
      <c r="W942">
        <f>Tabla1_2[[#This Row],[Seguridad social]]/2</f>
        <v>48720</v>
      </c>
      <c r="X942">
        <f>Tabla1_2[[#This Row],[Seguridad social]]-Tabla1_2[[#This Row],[salud 4%]]</f>
        <v>48720</v>
      </c>
      <c r="Y942">
        <f>Tabla1_2[[#This Row],[Base Minima]]/30*4</f>
        <v>154666.66666666666</v>
      </c>
      <c r="Z942">
        <f>Tabla1_2[[#This Row],[Fondo de Empleados]]+Tabla1_2[[#This Row],[Seguridad social]]</f>
        <v>252106.66666666666</v>
      </c>
      <c r="AA942">
        <f>Tabla1_2[[#This Row],[SALARIO]]/100*1.4</f>
        <v>16239.999999999998</v>
      </c>
      <c r="AB942">
        <f>Tabla1_2[[#This Row],[Base Minima]]/15*1.5</f>
        <v>116000</v>
      </c>
      <c r="AC942">
        <v>0</v>
      </c>
      <c r="AD942">
        <v>0</v>
      </c>
      <c r="AE942">
        <f>Tabla1_2[[#This Row],[Salario t]]/100*2</f>
        <v>11600</v>
      </c>
      <c r="AF942">
        <f>Tabla1_2[[#This Row],[Censantias]]/100*5</f>
        <v>580</v>
      </c>
      <c r="AG942">
        <f>Tabla1_2[[#This Row],[SALARIO]]/30*2</f>
        <v>77333.333333333328</v>
      </c>
      <c r="AH942">
        <v>0</v>
      </c>
      <c r="AI942">
        <f>Tabla1_2[[#This Row],[Prima]]+Tabla1_2[[#This Row],[Censantias]]+Tabla1_2[[#This Row],[Base Minima]]+Tabla1_2[[#This Row],[Subsidio de Transporte]]</f>
        <v>1330133.3333333333</v>
      </c>
      <c r="AJ942">
        <f>Tabla1_2[[#This Row],[Pago Neto]]*24</f>
        <v>31923200</v>
      </c>
      <c r="AK942">
        <v>0</v>
      </c>
      <c r="AL942">
        <v>20000</v>
      </c>
      <c r="AM942">
        <v>15</v>
      </c>
    </row>
    <row r="943" spans="1:39" x14ac:dyDescent="0.35">
      <c r="A943" t="s">
        <v>5617</v>
      </c>
      <c r="B943" t="s">
        <v>949</v>
      </c>
      <c r="C943" s="1">
        <v>32590</v>
      </c>
      <c r="D943" t="s">
        <v>2636</v>
      </c>
      <c r="E943" t="s">
        <v>2575</v>
      </c>
      <c r="F943" t="s">
        <v>4617</v>
      </c>
      <c r="G943" t="s">
        <v>3618</v>
      </c>
      <c r="H943" s="1">
        <v>40909.384375000001</v>
      </c>
      <c r="I943" t="s">
        <v>3675</v>
      </c>
      <c r="J943">
        <v>1160000</v>
      </c>
      <c r="K943">
        <v>15</v>
      </c>
      <c r="L943">
        <f>Tabla1_2[[#This Row],[SALARIO]]/30*Tabla1_2[[#This Row],[Dias Liquidados]]</f>
        <v>580000</v>
      </c>
      <c r="M943">
        <f>Tabla1_2[[#This Row],[SALARIO]]/100*14/2</f>
        <v>81200</v>
      </c>
      <c r="N943">
        <v>4</v>
      </c>
      <c r="O943">
        <f>Tabla1_2[[#This Row],[Salario t]]*Tabla1_2[[#This Row],['# de Salarios Minimos]]</f>
        <v>2320000</v>
      </c>
      <c r="P943">
        <f>Tabla1_2[[#This Row],[Salario t]]*12</f>
        <v>6960000</v>
      </c>
      <c r="Q943">
        <v>2</v>
      </c>
      <c r="R943">
        <v>2</v>
      </c>
      <c r="S943">
        <v>50000</v>
      </c>
      <c r="T943">
        <v>250000</v>
      </c>
      <c r="U943">
        <v>5000</v>
      </c>
      <c r="V943">
        <f>Tabla1_2[[#This Row],[SALARIO]]/100*8.4</f>
        <v>97440</v>
      </c>
      <c r="W943">
        <f>Tabla1_2[[#This Row],[Seguridad social]]/2</f>
        <v>48720</v>
      </c>
      <c r="X943">
        <f>Tabla1_2[[#This Row],[Seguridad social]]-Tabla1_2[[#This Row],[salud 4%]]</f>
        <v>48720</v>
      </c>
      <c r="Y943">
        <f>Tabla1_2[[#This Row],[Base Minima]]/30*4</f>
        <v>309333.33333333331</v>
      </c>
      <c r="Z943">
        <f>Tabla1_2[[#This Row],[Fondo de Empleados]]+Tabla1_2[[#This Row],[Seguridad social]]</f>
        <v>406773.33333333331</v>
      </c>
      <c r="AA943">
        <f>Tabla1_2[[#This Row],[SALARIO]]/100*1.4</f>
        <v>16239.999999999998</v>
      </c>
      <c r="AB943">
        <f>Tabla1_2[[#This Row],[Base Minima]]/15*1.5</f>
        <v>232000</v>
      </c>
      <c r="AC943">
        <v>0</v>
      </c>
      <c r="AD943">
        <v>0</v>
      </c>
      <c r="AE943">
        <f>Tabla1_2[[#This Row],[Salario t]]/100*2</f>
        <v>11600</v>
      </c>
      <c r="AF943">
        <f>Tabla1_2[[#This Row],[Censantias]]/100*5</f>
        <v>580</v>
      </c>
      <c r="AG943">
        <f>Tabla1_2[[#This Row],[SALARIO]]/30*2</f>
        <v>77333.333333333328</v>
      </c>
      <c r="AH943">
        <v>0</v>
      </c>
      <c r="AI943">
        <f>Tabla1_2[[#This Row],[Prima]]+Tabla1_2[[#This Row],[Censantias]]+Tabla1_2[[#This Row],[Base Minima]]+Tabla1_2[[#This Row],[Subsidio de Transporte]]</f>
        <v>2490133.3333333335</v>
      </c>
      <c r="AJ943">
        <f>Tabla1_2[[#This Row],[Pago Neto]]*24</f>
        <v>59763200</v>
      </c>
      <c r="AK943">
        <v>0</v>
      </c>
      <c r="AL943">
        <v>20000</v>
      </c>
      <c r="AM943">
        <v>15</v>
      </c>
    </row>
    <row r="944" spans="1:39" x14ac:dyDescent="0.35">
      <c r="A944" t="s">
        <v>5618</v>
      </c>
      <c r="B944" t="s">
        <v>950</v>
      </c>
      <c r="C944" s="1">
        <v>26774</v>
      </c>
      <c r="D944" t="s">
        <v>2637</v>
      </c>
      <c r="E944" t="s">
        <v>2509</v>
      </c>
      <c r="F944" t="s">
        <v>4618</v>
      </c>
      <c r="G944" t="s">
        <v>3619</v>
      </c>
      <c r="H944" s="1">
        <v>39548.542314814818</v>
      </c>
      <c r="I944" t="s">
        <v>3673</v>
      </c>
      <c r="J944">
        <v>1160000</v>
      </c>
      <c r="K944">
        <v>15</v>
      </c>
      <c r="L944">
        <f>Tabla1_2[[#This Row],[SALARIO]]/30*Tabla1_2[[#This Row],[Dias Liquidados]]</f>
        <v>580000</v>
      </c>
      <c r="M944">
        <f>Tabla1_2[[#This Row],[SALARIO]]/100*14/2</f>
        <v>81200</v>
      </c>
      <c r="N944">
        <v>4</v>
      </c>
      <c r="O944">
        <f>Tabla1_2[[#This Row],[Salario t]]*Tabla1_2[[#This Row],['# de Salarios Minimos]]</f>
        <v>2320000</v>
      </c>
      <c r="P944">
        <f>Tabla1_2[[#This Row],[Salario t]]*12</f>
        <v>6960000</v>
      </c>
      <c r="Q944">
        <v>2</v>
      </c>
      <c r="R944">
        <v>2</v>
      </c>
      <c r="S944">
        <v>50000</v>
      </c>
      <c r="T944">
        <v>250000</v>
      </c>
      <c r="U944">
        <v>5000</v>
      </c>
      <c r="V944">
        <f>Tabla1_2[[#This Row],[SALARIO]]/100*8.4</f>
        <v>97440</v>
      </c>
      <c r="W944">
        <f>Tabla1_2[[#This Row],[Seguridad social]]/2</f>
        <v>48720</v>
      </c>
      <c r="X944">
        <f>Tabla1_2[[#This Row],[Seguridad social]]-Tabla1_2[[#This Row],[salud 4%]]</f>
        <v>48720</v>
      </c>
      <c r="Y944">
        <f>Tabla1_2[[#This Row],[Base Minima]]/30*4</f>
        <v>309333.33333333331</v>
      </c>
      <c r="Z944">
        <f>Tabla1_2[[#This Row],[Fondo de Empleados]]+Tabla1_2[[#This Row],[Seguridad social]]</f>
        <v>406773.33333333331</v>
      </c>
      <c r="AA944">
        <f>Tabla1_2[[#This Row],[SALARIO]]/100*1.4</f>
        <v>16239.999999999998</v>
      </c>
      <c r="AB944">
        <f>Tabla1_2[[#This Row],[Base Minima]]/15*1.5</f>
        <v>232000</v>
      </c>
      <c r="AC944">
        <v>0</v>
      </c>
      <c r="AD944">
        <v>0</v>
      </c>
      <c r="AE944">
        <f>Tabla1_2[[#This Row],[Salario t]]/100*2</f>
        <v>11600</v>
      </c>
      <c r="AF944">
        <f>Tabla1_2[[#This Row],[Censantias]]/100*5</f>
        <v>580</v>
      </c>
      <c r="AG944">
        <f>Tabla1_2[[#This Row],[SALARIO]]/30*2</f>
        <v>77333.333333333328</v>
      </c>
      <c r="AH944">
        <v>0</v>
      </c>
      <c r="AI944">
        <f>Tabla1_2[[#This Row],[Prima]]+Tabla1_2[[#This Row],[Censantias]]+Tabla1_2[[#This Row],[Base Minima]]+Tabla1_2[[#This Row],[Subsidio de Transporte]]</f>
        <v>2490133.3333333335</v>
      </c>
      <c r="AJ944">
        <f>Tabla1_2[[#This Row],[Pago Neto]]*24</f>
        <v>59763200</v>
      </c>
      <c r="AK944">
        <v>0</v>
      </c>
      <c r="AL944">
        <v>20000</v>
      </c>
      <c r="AM944">
        <v>15</v>
      </c>
    </row>
    <row r="945" spans="1:39" x14ac:dyDescent="0.35">
      <c r="A945" t="s">
        <v>5619</v>
      </c>
      <c r="B945" t="s">
        <v>951</v>
      </c>
      <c r="C945" s="1">
        <v>29151</v>
      </c>
      <c r="D945" t="s">
        <v>2638</v>
      </c>
      <c r="E945" t="s">
        <v>2501</v>
      </c>
      <c r="F945" t="s">
        <v>4619</v>
      </c>
      <c r="G945" t="s">
        <v>3620</v>
      </c>
      <c r="H945" s="1">
        <v>41942.188067129631</v>
      </c>
      <c r="I945" t="s">
        <v>3671</v>
      </c>
      <c r="J945">
        <v>1160000</v>
      </c>
      <c r="K945">
        <v>15</v>
      </c>
      <c r="L945">
        <f>Tabla1_2[[#This Row],[SALARIO]]/30*Tabla1_2[[#This Row],[Dias Liquidados]]</f>
        <v>580000</v>
      </c>
      <c r="M945">
        <f>Tabla1_2[[#This Row],[SALARIO]]/100*14/2</f>
        <v>81200</v>
      </c>
      <c r="N945">
        <v>4</v>
      </c>
      <c r="O945">
        <f>Tabla1_2[[#This Row],[Salario t]]*Tabla1_2[[#This Row],['# de Salarios Minimos]]</f>
        <v>2320000</v>
      </c>
      <c r="P945">
        <f>Tabla1_2[[#This Row],[Salario t]]*12</f>
        <v>6960000</v>
      </c>
      <c r="Q945">
        <v>2</v>
      </c>
      <c r="R945">
        <v>2</v>
      </c>
      <c r="S945">
        <v>50000</v>
      </c>
      <c r="T945">
        <v>250000</v>
      </c>
      <c r="U945">
        <v>5000</v>
      </c>
      <c r="V945">
        <f>Tabla1_2[[#This Row],[SALARIO]]/100*8.4</f>
        <v>97440</v>
      </c>
      <c r="W945">
        <f>Tabla1_2[[#This Row],[Seguridad social]]/2</f>
        <v>48720</v>
      </c>
      <c r="X945">
        <f>Tabla1_2[[#This Row],[Seguridad social]]-Tabla1_2[[#This Row],[salud 4%]]</f>
        <v>48720</v>
      </c>
      <c r="Y945">
        <f>Tabla1_2[[#This Row],[Base Minima]]/30*4</f>
        <v>309333.33333333331</v>
      </c>
      <c r="Z945">
        <f>Tabla1_2[[#This Row],[Fondo de Empleados]]+Tabla1_2[[#This Row],[Seguridad social]]</f>
        <v>406773.33333333331</v>
      </c>
      <c r="AA945">
        <f>Tabla1_2[[#This Row],[SALARIO]]/100*1.4</f>
        <v>16239.999999999998</v>
      </c>
      <c r="AB945">
        <f>Tabla1_2[[#This Row],[Base Minima]]/15*1.5</f>
        <v>232000</v>
      </c>
      <c r="AC945">
        <v>0</v>
      </c>
      <c r="AD945">
        <v>0</v>
      </c>
      <c r="AE945">
        <f>Tabla1_2[[#This Row],[Salario t]]/100*2</f>
        <v>11600</v>
      </c>
      <c r="AF945">
        <f>Tabla1_2[[#This Row],[Censantias]]/100*5</f>
        <v>580</v>
      </c>
      <c r="AG945">
        <f>Tabla1_2[[#This Row],[SALARIO]]/30*2</f>
        <v>77333.333333333328</v>
      </c>
      <c r="AH945">
        <v>0</v>
      </c>
      <c r="AI945">
        <f>Tabla1_2[[#This Row],[Prima]]+Tabla1_2[[#This Row],[Censantias]]+Tabla1_2[[#This Row],[Base Minima]]+Tabla1_2[[#This Row],[Subsidio de Transporte]]</f>
        <v>2490133.3333333335</v>
      </c>
      <c r="AJ945">
        <f>Tabla1_2[[#This Row],[Pago Neto]]*24</f>
        <v>59763200</v>
      </c>
      <c r="AK945">
        <v>0</v>
      </c>
      <c r="AL945">
        <v>20000</v>
      </c>
      <c r="AM945">
        <v>15</v>
      </c>
    </row>
    <row r="946" spans="1:39" x14ac:dyDescent="0.35">
      <c r="A946" t="s">
        <v>5620</v>
      </c>
      <c r="B946" t="s">
        <v>952</v>
      </c>
      <c r="C946" s="1">
        <v>31055</v>
      </c>
      <c r="D946" t="s">
        <v>2639</v>
      </c>
      <c r="E946" t="s">
        <v>2521</v>
      </c>
      <c r="F946" t="s">
        <v>4620</v>
      </c>
      <c r="G946" t="s">
        <v>3621</v>
      </c>
      <c r="H946" s="1">
        <v>41926.29078703704</v>
      </c>
      <c r="I946" t="s">
        <v>3675</v>
      </c>
      <c r="J946">
        <v>1160000</v>
      </c>
      <c r="K946">
        <v>15</v>
      </c>
      <c r="L946">
        <f>Tabla1_2[[#This Row],[SALARIO]]/30*Tabla1_2[[#This Row],[Dias Liquidados]]</f>
        <v>580000</v>
      </c>
      <c r="M946">
        <f>Tabla1_2[[#This Row],[SALARIO]]/100*14/2</f>
        <v>81200</v>
      </c>
      <c r="N946">
        <v>5</v>
      </c>
      <c r="O946">
        <f>Tabla1_2[[#This Row],[Salario t]]*Tabla1_2[[#This Row],['# de Salarios Minimos]]</f>
        <v>2900000</v>
      </c>
      <c r="P946">
        <f>Tabla1_2[[#This Row],[Salario t]]*12</f>
        <v>6960000</v>
      </c>
      <c r="Q946">
        <v>2</v>
      </c>
      <c r="R946">
        <v>2</v>
      </c>
      <c r="S946">
        <v>50000</v>
      </c>
      <c r="T946">
        <v>250000</v>
      </c>
      <c r="U946">
        <v>5000</v>
      </c>
      <c r="V946">
        <f>Tabla1_2[[#This Row],[SALARIO]]/100*8.4</f>
        <v>97440</v>
      </c>
      <c r="W946">
        <f>Tabla1_2[[#This Row],[Seguridad social]]/2</f>
        <v>48720</v>
      </c>
      <c r="X946">
        <f>Tabla1_2[[#This Row],[Seguridad social]]-Tabla1_2[[#This Row],[salud 4%]]</f>
        <v>48720</v>
      </c>
      <c r="Y946">
        <f>Tabla1_2[[#This Row],[Base Minima]]/30*4</f>
        <v>386666.66666666669</v>
      </c>
      <c r="Z946">
        <f>Tabla1_2[[#This Row],[Fondo de Empleados]]+Tabla1_2[[#This Row],[Seguridad social]]</f>
        <v>484106.66666666669</v>
      </c>
      <c r="AA946">
        <f>Tabla1_2[[#This Row],[SALARIO]]/100*1.4</f>
        <v>16239.999999999998</v>
      </c>
      <c r="AB946">
        <f>Tabla1_2[[#This Row],[Base Minima]]/15*1.5</f>
        <v>290000</v>
      </c>
      <c r="AC946">
        <v>0</v>
      </c>
      <c r="AD946">
        <v>0</v>
      </c>
      <c r="AE946">
        <f>Tabla1_2[[#This Row],[Salario t]]/100*2</f>
        <v>11600</v>
      </c>
      <c r="AF946">
        <f>Tabla1_2[[#This Row],[Censantias]]/100*5</f>
        <v>580</v>
      </c>
      <c r="AG946">
        <f>Tabla1_2[[#This Row],[SALARIO]]/30*2</f>
        <v>77333.333333333328</v>
      </c>
      <c r="AH946">
        <v>0</v>
      </c>
      <c r="AI946">
        <f>Tabla1_2[[#This Row],[Prima]]+Tabla1_2[[#This Row],[Censantias]]+Tabla1_2[[#This Row],[Base Minima]]+Tabla1_2[[#This Row],[Subsidio de Transporte]]</f>
        <v>3070133.3333333335</v>
      </c>
      <c r="AJ946">
        <f>Tabla1_2[[#This Row],[Pago Neto]]*24</f>
        <v>73683200</v>
      </c>
      <c r="AK946">
        <v>0</v>
      </c>
      <c r="AL946">
        <v>20000</v>
      </c>
      <c r="AM946">
        <v>15</v>
      </c>
    </row>
    <row r="947" spans="1:39" x14ac:dyDescent="0.35">
      <c r="A947" t="s">
        <v>5621</v>
      </c>
      <c r="B947" t="s">
        <v>953</v>
      </c>
      <c r="C947" s="1">
        <v>27236</v>
      </c>
      <c r="D947" t="s">
        <v>2640</v>
      </c>
      <c r="E947" t="s">
        <v>2442</v>
      </c>
      <c r="F947" t="s">
        <v>4621</v>
      </c>
      <c r="G947" t="s">
        <v>3622</v>
      </c>
      <c r="H947" s="1">
        <v>41903.483252314814</v>
      </c>
      <c r="I947" t="s">
        <v>3673</v>
      </c>
      <c r="J947">
        <v>1160000</v>
      </c>
      <c r="K947">
        <v>15</v>
      </c>
      <c r="L947">
        <f>Tabla1_2[[#This Row],[SALARIO]]/30*Tabla1_2[[#This Row],[Dias Liquidados]]</f>
        <v>580000</v>
      </c>
      <c r="M947">
        <f>Tabla1_2[[#This Row],[SALARIO]]/100*14/2</f>
        <v>81200</v>
      </c>
      <c r="N947">
        <v>5</v>
      </c>
      <c r="O947">
        <f>Tabla1_2[[#This Row],[Salario t]]*Tabla1_2[[#This Row],['# de Salarios Minimos]]</f>
        <v>2900000</v>
      </c>
      <c r="P947">
        <f>Tabla1_2[[#This Row],[Salario t]]*12</f>
        <v>6960000</v>
      </c>
      <c r="Q947">
        <v>2</v>
      </c>
      <c r="R947">
        <v>2</v>
      </c>
      <c r="S947">
        <v>50000</v>
      </c>
      <c r="T947">
        <v>250000</v>
      </c>
      <c r="U947">
        <v>5000</v>
      </c>
      <c r="V947">
        <f>Tabla1_2[[#This Row],[SALARIO]]/100*8.4</f>
        <v>97440</v>
      </c>
      <c r="W947">
        <f>Tabla1_2[[#This Row],[Seguridad social]]/2</f>
        <v>48720</v>
      </c>
      <c r="X947">
        <f>Tabla1_2[[#This Row],[Seguridad social]]-Tabla1_2[[#This Row],[salud 4%]]</f>
        <v>48720</v>
      </c>
      <c r="Y947">
        <f>Tabla1_2[[#This Row],[Base Minima]]/30*4</f>
        <v>386666.66666666669</v>
      </c>
      <c r="Z947">
        <f>Tabla1_2[[#This Row],[Fondo de Empleados]]+Tabla1_2[[#This Row],[Seguridad social]]</f>
        <v>484106.66666666669</v>
      </c>
      <c r="AA947">
        <f>Tabla1_2[[#This Row],[SALARIO]]/100*1.4</f>
        <v>16239.999999999998</v>
      </c>
      <c r="AB947">
        <f>Tabla1_2[[#This Row],[Base Minima]]/15*1.5</f>
        <v>290000</v>
      </c>
      <c r="AC947">
        <v>0</v>
      </c>
      <c r="AD947">
        <v>0</v>
      </c>
      <c r="AE947">
        <f>Tabla1_2[[#This Row],[Salario t]]/100*2</f>
        <v>11600</v>
      </c>
      <c r="AF947">
        <f>Tabla1_2[[#This Row],[Censantias]]/100*5</f>
        <v>580</v>
      </c>
      <c r="AG947">
        <f>Tabla1_2[[#This Row],[SALARIO]]/30*2</f>
        <v>77333.333333333328</v>
      </c>
      <c r="AH947">
        <v>0</v>
      </c>
      <c r="AI947">
        <f>Tabla1_2[[#This Row],[Prima]]+Tabla1_2[[#This Row],[Censantias]]+Tabla1_2[[#This Row],[Base Minima]]+Tabla1_2[[#This Row],[Subsidio de Transporte]]</f>
        <v>3070133.3333333335</v>
      </c>
      <c r="AJ947">
        <f>Tabla1_2[[#This Row],[Pago Neto]]*24</f>
        <v>73683200</v>
      </c>
      <c r="AK947">
        <v>0</v>
      </c>
      <c r="AL947">
        <v>20000</v>
      </c>
      <c r="AM947">
        <v>15</v>
      </c>
    </row>
    <row r="948" spans="1:39" x14ac:dyDescent="0.35">
      <c r="A948" t="s">
        <v>5622</v>
      </c>
      <c r="B948" t="s">
        <v>954</v>
      </c>
      <c r="C948" s="1">
        <v>30345</v>
      </c>
      <c r="D948" t="s">
        <v>2641</v>
      </c>
      <c r="E948" t="s">
        <v>2408</v>
      </c>
      <c r="F948" t="s">
        <v>4622</v>
      </c>
      <c r="G948" t="s">
        <v>3623</v>
      </c>
      <c r="H948" s="1">
        <v>41063.276087962964</v>
      </c>
      <c r="I948" t="s">
        <v>3675</v>
      </c>
      <c r="J948">
        <v>1160000</v>
      </c>
      <c r="K948">
        <v>15</v>
      </c>
      <c r="L948">
        <f>Tabla1_2[[#This Row],[SALARIO]]/30*Tabla1_2[[#This Row],[Dias Liquidados]]</f>
        <v>580000</v>
      </c>
      <c r="M948">
        <f>Tabla1_2[[#This Row],[SALARIO]]/100*14/2</f>
        <v>81200</v>
      </c>
      <c r="N948">
        <v>6</v>
      </c>
      <c r="O948">
        <f>Tabla1_2[[#This Row],[Salario t]]*Tabla1_2[[#This Row],['# de Salarios Minimos]]</f>
        <v>3480000</v>
      </c>
      <c r="P948">
        <f>Tabla1_2[[#This Row],[Salario t]]*12</f>
        <v>6960000</v>
      </c>
      <c r="Q948">
        <v>2</v>
      </c>
      <c r="R948">
        <v>2</v>
      </c>
      <c r="S948">
        <v>50000</v>
      </c>
      <c r="T948">
        <v>250000</v>
      </c>
      <c r="U948">
        <v>5000</v>
      </c>
      <c r="V948">
        <f>Tabla1_2[[#This Row],[SALARIO]]/100*8.4</f>
        <v>97440</v>
      </c>
      <c r="W948">
        <f>Tabla1_2[[#This Row],[Seguridad social]]/2</f>
        <v>48720</v>
      </c>
      <c r="X948">
        <f>Tabla1_2[[#This Row],[Seguridad social]]-Tabla1_2[[#This Row],[salud 4%]]</f>
        <v>48720</v>
      </c>
      <c r="Y948">
        <f>Tabla1_2[[#This Row],[Base Minima]]/30*4</f>
        <v>464000</v>
      </c>
      <c r="Z948">
        <f>Tabla1_2[[#This Row],[Fondo de Empleados]]+Tabla1_2[[#This Row],[Seguridad social]]</f>
        <v>561440</v>
      </c>
      <c r="AA948">
        <f>Tabla1_2[[#This Row],[SALARIO]]/100*1.4</f>
        <v>16239.999999999998</v>
      </c>
      <c r="AB948">
        <f>Tabla1_2[[#This Row],[Base Minima]]/15*1.5</f>
        <v>348000</v>
      </c>
      <c r="AC948">
        <v>0</v>
      </c>
      <c r="AD948">
        <v>0</v>
      </c>
      <c r="AE948">
        <f>Tabla1_2[[#This Row],[Salario t]]/100*2</f>
        <v>11600</v>
      </c>
      <c r="AF948">
        <f>Tabla1_2[[#This Row],[Censantias]]/100*5</f>
        <v>580</v>
      </c>
      <c r="AG948">
        <f>Tabla1_2[[#This Row],[SALARIO]]/30*2</f>
        <v>77333.333333333328</v>
      </c>
      <c r="AH948">
        <v>0</v>
      </c>
      <c r="AI948">
        <f>Tabla1_2[[#This Row],[Prima]]+Tabla1_2[[#This Row],[Censantias]]+Tabla1_2[[#This Row],[Base Minima]]+Tabla1_2[[#This Row],[Subsidio de Transporte]]</f>
        <v>3650133.3333333335</v>
      </c>
      <c r="AJ948">
        <f>Tabla1_2[[#This Row],[Pago Neto]]*24</f>
        <v>87603200</v>
      </c>
      <c r="AK948">
        <v>0</v>
      </c>
      <c r="AL948">
        <v>20000</v>
      </c>
      <c r="AM948">
        <v>15</v>
      </c>
    </row>
    <row r="949" spans="1:39" x14ac:dyDescent="0.35">
      <c r="A949" t="s">
        <v>5623</v>
      </c>
      <c r="B949" t="s">
        <v>955</v>
      </c>
      <c r="C949" s="1">
        <v>34989</v>
      </c>
      <c r="D949" t="s">
        <v>2642</v>
      </c>
      <c r="E949" t="s">
        <v>2537</v>
      </c>
      <c r="F949" t="s">
        <v>4623</v>
      </c>
      <c r="G949" t="s">
        <v>3624</v>
      </c>
      <c r="H949" s="1">
        <v>40657.379259259258</v>
      </c>
      <c r="I949" t="s">
        <v>3673</v>
      </c>
      <c r="J949">
        <v>1160000</v>
      </c>
      <c r="K949">
        <v>15</v>
      </c>
      <c r="L949">
        <f>Tabla1_2[[#This Row],[SALARIO]]/30*Tabla1_2[[#This Row],[Dias Liquidados]]</f>
        <v>580000</v>
      </c>
      <c r="M949">
        <f>Tabla1_2[[#This Row],[SALARIO]]/100*14/2</f>
        <v>81200</v>
      </c>
      <c r="N949">
        <v>6</v>
      </c>
      <c r="O949">
        <f>Tabla1_2[[#This Row],[Salario t]]*Tabla1_2[[#This Row],['# de Salarios Minimos]]</f>
        <v>3480000</v>
      </c>
      <c r="P949">
        <f>Tabla1_2[[#This Row],[Salario t]]*12</f>
        <v>6960000</v>
      </c>
      <c r="Q949">
        <v>2</v>
      </c>
      <c r="R949">
        <v>2</v>
      </c>
      <c r="S949">
        <v>50000</v>
      </c>
      <c r="T949">
        <v>250000</v>
      </c>
      <c r="U949">
        <v>5000</v>
      </c>
      <c r="V949">
        <f>Tabla1_2[[#This Row],[SALARIO]]/100*8.4</f>
        <v>97440</v>
      </c>
      <c r="W949">
        <f>Tabla1_2[[#This Row],[Seguridad social]]/2</f>
        <v>48720</v>
      </c>
      <c r="X949">
        <f>Tabla1_2[[#This Row],[Seguridad social]]-Tabla1_2[[#This Row],[salud 4%]]</f>
        <v>48720</v>
      </c>
      <c r="Y949">
        <f>Tabla1_2[[#This Row],[Base Minima]]/30*4</f>
        <v>464000</v>
      </c>
      <c r="Z949">
        <f>Tabla1_2[[#This Row],[Fondo de Empleados]]+Tabla1_2[[#This Row],[Seguridad social]]</f>
        <v>561440</v>
      </c>
      <c r="AA949">
        <f>Tabla1_2[[#This Row],[SALARIO]]/100*1.4</f>
        <v>16239.999999999998</v>
      </c>
      <c r="AB949">
        <f>Tabla1_2[[#This Row],[Base Minima]]/15*1.5</f>
        <v>348000</v>
      </c>
      <c r="AC949">
        <v>0</v>
      </c>
      <c r="AD949">
        <v>0</v>
      </c>
      <c r="AE949">
        <f>Tabla1_2[[#This Row],[Salario t]]/100*2</f>
        <v>11600</v>
      </c>
      <c r="AF949">
        <f>Tabla1_2[[#This Row],[Censantias]]/100*5</f>
        <v>580</v>
      </c>
      <c r="AG949">
        <f>Tabla1_2[[#This Row],[SALARIO]]/30*2</f>
        <v>77333.333333333328</v>
      </c>
      <c r="AH949">
        <v>0</v>
      </c>
      <c r="AI949">
        <f>Tabla1_2[[#This Row],[Prima]]+Tabla1_2[[#This Row],[Censantias]]+Tabla1_2[[#This Row],[Base Minima]]+Tabla1_2[[#This Row],[Subsidio de Transporte]]</f>
        <v>3650133.3333333335</v>
      </c>
      <c r="AJ949">
        <f>Tabla1_2[[#This Row],[Pago Neto]]*24</f>
        <v>87603200</v>
      </c>
      <c r="AK949">
        <v>0</v>
      </c>
      <c r="AL949">
        <v>20000</v>
      </c>
      <c r="AM949">
        <v>15</v>
      </c>
    </row>
    <row r="950" spans="1:39" x14ac:dyDescent="0.35">
      <c r="A950" t="s">
        <v>5624</v>
      </c>
      <c r="B950" t="s">
        <v>956</v>
      </c>
      <c r="C950" s="1">
        <v>32250</v>
      </c>
      <c r="D950" t="s">
        <v>2643</v>
      </c>
      <c r="E950" t="s">
        <v>2385</v>
      </c>
      <c r="F950" t="s">
        <v>4624</v>
      </c>
      <c r="G950" t="s">
        <v>3014</v>
      </c>
      <c r="H950" s="1">
        <v>41749.10732638889</v>
      </c>
      <c r="I950" t="s">
        <v>3674</v>
      </c>
      <c r="J950">
        <v>1160000</v>
      </c>
      <c r="K950">
        <v>15</v>
      </c>
      <c r="L950">
        <f>Tabla1_2[[#This Row],[SALARIO]]/30*Tabla1_2[[#This Row],[Dias Liquidados]]</f>
        <v>580000</v>
      </c>
      <c r="M950">
        <f>Tabla1_2[[#This Row],[SALARIO]]/100*14/2</f>
        <v>81200</v>
      </c>
      <c r="N950">
        <v>4</v>
      </c>
      <c r="O950">
        <f>Tabla1_2[[#This Row],[Salario t]]*Tabla1_2[[#This Row],['# de Salarios Minimos]]</f>
        <v>2320000</v>
      </c>
      <c r="P950">
        <f>Tabla1_2[[#This Row],[Salario t]]*12</f>
        <v>6960000</v>
      </c>
      <c r="Q950">
        <v>2</v>
      </c>
      <c r="R950">
        <v>2</v>
      </c>
      <c r="S950">
        <v>50000</v>
      </c>
      <c r="T950">
        <v>250000</v>
      </c>
      <c r="U950">
        <v>5000</v>
      </c>
      <c r="V950">
        <f>Tabla1_2[[#This Row],[SALARIO]]/100*8.4</f>
        <v>97440</v>
      </c>
      <c r="W950">
        <f>Tabla1_2[[#This Row],[Seguridad social]]/2</f>
        <v>48720</v>
      </c>
      <c r="X950">
        <f>Tabla1_2[[#This Row],[Seguridad social]]-Tabla1_2[[#This Row],[salud 4%]]</f>
        <v>48720</v>
      </c>
      <c r="Y950">
        <f>Tabla1_2[[#This Row],[Base Minima]]/30*4</f>
        <v>309333.33333333331</v>
      </c>
      <c r="Z950">
        <f>Tabla1_2[[#This Row],[Fondo de Empleados]]+Tabla1_2[[#This Row],[Seguridad social]]</f>
        <v>406773.33333333331</v>
      </c>
      <c r="AA950">
        <f>Tabla1_2[[#This Row],[SALARIO]]/100*1.4</f>
        <v>16239.999999999998</v>
      </c>
      <c r="AB950">
        <f>Tabla1_2[[#This Row],[Base Minima]]/15*1.5</f>
        <v>232000</v>
      </c>
      <c r="AC950">
        <v>0</v>
      </c>
      <c r="AD950">
        <v>0</v>
      </c>
      <c r="AE950">
        <f>Tabla1_2[[#This Row],[Salario t]]/100*2</f>
        <v>11600</v>
      </c>
      <c r="AF950">
        <f>Tabla1_2[[#This Row],[Censantias]]/100*5</f>
        <v>580</v>
      </c>
      <c r="AG950">
        <f>Tabla1_2[[#This Row],[SALARIO]]/30*2</f>
        <v>77333.333333333328</v>
      </c>
      <c r="AH950">
        <v>0</v>
      </c>
      <c r="AI950">
        <f>Tabla1_2[[#This Row],[Prima]]+Tabla1_2[[#This Row],[Censantias]]+Tabla1_2[[#This Row],[Base Minima]]+Tabla1_2[[#This Row],[Subsidio de Transporte]]</f>
        <v>2490133.3333333335</v>
      </c>
      <c r="AJ950">
        <f>Tabla1_2[[#This Row],[Pago Neto]]*24</f>
        <v>59763200</v>
      </c>
      <c r="AK950">
        <v>0</v>
      </c>
      <c r="AL950">
        <v>20000</v>
      </c>
      <c r="AM950">
        <v>15</v>
      </c>
    </row>
    <row r="951" spans="1:39" x14ac:dyDescent="0.35">
      <c r="A951" t="s">
        <v>5625</v>
      </c>
      <c r="B951" t="s">
        <v>957</v>
      </c>
      <c r="C951" s="1">
        <v>33187</v>
      </c>
      <c r="D951" t="s">
        <v>2644</v>
      </c>
      <c r="E951" t="s">
        <v>2430</v>
      </c>
      <c r="F951" t="s">
        <v>4625</v>
      </c>
      <c r="G951" t="s">
        <v>3625</v>
      </c>
      <c r="H951" s="1">
        <v>43130.435057870367</v>
      </c>
      <c r="I951" t="s">
        <v>3671</v>
      </c>
      <c r="J951">
        <v>1160000</v>
      </c>
      <c r="K951">
        <v>15</v>
      </c>
      <c r="L951">
        <f>Tabla1_2[[#This Row],[SALARIO]]/30*Tabla1_2[[#This Row],[Dias Liquidados]]</f>
        <v>580000</v>
      </c>
      <c r="M951">
        <f>Tabla1_2[[#This Row],[SALARIO]]/100*14/2</f>
        <v>81200</v>
      </c>
      <c r="N951">
        <v>4</v>
      </c>
      <c r="O951">
        <f>Tabla1_2[[#This Row],[Salario t]]*Tabla1_2[[#This Row],['# de Salarios Minimos]]</f>
        <v>2320000</v>
      </c>
      <c r="P951">
        <f>Tabla1_2[[#This Row],[Salario t]]*12</f>
        <v>6960000</v>
      </c>
      <c r="Q951">
        <v>2</v>
      </c>
      <c r="R951">
        <v>2</v>
      </c>
      <c r="S951">
        <v>50000</v>
      </c>
      <c r="T951">
        <v>250000</v>
      </c>
      <c r="U951">
        <v>5000</v>
      </c>
      <c r="V951">
        <f>Tabla1_2[[#This Row],[SALARIO]]/100*8.4</f>
        <v>97440</v>
      </c>
      <c r="W951">
        <f>Tabla1_2[[#This Row],[Seguridad social]]/2</f>
        <v>48720</v>
      </c>
      <c r="X951">
        <f>Tabla1_2[[#This Row],[Seguridad social]]-Tabla1_2[[#This Row],[salud 4%]]</f>
        <v>48720</v>
      </c>
      <c r="Y951">
        <f>Tabla1_2[[#This Row],[Base Minima]]/30*4</f>
        <v>309333.33333333331</v>
      </c>
      <c r="Z951">
        <f>Tabla1_2[[#This Row],[Fondo de Empleados]]+Tabla1_2[[#This Row],[Seguridad social]]</f>
        <v>406773.33333333331</v>
      </c>
      <c r="AA951">
        <f>Tabla1_2[[#This Row],[SALARIO]]/100*1.4</f>
        <v>16239.999999999998</v>
      </c>
      <c r="AB951">
        <f>Tabla1_2[[#This Row],[Base Minima]]/15*1.5</f>
        <v>232000</v>
      </c>
      <c r="AC951">
        <v>0</v>
      </c>
      <c r="AD951">
        <v>0</v>
      </c>
      <c r="AE951">
        <f>Tabla1_2[[#This Row],[Salario t]]/100*2</f>
        <v>11600</v>
      </c>
      <c r="AF951">
        <f>Tabla1_2[[#This Row],[Censantias]]/100*5</f>
        <v>580</v>
      </c>
      <c r="AG951">
        <f>Tabla1_2[[#This Row],[SALARIO]]/30*2</f>
        <v>77333.333333333328</v>
      </c>
      <c r="AH951">
        <v>0</v>
      </c>
      <c r="AI951">
        <f>Tabla1_2[[#This Row],[Prima]]+Tabla1_2[[#This Row],[Censantias]]+Tabla1_2[[#This Row],[Base Minima]]+Tabla1_2[[#This Row],[Subsidio de Transporte]]</f>
        <v>2490133.3333333335</v>
      </c>
      <c r="AJ951">
        <f>Tabla1_2[[#This Row],[Pago Neto]]*24</f>
        <v>59763200</v>
      </c>
      <c r="AK951">
        <v>0</v>
      </c>
      <c r="AL951">
        <v>20000</v>
      </c>
      <c r="AM951">
        <v>15</v>
      </c>
    </row>
    <row r="952" spans="1:39" x14ac:dyDescent="0.35">
      <c r="A952" t="s">
        <v>5626</v>
      </c>
      <c r="B952" t="s">
        <v>958</v>
      </c>
      <c r="C952" s="1">
        <v>34327</v>
      </c>
      <c r="D952" t="s">
        <v>2645</v>
      </c>
      <c r="E952" t="s">
        <v>2505</v>
      </c>
      <c r="F952" t="s">
        <v>4626</v>
      </c>
      <c r="G952" t="s">
        <v>3626</v>
      </c>
      <c r="H952" s="1">
        <v>41088.270891203705</v>
      </c>
      <c r="I952" t="s">
        <v>3675</v>
      </c>
      <c r="J952">
        <v>1160000</v>
      </c>
      <c r="K952">
        <v>15</v>
      </c>
      <c r="L952">
        <f>Tabla1_2[[#This Row],[SALARIO]]/30*Tabla1_2[[#This Row],[Dias Liquidados]]</f>
        <v>580000</v>
      </c>
      <c r="M952">
        <f>Tabla1_2[[#This Row],[SALARIO]]/100*14/2</f>
        <v>81200</v>
      </c>
      <c r="N952">
        <v>5</v>
      </c>
      <c r="O952">
        <f>Tabla1_2[[#This Row],[Salario t]]*Tabla1_2[[#This Row],['# de Salarios Minimos]]</f>
        <v>2900000</v>
      </c>
      <c r="P952">
        <f>Tabla1_2[[#This Row],[Salario t]]*12</f>
        <v>6960000</v>
      </c>
      <c r="Q952">
        <v>2</v>
      </c>
      <c r="R952">
        <v>2</v>
      </c>
      <c r="S952">
        <v>50000</v>
      </c>
      <c r="T952">
        <v>250000</v>
      </c>
      <c r="U952">
        <v>5000</v>
      </c>
      <c r="V952">
        <f>Tabla1_2[[#This Row],[SALARIO]]/100*8.4</f>
        <v>97440</v>
      </c>
      <c r="W952">
        <f>Tabla1_2[[#This Row],[Seguridad social]]/2</f>
        <v>48720</v>
      </c>
      <c r="X952">
        <f>Tabla1_2[[#This Row],[Seguridad social]]-Tabla1_2[[#This Row],[salud 4%]]</f>
        <v>48720</v>
      </c>
      <c r="Y952">
        <f>Tabla1_2[[#This Row],[Base Minima]]/30*4</f>
        <v>386666.66666666669</v>
      </c>
      <c r="Z952">
        <f>Tabla1_2[[#This Row],[Fondo de Empleados]]+Tabla1_2[[#This Row],[Seguridad social]]</f>
        <v>484106.66666666669</v>
      </c>
      <c r="AA952">
        <f>Tabla1_2[[#This Row],[SALARIO]]/100*1.4</f>
        <v>16239.999999999998</v>
      </c>
      <c r="AB952">
        <f>Tabla1_2[[#This Row],[Base Minima]]/15*1.5</f>
        <v>290000</v>
      </c>
      <c r="AC952">
        <v>0</v>
      </c>
      <c r="AD952">
        <v>0</v>
      </c>
      <c r="AE952">
        <f>Tabla1_2[[#This Row],[Salario t]]/100*2</f>
        <v>11600</v>
      </c>
      <c r="AF952">
        <f>Tabla1_2[[#This Row],[Censantias]]/100*5</f>
        <v>580</v>
      </c>
      <c r="AG952">
        <f>Tabla1_2[[#This Row],[SALARIO]]/30*2</f>
        <v>77333.333333333328</v>
      </c>
      <c r="AH952">
        <v>0</v>
      </c>
      <c r="AI952">
        <f>Tabla1_2[[#This Row],[Prima]]+Tabla1_2[[#This Row],[Censantias]]+Tabla1_2[[#This Row],[Base Minima]]+Tabla1_2[[#This Row],[Subsidio de Transporte]]</f>
        <v>3070133.3333333335</v>
      </c>
      <c r="AJ952">
        <f>Tabla1_2[[#This Row],[Pago Neto]]*24</f>
        <v>73683200</v>
      </c>
      <c r="AK952">
        <v>0</v>
      </c>
      <c r="AL952">
        <v>20000</v>
      </c>
      <c r="AM952">
        <v>15</v>
      </c>
    </row>
    <row r="953" spans="1:39" x14ac:dyDescent="0.35">
      <c r="A953" t="s">
        <v>5627</v>
      </c>
      <c r="B953" t="s">
        <v>959</v>
      </c>
      <c r="C953" s="1">
        <v>33293</v>
      </c>
      <c r="D953" t="s">
        <v>2646</v>
      </c>
      <c r="E953" t="s">
        <v>2539</v>
      </c>
      <c r="F953" t="s">
        <v>4627</v>
      </c>
      <c r="G953" t="s">
        <v>3627</v>
      </c>
      <c r="H953" s="1">
        <v>39602.426493055558</v>
      </c>
      <c r="I953" t="s">
        <v>3674</v>
      </c>
      <c r="J953">
        <v>1160000</v>
      </c>
      <c r="K953">
        <v>15</v>
      </c>
      <c r="L953">
        <f>Tabla1_2[[#This Row],[SALARIO]]/30*Tabla1_2[[#This Row],[Dias Liquidados]]</f>
        <v>580000</v>
      </c>
      <c r="M953">
        <f>Tabla1_2[[#This Row],[SALARIO]]/100*14/2</f>
        <v>81200</v>
      </c>
      <c r="N953">
        <v>5</v>
      </c>
      <c r="O953">
        <f>Tabla1_2[[#This Row],[Salario t]]*Tabla1_2[[#This Row],['# de Salarios Minimos]]</f>
        <v>2900000</v>
      </c>
      <c r="P953">
        <f>Tabla1_2[[#This Row],[Salario t]]*12</f>
        <v>6960000</v>
      </c>
      <c r="Q953">
        <v>2</v>
      </c>
      <c r="R953">
        <v>2</v>
      </c>
      <c r="S953">
        <v>50000</v>
      </c>
      <c r="T953">
        <v>250000</v>
      </c>
      <c r="U953">
        <v>5000</v>
      </c>
      <c r="V953">
        <f>Tabla1_2[[#This Row],[SALARIO]]/100*8.4</f>
        <v>97440</v>
      </c>
      <c r="W953">
        <f>Tabla1_2[[#This Row],[Seguridad social]]/2</f>
        <v>48720</v>
      </c>
      <c r="X953">
        <f>Tabla1_2[[#This Row],[Seguridad social]]-Tabla1_2[[#This Row],[salud 4%]]</f>
        <v>48720</v>
      </c>
      <c r="Y953">
        <f>Tabla1_2[[#This Row],[Base Minima]]/30*4</f>
        <v>386666.66666666669</v>
      </c>
      <c r="Z953">
        <f>Tabla1_2[[#This Row],[Fondo de Empleados]]+Tabla1_2[[#This Row],[Seguridad social]]</f>
        <v>484106.66666666669</v>
      </c>
      <c r="AA953">
        <f>Tabla1_2[[#This Row],[SALARIO]]/100*1.4</f>
        <v>16239.999999999998</v>
      </c>
      <c r="AB953">
        <f>Tabla1_2[[#This Row],[Base Minima]]/15*1.5</f>
        <v>290000</v>
      </c>
      <c r="AC953">
        <v>0</v>
      </c>
      <c r="AD953">
        <v>0</v>
      </c>
      <c r="AE953">
        <f>Tabla1_2[[#This Row],[Salario t]]/100*2</f>
        <v>11600</v>
      </c>
      <c r="AF953">
        <f>Tabla1_2[[#This Row],[Censantias]]/100*5</f>
        <v>580</v>
      </c>
      <c r="AG953">
        <f>Tabla1_2[[#This Row],[SALARIO]]/30*2</f>
        <v>77333.333333333328</v>
      </c>
      <c r="AH953">
        <v>0</v>
      </c>
      <c r="AI953">
        <f>Tabla1_2[[#This Row],[Prima]]+Tabla1_2[[#This Row],[Censantias]]+Tabla1_2[[#This Row],[Base Minima]]+Tabla1_2[[#This Row],[Subsidio de Transporte]]</f>
        <v>3070133.3333333335</v>
      </c>
      <c r="AJ953">
        <f>Tabla1_2[[#This Row],[Pago Neto]]*24</f>
        <v>73683200</v>
      </c>
      <c r="AK953">
        <v>0</v>
      </c>
      <c r="AL953">
        <v>20000</v>
      </c>
      <c r="AM953">
        <v>15</v>
      </c>
    </row>
    <row r="954" spans="1:39" x14ac:dyDescent="0.35">
      <c r="A954" t="s">
        <v>5628</v>
      </c>
      <c r="B954" t="s">
        <v>960</v>
      </c>
      <c r="C954" s="1">
        <v>36472</v>
      </c>
      <c r="D954" t="s">
        <v>2647</v>
      </c>
      <c r="E954" t="s">
        <v>2422</v>
      </c>
      <c r="F954" t="s">
        <v>4628</v>
      </c>
      <c r="G954" t="s">
        <v>3628</v>
      </c>
      <c r="H954" s="1">
        <v>40061.588229166664</v>
      </c>
      <c r="I954" t="s">
        <v>3671</v>
      </c>
      <c r="J954">
        <v>1160000</v>
      </c>
      <c r="K954">
        <v>15</v>
      </c>
      <c r="L954">
        <f>Tabla1_2[[#This Row],[SALARIO]]/30*Tabla1_2[[#This Row],[Dias Liquidados]]</f>
        <v>580000</v>
      </c>
      <c r="M954">
        <f>Tabla1_2[[#This Row],[SALARIO]]/100*14/2</f>
        <v>81200</v>
      </c>
      <c r="N954">
        <v>6</v>
      </c>
      <c r="O954">
        <f>Tabla1_2[[#This Row],[Salario t]]*Tabla1_2[[#This Row],['# de Salarios Minimos]]</f>
        <v>3480000</v>
      </c>
      <c r="P954">
        <f>Tabla1_2[[#This Row],[Salario t]]*12</f>
        <v>6960000</v>
      </c>
      <c r="Q954">
        <v>2</v>
      </c>
      <c r="R954">
        <v>2</v>
      </c>
      <c r="S954">
        <v>50000</v>
      </c>
      <c r="T954">
        <v>250000</v>
      </c>
      <c r="U954">
        <v>5000</v>
      </c>
      <c r="V954">
        <f>Tabla1_2[[#This Row],[SALARIO]]/100*8.4</f>
        <v>97440</v>
      </c>
      <c r="W954">
        <f>Tabla1_2[[#This Row],[Seguridad social]]/2</f>
        <v>48720</v>
      </c>
      <c r="X954">
        <f>Tabla1_2[[#This Row],[Seguridad social]]-Tabla1_2[[#This Row],[salud 4%]]</f>
        <v>48720</v>
      </c>
      <c r="Y954">
        <f>Tabla1_2[[#This Row],[Base Minima]]/30*4</f>
        <v>464000</v>
      </c>
      <c r="Z954">
        <f>Tabla1_2[[#This Row],[Fondo de Empleados]]+Tabla1_2[[#This Row],[Seguridad social]]</f>
        <v>561440</v>
      </c>
      <c r="AA954">
        <f>Tabla1_2[[#This Row],[SALARIO]]/100*1.4</f>
        <v>16239.999999999998</v>
      </c>
      <c r="AB954">
        <f>Tabla1_2[[#This Row],[Base Minima]]/15*1.5</f>
        <v>348000</v>
      </c>
      <c r="AC954">
        <v>0</v>
      </c>
      <c r="AD954">
        <v>0</v>
      </c>
      <c r="AE954">
        <f>Tabla1_2[[#This Row],[Salario t]]/100*2</f>
        <v>11600</v>
      </c>
      <c r="AF954">
        <f>Tabla1_2[[#This Row],[Censantias]]/100*5</f>
        <v>580</v>
      </c>
      <c r="AG954">
        <f>Tabla1_2[[#This Row],[SALARIO]]/30*2</f>
        <v>77333.333333333328</v>
      </c>
      <c r="AH954">
        <v>0</v>
      </c>
      <c r="AI954">
        <f>Tabla1_2[[#This Row],[Prima]]+Tabla1_2[[#This Row],[Censantias]]+Tabla1_2[[#This Row],[Base Minima]]+Tabla1_2[[#This Row],[Subsidio de Transporte]]</f>
        <v>3650133.3333333335</v>
      </c>
      <c r="AJ954">
        <f>Tabla1_2[[#This Row],[Pago Neto]]*24</f>
        <v>87603200</v>
      </c>
      <c r="AK954">
        <v>0</v>
      </c>
      <c r="AL954">
        <v>20000</v>
      </c>
      <c r="AM954">
        <v>15</v>
      </c>
    </row>
    <row r="955" spans="1:39" x14ac:dyDescent="0.35">
      <c r="A955" t="s">
        <v>5629</v>
      </c>
      <c r="B955" t="s">
        <v>961</v>
      </c>
      <c r="C955" s="1">
        <v>26863</v>
      </c>
      <c r="D955" t="s">
        <v>2648</v>
      </c>
      <c r="E955" t="s">
        <v>2519</v>
      </c>
      <c r="F955" t="s">
        <v>4629</v>
      </c>
      <c r="G955" t="s">
        <v>3629</v>
      </c>
      <c r="H955" s="1">
        <v>43482.852916666663</v>
      </c>
      <c r="I955" t="s">
        <v>3672</v>
      </c>
      <c r="J955">
        <v>1160000</v>
      </c>
      <c r="K955">
        <v>15</v>
      </c>
      <c r="L955">
        <f>Tabla1_2[[#This Row],[SALARIO]]/30*Tabla1_2[[#This Row],[Dias Liquidados]]</f>
        <v>580000</v>
      </c>
      <c r="M955">
        <f>Tabla1_2[[#This Row],[SALARIO]]/100*14/2</f>
        <v>81200</v>
      </c>
      <c r="N955">
        <v>6</v>
      </c>
      <c r="O955">
        <f>Tabla1_2[[#This Row],[Salario t]]*Tabla1_2[[#This Row],['# de Salarios Minimos]]</f>
        <v>3480000</v>
      </c>
      <c r="P955">
        <f>Tabla1_2[[#This Row],[Salario t]]*12</f>
        <v>6960000</v>
      </c>
      <c r="Q955">
        <v>2</v>
      </c>
      <c r="R955">
        <v>2</v>
      </c>
      <c r="S955">
        <v>50000</v>
      </c>
      <c r="T955">
        <v>250000</v>
      </c>
      <c r="U955">
        <v>5000</v>
      </c>
      <c r="V955">
        <f>Tabla1_2[[#This Row],[SALARIO]]/100*8.4</f>
        <v>97440</v>
      </c>
      <c r="W955">
        <f>Tabla1_2[[#This Row],[Seguridad social]]/2</f>
        <v>48720</v>
      </c>
      <c r="X955">
        <f>Tabla1_2[[#This Row],[Seguridad social]]-Tabla1_2[[#This Row],[salud 4%]]</f>
        <v>48720</v>
      </c>
      <c r="Y955">
        <f>Tabla1_2[[#This Row],[Base Minima]]/30*4</f>
        <v>464000</v>
      </c>
      <c r="Z955">
        <f>Tabla1_2[[#This Row],[Fondo de Empleados]]+Tabla1_2[[#This Row],[Seguridad social]]</f>
        <v>561440</v>
      </c>
      <c r="AA955">
        <f>Tabla1_2[[#This Row],[SALARIO]]/100*1.4</f>
        <v>16239.999999999998</v>
      </c>
      <c r="AB955">
        <f>Tabla1_2[[#This Row],[Base Minima]]/15*1.5</f>
        <v>348000</v>
      </c>
      <c r="AC955">
        <v>0</v>
      </c>
      <c r="AD955">
        <v>0</v>
      </c>
      <c r="AE955">
        <f>Tabla1_2[[#This Row],[Salario t]]/100*2</f>
        <v>11600</v>
      </c>
      <c r="AF955">
        <f>Tabla1_2[[#This Row],[Censantias]]/100*5</f>
        <v>580</v>
      </c>
      <c r="AG955">
        <f>Tabla1_2[[#This Row],[SALARIO]]/30*2</f>
        <v>77333.333333333328</v>
      </c>
      <c r="AH955">
        <v>0</v>
      </c>
      <c r="AI955">
        <f>Tabla1_2[[#This Row],[Prima]]+Tabla1_2[[#This Row],[Censantias]]+Tabla1_2[[#This Row],[Base Minima]]+Tabla1_2[[#This Row],[Subsidio de Transporte]]</f>
        <v>3650133.3333333335</v>
      </c>
      <c r="AJ955">
        <f>Tabla1_2[[#This Row],[Pago Neto]]*24</f>
        <v>87603200</v>
      </c>
      <c r="AK955">
        <v>0</v>
      </c>
      <c r="AL955">
        <v>20000</v>
      </c>
      <c r="AM955">
        <v>15</v>
      </c>
    </row>
    <row r="956" spans="1:39" x14ac:dyDescent="0.35">
      <c r="A956" t="s">
        <v>5630</v>
      </c>
      <c r="B956" t="s">
        <v>962</v>
      </c>
      <c r="C956" s="1">
        <v>36210</v>
      </c>
      <c r="D956" t="s">
        <v>2649</v>
      </c>
      <c r="E956" t="s">
        <v>2428</v>
      </c>
      <c r="F956" t="s">
        <v>4630</v>
      </c>
      <c r="G956" t="s">
        <v>3630</v>
      </c>
      <c r="H956" s="1">
        <v>39966.437407407408</v>
      </c>
      <c r="I956" t="s">
        <v>3671</v>
      </c>
      <c r="J956">
        <v>1160000</v>
      </c>
      <c r="K956">
        <v>15</v>
      </c>
      <c r="L956">
        <f>Tabla1_2[[#This Row],[SALARIO]]/30*Tabla1_2[[#This Row],[Dias Liquidados]]</f>
        <v>580000</v>
      </c>
      <c r="M956">
        <f>Tabla1_2[[#This Row],[SALARIO]]/100*14/2</f>
        <v>81200</v>
      </c>
      <c r="N956">
        <v>1</v>
      </c>
      <c r="O956">
        <f>Tabla1_2[[#This Row],[Salario t]]*Tabla1_2[[#This Row],['# de Salarios Minimos]]</f>
        <v>580000</v>
      </c>
      <c r="P956">
        <f>Tabla1_2[[#This Row],[Salario t]]*12</f>
        <v>6960000</v>
      </c>
      <c r="Q956">
        <v>2</v>
      </c>
      <c r="R956">
        <v>2</v>
      </c>
      <c r="S956">
        <v>50000</v>
      </c>
      <c r="T956">
        <v>250000</v>
      </c>
      <c r="U956">
        <v>5000</v>
      </c>
      <c r="V956">
        <f>Tabla1_2[[#This Row],[SALARIO]]/100*8.4</f>
        <v>97440</v>
      </c>
      <c r="W956">
        <f>Tabla1_2[[#This Row],[Seguridad social]]/2</f>
        <v>48720</v>
      </c>
      <c r="X956">
        <f>Tabla1_2[[#This Row],[Seguridad social]]-Tabla1_2[[#This Row],[salud 4%]]</f>
        <v>48720</v>
      </c>
      <c r="Y956">
        <f>Tabla1_2[[#This Row],[Base Minima]]/30*4</f>
        <v>77333.333333333328</v>
      </c>
      <c r="Z956">
        <f>Tabla1_2[[#This Row],[Fondo de Empleados]]+Tabla1_2[[#This Row],[Seguridad social]]</f>
        <v>174773.33333333331</v>
      </c>
      <c r="AA956">
        <f>Tabla1_2[[#This Row],[SALARIO]]/100*1.4</f>
        <v>16239.999999999998</v>
      </c>
      <c r="AB956">
        <f>Tabla1_2[[#This Row],[Base Minima]]/15*1.5</f>
        <v>58000</v>
      </c>
      <c r="AC956">
        <v>0</v>
      </c>
      <c r="AD956">
        <v>0</v>
      </c>
      <c r="AE956">
        <f>Tabla1_2[[#This Row],[Salario t]]/100*2</f>
        <v>11600</v>
      </c>
      <c r="AF956">
        <f>Tabla1_2[[#This Row],[Censantias]]/100*5</f>
        <v>580</v>
      </c>
      <c r="AG956">
        <f>Tabla1_2[[#This Row],[SALARIO]]/30*2</f>
        <v>77333.333333333328</v>
      </c>
      <c r="AH956">
        <v>0</v>
      </c>
      <c r="AI956">
        <f>Tabla1_2[[#This Row],[Prima]]+Tabla1_2[[#This Row],[Censantias]]+Tabla1_2[[#This Row],[Base Minima]]+Tabla1_2[[#This Row],[Subsidio de Transporte]]</f>
        <v>750133.33333333337</v>
      </c>
      <c r="AJ956">
        <f>Tabla1_2[[#This Row],[Pago Neto]]*24</f>
        <v>18003200</v>
      </c>
      <c r="AK956">
        <v>0</v>
      </c>
      <c r="AL956">
        <v>20000</v>
      </c>
      <c r="AM956">
        <v>15</v>
      </c>
    </row>
    <row r="957" spans="1:39" x14ac:dyDescent="0.35">
      <c r="A957" t="s">
        <v>5631</v>
      </c>
      <c r="B957" t="s">
        <v>963</v>
      </c>
      <c r="C957" s="1">
        <v>29667</v>
      </c>
      <c r="D957" t="s">
        <v>2650</v>
      </c>
      <c r="E957" t="s">
        <v>2483</v>
      </c>
      <c r="F957" t="s">
        <v>4631</v>
      </c>
      <c r="G957" t="s">
        <v>3631</v>
      </c>
      <c r="H957" s="1">
        <v>39446.890648148146</v>
      </c>
      <c r="I957" t="s">
        <v>3672</v>
      </c>
      <c r="J957">
        <v>1160000</v>
      </c>
      <c r="K957">
        <v>15</v>
      </c>
      <c r="L957">
        <f>Tabla1_2[[#This Row],[SALARIO]]/30*Tabla1_2[[#This Row],[Dias Liquidados]]</f>
        <v>580000</v>
      </c>
      <c r="M957">
        <f>Tabla1_2[[#This Row],[SALARIO]]/100*14/2</f>
        <v>81200</v>
      </c>
      <c r="N957">
        <v>1</v>
      </c>
      <c r="O957">
        <f>Tabla1_2[[#This Row],[Salario t]]*Tabla1_2[[#This Row],['# de Salarios Minimos]]</f>
        <v>580000</v>
      </c>
      <c r="P957">
        <f>Tabla1_2[[#This Row],[Salario t]]*12</f>
        <v>6960000</v>
      </c>
      <c r="Q957">
        <v>2</v>
      </c>
      <c r="R957">
        <v>2</v>
      </c>
      <c r="S957">
        <v>50000</v>
      </c>
      <c r="T957">
        <v>250000</v>
      </c>
      <c r="U957">
        <v>5000</v>
      </c>
      <c r="V957">
        <f>Tabla1_2[[#This Row],[SALARIO]]/100*8.4</f>
        <v>97440</v>
      </c>
      <c r="W957">
        <f>Tabla1_2[[#This Row],[Seguridad social]]/2</f>
        <v>48720</v>
      </c>
      <c r="X957">
        <f>Tabla1_2[[#This Row],[Seguridad social]]-Tabla1_2[[#This Row],[salud 4%]]</f>
        <v>48720</v>
      </c>
      <c r="Y957">
        <f>Tabla1_2[[#This Row],[Base Minima]]/30*4</f>
        <v>77333.333333333328</v>
      </c>
      <c r="Z957">
        <f>Tabla1_2[[#This Row],[Fondo de Empleados]]+Tabla1_2[[#This Row],[Seguridad social]]</f>
        <v>174773.33333333331</v>
      </c>
      <c r="AA957">
        <f>Tabla1_2[[#This Row],[SALARIO]]/100*1.4</f>
        <v>16239.999999999998</v>
      </c>
      <c r="AB957">
        <f>Tabla1_2[[#This Row],[Base Minima]]/15*1.5</f>
        <v>58000</v>
      </c>
      <c r="AC957">
        <v>0</v>
      </c>
      <c r="AD957">
        <v>0</v>
      </c>
      <c r="AE957">
        <f>Tabla1_2[[#This Row],[Salario t]]/100*2</f>
        <v>11600</v>
      </c>
      <c r="AF957">
        <f>Tabla1_2[[#This Row],[Censantias]]/100*5</f>
        <v>580</v>
      </c>
      <c r="AG957">
        <f>Tabla1_2[[#This Row],[SALARIO]]/30*2</f>
        <v>77333.333333333328</v>
      </c>
      <c r="AH957">
        <v>0</v>
      </c>
      <c r="AI957">
        <f>Tabla1_2[[#This Row],[Prima]]+Tabla1_2[[#This Row],[Censantias]]+Tabla1_2[[#This Row],[Base Minima]]+Tabla1_2[[#This Row],[Subsidio de Transporte]]</f>
        <v>750133.33333333337</v>
      </c>
      <c r="AJ957">
        <f>Tabla1_2[[#This Row],[Pago Neto]]*24</f>
        <v>18003200</v>
      </c>
      <c r="AK957">
        <v>0</v>
      </c>
      <c r="AL957">
        <v>20000</v>
      </c>
      <c r="AM957">
        <v>15</v>
      </c>
    </row>
    <row r="958" spans="1:39" x14ac:dyDescent="0.35">
      <c r="A958" t="s">
        <v>5632</v>
      </c>
      <c r="B958" t="s">
        <v>964</v>
      </c>
      <c r="C958" s="1">
        <v>28132</v>
      </c>
      <c r="D958" t="s">
        <v>2651</v>
      </c>
      <c r="E958" t="s">
        <v>1018</v>
      </c>
      <c r="F958" t="s">
        <v>4632</v>
      </c>
      <c r="G958" t="s">
        <v>3632</v>
      </c>
      <c r="H958" s="1">
        <v>39049.485243055555</v>
      </c>
      <c r="I958" t="s">
        <v>3672</v>
      </c>
      <c r="J958">
        <v>1160000</v>
      </c>
      <c r="K958">
        <v>15</v>
      </c>
      <c r="L958">
        <f>Tabla1_2[[#This Row],[SALARIO]]/30*Tabla1_2[[#This Row],[Dias Liquidados]]</f>
        <v>580000</v>
      </c>
      <c r="M958">
        <f>Tabla1_2[[#This Row],[SALARIO]]/100*14/2</f>
        <v>81200</v>
      </c>
      <c r="N958">
        <v>1</v>
      </c>
      <c r="O958">
        <f>Tabla1_2[[#This Row],[Salario t]]*Tabla1_2[[#This Row],['# de Salarios Minimos]]</f>
        <v>580000</v>
      </c>
      <c r="P958">
        <f>Tabla1_2[[#This Row],[Salario t]]*12</f>
        <v>6960000</v>
      </c>
      <c r="Q958">
        <v>2</v>
      </c>
      <c r="R958">
        <v>2</v>
      </c>
      <c r="S958">
        <v>50000</v>
      </c>
      <c r="T958">
        <v>250000</v>
      </c>
      <c r="U958">
        <v>5000</v>
      </c>
      <c r="V958">
        <f>Tabla1_2[[#This Row],[SALARIO]]/100*8.4</f>
        <v>97440</v>
      </c>
      <c r="W958">
        <f>Tabla1_2[[#This Row],[Seguridad social]]/2</f>
        <v>48720</v>
      </c>
      <c r="X958">
        <f>Tabla1_2[[#This Row],[Seguridad social]]-Tabla1_2[[#This Row],[salud 4%]]</f>
        <v>48720</v>
      </c>
      <c r="Y958">
        <f>Tabla1_2[[#This Row],[Base Minima]]/30*4</f>
        <v>77333.333333333328</v>
      </c>
      <c r="Z958">
        <f>Tabla1_2[[#This Row],[Fondo de Empleados]]+Tabla1_2[[#This Row],[Seguridad social]]</f>
        <v>174773.33333333331</v>
      </c>
      <c r="AA958">
        <f>Tabla1_2[[#This Row],[SALARIO]]/100*1.4</f>
        <v>16239.999999999998</v>
      </c>
      <c r="AB958">
        <f>Tabla1_2[[#This Row],[Base Minima]]/15*1.5</f>
        <v>58000</v>
      </c>
      <c r="AC958">
        <v>0</v>
      </c>
      <c r="AD958">
        <v>0</v>
      </c>
      <c r="AE958">
        <f>Tabla1_2[[#This Row],[Salario t]]/100*2</f>
        <v>11600</v>
      </c>
      <c r="AF958">
        <f>Tabla1_2[[#This Row],[Censantias]]/100*5</f>
        <v>580</v>
      </c>
      <c r="AG958">
        <f>Tabla1_2[[#This Row],[SALARIO]]/30*2</f>
        <v>77333.333333333328</v>
      </c>
      <c r="AH958">
        <v>0</v>
      </c>
      <c r="AI958">
        <f>Tabla1_2[[#This Row],[Prima]]+Tabla1_2[[#This Row],[Censantias]]+Tabla1_2[[#This Row],[Base Minima]]+Tabla1_2[[#This Row],[Subsidio de Transporte]]</f>
        <v>750133.33333333337</v>
      </c>
      <c r="AJ958">
        <f>Tabla1_2[[#This Row],[Pago Neto]]*24</f>
        <v>18003200</v>
      </c>
      <c r="AK958">
        <v>0</v>
      </c>
      <c r="AL958">
        <v>20000</v>
      </c>
      <c r="AM958">
        <v>15</v>
      </c>
    </row>
    <row r="959" spans="1:39" x14ac:dyDescent="0.35">
      <c r="A959" t="s">
        <v>5633</v>
      </c>
      <c r="B959" t="s">
        <v>965</v>
      </c>
      <c r="C959" s="1">
        <v>29658</v>
      </c>
      <c r="D959" t="s">
        <v>2652</v>
      </c>
      <c r="E959" t="s">
        <v>2569</v>
      </c>
      <c r="F959" t="s">
        <v>4633</v>
      </c>
      <c r="G959" t="s">
        <v>3633</v>
      </c>
      <c r="H959" s="1">
        <v>42669.099965277775</v>
      </c>
      <c r="I959" t="s">
        <v>3673</v>
      </c>
      <c r="J959">
        <v>1160000</v>
      </c>
      <c r="K959">
        <v>15</v>
      </c>
      <c r="L959">
        <f>Tabla1_2[[#This Row],[SALARIO]]/30*Tabla1_2[[#This Row],[Dias Liquidados]]</f>
        <v>580000</v>
      </c>
      <c r="M959">
        <f>Tabla1_2[[#This Row],[SALARIO]]/100*14/2</f>
        <v>81200</v>
      </c>
      <c r="N959">
        <v>1</v>
      </c>
      <c r="O959">
        <f>Tabla1_2[[#This Row],[Salario t]]*Tabla1_2[[#This Row],['# de Salarios Minimos]]</f>
        <v>580000</v>
      </c>
      <c r="P959">
        <f>Tabla1_2[[#This Row],[Salario t]]*12</f>
        <v>6960000</v>
      </c>
      <c r="Q959">
        <v>2</v>
      </c>
      <c r="R959">
        <v>2</v>
      </c>
      <c r="S959">
        <v>50000</v>
      </c>
      <c r="T959">
        <v>250000</v>
      </c>
      <c r="U959">
        <v>5000</v>
      </c>
      <c r="V959">
        <f>Tabla1_2[[#This Row],[SALARIO]]/100*8.4</f>
        <v>97440</v>
      </c>
      <c r="W959">
        <f>Tabla1_2[[#This Row],[Seguridad social]]/2</f>
        <v>48720</v>
      </c>
      <c r="X959">
        <f>Tabla1_2[[#This Row],[Seguridad social]]-Tabla1_2[[#This Row],[salud 4%]]</f>
        <v>48720</v>
      </c>
      <c r="Y959">
        <f>Tabla1_2[[#This Row],[Base Minima]]/30*4</f>
        <v>77333.333333333328</v>
      </c>
      <c r="Z959">
        <f>Tabla1_2[[#This Row],[Fondo de Empleados]]+Tabla1_2[[#This Row],[Seguridad social]]</f>
        <v>174773.33333333331</v>
      </c>
      <c r="AA959">
        <f>Tabla1_2[[#This Row],[SALARIO]]/100*1.4</f>
        <v>16239.999999999998</v>
      </c>
      <c r="AB959">
        <f>Tabla1_2[[#This Row],[Base Minima]]/15*1.5</f>
        <v>58000</v>
      </c>
      <c r="AC959">
        <v>0</v>
      </c>
      <c r="AD959">
        <v>0</v>
      </c>
      <c r="AE959">
        <f>Tabla1_2[[#This Row],[Salario t]]/100*2</f>
        <v>11600</v>
      </c>
      <c r="AF959">
        <f>Tabla1_2[[#This Row],[Censantias]]/100*5</f>
        <v>580</v>
      </c>
      <c r="AG959">
        <f>Tabla1_2[[#This Row],[SALARIO]]/30*2</f>
        <v>77333.333333333328</v>
      </c>
      <c r="AH959">
        <v>0</v>
      </c>
      <c r="AI959">
        <f>Tabla1_2[[#This Row],[Prima]]+Tabla1_2[[#This Row],[Censantias]]+Tabla1_2[[#This Row],[Base Minima]]+Tabla1_2[[#This Row],[Subsidio de Transporte]]</f>
        <v>750133.33333333337</v>
      </c>
      <c r="AJ959">
        <f>Tabla1_2[[#This Row],[Pago Neto]]*24</f>
        <v>18003200</v>
      </c>
      <c r="AK959">
        <v>0</v>
      </c>
      <c r="AL959">
        <v>20000</v>
      </c>
      <c r="AM959">
        <v>15</v>
      </c>
    </row>
    <row r="960" spans="1:39" x14ac:dyDescent="0.35">
      <c r="A960" t="s">
        <v>5634</v>
      </c>
      <c r="B960" t="s">
        <v>966</v>
      </c>
      <c r="C960" s="1">
        <v>25569</v>
      </c>
      <c r="D960" t="s">
        <v>2653</v>
      </c>
      <c r="E960" t="s">
        <v>2463</v>
      </c>
      <c r="F960" t="s">
        <v>4634</v>
      </c>
      <c r="G960" t="s">
        <v>3634</v>
      </c>
      <c r="H960" s="1">
        <v>43814.76730324074</v>
      </c>
      <c r="I960" t="s">
        <v>3673</v>
      </c>
      <c r="J960">
        <v>1160000</v>
      </c>
      <c r="K960">
        <v>15</v>
      </c>
      <c r="L960">
        <f>Tabla1_2[[#This Row],[SALARIO]]/30*Tabla1_2[[#This Row],[Dias Liquidados]]</f>
        <v>580000</v>
      </c>
      <c r="M960">
        <f>Tabla1_2[[#This Row],[SALARIO]]/100*14/2</f>
        <v>81200</v>
      </c>
      <c r="N960">
        <v>1</v>
      </c>
      <c r="O960">
        <f>Tabla1_2[[#This Row],[Salario t]]*Tabla1_2[[#This Row],['# de Salarios Minimos]]</f>
        <v>580000</v>
      </c>
      <c r="P960">
        <f>Tabla1_2[[#This Row],[Salario t]]*12</f>
        <v>6960000</v>
      </c>
      <c r="Q960">
        <v>2</v>
      </c>
      <c r="R960">
        <v>2</v>
      </c>
      <c r="S960">
        <v>50000</v>
      </c>
      <c r="T960">
        <v>250000</v>
      </c>
      <c r="U960">
        <v>5000</v>
      </c>
      <c r="V960">
        <f>Tabla1_2[[#This Row],[SALARIO]]/100*8.4</f>
        <v>97440</v>
      </c>
      <c r="W960">
        <f>Tabla1_2[[#This Row],[Seguridad social]]/2</f>
        <v>48720</v>
      </c>
      <c r="X960">
        <f>Tabla1_2[[#This Row],[Seguridad social]]-Tabla1_2[[#This Row],[salud 4%]]</f>
        <v>48720</v>
      </c>
      <c r="Y960">
        <f>Tabla1_2[[#This Row],[Base Minima]]/30*4</f>
        <v>77333.333333333328</v>
      </c>
      <c r="Z960">
        <f>Tabla1_2[[#This Row],[Fondo de Empleados]]+Tabla1_2[[#This Row],[Seguridad social]]</f>
        <v>174773.33333333331</v>
      </c>
      <c r="AA960">
        <f>Tabla1_2[[#This Row],[SALARIO]]/100*1.4</f>
        <v>16239.999999999998</v>
      </c>
      <c r="AB960">
        <f>Tabla1_2[[#This Row],[Base Minima]]/15*1.5</f>
        <v>58000</v>
      </c>
      <c r="AC960">
        <v>0</v>
      </c>
      <c r="AD960">
        <v>0</v>
      </c>
      <c r="AE960">
        <f>Tabla1_2[[#This Row],[Salario t]]/100*2</f>
        <v>11600</v>
      </c>
      <c r="AF960">
        <f>Tabla1_2[[#This Row],[Censantias]]/100*5</f>
        <v>580</v>
      </c>
      <c r="AG960">
        <f>Tabla1_2[[#This Row],[SALARIO]]/30*2</f>
        <v>77333.333333333328</v>
      </c>
      <c r="AH960">
        <v>0</v>
      </c>
      <c r="AI960">
        <f>Tabla1_2[[#This Row],[Prima]]+Tabla1_2[[#This Row],[Censantias]]+Tabla1_2[[#This Row],[Base Minima]]+Tabla1_2[[#This Row],[Subsidio de Transporte]]</f>
        <v>750133.33333333337</v>
      </c>
      <c r="AJ960">
        <f>Tabla1_2[[#This Row],[Pago Neto]]*24</f>
        <v>18003200</v>
      </c>
      <c r="AK960">
        <v>0</v>
      </c>
      <c r="AL960">
        <v>20000</v>
      </c>
      <c r="AM960">
        <v>15</v>
      </c>
    </row>
    <row r="961" spans="1:39" x14ac:dyDescent="0.35">
      <c r="A961" t="s">
        <v>5635</v>
      </c>
      <c r="B961" t="s">
        <v>967</v>
      </c>
      <c r="C961" s="1">
        <v>36246</v>
      </c>
      <c r="D961" t="s">
        <v>2654</v>
      </c>
      <c r="E961" t="s">
        <v>2481</v>
      </c>
      <c r="F961" t="s">
        <v>4635</v>
      </c>
      <c r="G961" t="s">
        <v>3635</v>
      </c>
      <c r="H961" s="1">
        <v>38893.644085648149</v>
      </c>
      <c r="I961" t="s">
        <v>3671</v>
      </c>
      <c r="J961">
        <v>1160000</v>
      </c>
      <c r="K961">
        <v>15</v>
      </c>
      <c r="L961">
        <f>Tabla1_2[[#This Row],[SALARIO]]/30*Tabla1_2[[#This Row],[Dias Liquidados]]</f>
        <v>580000</v>
      </c>
      <c r="M961">
        <f>Tabla1_2[[#This Row],[SALARIO]]/100*14/2</f>
        <v>81200</v>
      </c>
      <c r="N961">
        <v>2</v>
      </c>
      <c r="O961">
        <f>Tabla1_2[[#This Row],[Salario t]]*Tabla1_2[[#This Row],['# de Salarios Minimos]]</f>
        <v>1160000</v>
      </c>
      <c r="P961">
        <f>Tabla1_2[[#This Row],[Salario t]]*12</f>
        <v>6960000</v>
      </c>
      <c r="Q961">
        <v>2</v>
      </c>
      <c r="R961">
        <v>2</v>
      </c>
      <c r="S961">
        <v>50000</v>
      </c>
      <c r="T961">
        <v>250000</v>
      </c>
      <c r="U961">
        <v>5000</v>
      </c>
      <c r="V961">
        <f>Tabla1_2[[#This Row],[SALARIO]]/100*8.4</f>
        <v>97440</v>
      </c>
      <c r="W961">
        <f>Tabla1_2[[#This Row],[Seguridad social]]/2</f>
        <v>48720</v>
      </c>
      <c r="X961">
        <f>Tabla1_2[[#This Row],[Seguridad social]]-Tabla1_2[[#This Row],[salud 4%]]</f>
        <v>48720</v>
      </c>
      <c r="Y961">
        <f>Tabla1_2[[#This Row],[Base Minima]]/30*4</f>
        <v>154666.66666666666</v>
      </c>
      <c r="Z961">
        <f>Tabla1_2[[#This Row],[Fondo de Empleados]]+Tabla1_2[[#This Row],[Seguridad social]]</f>
        <v>252106.66666666666</v>
      </c>
      <c r="AA961">
        <f>Tabla1_2[[#This Row],[SALARIO]]/100*1.4</f>
        <v>16239.999999999998</v>
      </c>
      <c r="AB961">
        <f>Tabla1_2[[#This Row],[Base Minima]]/15*1.5</f>
        <v>116000</v>
      </c>
      <c r="AC961">
        <v>0</v>
      </c>
      <c r="AD961">
        <v>0</v>
      </c>
      <c r="AE961">
        <f>Tabla1_2[[#This Row],[Salario t]]/100*2</f>
        <v>11600</v>
      </c>
      <c r="AF961">
        <f>Tabla1_2[[#This Row],[Censantias]]/100*5</f>
        <v>580</v>
      </c>
      <c r="AG961">
        <f>Tabla1_2[[#This Row],[SALARIO]]/30*2</f>
        <v>77333.333333333328</v>
      </c>
      <c r="AH961">
        <v>0</v>
      </c>
      <c r="AI961">
        <f>Tabla1_2[[#This Row],[Prima]]+Tabla1_2[[#This Row],[Censantias]]+Tabla1_2[[#This Row],[Base Minima]]+Tabla1_2[[#This Row],[Subsidio de Transporte]]</f>
        <v>1330133.3333333333</v>
      </c>
      <c r="AJ961">
        <f>Tabla1_2[[#This Row],[Pago Neto]]*24</f>
        <v>31923200</v>
      </c>
      <c r="AK961">
        <v>0</v>
      </c>
      <c r="AL961">
        <v>20000</v>
      </c>
      <c r="AM961">
        <v>15</v>
      </c>
    </row>
    <row r="962" spans="1:39" x14ac:dyDescent="0.35">
      <c r="A962" t="s">
        <v>5636</v>
      </c>
      <c r="B962" t="s">
        <v>968</v>
      </c>
      <c r="C962" s="1">
        <v>29736</v>
      </c>
      <c r="D962" t="s">
        <v>2655</v>
      </c>
      <c r="E962" t="s">
        <v>2450</v>
      </c>
      <c r="F962" t="s">
        <v>4636</v>
      </c>
      <c r="G962" t="s">
        <v>3636</v>
      </c>
      <c r="H962" s="1">
        <v>39072.367060185185</v>
      </c>
      <c r="I962" t="s">
        <v>3673</v>
      </c>
      <c r="J962">
        <v>1160000</v>
      </c>
      <c r="K962">
        <v>15</v>
      </c>
      <c r="L962">
        <f>Tabla1_2[[#This Row],[SALARIO]]/30*Tabla1_2[[#This Row],[Dias Liquidados]]</f>
        <v>580000</v>
      </c>
      <c r="M962">
        <f>Tabla1_2[[#This Row],[SALARIO]]/100*14/2</f>
        <v>81200</v>
      </c>
      <c r="N962">
        <v>2</v>
      </c>
      <c r="O962">
        <f>Tabla1_2[[#This Row],[Salario t]]*Tabla1_2[[#This Row],['# de Salarios Minimos]]</f>
        <v>1160000</v>
      </c>
      <c r="P962">
        <f>Tabla1_2[[#This Row],[Salario t]]*12</f>
        <v>6960000</v>
      </c>
      <c r="Q962">
        <v>2</v>
      </c>
      <c r="R962">
        <v>2</v>
      </c>
      <c r="S962">
        <v>50000</v>
      </c>
      <c r="T962">
        <v>250000</v>
      </c>
      <c r="U962">
        <v>5000</v>
      </c>
      <c r="V962">
        <f>Tabla1_2[[#This Row],[SALARIO]]/100*8.4</f>
        <v>97440</v>
      </c>
      <c r="W962">
        <f>Tabla1_2[[#This Row],[Seguridad social]]/2</f>
        <v>48720</v>
      </c>
      <c r="X962">
        <f>Tabla1_2[[#This Row],[Seguridad social]]-Tabla1_2[[#This Row],[salud 4%]]</f>
        <v>48720</v>
      </c>
      <c r="Y962">
        <f>Tabla1_2[[#This Row],[Base Minima]]/30*4</f>
        <v>154666.66666666666</v>
      </c>
      <c r="Z962">
        <f>Tabla1_2[[#This Row],[Fondo de Empleados]]+Tabla1_2[[#This Row],[Seguridad social]]</f>
        <v>252106.66666666666</v>
      </c>
      <c r="AA962">
        <f>Tabla1_2[[#This Row],[SALARIO]]/100*1.4</f>
        <v>16239.999999999998</v>
      </c>
      <c r="AB962">
        <f>Tabla1_2[[#This Row],[Base Minima]]/15*1.5</f>
        <v>116000</v>
      </c>
      <c r="AC962">
        <v>0</v>
      </c>
      <c r="AD962">
        <v>0</v>
      </c>
      <c r="AE962">
        <f>Tabla1_2[[#This Row],[Salario t]]/100*2</f>
        <v>11600</v>
      </c>
      <c r="AF962">
        <f>Tabla1_2[[#This Row],[Censantias]]/100*5</f>
        <v>580</v>
      </c>
      <c r="AG962">
        <f>Tabla1_2[[#This Row],[SALARIO]]/30*2</f>
        <v>77333.333333333328</v>
      </c>
      <c r="AH962">
        <v>0</v>
      </c>
      <c r="AI962">
        <f>Tabla1_2[[#This Row],[Prima]]+Tabla1_2[[#This Row],[Censantias]]+Tabla1_2[[#This Row],[Base Minima]]+Tabla1_2[[#This Row],[Subsidio de Transporte]]</f>
        <v>1330133.3333333333</v>
      </c>
      <c r="AJ962">
        <f>Tabla1_2[[#This Row],[Pago Neto]]*24</f>
        <v>31923200</v>
      </c>
      <c r="AK962">
        <v>0</v>
      </c>
      <c r="AL962">
        <v>20000</v>
      </c>
      <c r="AM962">
        <v>15</v>
      </c>
    </row>
    <row r="963" spans="1:39" x14ac:dyDescent="0.35">
      <c r="A963" t="s">
        <v>5637</v>
      </c>
      <c r="B963" t="s">
        <v>969</v>
      </c>
      <c r="C963" s="1">
        <v>26400</v>
      </c>
      <c r="D963" t="s">
        <v>2656</v>
      </c>
      <c r="E963" t="s">
        <v>2457</v>
      </c>
      <c r="F963" t="s">
        <v>4637</v>
      </c>
      <c r="G963" t="s">
        <v>3038</v>
      </c>
      <c r="H963" s="1">
        <v>43019.959166666667</v>
      </c>
      <c r="I963" t="s">
        <v>3672</v>
      </c>
      <c r="J963">
        <v>1160000</v>
      </c>
      <c r="K963">
        <v>15</v>
      </c>
      <c r="L963">
        <f>Tabla1_2[[#This Row],[SALARIO]]/30*Tabla1_2[[#This Row],[Dias Liquidados]]</f>
        <v>580000</v>
      </c>
      <c r="M963">
        <f>Tabla1_2[[#This Row],[SALARIO]]/100*14/2</f>
        <v>81200</v>
      </c>
      <c r="N963">
        <v>2</v>
      </c>
      <c r="O963">
        <f>Tabla1_2[[#This Row],[Salario t]]*Tabla1_2[[#This Row],['# de Salarios Minimos]]</f>
        <v>1160000</v>
      </c>
      <c r="P963">
        <f>Tabla1_2[[#This Row],[Salario t]]*12</f>
        <v>6960000</v>
      </c>
      <c r="Q963">
        <v>2</v>
      </c>
      <c r="R963">
        <v>2</v>
      </c>
      <c r="S963">
        <v>50000</v>
      </c>
      <c r="T963">
        <v>250000</v>
      </c>
      <c r="U963">
        <v>5000</v>
      </c>
      <c r="V963">
        <f>Tabla1_2[[#This Row],[SALARIO]]/100*8.4</f>
        <v>97440</v>
      </c>
      <c r="W963">
        <f>Tabla1_2[[#This Row],[Seguridad social]]/2</f>
        <v>48720</v>
      </c>
      <c r="X963">
        <f>Tabla1_2[[#This Row],[Seguridad social]]-Tabla1_2[[#This Row],[salud 4%]]</f>
        <v>48720</v>
      </c>
      <c r="Y963">
        <f>Tabla1_2[[#This Row],[Base Minima]]/30*4</f>
        <v>154666.66666666666</v>
      </c>
      <c r="Z963">
        <f>Tabla1_2[[#This Row],[Fondo de Empleados]]+Tabla1_2[[#This Row],[Seguridad social]]</f>
        <v>252106.66666666666</v>
      </c>
      <c r="AA963">
        <f>Tabla1_2[[#This Row],[SALARIO]]/100*1.4</f>
        <v>16239.999999999998</v>
      </c>
      <c r="AB963">
        <f>Tabla1_2[[#This Row],[Base Minima]]/15*1.5</f>
        <v>116000</v>
      </c>
      <c r="AC963">
        <v>0</v>
      </c>
      <c r="AD963">
        <v>0</v>
      </c>
      <c r="AE963">
        <f>Tabla1_2[[#This Row],[Salario t]]/100*2</f>
        <v>11600</v>
      </c>
      <c r="AF963">
        <f>Tabla1_2[[#This Row],[Censantias]]/100*5</f>
        <v>580</v>
      </c>
      <c r="AG963">
        <f>Tabla1_2[[#This Row],[SALARIO]]/30*2</f>
        <v>77333.333333333328</v>
      </c>
      <c r="AH963">
        <v>0</v>
      </c>
      <c r="AI963">
        <f>Tabla1_2[[#This Row],[Prima]]+Tabla1_2[[#This Row],[Censantias]]+Tabla1_2[[#This Row],[Base Minima]]+Tabla1_2[[#This Row],[Subsidio de Transporte]]</f>
        <v>1330133.3333333333</v>
      </c>
      <c r="AJ963">
        <f>Tabla1_2[[#This Row],[Pago Neto]]*24</f>
        <v>31923200</v>
      </c>
      <c r="AK963">
        <v>0</v>
      </c>
      <c r="AL963">
        <v>20000</v>
      </c>
      <c r="AM963">
        <v>15</v>
      </c>
    </row>
    <row r="964" spans="1:39" x14ac:dyDescent="0.35">
      <c r="A964" t="s">
        <v>5638</v>
      </c>
      <c r="B964" t="s">
        <v>970</v>
      </c>
      <c r="C964" s="1">
        <v>28291</v>
      </c>
      <c r="D964" t="s">
        <v>2657</v>
      </c>
      <c r="E964" t="s">
        <v>2503</v>
      </c>
      <c r="F964" t="s">
        <v>4638</v>
      </c>
      <c r="G964" t="s">
        <v>2967</v>
      </c>
      <c r="H964" s="1">
        <v>39734.125902777778</v>
      </c>
      <c r="I964" t="s">
        <v>3673</v>
      </c>
      <c r="J964">
        <v>1160000</v>
      </c>
      <c r="K964">
        <v>15</v>
      </c>
      <c r="L964">
        <f>Tabla1_2[[#This Row],[SALARIO]]/30*Tabla1_2[[#This Row],[Dias Liquidados]]</f>
        <v>580000</v>
      </c>
      <c r="M964">
        <f>Tabla1_2[[#This Row],[SALARIO]]/100*14/2</f>
        <v>81200</v>
      </c>
      <c r="N964">
        <v>4</v>
      </c>
      <c r="O964">
        <f>Tabla1_2[[#This Row],[Salario t]]*Tabla1_2[[#This Row],['# de Salarios Minimos]]</f>
        <v>2320000</v>
      </c>
      <c r="P964">
        <f>Tabla1_2[[#This Row],[Salario t]]*12</f>
        <v>6960000</v>
      </c>
      <c r="Q964">
        <v>2</v>
      </c>
      <c r="R964">
        <v>2</v>
      </c>
      <c r="S964">
        <v>50000</v>
      </c>
      <c r="T964">
        <v>250000</v>
      </c>
      <c r="U964">
        <v>5000</v>
      </c>
      <c r="V964">
        <f>Tabla1_2[[#This Row],[SALARIO]]/100*8.4</f>
        <v>97440</v>
      </c>
      <c r="W964">
        <f>Tabla1_2[[#This Row],[Seguridad social]]/2</f>
        <v>48720</v>
      </c>
      <c r="X964">
        <f>Tabla1_2[[#This Row],[Seguridad social]]-Tabla1_2[[#This Row],[salud 4%]]</f>
        <v>48720</v>
      </c>
      <c r="Y964">
        <f>Tabla1_2[[#This Row],[Base Minima]]/30*4</f>
        <v>309333.33333333331</v>
      </c>
      <c r="Z964">
        <f>Tabla1_2[[#This Row],[Fondo de Empleados]]+Tabla1_2[[#This Row],[Seguridad social]]</f>
        <v>406773.33333333331</v>
      </c>
      <c r="AA964">
        <f>Tabla1_2[[#This Row],[SALARIO]]/100*1.4</f>
        <v>16239.999999999998</v>
      </c>
      <c r="AB964">
        <f>Tabla1_2[[#This Row],[Base Minima]]/15*1.5</f>
        <v>232000</v>
      </c>
      <c r="AC964">
        <v>0</v>
      </c>
      <c r="AD964">
        <v>0</v>
      </c>
      <c r="AE964">
        <f>Tabla1_2[[#This Row],[Salario t]]/100*2</f>
        <v>11600</v>
      </c>
      <c r="AF964">
        <f>Tabla1_2[[#This Row],[Censantias]]/100*5</f>
        <v>580</v>
      </c>
      <c r="AG964">
        <f>Tabla1_2[[#This Row],[SALARIO]]/30*2</f>
        <v>77333.333333333328</v>
      </c>
      <c r="AH964">
        <v>0</v>
      </c>
      <c r="AI964">
        <f>Tabla1_2[[#This Row],[Prima]]+Tabla1_2[[#This Row],[Censantias]]+Tabla1_2[[#This Row],[Base Minima]]+Tabla1_2[[#This Row],[Subsidio de Transporte]]</f>
        <v>2490133.3333333335</v>
      </c>
      <c r="AJ964">
        <f>Tabla1_2[[#This Row],[Pago Neto]]*24</f>
        <v>59763200</v>
      </c>
      <c r="AK964">
        <v>0</v>
      </c>
      <c r="AL964">
        <v>20000</v>
      </c>
      <c r="AM964">
        <v>15</v>
      </c>
    </row>
    <row r="965" spans="1:39" x14ac:dyDescent="0.35">
      <c r="A965" t="s">
        <v>5639</v>
      </c>
      <c r="B965" t="s">
        <v>971</v>
      </c>
      <c r="C965" s="1">
        <v>26964</v>
      </c>
      <c r="D965" t="s">
        <v>2658</v>
      </c>
      <c r="E965" t="s">
        <v>2353</v>
      </c>
      <c r="F965" t="s">
        <v>4639</v>
      </c>
      <c r="G965" t="s">
        <v>3637</v>
      </c>
      <c r="H965" s="1">
        <v>44101.625185185185</v>
      </c>
      <c r="I965" t="s">
        <v>3674</v>
      </c>
      <c r="J965">
        <v>1160000</v>
      </c>
      <c r="K965">
        <v>15</v>
      </c>
      <c r="L965">
        <f>Tabla1_2[[#This Row],[SALARIO]]/30*Tabla1_2[[#This Row],[Dias Liquidados]]</f>
        <v>580000</v>
      </c>
      <c r="M965">
        <f>Tabla1_2[[#This Row],[SALARIO]]/100*14/2</f>
        <v>81200</v>
      </c>
      <c r="N965">
        <v>4</v>
      </c>
      <c r="O965">
        <f>Tabla1_2[[#This Row],[Salario t]]*Tabla1_2[[#This Row],['# de Salarios Minimos]]</f>
        <v>2320000</v>
      </c>
      <c r="P965">
        <f>Tabla1_2[[#This Row],[Salario t]]*12</f>
        <v>6960000</v>
      </c>
      <c r="Q965">
        <v>2</v>
      </c>
      <c r="R965">
        <v>2</v>
      </c>
      <c r="S965">
        <v>50000</v>
      </c>
      <c r="T965">
        <v>250000</v>
      </c>
      <c r="U965">
        <v>5000</v>
      </c>
      <c r="V965">
        <f>Tabla1_2[[#This Row],[SALARIO]]/100*8.4</f>
        <v>97440</v>
      </c>
      <c r="W965">
        <f>Tabla1_2[[#This Row],[Seguridad social]]/2</f>
        <v>48720</v>
      </c>
      <c r="X965">
        <f>Tabla1_2[[#This Row],[Seguridad social]]-Tabla1_2[[#This Row],[salud 4%]]</f>
        <v>48720</v>
      </c>
      <c r="Y965">
        <f>Tabla1_2[[#This Row],[Base Minima]]/30*4</f>
        <v>309333.33333333331</v>
      </c>
      <c r="Z965">
        <f>Tabla1_2[[#This Row],[Fondo de Empleados]]+Tabla1_2[[#This Row],[Seguridad social]]</f>
        <v>406773.33333333331</v>
      </c>
      <c r="AA965">
        <f>Tabla1_2[[#This Row],[SALARIO]]/100*1.4</f>
        <v>16239.999999999998</v>
      </c>
      <c r="AB965">
        <f>Tabla1_2[[#This Row],[Base Minima]]/15*1.5</f>
        <v>232000</v>
      </c>
      <c r="AC965">
        <v>0</v>
      </c>
      <c r="AD965">
        <v>0</v>
      </c>
      <c r="AE965">
        <f>Tabla1_2[[#This Row],[Salario t]]/100*2</f>
        <v>11600</v>
      </c>
      <c r="AF965">
        <f>Tabla1_2[[#This Row],[Censantias]]/100*5</f>
        <v>580</v>
      </c>
      <c r="AG965">
        <f>Tabla1_2[[#This Row],[SALARIO]]/30*2</f>
        <v>77333.333333333328</v>
      </c>
      <c r="AH965">
        <v>0</v>
      </c>
      <c r="AI965">
        <f>Tabla1_2[[#This Row],[Prima]]+Tabla1_2[[#This Row],[Censantias]]+Tabla1_2[[#This Row],[Base Minima]]+Tabla1_2[[#This Row],[Subsidio de Transporte]]</f>
        <v>2490133.3333333335</v>
      </c>
      <c r="AJ965">
        <f>Tabla1_2[[#This Row],[Pago Neto]]*24</f>
        <v>59763200</v>
      </c>
      <c r="AK965">
        <v>0</v>
      </c>
      <c r="AL965">
        <v>20000</v>
      </c>
      <c r="AM965">
        <v>15</v>
      </c>
    </row>
    <row r="966" spans="1:39" x14ac:dyDescent="0.35">
      <c r="A966" t="s">
        <v>5640</v>
      </c>
      <c r="B966" t="s">
        <v>972</v>
      </c>
      <c r="C966" s="1">
        <v>33879</v>
      </c>
      <c r="D966" t="s">
        <v>2659</v>
      </c>
      <c r="E966" t="s">
        <v>2485</v>
      </c>
      <c r="F966" t="s">
        <v>4640</v>
      </c>
      <c r="G966" t="s">
        <v>3638</v>
      </c>
      <c r="H966" s="1">
        <v>39793.254178240742</v>
      </c>
      <c r="I966" t="s">
        <v>3675</v>
      </c>
      <c r="J966">
        <v>1160000</v>
      </c>
      <c r="K966">
        <v>15</v>
      </c>
      <c r="L966">
        <f>Tabla1_2[[#This Row],[SALARIO]]/30*Tabla1_2[[#This Row],[Dias Liquidados]]</f>
        <v>580000</v>
      </c>
      <c r="M966">
        <f>Tabla1_2[[#This Row],[SALARIO]]/100*14/2</f>
        <v>81200</v>
      </c>
      <c r="N966">
        <v>4</v>
      </c>
      <c r="O966">
        <f>Tabla1_2[[#This Row],[Salario t]]*Tabla1_2[[#This Row],['# de Salarios Minimos]]</f>
        <v>2320000</v>
      </c>
      <c r="P966">
        <f>Tabla1_2[[#This Row],[Salario t]]*12</f>
        <v>6960000</v>
      </c>
      <c r="Q966">
        <v>2</v>
      </c>
      <c r="R966">
        <v>2</v>
      </c>
      <c r="S966">
        <v>50000</v>
      </c>
      <c r="T966">
        <v>250000</v>
      </c>
      <c r="U966">
        <v>5000</v>
      </c>
      <c r="V966">
        <f>Tabla1_2[[#This Row],[SALARIO]]/100*8.4</f>
        <v>97440</v>
      </c>
      <c r="W966">
        <f>Tabla1_2[[#This Row],[Seguridad social]]/2</f>
        <v>48720</v>
      </c>
      <c r="X966">
        <f>Tabla1_2[[#This Row],[Seguridad social]]-Tabla1_2[[#This Row],[salud 4%]]</f>
        <v>48720</v>
      </c>
      <c r="Y966">
        <f>Tabla1_2[[#This Row],[Base Minima]]/30*4</f>
        <v>309333.33333333331</v>
      </c>
      <c r="Z966">
        <f>Tabla1_2[[#This Row],[Fondo de Empleados]]+Tabla1_2[[#This Row],[Seguridad social]]</f>
        <v>406773.33333333331</v>
      </c>
      <c r="AA966">
        <f>Tabla1_2[[#This Row],[SALARIO]]/100*1.4</f>
        <v>16239.999999999998</v>
      </c>
      <c r="AB966">
        <f>Tabla1_2[[#This Row],[Base Minima]]/15*1.5</f>
        <v>232000</v>
      </c>
      <c r="AC966">
        <v>0</v>
      </c>
      <c r="AD966">
        <v>0</v>
      </c>
      <c r="AE966">
        <f>Tabla1_2[[#This Row],[Salario t]]/100*2</f>
        <v>11600</v>
      </c>
      <c r="AF966">
        <f>Tabla1_2[[#This Row],[Censantias]]/100*5</f>
        <v>580</v>
      </c>
      <c r="AG966">
        <f>Tabla1_2[[#This Row],[SALARIO]]/30*2</f>
        <v>77333.333333333328</v>
      </c>
      <c r="AH966">
        <v>0</v>
      </c>
      <c r="AI966">
        <f>Tabla1_2[[#This Row],[Prima]]+Tabla1_2[[#This Row],[Censantias]]+Tabla1_2[[#This Row],[Base Minima]]+Tabla1_2[[#This Row],[Subsidio de Transporte]]</f>
        <v>2490133.3333333335</v>
      </c>
      <c r="AJ966">
        <f>Tabla1_2[[#This Row],[Pago Neto]]*24</f>
        <v>59763200</v>
      </c>
      <c r="AK966">
        <v>0</v>
      </c>
      <c r="AL966">
        <v>20000</v>
      </c>
      <c r="AM966">
        <v>15</v>
      </c>
    </row>
    <row r="967" spans="1:39" x14ac:dyDescent="0.35">
      <c r="A967" t="s">
        <v>5641</v>
      </c>
      <c r="B967" t="s">
        <v>973</v>
      </c>
      <c r="C967" s="1">
        <v>34297</v>
      </c>
      <c r="D967" t="s">
        <v>2660</v>
      </c>
      <c r="E967" t="s">
        <v>2533</v>
      </c>
      <c r="F967" t="s">
        <v>4641</v>
      </c>
      <c r="G967" t="s">
        <v>3639</v>
      </c>
      <c r="H967" s="1">
        <v>43197.688738425924</v>
      </c>
      <c r="I967" t="s">
        <v>3675</v>
      </c>
      <c r="J967">
        <v>1160000</v>
      </c>
      <c r="K967">
        <v>15</v>
      </c>
      <c r="L967">
        <f>Tabla1_2[[#This Row],[SALARIO]]/30*Tabla1_2[[#This Row],[Dias Liquidados]]</f>
        <v>580000</v>
      </c>
      <c r="M967">
        <f>Tabla1_2[[#This Row],[SALARIO]]/100*14/2</f>
        <v>81200</v>
      </c>
      <c r="N967">
        <v>5</v>
      </c>
      <c r="O967">
        <f>Tabla1_2[[#This Row],[Salario t]]*Tabla1_2[[#This Row],['# de Salarios Minimos]]</f>
        <v>2900000</v>
      </c>
      <c r="P967">
        <f>Tabla1_2[[#This Row],[Salario t]]*12</f>
        <v>6960000</v>
      </c>
      <c r="Q967">
        <v>2</v>
      </c>
      <c r="R967">
        <v>2</v>
      </c>
      <c r="S967">
        <v>50000</v>
      </c>
      <c r="T967">
        <v>250000</v>
      </c>
      <c r="U967">
        <v>5000</v>
      </c>
      <c r="V967">
        <f>Tabla1_2[[#This Row],[SALARIO]]/100*8.4</f>
        <v>97440</v>
      </c>
      <c r="W967">
        <f>Tabla1_2[[#This Row],[Seguridad social]]/2</f>
        <v>48720</v>
      </c>
      <c r="X967">
        <f>Tabla1_2[[#This Row],[Seguridad social]]-Tabla1_2[[#This Row],[salud 4%]]</f>
        <v>48720</v>
      </c>
      <c r="Y967">
        <f>Tabla1_2[[#This Row],[Base Minima]]/30*4</f>
        <v>386666.66666666669</v>
      </c>
      <c r="Z967">
        <f>Tabla1_2[[#This Row],[Fondo de Empleados]]+Tabla1_2[[#This Row],[Seguridad social]]</f>
        <v>484106.66666666669</v>
      </c>
      <c r="AA967">
        <f>Tabla1_2[[#This Row],[SALARIO]]/100*1.4</f>
        <v>16239.999999999998</v>
      </c>
      <c r="AB967">
        <f>Tabla1_2[[#This Row],[Base Minima]]/15*1.5</f>
        <v>290000</v>
      </c>
      <c r="AC967">
        <v>0</v>
      </c>
      <c r="AD967">
        <v>0</v>
      </c>
      <c r="AE967">
        <f>Tabla1_2[[#This Row],[Salario t]]/100*2</f>
        <v>11600</v>
      </c>
      <c r="AF967">
        <f>Tabla1_2[[#This Row],[Censantias]]/100*5</f>
        <v>580</v>
      </c>
      <c r="AG967">
        <f>Tabla1_2[[#This Row],[SALARIO]]/30*2</f>
        <v>77333.333333333328</v>
      </c>
      <c r="AH967">
        <v>0</v>
      </c>
      <c r="AI967">
        <f>Tabla1_2[[#This Row],[Prima]]+Tabla1_2[[#This Row],[Censantias]]+Tabla1_2[[#This Row],[Base Minima]]+Tabla1_2[[#This Row],[Subsidio de Transporte]]</f>
        <v>3070133.3333333335</v>
      </c>
      <c r="AJ967">
        <f>Tabla1_2[[#This Row],[Pago Neto]]*24</f>
        <v>73683200</v>
      </c>
      <c r="AK967">
        <v>0</v>
      </c>
      <c r="AL967">
        <v>20000</v>
      </c>
      <c r="AM967">
        <v>15</v>
      </c>
    </row>
    <row r="968" spans="1:39" x14ac:dyDescent="0.35">
      <c r="A968" t="s">
        <v>5642</v>
      </c>
      <c r="B968" t="s">
        <v>974</v>
      </c>
      <c r="C968" s="1">
        <v>27480</v>
      </c>
      <c r="D968" t="s">
        <v>2661</v>
      </c>
      <c r="E968" t="s">
        <v>2559</v>
      </c>
      <c r="F968" t="s">
        <v>4642</v>
      </c>
      <c r="G968" t="s">
        <v>3640</v>
      </c>
      <c r="H968" s="1">
        <v>41428.2575462963</v>
      </c>
      <c r="I968" t="s">
        <v>3673</v>
      </c>
      <c r="J968">
        <v>1160000</v>
      </c>
      <c r="K968">
        <v>15</v>
      </c>
      <c r="L968">
        <f>Tabla1_2[[#This Row],[SALARIO]]/30*Tabla1_2[[#This Row],[Dias Liquidados]]</f>
        <v>580000</v>
      </c>
      <c r="M968">
        <f>Tabla1_2[[#This Row],[SALARIO]]/100*14/2</f>
        <v>81200</v>
      </c>
      <c r="N968">
        <v>5</v>
      </c>
      <c r="O968">
        <f>Tabla1_2[[#This Row],[Salario t]]*Tabla1_2[[#This Row],['# de Salarios Minimos]]</f>
        <v>2900000</v>
      </c>
      <c r="P968">
        <f>Tabla1_2[[#This Row],[Salario t]]*12</f>
        <v>6960000</v>
      </c>
      <c r="Q968">
        <v>2</v>
      </c>
      <c r="R968">
        <v>2</v>
      </c>
      <c r="S968">
        <v>50000</v>
      </c>
      <c r="T968">
        <v>250000</v>
      </c>
      <c r="U968">
        <v>5000</v>
      </c>
      <c r="V968">
        <f>Tabla1_2[[#This Row],[SALARIO]]/100*8.4</f>
        <v>97440</v>
      </c>
      <c r="W968">
        <f>Tabla1_2[[#This Row],[Seguridad social]]/2</f>
        <v>48720</v>
      </c>
      <c r="X968">
        <f>Tabla1_2[[#This Row],[Seguridad social]]-Tabla1_2[[#This Row],[salud 4%]]</f>
        <v>48720</v>
      </c>
      <c r="Y968">
        <f>Tabla1_2[[#This Row],[Base Minima]]/30*4</f>
        <v>386666.66666666669</v>
      </c>
      <c r="Z968">
        <f>Tabla1_2[[#This Row],[Fondo de Empleados]]+Tabla1_2[[#This Row],[Seguridad social]]</f>
        <v>484106.66666666669</v>
      </c>
      <c r="AA968">
        <f>Tabla1_2[[#This Row],[SALARIO]]/100*1.4</f>
        <v>16239.999999999998</v>
      </c>
      <c r="AB968">
        <f>Tabla1_2[[#This Row],[Base Minima]]/15*1.5</f>
        <v>290000</v>
      </c>
      <c r="AC968">
        <v>0</v>
      </c>
      <c r="AD968">
        <v>0</v>
      </c>
      <c r="AE968">
        <f>Tabla1_2[[#This Row],[Salario t]]/100*2</f>
        <v>11600</v>
      </c>
      <c r="AF968">
        <f>Tabla1_2[[#This Row],[Censantias]]/100*5</f>
        <v>580</v>
      </c>
      <c r="AG968">
        <f>Tabla1_2[[#This Row],[SALARIO]]/30*2</f>
        <v>77333.333333333328</v>
      </c>
      <c r="AH968">
        <v>0</v>
      </c>
      <c r="AI968">
        <f>Tabla1_2[[#This Row],[Prima]]+Tabla1_2[[#This Row],[Censantias]]+Tabla1_2[[#This Row],[Base Minima]]+Tabla1_2[[#This Row],[Subsidio de Transporte]]</f>
        <v>3070133.3333333335</v>
      </c>
      <c r="AJ968">
        <f>Tabla1_2[[#This Row],[Pago Neto]]*24</f>
        <v>73683200</v>
      </c>
      <c r="AK968">
        <v>0</v>
      </c>
      <c r="AL968">
        <v>20000</v>
      </c>
      <c r="AM968">
        <v>15</v>
      </c>
    </row>
    <row r="969" spans="1:39" x14ac:dyDescent="0.35">
      <c r="A969" t="s">
        <v>5643</v>
      </c>
      <c r="B969" t="s">
        <v>975</v>
      </c>
      <c r="C969" s="1">
        <v>31242</v>
      </c>
      <c r="D969" t="s">
        <v>2662</v>
      </c>
      <c r="E969" t="s">
        <v>2465</v>
      </c>
      <c r="F969" t="s">
        <v>4643</v>
      </c>
      <c r="G969" t="s">
        <v>3641</v>
      </c>
      <c r="H969" s="1">
        <v>38760.209363425929</v>
      </c>
      <c r="I969" t="s">
        <v>3674</v>
      </c>
      <c r="J969">
        <v>1160000</v>
      </c>
      <c r="K969">
        <v>15</v>
      </c>
      <c r="L969">
        <f>Tabla1_2[[#This Row],[SALARIO]]/30*Tabla1_2[[#This Row],[Dias Liquidados]]</f>
        <v>580000</v>
      </c>
      <c r="M969">
        <f>Tabla1_2[[#This Row],[SALARIO]]/100*14/2</f>
        <v>81200</v>
      </c>
      <c r="N969">
        <v>6</v>
      </c>
      <c r="O969">
        <f>Tabla1_2[[#This Row],[Salario t]]*Tabla1_2[[#This Row],['# de Salarios Minimos]]</f>
        <v>3480000</v>
      </c>
      <c r="P969">
        <f>Tabla1_2[[#This Row],[Salario t]]*12</f>
        <v>6960000</v>
      </c>
      <c r="Q969">
        <v>2</v>
      </c>
      <c r="R969">
        <v>2</v>
      </c>
      <c r="S969">
        <v>50000</v>
      </c>
      <c r="T969">
        <v>250000</v>
      </c>
      <c r="U969">
        <v>5000</v>
      </c>
      <c r="V969">
        <f>Tabla1_2[[#This Row],[SALARIO]]/100*8.4</f>
        <v>97440</v>
      </c>
      <c r="W969">
        <f>Tabla1_2[[#This Row],[Seguridad social]]/2</f>
        <v>48720</v>
      </c>
      <c r="X969">
        <f>Tabla1_2[[#This Row],[Seguridad social]]-Tabla1_2[[#This Row],[salud 4%]]</f>
        <v>48720</v>
      </c>
      <c r="Y969">
        <f>Tabla1_2[[#This Row],[Base Minima]]/30*4</f>
        <v>464000</v>
      </c>
      <c r="Z969">
        <f>Tabla1_2[[#This Row],[Fondo de Empleados]]+Tabla1_2[[#This Row],[Seguridad social]]</f>
        <v>561440</v>
      </c>
      <c r="AA969">
        <f>Tabla1_2[[#This Row],[SALARIO]]/100*1.4</f>
        <v>16239.999999999998</v>
      </c>
      <c r="AB969">
        <f>Tabla1_2[[#This Row],[Base Minima]]/15*1.5</f>
        <v>348000</v>
      </c>
      <c r="AC969">
        <v>0</v>
      </c>
      <c r="AD969">
        <v>0</v>
      </c>
      <c r="AE969">
        <f>Tabla1_2[[#This Row],[Salario t]]/100*2</f>
        <v>11600</v>
      </c>
      <c r="AF969">
        <f>Tabla1_2[[#This Row],[Censantias]]/100*5</f>
        <v>580</v>
      </c>
      <c r="AG969">
        <f>Tabla1_2[[#This Row],[SALARIO]]/30*2</f>
        <v>77333.333333333328</v>
      </c>
      <c r="AH969">
        <v>0</v>
      </c>
      <c r="AI969">
        <f>Tabla1_2[[#This Row],[Prima]]+Tabla1_2[[#This Row],[Censantias]]+Tabla1_2[[#This Row],[Base Minima]]+Tabla1_2[[#This Row],[Subsidio de Transporte]]</f>
        <v>3650133.3333333335</v>
      </c>
      <c r="AJ969">
        <f>Tabla1_2[[#This Row],[Pago Neto]]*24</f>
        <v>87603200</v>
      </c>
      <c r="AK969">
        <v>0</v>
      </c>
      <c r="AL969">
        <v>20000</v>
      </c>
      <c r="AM969">
        <v>15</v>
      </c>
    </row>
    <row r="970" spans="1:39" x14ac:dyDescent="0.35">
      <c r="A970" t="s">
        <v>5644</v>
      </c>
      <c r="B970" t="s">
        <v>976</v>
      </c>
      <c r="C970" s="1">
        <v>34813</v>
      </c>
      <c r="D970" t="s">
        <v>2663</v>
      </c>
      <c r="E970" t="s">
        <v>2345</v>
      </c>
      <c r="F970" t="s">
        <v>4644</v>
      </c>
      <c r="G970" t="s">
        <v>3642</v>
      </c>
      <c r="H970" s="1">
        <v>41483.625648148147</v>
      </c>
      <c r="I970" t="s">
        <v>3671</v>
      </c>
      <c r="J970">
        <v>1160000</v>
      </c>
      <c r="K970">
        <v>15</v>
      </c>
      <c r="L970">
        <f>Tabla1_2[[#This Row],[SALARIO]]/30*Tabla1_2[[#This Row],[Dias Liquidados]]</f>
        <v>580000</v>
      </c>
      <c r="M970">
        <f>Tabla1_2[[#This Row],[SALARIO]]/100*14/2</f>
        <v>81200</v>
      </c>
      <c r="N970">
        <v>6</v>
      </c>
      <c r="O970">
        <f>Tabla1_2[[#This Row],[Salario t]]*Tabla1_2[[#This Row],['# de Salarios Minimos]]</f>
        <v>3480000</v>
      </c>
      <c r="P970">
        <f>Tabla1_2[[#This Row],[Salario t]]*12</f>
        <v>6960000</v>
      </c>
      <c r="Q970">
        <v>2</v>
      </c>
      <c r="R970">
        <v>2</v>
      </c>
      <c r="S970">
        <v>50000</v>
      </c>
      <c r="T970">
        <v>250000</v>
      </c>
      <c r="U970">
        <v>5000</v>
      </c>
      <c r="V970">
        <f>Tabla1_2[[#This Row],[SALARIO]]/100*8.4</f>
        <v>97440</v>
      </c>
      <c r="W970">
        <f>Tabla1_2[[#This Row],[Seguridad social]]/2</f>
        <v>48720</v>
      </c>
      <c r="X970">
        <f>Tabla1_2[[#This Row],[Seguridad social]]-Tabla1_2[[#This Row],[salud 4%]]</f>
        <v>48720</v>
      </c>
      <c r="Y970">
        <f>Tabla1_2[[#This Row],[Base Minima]]/30*4</f>
        <v>464000</v>
      </c>
      <c r="Z970">
        <f>Tabla1_2[[#This Row],[Fondo de Empleados]]+Tabla1_2[[#This Row],[Seguridad social]]</f>
        <v>561440</v>
      </c>
      <c r="AA970">
        <f>Tabla1_2[[#This Row],[SALARIO]]/100*1.4</f>
        <v>16239.999999999998</v>
      </c>
      <c r="AB970">
        <f>Tabla1_2[[#This Row],[Base Minima]]/15*1.5</f>
        <v>348000</v>
      </c>
      <c r="AC970">
        <v>0</v>
      </c>
      <c r="AD970">
        <v>0</v>
      </c>
      <c r="AE970">
        <f>Tabla1_2[[#This Row],[Salario t]]/100*2</f>
        <v>11600</v>
      </c>
      <c r="AF970">
        <f>Tabla1_2[[#This Row],[Censantias]]/100*5</f>
        <v>580</v>
      </c>
      <c r="AG970">
        <f>Tabla1_2[[#This Row],[SALARIO]]/30*2</f>
        <v>77333.333333333328</v>
      </c>
      <c r="AH970">
        <v>0</v>
      </c>
      <c r="AI970">
        <f>Tabla1_2[[#This Row],[Prima]]+Tabla1_2[[#This Row],[Censantias]]+Tabla1_2[[#This Row],[Base Minima]]+Tabla1_2[[#This Row],[Subsidio de Transporte]]</f>
        <v>3650133.3333333335</v>
      </c>
      <c r="AJ970">
        <f>Tabla1_2[[#This Row],[Pago Neto]]*24</f>
        <v>87603200</v>
      </c>
      <c r="AK970">
        <v>0</v>
      </c>
      <c r="AL970">
        <v>20000</v>
      </c>
      <c r="AM970">
        <v>15</v>
      </c>
    </row>
    <row r="971" spans="1:39" x14ac:dyDescent="0.35">
      <c r="A971" t="s">
        <v>5645</v>
      </c>
      <c r="B971" t="s">
        <v>977</v>
      </c>
      <c r="C971" s="1">
        <v>28194</v>
      </c>
      <c r="D971" t="s">
        <v>2664</v>
      </c>
      <c r="E971" t="s">
        <v>2493</v>
      </c>
      <c r="F971" t="s">
        <v>4645</v>
      </c>
      <c r="G971" t="s">
        <v>3643</v>
      </c>
      <c r="H971" s="1">
        <v>38501.865891203706</v>
      </c>
      <c r="I971" t="s">
        <v>3672</v>
      </c>
      <c r="J971">
        <v>1160000</v>
      </c>
      <c r="K971">
        <v>15</v>
      </c>
      <c r="L971">
        <f>Tabla1_2[[#This Row],[SALARIO]]/30*Tabla1_2[[#This Row],[Dias Liquidados]]</f>
        <v>580000</v>
      </c>
      <c r="M971">
        <f>Tabla1_2[[#This Row],[SALARIO]]/100*14/2</f>
        <v>81200</v>
      </c>
      <c r="N971">
        <v>1</v>
      </c>
      <c r="O971">
        <f>Tabla1_2[[#This Row],[Salario t]]*Tabla1_2[[#This Row],['# de Salarios Minimos]]</f>
        <v>580000</v>
      </c>
      <c r="P971">
        <f>Tabla1_2[[#This Row],[Salario t]]*12</f>
        <v>6960000</v>
      </c>
      <c r="Q971">
        <v>2</v>
      </c>
      <c r="R971">
        <v>2</v>
      </c>
      <c r="S971">
        <v>50000</v>
      </c>
      <c r="T971">
        <v>250000</v>
      </c>
      <c r="U971">
        <v>5000</v>
      </c>
      <c r="V971">
        <f>Tabla1_2[[#This Row],[SALARIO]]/100*8.4</f>
        <v>97440</v>
      </c>
      <c r="W971">
        <f>Tabla1_2[[#This Row],[Seguridad social]]/2</f>
        <v>48720</v>
      </c>
      <c r="X971">
        <f>Tabla1_2[[#This Row],[Seguridad social]]-Tabla1_2[[#This Row],[salud 4%]]</f>
        <v>48720</v>
      </c>
      <c r="Y971">
        <f>Tabla1_2[[#This Row],[Base Minima]]/30*4</f>
        <v>77333.333333333328</v>
      </c>
      <c r="Z971">
        <f>Tabla1_2[[#This Row],[Fondo de Empleados]]+Tabla1_2[[#This Row],[Seguridad social]]</f>
        <v>174773.33333333331</v>
      </c>
      <c r="AA971">
        <f>Tabla1_2[[#This Row],[SALARIO]]/100*1.4</f>
        <v>16239.999999999998</v>
      </c>
      <c r="AB971">
        <f>Tabla1_2[[#This Row],[Base Minima]]/15*1.5</f>
        <v>58000</v>
      </c>
      <c r="AC971">
        <v>0</v>
      </c>
      <c r="AD971">
        <v>0</v>
      </c>
      <c r="AE971">
        <f>Tabla1_2[[#This Row],[Salario t]]/100*2</f>
        <v>11600</v>
      </c>
      <c r="AF971">
        <f>Tabla1_2[[#This Row],[Censantias]]/100*5</f>
        <v>580</v>
      </c>
      <c r="AG971">
        <f>Tabla1_2[[#This Row],[SALARIO]]/30*2</f>
        <v>77333.333333333328</v>
      </c>
      <c r="AH971">
        <v>0</v>
      </c>
      <c r="AI971">
        <f>Tabla1_2[[#This Row],[Prima]]+Tabla1_2[[#This Row],[Censantias]]+Tabla1_2[[#This Row],[Base Minima]]+Tabla1_2[[#This Row],[Subsidio de Transporte]]</f>
        <v>750133.33333333337</v>
      </c>
      <c r="AJ971">
        <f>Tabla1_2[[#This Row],[Pago Neto]]*24</f>
        <v>18003200</v>
      </c>
      <c r="AK971">
        <v>0</v>
      </c>
      <c r="AL971">
        <v>20000</v>
      </c>
      <c r="AM971">
        <v>15</v>
      </c>
    </row>
    <row r="972" spans="1:39" x14ac:dyDescent="0.35">
      <c r="A972" t="s">
        <v>5646</v>
      </c>
      <c r="B972" t="s">
        <v>978</v>
      </c>
      <c r="C972" s="1">
        <v>27488</v>
      </c>
      <c r="D972" t="s">
        <v>2665</v>
      </c>
      <c r="E972" t="s">
        <v>2487</v>
      </c>
      <c r="F972" t="s">
        <v>4646</v>
      </c>
      <c r="G972" t="s">
        <v>3644</v>
      </c>
      <c r="H972" s="1">
        <v>43338.960613425923</v>
      </c>
      <c r="I972" t="s">
        <v>3672</v>
      </c>
      <c r="J972">
        <v>1160000</v>
      </c>
      <c r="K972">
        <v>15</v>
      </c>
      <c r="L972">
        <f>Tabla1_2[[#This Row],[SALARIO]]/30*Tabla1_2[[#This Row],[Dias Liquidados]]</f>
        <v>580000</v>
      </c>
      <c r="M972">
        <f>Tabla1_2[[#This Row],[SALARIO]]/100*14/2</f>
        <v>81200</v>
      </c>
      <c r="N972">
        <v>1</v>
      </c>
      <c r="O972">
        <f>Tabla1_2[[#This Row],[Salario t]]*Tabla1_2[[#This Row],['# de Salarios Minimos]]</f>
        <v>580000</v>
      </c>
      <c r="P972">
        <f>Tabla1_2[[#This Row],[Salario t]]*12</f>
        <v>6960000</v>
      </c>
      <c r="Q972">
        <v>2</v>
      </c>
      <c r="R972">
        <v>2</v>
      </c>
      <c r="S972">
        <v>50000</v>
      </c>
      <c r="T972">
        <v>250000</v>
      </c>
      <c r="U972">
        <v>5000</v>
      </c>
      <c r="V972">
        <f>Tabla1_2[[#This Row],[SALARIO]]/100*8.4</f>
        <v>97440</v>
      </c>
      <c r="W972">
        <f>Tabla1_2[[#This Row],[Seguridad social]]/2</f>
        <v>48720</v>
      </c>
      <c r="X972">
        <f>Tabla1_2[[#This Row],[Seguridad social]]-Tabla1_2[[#This Row],[salud 4%]]</f>
        <v>48720</v>
      </c>
      <c r="Y972">
        <f>Tabla1_2[[#This Row],[Base Minima]]/30*4</f>
        <v>77333.333333333328</v>
      </c>
      <c r="Z972">
        <f>Tabla1_2[[#This Row],[Fondo de Empleados]]+Tabla1_2[[#This Row],[Seguridad social]]</f>
        <v>174773.33333333331</v>
      </c>
      <c r="AA972">
        <f>Tabla1_2[[#This Row],[SALARIO]]/100*1.4</f>
        <v>16239.999999999998</v>
      </c>
      <c r="AB972">
        <f>Tabla1_2[[#This Row],[Base Minima]]/15*1.5</f>
        <v>58000</v>
      </c>
      <c r="AC972">
        <v>0</v>
      </c>
      <c r="AD972">
        <v>0</v>
      </c>
      <c r="AE972">
        <f>Tabla1_2[[#This Row],[Salario t]]/100*2</f>
        <v>11600</v>
      </c>
      <c r="AF972">
        <f>Tabla1_2[[#This Row],[Censantias]]/100*5</f>
        <v>580</v>
      </c>
      <c r="AG972">
        <f>Tabla1_2[[#This Row],[SALARIO]]/30*2</f>
        <v>77333.333333333328</v>
      </c>
      <c r="AH972">
        <v>0</v>
      </c>
      <c r="AI972">
        <f>Tabla1_2[[#This Row],[Prima]]+Tabla1_2[[#This Row],[Censantias]]+Tabla1_2[[#This Row],[Base Minima]]+Tabla1_2[[#This Row],[Subsidio de Transporte]]</f>
        <v>750133.33333333337</v>
      </c>
      <c r="AJ972">
        <f>Tabla1_2[[#This Row],[Pago Neto]]*24</f>
        <v>18003200</v>
      </c>
      <c r="AK972">
        <v>0</v>
      </c>
      <c r="AL972">
        <v>20000</v>
      </c>
      <c r="AM972">
        <v>15</v>
      </c>
    </row>
    <row r="973" spans="1:39" x14ac:dyDescent="0.35">
      <c r="A973" t="s">
        <v>5647</v>
      </c>
      <c r="B973" t="s">
        <v>979</v>
      </c>
      <c r="C973" s="1">
        <v>28675</v>
      </c>
      <c r="D973" t="s">
        <v>2666</v>
      </c>
      <c r="E973" t="s">
        <v>2365</v>
      </c>
      <c r="F973" t="s">
        <v>4647</v>
      </c>
      <c r="G973" t="s">
        <v>3645</v>
      </c>
      <c r="H973" s="1">
        <v>39912.123726851853</v>
      </c>
      <c r="I973" t="s">
        <v>3672</v>
      </c>
      <c r="J973">
        <v>1160000</v>
      </c>
      <c r="K973">
        <v>15</v>
      </c>
      <c r="L973">
        <f>Tabla1_2[[#This Row],[SALARIO]]/30*Tabla1_2[[#This Row],[Dias Liquidados]]</f>
        <v>580000</v>
      </c>
      <c r="M973">
        <f>Tabla1_2[[#This Row],[SALARIO]]/100*14/2</f>
        <v>81200</v>
      </c>
      <c r="N973">
        <v>1</v>
      </c>
      <c r="O973">
        <f>Tabla1_2[[#This Row],[Salario t]]*Tabla1_2[[#This Row],['# de Salarios Minimos]]</f>
        <v>580000</v>
      </c>
      <c r="P973">
        <f>Tabla1_2[[#This Row],[Salario t]]*12</f>
        <v>6960000</v>
      </c>
      <c r="Q973">
        <v>2</v>
      </c>
      <c r="R973">
        <v>2</v>
      </c>
      <c r="S973">
        <v>50000</v>
      </c>
      <c r="T973">
        <v>250000</v>
      </c>
      <c r="U973">
        <v>5000</v>
      </c>
      <c r="V973">
        <f>Tabla1_2[[#This Row],[SALARIO]]/100*8.4</f>
        <v>97440</v>
      </c>
      <c r="W973">
        <f>Tabla1_2[[#This Row],[Seguridad social]]/2</f>
        <v>48720</v>
      </c>
      <c r="X973">
        <f>Tabla1_2[[#This Row],[Seguridad social]]-Tabla1_2[[#This Row],[salud 4%]]</f>
        <v>48720</v>
      </c>
      <c r="Y973">
        <f>Tabla1_2[[#This Row],[Base Minima]]/30*4</f>
        <v>77333.333333333328</v>
      </c>
      <c r="Z973">
        <f>Tabla1_2[[#This Row],[Fondo de Empleados]]+Tabla1_2[[#This Row],[Seguridad social]]</f>
        <v>174773.33333333331</v>
      </c>
      <c r="AA973">
        <f>Tabla1_2[[#This Row],[SALARIO]]/100*1.4</f>
        <v>16239.999999999998</v>
      </c>
      <c r="AB973">
        <f>Tabla1_2[[#This Row],[Base Minima]]/15*1.5</f>
        <v>58000</v>
      </c>
      <c r="AC973">
        <v>0</v>
      </c>
      <c r="AD973">
        <v>0</v>
      </c>
      <c r="AE973">
        <f>Tabla1_2[[#This Row],[Salario t]]/100*2</f>
        <v>11600</v>
      </c>
      <c r="AF973">
        <f>Tabla1_2[[#This Row],[Censantias]]/100*5</f>
        <v>580</v>
      </c>
      <c r="AG973">
        <f>Tabla1_2[[#This Row],[SALARIO]]/30*2</f>
        <v>77333.333333333328</v>
      </c>
      <c r="AH973">
        <v>0</v>
      </c>
      <c r="AI973">
        <f>Tabla1_2[[#This Row],[Prima]]+Tabla1_2[[#This Row],[Censantias]]+Tabla1_2[[#This Row],[Base Minima]]+Tabla1_2[[#This Row],[Subsidio de Transporte]]</f>
        <v>750133.33333333337</v>
      </c>
      <c r="AJ973">
        <f>Tabla1_2[[#This Row],[Pago Neto]]*24</f>
        <v>18003200</v>
      </c>
      <c r="AK973">
        <v>0</v>
      </c>
      <c r="AL973">
        <v>20000</v>
      </c>
      <c r="AM973">
        <v>15</v>
      </c>
    </row>
    <row r="974" spans="1:39" x14ac:dyDescent="0.35">
      <c r="A974" t="s">
        <v>5648</v>
      </c>
      <c r="B974" t="s">
        <v>980</v>
      </c>
      <c r="C974" s="1">
        <v>29360</v>
      </c>
      <c r="D974" t="s">
        <v>2667</v>
      </c>
      <c r="E974" t="s">
        <v>2337</v>
      </c>
      <c r="F974" t="s">
        <v>4648</v>
      </c>
      <c r="G974" t="s">
        <v>3646</v>
      </c>
      <c r="H974" s="1">
        <v>43294.032442129632</v>
      </c>
      <c r="I974" t="s">
        <v>3674</v>
      </c>
      <c r="J974">
        <v>1160000</v>
      </c>
      <c r="K974">
        <v>15</v>
      </c>
      <c r="L974">
        <f>Tabla1_2[[#This Row],[SALARIO]]/30*Tabla1_2[[#This Row],[Dias Liquidados]]</f>
        <v>580000</v>
      </c>
      <c r="M974">
        <f>Tabla1_2[[#This Row],[SALARIO]]/100*14/2</f>
        <v>81200</v>
      </c>
      <c r="N974">
        <v>1</v>
      </c>
      <c r="O974">
        <f>Tabla1_2[[#This Row],[Salario t]]*Tabla1_2[[#This Row],['# de Salarios Minimos]]</f>
        <v>580000</v>
      </c>
      <c r="P974">
        <f>Tabla1_2[[#This Row],[Salario t]]*12</f>
        <v>6960000</v>
      </c>
      <c r="Q974">
        <v>2</v>
      </c>
      <c r="R974">
        <v>2</v>
      </c>
      <c r="S974">
        <v>50000</v>
      </c>
      <c r="T974">
        <v>250000</v>
      </c>
      <c r="U974">
        <v>5000</v>
      </c>
      <c r="V974">
        <f>Tabla1_2[[#This Row],[SALARIO]]/100*8.4</f>
        <v>97440</v>
      </c>
      <c r="W974">
        <f>Tabla1_2[[#This Row],[Seguridad social]]/2</f>
        <v>48720</v>
      </c>
      <c r="X974">
        <f>Tabla1_2[[#This Row],[Seguridad social]]-Tabla1_2[[#This Row],[salud 4%]]</f>
        <v>48720</v>
      </c>
      <c r="Y974">
        <f>Tabla1_2[[#This Row],[Base Minima]]/30*4</f>
        <v>77333.333333333328</v>
      </c>
      <c r="Z974">
        <f>Tabla1_2[[#This Row],[Fondo de Empleados]]+Tabla1_2[[#This Row],[Seguridad social]]</f>
        <v>174773.33333333331</v>
      </c>
      <c r="AA974">
        <f>Tabla1_2[[#This Row],[SALARIO]]/100*1.4</f>
        <v>16239.999999999998</v>
      </c>
      <c r="AB974">
        <f>Tabla1_2[[#This Row],[Base Minima]]/15*1.5</f>
        <v>58000</v>
      </c>
      <c r="AC974">
        <v>0</v>
      </c>
      <c r="AD974">
        <v>0</v>
      </c>
      <c r="AE974">
        <f>Tabla1_2[[#This Row],[Salario t]]/100*2</f>
        <v>11600</v>
      </c>
      <c r="AF974">
        <f>Tabla1_2[[#This Row],[Censantias]]/100*5</f>
        <v>580</v>
      </c>
      <c r="AG974">
        <f>Tabla1_2[[#This Row],[SALARIO]]/30*2</f>
        <v>77333.333333333328</v>
      </c>
      <c r="AH974">
        <v>0</v>
      </c>
      <c r="AI974">
        <f>Tabla1_2[[#This Row],[Prima]]+Tabla1_2[[#This Row],[Censantias]]+Tabla1_2[[#This Row],[Base Minima]]+Tabla1_2[[#This Row],[Subsidio de Transporte]]</f>
        <v>750133.33333333337</v>
      </c>
      <c r="AJ974">
        <f>Tabla1_2[[#This Row],[Pago Neto]]*24</f>
        <v>18003200</v>
      </c>
      <c r="AK974">
        <v>0</v>
      </c>
      <c r="AL974">
        <v>20000</v>
      </c>
      <c r="AM974">
        <v>15</v>
      </c>
    </row>
    <row r="975" spans="1:39" x14ac:dyDescent="0.35">
      <c r="A975" t="s">
        <v>5649</v>
      </c>
      <c r="B975" t="s">
        <v>981</v>
      </c>
      <c r="C975" s="1">
        <v>25881</v>
      </c>
      <c r="D975" t="s">
        <v>2668</v>
      </c>
      <c r="E975" t="s">
        <v>2515</v>
      </c>
      <c r="F975" t="s">
        <v>4649</v>
      </c>
      <c r="G975" t="s">
        <v>3647</v>
      </c>
      <c r="H975" s="1">
        <v>42425.609131944446</v>
      </c>
      <c r="I975" t="s">
        <v>3672</v>
      </c>
      <c r="J975">
        <v>1160000</v>
      </c>
      <c r="K975">
        <v>15</v>
      </c>
      <c r="L975">
        <f>Tabla1_2[[#This Row],[SALARIO]]/30*Tabla1_2[[#This Row],[Dias Liquidados]]</f>
        <v>580000</v>
      </c>
      <c r="M975">
        <f>Tabla1_2[[#This Row],[SALARIO]]/100*14/2</f>
        <v>81200</v>
      </c>
      <c r="N975">
        <v>1</v>
      </c>
      <c r="O975">
        <f>Tabla1_2[[#This Row],[Salario t]]*Tabla1_2[[#This Row],['# de Salarios Minimos]]</f>
        <v>580000</v>
      </c>
      <c r="P975">
        <f>Tabla1_2[[#This Row],[Salario t]]*12</f>
        <v>6960000</v>
      </c>
      <c r="Q975">
        <v>2</v>
      </c>
      <c r="R975">
        <v>2</v>
      </c>
      <c r="S975">
        <v>50000</v>
      </c>
      <c r="T975">
        <v>250000</v>
      </c>
      <c r="U975">
        <v>5000</v>
      </c>
      <c r="V975">
        <f>Tabla1_2[[#This Row],[SALARIO]]/100*8.4</f>
        <v>97440</v>
      </c>
      <c r="W975">
        <f>Tabla1_2[[#This Row],[Seguridad social]]/2</f>
        <v>48720</v>
      </c>
      <c r="X975">
        <f>Tabla1_2[[#This Row],[Seguridad social]]-Tabla1_2[[#This Row],[salud 4%]]</f>
        <v>48720</v>
      </c>
      <c r="Y975">
        <f>Tabla1_2[[#This Row],[Base Minima]]/30*4</f>
        <v>77333.333333333328</v>
      </c>
      <c r="Z975">
        <f>Tabla1_2[[#This Row],[Fondo de Empleados]]+Tabla1_2[[#This Row],[Seguridad social]]</f>
        <v>174773.33333333331</v>
      </c>
      <c r="AA975">
        <f>Tabla1_2[[#This Row],[SALARIO]]/100*1.4</f>
        <v>16239.999999999998</v>
      </c>
      <c r="AB975">
        <f>Tabla1_2[[#This Row],[Base Minima]]/15*1.5</f>
        <v>58000</v>
      </c>
      <c r="AC975">
        <v>0</v>
      </c>
      <c r="AD975">
        <v>0</v>
      </c>
      <c r="AE975">
        <f>Tabla1_2[[#This Row],[Salario t]]/100*2</f>
        <v>11600</v>
      </c>
      <c r="AF975">
        <f>Tabla1_2[[#This Row],[Censantias]]/100*5</f>
        <v>580</v>
      </c>
      <c r="AG975">
        <f>Tabla1_2[[#This Row],[SALARIO]]/30*2</f>
        <v>77333.333333333328</v>
      </c>
      <c r="AH975">
        <v>0</v>
      </c>
      <c r="AI975">
        <f>Tabla1_2[[#This Row],[Prima]]+Tabla1_2[[#This Row],[Censantias]]+Tabla1_2[[#This Row],[Base Minima]]+Tabla1_2[[#This Row],[Subsidio de Transporte]]</f>
        <v>750133.33333333337</v>
      </c>
      <c r="AJ975">
        <f>Tabla1_2[[#This Row],[Pago Neto]]*24</f>
        <v>18003200</v>
      </c>
      <c r="AK975">
        <v>0</v>
      </c>
      <c r="AL975">
        <v>20000</v>
      </c>
      <c r="AM975">
        <v>15</v>
      </c>
    </row>
    <row r="976" spans="1:39" x14ac:dyDescent="0.35">
      <c r="A976" t="s">
        <v>5650</v>
      </c>
      <c r="B976" t="s">
        <v>982</v>
      </c>
      <c r="C976" s="1">
        <v>31636</v>
      </c>
      <c r="D976" t="s">
        <v>2669</v>
      </c>
      <c r="E976" t="s">
        <v>2420</v>
      </c>
      <c r="F976" t="s">
        <v>4650</v>
      </c>
      <c r="G976" t="s">
        <v>3648</v>
      </c>
      <c r="H976" s="1">
        <v>42762.995034722226</v>
      </c>
      <c r="I976" t="s">
        <v>3675</v>
      </c>
      <c r="J976">
        <v>1160000</v>
      </c>
      <c r="K976">
        <v>15</v>
      </c>
      <c r="L976">
        <f>Tabla1_2[[#This Row],[SALARIO]]/30*Tabla1_2[[#This Row],[Dias Liquidados]]</f>
        <v>580000</v>
      </c>
      <c r="M976">
        <f>Tabla1_2[[#This Row],[SALARIO]]/100*14/2</f>
        <v>81200</v>
      </c>
      <c r="N976">
        <v>2</v>
      </c>
      <c r="O976">
        <f>Tabla1_2[[#This Row],[Salario t]]*Tabla1_2[[#This Row],['# de Salarios Minimos]]</f>
        <v>1160000</v>
      </c>
      <c r="P976">
        <f>Tabla1_2[[#This Row],[Salario t]]*12</f>
        <v>6960000</v>
      </c>
      <c r="Q976">
        <v>2</v>
      </c>
      <c r="R976">
        <v>2</v>
      </c>
      <c r="S976">
        <v>50000</v>
      </c>
      <c r="T976">
        <v>250000</v>
      </c>
      <c r="U976">
        <v>5000</v>
      </c>
      <c r="V976">
        <f>Tabla1_2[[#This Row],[SALARIO]]/100*8.4</f>
        <v>97440</v>
      </c>
      <c r="W976">
        <f>Tabla1_2[[#This Row],[Seguridad social]]/2</f>
        <v>48720</v>
      </c>
      <c r="X976">
        <f>Tabla1_2[[#This Row],[Seguridad social]]-Tabla1_2[[#This Row],[salud 4%]]</f>
        <v>48720</v>
      </c>
      <c r="Y976">
        <f>Tabla1_2[[#This Row],[Base Minima]]/30*4</f>
        <v>154666.66666666666</v>
      </c>
      <c r="Z976">
        <f>Tabla1_2[[#This Row],[Fondo de Empleados]]+Tabla1_2[[#This Row],[Seguridad social]]</f>
        <v>252106.66666666666</v>
      </c>
      <c r="AA976">
        <f>Tabla1_2[[#This Row],[SALARIO]]/100*1.4</f>
        <v>16239.999999999998</v>
      </c>
      <c r="AB976">
        <f>Tabla1_2[[#This Row],[Base Minima]]/15*1.5</f>
        <v>116000</v>
      </c>
      <c r="AC976">
        <v>0</v>
      </c>
      <c r="AD976">
        <v>0</v>
      </c>
      <c r="AE976">
        <f>Tabla1_2[[#This Row],[Salario t]]/100*2</f>
        <v>11600</v>
      </c>
      <c r="AF976">
        <f>Tabla1_2[[#This Row],[Censantias]]/100*5</f>
        <v>580</v>
      </c>
      <c r="AG976">
        <f>Tabla1_2[[#This Row],[SALARIO]]/30*2</f>
        <v>77333.333333333328</v>
      </c>
      <c r="AH976">
        <v>0</v>
      </c>
      <c r="AI976">
        <f>Tabla1_2[[#This Row],[Prima]]+Tabla1_2[[#This Row],[Censantias]]+Tabla1_2[[#This Row],[Base Minima]]+Tabla1_2[[#This Row],[Subsidio de Transporte]]</f>
        <v>1330133.3333333333</v>
      </c>
      <c r="AJ976">
        <f>Tabla1_2[[#This Row],[Pago Neto]]*24</f>
        <v>31923200</v>
      </c>
      <c r="AK976">
        <v>0</v>
      </c>
      <c r="AL976">
        <v>20000</v>
      </c>
      <c r="AM976">
        <v>15</v>
      </c>
    </row>
    <row r="977" spans="1:39" x14ac:dyDescent="0.35">
      <c r="A977" t="s">
        <v>5651</v>
      </c>
      <c r="B977" t="s">
        <v>983</v>
      </c>
      <c r="C977" s="1">
        <v>33874</v>
      </c>
      <c r="D977" t="s">
        <v>2670</v>
      </c>
      <c r="E977" t="s">
        <v>2523</v>
      </c>
      <c r="F977" t="s">
        <v>4651</v>
      </c>
      <c r="G977" t="s">
        <v>3649</v>
      </c>
      <c r="H977" s="1">
        <v>42291.859722222223</v>
      </c>
      <c r="I977" t="s">
        <v>3672</v>
      </c>
      <c r="J977">
        <v>1160000</v>
      </c>
      <c r="K977">
        <v>15</v>
      </c>
      <c r="L977">
        <f>Tabla1_2[[#This Row],[SALARIO]]/30*Tabla1_2[[#This Row],[Dias Liquidados]]</f>
        <v>580000</v>
      </c>
      <c r="M977">
        <f>Tabla1_2[[#This Row],[SALARIO]]/100*14/2</f>
        <v>81200</v>
      </c>
      <c r="N977">
        <v>2</v>
      </c>
      <c r="O977">
        <f>Tabla1_2[[#This Row],[Salario t]]*Tabla1_2[[#This Row],['# de Salarios Minimos]]</f>
        <v>1160000</v>
      </c>
      <c r="P977">
        <f>Tabla1_2[[#This Row],[Salario t]]*12</f>
        <v>6960000</v>
      </c>
      <c r="Q977">
        <v>2</v>
      </c>
      <c r="R977">
        <v>2</v>
      </c>
      <c r="S977">
        <v>50000</v>
      </c>
      <c r="T977">
        <v>250000</v>
      </c>
      <c r="U977">
        <v>5000</v>
      </c>
      <c r="V977">
        <f>Tabla1_2[[#This Row],[SALARIO]]/100*8.4</f>
        <v>97440</v>
      </c>
      <c r="W977">
        <f>Tabla1_2[[#This Row],[Seguridad social]]/2</f>
        <v>48720</v>
      </c>
      <c r="X977">
        <f>Tabla1_2[[#This Row],[Seguridad social]]-Tabla1_2[[#This Row],[salud 4%]]</f>
        <v>48720</v>
      </c>
      <c r="Y977">
        <f>Tabla1_2[[#This Row],[Base Minima]]/30*4</f>
        <v>154666.66666666666</v>
      </c>
      <c r="Z977">
        <f>Tabla1_2[[#This Row],[Fondo de Empleados]]+Tabla1_2[[#This Row],[Seguridad social]]</f>
        <v>252106.66666666666</v>
      </c>
      <c r="AA977">
        <f>Tabla1_2[[#This Row],[SALARIO]]/100*1.4</f>
        <v>16239.999999999998</v>
      </c>
      <c r="AB977">
        <f>Tabla1_2[[#This Row],[Base Minima]]/15*1.5</f>
        <v>116000</v>
      </c>
      <c r="AC977">
        <v>0</v>
      </c>
      <c r="AD977">
        <v>0</v>
      </c>
      <c r="AE977">
        <f>Tabla1_2[[#This Row],[Salario t]]/100*2</f>
        <v>11600</v>
      </c>
      <c r="AF977">
        <f>Tabla1_2[[#This Row],[Censantias]]/100*5</f>
        <v>580</v>
      </c>
      <c r="AG977">
        <f>Tabla1_2[[#This Row],[SALARIO]]/30*2</f>
        <v>77333.333333333328</v>
      </c>
      <c r="AH977">
        <v>0</v>
      </c>
      <c r="AI977">
        <f>Tabla1_2[[#This Row],[Prima]]+Tabla1_2[[#This Row],[Censantias]]+Tabla1_2[[#This Row],[Base Minima]]+Tabla1_2[[#This Row],[Subsidio de Transporte]]</f>
        <v>1330133.3333333333</v>
      </c>
      <c r="AJ977">
        <f>Tabla1_2[[#This Row],[Pago Neto]]*24</f>
        <v>31923200</v>
      </c>
      <c r="AK977">
        <v>0</v>
      </c>
      <c r="AL977">
        <v>20000</v>
      </c>
      <c r="AM977">
        <v>15</v>
      </c>
    </row>
    <row r="978" spans="1:39" x14ac:dyDescent="0.35">
      <c r="A978" t="s">
        <v>5652</v>
      </c>
      <c r="B978" t="s">
        <v>984</v>
      </c>
      <c r="C978" s="1">
        <v>26076</v>
      </c>
      <c r="D978" t="s">
        <v>2671</v>
      </c>
      <c r="E978" t="s">
        <v>2400</v>
      </c>
      <c r="F978" t="s">
        <v>4652</v>
      </c>
      <c r="G978" t="s">
        <v>3650</v>
      </c>
      <c r="H978" s="1">
        <v>40968.121307870373</v>
      </c>
      <c r="I978" t="s">
        <v>3671</v>
      </c>
      <c r="J978">
        <v>1160000</v>
      </c>
      <c r="K978">
        <v>15</v>
      </c>
      <c r="L978">
        <f>Tabla1_2[[#This Row],[SALARIO]]/30*Tabla1_2[[#This Row],[Dias Liquidados]]</f>
        <v>580000</v>
      </c>
      <c r="M978">
        <f>Tabla1_2[[#This Row],[SALARIO]]/100*14/2</f>
        <v>81200</v>
      </c>
      <c r="N978">
        <v>2</v>
      </c>
      <c r="O978">
        <f>Tabla1_2[[#This Row],[Salario t]]*Tabla1_2[[#This Row],['# de Salarios Minimos]]</f>
        <v>1160000</v>
      </c>
      <c r="P978">
        <f>Tabla1_2[[#This Row],[Salario t]]*12</f>
        <v>6960000</v>
      </c>
      <c r="Q978">
        <v>2</v>
      </c>
      <c r="R978">
        <v>2</v>
      </c>
      <c r="S978">
        <v>50000</v>
      </c>
      <c r="T978">
        <v>250000</v>
      </c>
      <c r="U978">
        <v>5000</v>
      </c>
      <c r="V978">
        <f>Tabla1_2[[#This Row],[SALARIO]]/100*8.4</f>
        <v>97440</v>
      </c>
      <c r="W978">
        <f>Tabla1_2[[#This Row],[Seguridad social]]/2</f>
        <v>48720</v>
      </c>
      <c r="X978">
        <f>Tabla1_2[[#This Row],[Seguridad social]]-Tabla1_2[[#This Row],[salud 4%]]</f>
        <v>48720</v>
      </c>
      <c r="Y978">
        <f>Tabla1_2[[#This Row],[Base Minima]]/30*4</f>
        <v>154666.66666666666</v>
      </c>
      <c r="Z978">
        <f>Tabla1_2[[#This Row],[Fondo de Empleados]]+Tabla1_2[[#This Row],[Seguridad social]]</f>
        <v>252106.66666666666</v>
      </c>
      <c r="AA978">
        <f>Tabla1_2[[#This Row],[SALARIO]]/100*1.4</f>
        <v>16239.999999999998</v>
      </c>
      <c r="AB978">
        <f>Tabla1_2[[#This Row],[Base Minima]]/15*1.5</f>
        <v>116000</v>
      </c>
      <c r="AC978">
        <v>0</v>
      </c>
      <c r="AD978">
        <v>0</v>
      </c>
      <c r="AE978">
        <f>Tabla1_2[[#This Row],[Salario t]]/100*2</f>
        <v>11600</v>
      </c>
      <c r="AF978">
        <f>Tabla1_2[[#This Row],[Censantias]]/100*5</f>
        <v>580</v>
      </c>
      <c r="AG978">
        <f>Tabla1_2[[#This Row],[SALARIO]]/30*2</f>
        <v>77333.333333333328</v>
      </c>
      <c r="AH978">
        <v>0</v>
      </c>
      <c r="AI978">
        <f>Tabla1_2[[#This Row],[Prima]]+Tabla1_2[[#This Row],[Censantias]]+Tabla1_2[[#This Row],[Base Minima]]+Tabla1_2[[#This Row],[Subsidio de Transporte]]</f>
        <v>1330133.3333333333</v>
      </c>
      <c r="AJ978">
        <f>Tabla1_2[[#This Row],[Pago Neto]]*24</f>
        <v>31923200</v>
      </c>
      <c r="AK978">
        <v>0</v>
      </c>
      <c r="AL978">
        <v>20000</v>
      </c>
      <c r="AM978">
        <v>15</v>
      </c>
    </row>
    <row r="979" spans="1:39" x14ac:dyDescent="0.35">
      <c r="A979" t="s">
        <v>5653</v>
      </c>
      <c r="B979" t="s">
        <v>985</v>
      </c>
      <c r="C979" s="1">
        <v>31678</v>
      </c>
      <c r="D979" t="s">
        <v>2672</v>
      </c>
      <c r="E979" t="s">
        <v>2392</v>
      </c>
      <c r="F979" t="s">
        <v>4653</v>
      </c>
      <c r="G979" t="s">
        <v>3651</v>
      </c>
      <c r="H979" s="1">
        <v>43114.704756944448</v>
      </c>
      <c r="I979" t="s">
        <v>3673</v>
      </c>
      <c r="J979">
        <v>1160000</v>
      </c>
      <c r="K979">
        <v>15</v>
      </c>
      <c r="L979">
        <f>Tabla1_2[[#This Row],[SALARIO]]/30*Tabla1_2[[#This Row],[Dias Liquidados]]</f>
        <v>580000</v>
      </c>
      <c r="M979">
        <f>Tabla1_2[[#This Row],[SALARIO]]/100*14/2</f>
        <v>81200</v>
      </c>
      <c r="N979">
        <v>4</v>
      </c>
      <c r="O979">
        <f>Tabla1_2[[#This Row],[Salario t]]*Tabla1_2[[#This Row],['# de Salarios Minimos]]</f>
        <v>2320000</v>
      </c>
      <c r="P979">
        <f>Tabla1_2[[#This Row],[Salario t]]*12</f>
        <v>6960000</v>
      </c>
      <c r="Q979">
        <v>2</v>
      </c>
      <c r="R979">
        <v>2</v>
      </c>
      <c r="S979">
        <v>50000</v>
      </c>
      <c r="T979">
        <v>250000</v>
      </c>
      <c r="U979">
        <v>5000</v>
      </c>
      <c r="V979">
        <f>Tabla1_2[[#This Row],[SALARIO]]/100*8.4</f>
        <v>97440</v>
      </c>
      <c r="W979">
        <f>Tabla1_2[[#This Row],[Seguridad social]]/2</f>
        <v>48720</v>
      </c>
      <c r="X979">
        <f>Tabla1_2[[#This Row],[Seguridad social]]-Tabla1_2[[#This Row],[salud 4%]]</f>
        <v>48720</v>
      </c>
      <c r="Y979">
        <f>Tabla1_2[[#This Row],[Base Minima]]/30*4</f>
        <v>309333.33333333331</v>
      </c>
      <c r="Z979">
        <f>Tabla1_2[[#This Row],[Fondo de Empleados]]+Tabla1_2[[#This Row],[Seguridad social]]</f>
        <v>406773.33333333331</v>
      </c>
      <c r="AA979">
        <f>Tabla1_2[[#This Row],[SALARIO]]/100*1.4</f>
        <v>16239.999999999998</v>
      </c>
      <c r="AB979">
        <f>Tabla1_2[[#This Row],[Base Minima]]/15*1.5</f>
        <v>232000</v>
      </c>
      <c r="AC979">
        <v>0</v>
      </c>
      <c r="AD979">
        <v>0</v>
      </c>
      <c r="AE979">
        <f>Tabla1_2[[#This Row],[Salario t]]/100*2</f>
        <v>11600</v>
      </c>
      <c r="AF979">
        <f>Tabla1_2[[#This Row],[Censantias]]/100*5</f>
        <v>580</v>
      </c>
      <c r="AG979">
        <f>Tabla1_2[[#This Row],[SALARIO]]/30*2</f>
        <v>77333.333333333328</v>
      </c>
      <c r="AH979">
        <v>0</v>
      </c>
      <c r="AI979">
        <f>Tabla1_2[[#This Row],[Prima]]+Tabla1_2[[#This Row],[Censantias]]+Tabla1_2[[#This Row],[Base Minima]]+Tabla1_2[[#This Row],[Subsidio de Transporte]]</f>
        <v>2490133.3333333335</v>
      </c>
      <c r="AJ979">
        <f>Tabla1_2[[#This Row],[Pago Neto]]*24</f>
        <v>59763200</v>
      </c>
      <c r="AK979">
        <v>0</v>
      </c>
      <c r="AL979">
        <v>20000</v>
      </c>
      <c r="AM979">
        <v>15</v>
      </c>
    </row>
    <row r="980" spans="1:39" x14ac:dyDescent="0.35">
      <c r="A980" t="s">
        <v>5654</v>
      </c>
      <c r="B980" t="s">
        <v>986</v>
      </c>
      <c r="C980" s="1">
        <v>36490</v>
      </c>
      <c r="D980" t="s">
        <v>2673</v>
      </c>
      <c r="E980" t="s">
        <v>2369</v>
      </c>
      <c r="F980" t="s">
        <v>4654</v>
      </c>
      <c r="G980" t="s">
        <v>3652</v>
      </c>
      <c r="H980" s="1">
        <v>43410.436921296299</v>
      </c>
      <c r="I980" t="s">
        <v>3675</v>
      </c>
      <c r="J980">
        <v>1160000</v>
      </c>
      <c r="K980">
        <v>15</v>
      </c>
      <c r="L980">
        <f>Tabla1_2[[#This Row],[SALARIO]]/30*Tabla1_2[[#This Row],[Dias Liquidados]]</f>
        <v>580000</v>
      </c>
      <c r="M980">
        <f>Tabla1_2[[#This Row],[SALARIO]]/100*14/2</f>
        <v>81200</v>
      </c>
      <c r="N980">
        <v>4</v>
      </c>
      <c r="O980">
        <f>Tabla1_2[[#This Row],[Salario t]]*Tabla1_2[[#This Row],['# de Salarios Minimos]]</f>
        <v>2320000</v>
      </c>
      <c r="P980">
        <f>Tabla1_2[[#This Row],[Salario t]]*12</f>
        <v>6960000</v>
      </c>
      <c r="Q980">
        <v>2</v>
      </c>
      <c r="R980">
        <v>2</v>
      </c>
      <c r="S980">
        <v>50000</v>
      </c>
      <c r="T980">
        <v>250000</v>
      </c>
      <c r="U980">
        <v>5000</v>
      </c>
      <c r="V980">
        <f>Tabla1_2[[#This Row],[SALARIO]]/100*8.4</f>
        <v>97440</v>
      </c>
      <c r="W980">
        <f>Tabla1_2[[#This Row],[Seguridad social]]/2</f>
        <v>48720</v>
      </c>
      <c r="X980">
        <f>Tabla1_2[[#This Row],[Seguridad social]]-Tabla1_2[[#This Row],[salud 4%]]</f>
        <v>48720</v>
      </c>
      <c r="Y980">
        <f>Tabla1_2[[#This Row],[Base Minima]]/30*4</f>
        <v>309333.33333333331</v>
      </c>
      <c r="Z980">
        <f>Tabla1_2[[#This Row],[Fondo de Empleados]]+Tabla1_2[[#This Row],[Seguridad social]]</f>
        <v>406773.33333333331</v>
      </c>
      <c r="AA980">
        <f>Tabla1_2[[#This Row],[SALARIO]]/100*1.4</f>
        <v>16239.999999999998</v>
      </c>
      <c r="AB980">
        <f>Tabla1_2[[#This Row],[Base Minima]]/15*1.5</f>
        <v>232000</v>
      </c>
      <c r="AC980">
        <v>0</v>
      </c>
      <c r="AD980">
        <v>0</v>
      </c>
      <c r="AE980">
        <f>Tabla1_2[[#This Row],[Salario t]]/100*2</f>
        <v>11600</v>
      </c>
      <c r="AF980">
        <f>Tabla1_2[[#This Row],[Censantias]]/100*5</f>
        <v>580</v>
      </c>
      <c r="AG980">
        <f>Tabla1_2[[#This Row],[SALARIO]]/30*2</f>
        <v>77333.333333333328</v>
      </c>
      <c r="AH980">
        <v>0</v>
      </c>
      <c r="AI980">
        <f>Tabla1_2[[#This Row],[Prima]]+Tabla1_2[[#This Row],[Censantias]]+Tabla1_2[[#This Row],[Base Minima]]+Tabla1_2[[#This Row],[Subsidio de Transporte]]</f>
        <v>2490133.3333333335</v>
      </c>
      <c r="AJ980">
        <f>Tabla1_2[[#This Row],[Pago Neto]]*24</f>
        <v>59763200</v>
      </c>
      <c r="AK980">
        <v>0</v>
      </c>
      <c r="AL980">
        <v>20000</v>
      </c>
      <c r="AM980">
        <v>15</v>
      </c>
    </row>
    <row r="981" spans="1:39" x14ac:dyDescent="0.35">
      <c r="A981" t="s">
        <v>5655</v>
      </c>
      <c r="B981" t="s">
        <v>987</v>
      </c>
      <c r="C981" s="1">
        <v>27288</v>
      </c>
      <c r="D981" t="s">
        <v>2674</v>
      </c>
      <c r="E981" t="s">
        <v>2446</v>
      </c>
      <c r="F981" t="s">
        <v>4655</v>
      </c>
      <c r="G981" t="s">
        <v>3653</v>
      </c>
      <c r="H981" s="1">
        <v>39385.043425925927</v>
      </c>
      <c r="I981" t="s">
        <v>3674</v>
      </c>
      <c r="J981">
        <v>1160000</v>
      </c>
      <c r="K981">
        <v>15</v>
      </c>
      <c r="L981">
        <f>Tabla1_2[[#This Row],[SALARIO]]/30*Tabla1_2[[#This Row],[Dias Liquidados]]</f>
        <v>580000</v>
      </c>
      <c r="M981">
        <f>Tabla1_2[[#This Row],[SALARIO]]/100*14/2</f>
        <v>81200</v>
      </c>
      <c r="N981">
        <v>4</v>
      </c>
      <c r="O981">
        <f>Tabla1_2[[#This Row],[Salario t]]*Tabla1_2[[#This Row],['# de Salarios Minimos]]</f>
        <v>2320000</v>
      </c>
      <c r="P981">
        <f>Tabla1_2[[#This Row],[Salario t]]*12</f>
        <v>6960000</v>
      </c>
      <c r="Q981">
        <v>2</v>
      </c>
      <c r="R981">
        <v>2</v>
      </c>
      <c r="S981">
        <v>50000</v>
      </c>
      <c r="T981">
        <v>250000</v>
      </c>
      <c r="U981">
        <v>5000</v>
      </c>
      <c r="V981">
        <f>Tabla1_2[[#This Row],[SALARIO]]/100*8.4</f>
        <v>97440</v>
      </c>
      <c r="W981">
        <f>Tabla1_2[[#This Row],[Seguridad social]]/2</f>
        <v>48720</v>
      </c>
      <c r="X981">
        <f>Tabla1_2[[#This Row],[Seguridad social]]-Tabla1_2[[#This Row],[salud 4%]]</f>
        <v>48720</v>
      </c>
      <c r="Y981">
        <f>Tabla1_2[[#This Row],[Base Minima]]/30*4</f>
        <v>309333.33333333331</v>
      </c>
      <c r="Z981">
        <f>Tabla1_2[[#This Row],[Fondo de Empleados]]+Tabla1_2[[#This Row],[Seguridad social]]</f>
        <v>406773.33333333331</v>
      </c>
      <c r="AA981">
        <f>Tabla1_2[[#This Row],[SALARIO]]/100*1.4</f>
        <v>16239.999999999998</v>
      </c>
      <c r="AB981">
        <f>Tabla1_2[[#This Row],[Base Minima]]/15*1.5</f>
        <v>232000</v>
      </c>
      <c r="AC981">
        <v>0</v>
      </c>
      <c r="AD981">
        <v>0</v>
      </c>
      <c r="AE981">
        <f>Tabla1_2[[#This Row],[Salario t]]/100*2</f>
        <v>11600</v>
      </c>
      <c r="AF981">
        <f>Tabla1_2[[#This Row],[Censantias]]/100*5</f>
        <v>580</v>
      </c>
      <c r="AG981">
        <f>Tabla1_2[[#This Row],[SALARIO]]/30*2</f>
        <v>77333.333333333328</v>
      </c>
      <c r="AH981">
        <v>0</v>
      </c>
      <c r="AI981">
        <f>Tabla1_2[[#This Row],[Prima]]+Tabla1_2[[#This Row],[Censantias]]+Tabla1_2[[#This Row],[Base Minima]]+Tabla1_2[[#This Row],[Subsidio de Transporte]]</f>
        <v>2490133.3333333335</v>
      </c>
      <c r="AJ981">
        <f>Tabla1_2[[#This Row],[Pago Neto]]*24</f>
        <v>59763200</v>
      </c>
      <c r="AK981">
        <v>0</v>
      </c>
      <c r="AL981">
        <v>20000</v>
      </c>
      <c r="AM981">
        <v>15</v>
      </c>
    </row>
    <row r="982" spans="1:39" x14ac:dyDescent="0.35">
      <c r="A982" t="s">
        <v>5656</v>
      </c>
      <c r="B982" t="s">
        <v>988</v>
      </c>
      <c r="C982" s="1">
        <v>34213</v>
      </c>
      <c r="D982" t="s">
        <v>2675</v>
      </c>
      <c r="E982" t="s">
        <v>2436</v>
      </c>
      <c r="F982" t="s">
        <v>4656</v>
      </c>
      <c r="G982" t="s">
        <v>3654</v>
      </c>
      <c r="H982" s="1">
        <v>43440.725451388891</v>
      </c>
      <c r="I982" t="s">
        <v>3672</v>
      </c>
      <c r="J982">
        <v>1160000</v>
      </c>
      <c r="K982">
        <v>15</v>
      </c>
      <c r="L982">
        <f>Tabla1_2[[#This Row],[SALARIO]]/30*Tabla1_2[[#This Row],[Dias Liquidados]]</f>
        <v>580000</v>
      </c>
      <c r="M982">
        <f>Tabla1_2[[#This Row],[SALARIO]]/100*14/2</f>
        <v>81200</v>
      </c>
      <c r="N982">
        <v>5</v>
      </c>
      <c r="O982">
        <f>Tabla1_2[[#This Row],[Salario t]]*Tabla1_2[[#This Row],['# de Salarios Minimos]]</f>
        <v>2900000</v>
      </c>
      <c r="P982">
        <f>Tabla1_2[[#This Row],[Salario t]]*12</f>
        <v>6960000</v>
      </c>
      <c r="Q982">
        <v>2</v>
      </c>
      <c r="R982">
        <v>2</v>
      </c>
      <c r="S982">
        <v>50000</v>
      </c>
      <c r="T982">
        <v>250000</v>
      </c>
      <c r="U982">
        <v>5000</v>
      </c>
      <c r="V982">
        <f>Tabla1_2[[#This Row],[SALARIO]]/100*8.4</f>
        <v>97440</v>
      </c>
      <c r="W982">
        <f>Tabla1_2[[#This Row],[Seguridad social]]/2</f>
        <v>48720</v>
      </c>
      <c r="X982">
        <f>Tabla1_2[[#This Row],[Seguridad social]]-Tabla1_2[[#This Row],[salud 4%]]</f>
        <v>48720</v>
      </c>
      <c r="Y982">
        <f>Tabla1_2[[#This Row],[Base Minima]]/30*4</f>
        <v>386666.66666666669</v>
      </c>
      <c r="Z982">
        <f>Tabla1_2[[#This Row],[Fondo de Empleados]]+Tabla1_2[[#This Row],[Seguridad social]]</f>
        <v>484106.66666666669</v>
      </c>
      <c r="AA982">
        <f>Tabla1_2[[#This Row],[SALARIO]]/100*1.4</f>
        <v>16239.999999999998</v>
      </c>
      <c r="AB982">
        <f>Tabla1_2[[#This Row],[Base Minima]]/15*1.5</f>
        <v>290000</v>
      </c>
      <c r="AC982">
        <v>0</v>
      </c>
      <c r="AD982">
        <v>0</v>
      </c>
      <c r="AE982">
        <f>Tabla1_2[[#This Row],[Salario t]]/100*2</f>
        <v>11600</v>
      </c>
      <c r="AF982">
        <f>Tabla1_2[[#This Row],[Censantias]]/100*5</f>
        <v>580</v>
      </c>
      <c r="AG982">
        <f>Tabla1_2[[#This Row],[SALARIO]]/30*2</f>
        <v>77333.333333333328</v>
      </c>
      <c r="AH982">
        <v>0</v>
      </c>
      <c r="AI982">
        <f>Tabla1_2[[#This Row],[Prima]]+Tabla1_2[[#This Row],[Censantias]]+Tabla1_2[[#This Row],[Base Minima]]+Tabla1_2[[#This Row],[Subsidio de Transporte]]</f>
        <v>3070133.3333333335</v>
      </c>
      <c r="AJ982">
        <f>Tabla1_2[[#This Row],[Pago Neto]]*24</f>
        <v>73683200</v>
      </c>
      <c r="AK982">
        <v>0</v>
      </c>
      <c r="AL982">
        <v>20000</v>
      </c>
      <c r="AM982">
        <v>15</v>
      </c>
    </row>
    <row r="983" spans="1:39" x14ac:dyDescent="0.35">
      <c r="A983" t="s">
        <v>5657</v>
      </c>
      <c r="B983" t="s">
        <v>989</v>
      </c>
      <c r="C983" s="1">
        <v>26530</v>
      </c>
      <c r="D983" t="s">
        <v>2676</v>
      </c>
      <c r="E983" t="s">
        <v>2361</v>
      </c>
      <c r="F983" t="s">
        <v>4657</v>
      </c>
      <c r="G983" t="s">
        <v>3655</v>
      </c>
      <c r="H983" s="1">
        <v>41284.308657407404</v>
      </c>
      <c r="I983" t="s">
        <v>3671</v>
      </c>
      <c r="J983">
        <v>1160000</v>
      </c>
      <c r="K983">
        <v>15</v>
      </c>
      <c r="L983">
        <f>Tabla1_2[[#This Row],[SALARIO]]/30*Tabla1_2[[#This Row],[Dias Liquidados]]</f>
        <v>580000</v>
      </c>
      <c r="M983">
        <f>Tabla1_2[[#This Row],[SALARIO]]/100*14/2</f>
        <v>81200</v>
      </c>
      <c r="N983">
        <v>5</v>
      </c>
      <c r="O983">
        <f>Tabla1_2[[#This Row],[Salario t]]*Tabla1_2[[#This Row],['# de Salarios Minimos]]</f>
        <v>2900000</v>
      </c>
      <c r="P983">
        <f>Tabla1_2[[#This Row],[Salario t]]*12</f>
        <v>6960000</v>
      </c>
      <c r="Q983">
        <v>2</v>
      </c>
      <c r="R983">
        <v>2</v>
      </c>
      <c r="S983">
        <v>50000</v>
      </c>
      <c r="T983">
        <v>250000</v>
      </c>
      <c r="U983">
        <v>5000</v>
      </c>
      <c r="V983">
        <f>Tabla1_2[[#This Row],[SALARIO]]/100*8.4</f>
        <v>97440</v>
      </c>
      <c r="W983">
        <f>Tabla1_2[[#This Row],[Seguridad social]]/2</f>
        <v>48720</v>
      </c>
      <c r="X983">
        <f>Tabla1_2[[#This Row],[Seguridad social]]-Tabla1_2[[#This Row],[salud 4%]]</f>
        <v>48720</v>
      </c>
      <c r="Y983">
        <f>Tabla1_2[[#This Row],[Base Minima]]/30*4</f>
        <v>386666.66666666669</v>
      </c>
      <c r="Z983">
        <f>Tabla1_2[[#This Row],[Fondo de Empleados]]+Tabla1_2[[#This Row],[Seguridad social]]</f>
        <v>484106.66666666669</v>
      </c>
      <c r="AA983">
        <f>Tabla1_2[[#This Row],[SALARIO]]/100*1.4</f>
        <v>16239.999999999998</v>
      </c>
      <c r="AB983">
        <f>Tabla1_2[[#This Row],[Base Minima]]/15*1.5</f>
        <v>290000</v>
      </c>
      <c r="AC983">
        <v>0</v>
      </c>
      <c r="AD983">
        <v>0</v>
      </c>
      <c r="AE983">
        <f>Tabla1_2[[#This Row],[Salario t]]/100*2</f>
        <v>11600</v>
      </c>
      <c r="AF983">
        <f>Tabla1_2[[#This Row],[Censantias]]/100*5</f>
        <v>580</v>
      </c>
      <c r="AG983">
        <f>Tabla1_2[[#This Row],[SALARIO]]/30*2</f>
        <v>77333.333333333328</v>
      </c>
      <c r="AH983">
        <v>0</v>
      </c>
      <c r="AI983">
        <f>Tabla1_2[[#This Row],[Prima]]+Tabla1_2[[#This Row],[Censantias]]+Tabla1_2[[#This Row],[Base Minima]]+Tabla1_2[[#This Row],[Subsidio de Transporte]]</f>
        <v>3070133.3333333335</v>
      </c>
      <c r="AJ983">
        <f>Tabla1_2[[#This Row],[Pago Neto]]*24</f>
        <v>73683200</v>
      </c>
      <c r="AK983">
        <v>0</v>
      </c>
      <c r="AL983">
        <v>20000</v>
      </c>
      <c r="AM983">
        <v>15</v>
      </c>
    </row>
    <row r="984" spans="1:39" x14ac:dyDescent="0.35">
      <c r="A984" t="s">
        <v>5658</v>
      </c>
      <c r="B984" t="s">
        <v>990</v>
      </c>
      <c r="C984" s="1">
        <v>30446</v>
      </c>
      <c r="D984" t="s">
        <v>2677</v>
      </c>
      <c r="E984" t="s">
        <v>2412</v>
      </c>
      <c r="F984" t="s">
        <v>4658</v>
      </c>
      <c r="G984" t="s">
        <v>3569</v>
      </c>
      <c r="H984" s="1">
        <v>40536.009988425925</v>
      </c>
      <c r="I984" t="s">
        <v>3671</v>
      </c>
      <c r="J984">
        <v>1160000</v>
      </c>
      <c r="K984">
        <v>15</v>
      </c>
      <c r="L984">
        <f>Tabla1_2[[#This Row],[SALARIO]]/30*Tabla1_2[[#This Row],[Dias Liquidados]]</f>
        <v>580000</v>
      </c>
      <c r="M984">
        <f>Tabla1_2[[#This Row],[SALARIO]]/100*14/2</f>
        <v>81200</v>
      </c>
      <c r="N984">
        <v>6</v>
      </c>
      <c r="O984">
        <f>Tabla1_2[[#This Row],[Salario t]]*Tabla1_2[[#This Row],['# de Salarios Minimos]]</f>
        <v>3480000</v>
      </c>
      <c r="P984">
        <f>Tabla1_2[[#This Row],[Salario t]]*12</f>
        <v>6960000</v>
      </c>
      <c r="Q984">
        <v>2</v>
      </c>
      <c r="R984">
        <v>2</v>
      </c>
      <c r="S984">
        <v>50000</v>
      </c>
      <c r="T984">
        <v>250000</v>
      </c>
      <c r="U984">
        <v>5000</v>
      </c>
      <c r="V984">
        <f>Tabla1_2[[#This Row],[SALARIO]]/100*8.4</f>
        <v>97440</v>
      </c>
      <c r="W984">
        <f>Tabla1_2[[#This Row],[Seguridad social]]/2</f>
        <v>48720</v>
      </c>
      <c r="X984">
        <f>Tabla1_2[[#This Row],[Seguridad social]]-Tabla1_2[[#This Row],[salud 4%]]</f>
        <v>48720</v>
      </c>
      <c r="Y984">
        <f>Tabla1_2[[#This Row],[Base Minima]]/30*4</f>
        <v>464000</v>
      </c>
      <c r="Z984">
        <f>Tabla1_2[[#This Row],[Fondo de Empleados]]+Tabla1_2[[#This Row],[Seguridad social]]</f>
        <v>561440</v>
      </c>
      <c r="AA984">
        <f>Tabla1_2[[#This Row],[SALARIO]]/100*1.4</f>
        <v>16239.999999999998</v>
      </c>
      <c r="AB984">
        <f>Tabla1_2[[#This Row],[Base Minima]]/15*1.5</f>
        <v>348000</v>
      </c>
      <c r="AC984">
        <v>0</v>
      </c>
      <c r="AD984">
        <v>0</v>
      </c>
      <c r="AE984">
        <f>Tabla1_2[[#This Row],[Salario t]]/100*2</f>
        <v>11600</v>
      </c>
      <c r="AF984">
        <f>Tabla1_2[[#This Row],[Censantias]]/100*5</f>
        <v>580</v>
      </c>
      <c r="AG984">
        <f>Tabla1_2[[#This Row],[SALARIO]]/30*2</f>
        <v>77333.333333333328</v>
      </c>
      <c r="AH984">
        <v>0</v>
      </c>
      <c r="AI984">
        <f>Tabla1_2[[#This Row],[Prima]]+Tabla1_2[[#This Row],[Censantias]]+Tabla1_2[[#This Row],[Base Minima]]+Tabla1_2[[#This Row],[Subsidio de Transporte]]</f>
        <v>3650133.3333333335</v>
      </c>
      <c r="AJ984">
        <f>Tabla1_2[[#This Row],[Pago Neto]]*24</f>
        <v>87603200</v>
      </c>
      <c r="AK984">
        <v>0</v>
      </c>
      <c r="AL984">
        <v>20000</v>
      </c>
      <c r="AM984">
        <v>15</v>
      </c>
    </row>
    <row r="985" spans="1:39" x14ac:dyDescent="0.35">
      <c r="A985" t="s">
        <v>5659</v>
      </c>
      <c r="B985" t="s">
        <v>991</v>
      </c>
      <c r="C985" s="1">
        <v>34730</v>
      </c>
      <c r="D985" t="s">
        <v>2678</v>
      </c>
      <c r="E985" t="s">
        <v>2543</v>
      </c>
      <c r="F985" t="s">
        <v>4659</v>
      </c>
      <c r="G985" t="s">
        <v>3656</v>
      </c>
      <c r="H985" s="1">
        <v>43430.870752314811</v>
      </c>
      <c r="I985" t="s">
        <v>3672</v>
      </c>
      <c r="J985">
        <v>1160000</v>
      </c>
      <c r="K985">
        <v>15</v>
      </c>
      <c r="L985">
        <f>Tabla1_2[[#This Row],[SALARIO]]/30*Tabla1_2[[#This Row],[Dias Liquidados]]</f>
        <v>580000</v>
      </c>
      <c r="M985">
        <f>Tabla1_2[[#This Row],[SALARIO]]/100*14/2</f>
        <v>81200</v>
      </c>
      <c r="N985">
        <v>6</v>
      </c>
      <c r="O985">
        <f>Tabla1_2[[#This Row],[Salario t]]*Tabla1_2[[#This Row],['# de Salarios Minimos]]</f>
        <v>3480000</v>
      </c>
      <c r="P985">
        <f>Tabla1_2[[#This Row],[Salario t]]*12</f>
        <v>6960000</v>
      </c>
      <c r="Q985">
        <v>2</v>
      </c>
      <c r="R985">
        <v>2</v>
      </c>
      <c r="S985">
        <v>50000</v>
      </c>
      <c r="T985">
        <v>250000</v>
      </c>
      <c r="U985">
        <v>5000</v>
      </c>
      <c r="V985">
        <f>Tabla1_2[[#This Row],[SALARIO]]/100*8.4</f>
        <v>97440</v>
      </c>
      <c r="W985">
        <f>Tabla1_2[[#This Row],[Seguridad social]]/2</f>
        <v>48720</v>
      </c>
      <c r="X985">
        <f>Tabla1_2[[#This Row],[Seguridad social]]-Tabla1_2[[#This Row],[salud 4%]]</f>
        <v>48720</v>
      </c>
      <c r="Y985">
        <f>Tabla1_2[[#This Row],[Base Minima]]/30*4</f>
        <v>464000</v>
      </c>
      <c r="Z985">
        <f>Tabla1_2[[#This Row],[Fondo de Empleados]]+Tabla1_2[[#This Row],[Seguridad social]]</f>
        <v>561440</v>
      </c>
      <c r="AA985">
        <f>Tabla1_2[[#This Row],[SALARIO]]/100*1.4</f>
        <v>16239.999999999998</v>
      </c>
      <c r="AB985">
        <f>Tabla1_2[[#This Row],[Base Minima]]/15*1.5</f>
        <v>348000</v>
      </c>
      <c r="AC985">
        <v>0</v>
      </c>
      <c r="AD985">
        <v>0</v>
      </c>
      <c r="AE985">
        <f>Tabla1_2[[#This Row],[Salario t]]/100*2</f>
        <v>11600</v>
      </c>
      <c r="AF985">
        <f>Tabla1_2[[#This Row],[Censantias]]/100*5</f>
        <v>580</v>
      </c>
      <c r="AG985">
        <f>Tabla1_2[[#This Row],[SALARIO]]/30*2</f>
        <v>77333.333333333328</v>
      </c>
      <c r="AH985">
        <v>0</v>
      </c>
      <c r="AI985">
        <f>Tabla1_2[[#This Row],[Prima]]+Tabla1_2[[#This Row],[Censantias]]+Tabla1_2[[#This Row],[Base Minima]]+Tabla1_2[[#This Row],[Subsidio de Transporte]]</f>
        <v>3650133.3333333335</v>
      </c>
      <c r="AJ985">
        <f>Tabla1_2[[#This Row],[Pago Neto]]*24</f>
        <v>87603200</v>
      </c>
      <c r="AK985">
        <v>0</v>
      </c>
      <c r="AL985">
        <v>20000</v>
      </c>
      <c r="AM985">
        <v>15</v>
      </c>
    </row>
    <row r="986" spans="1:39" x14ac:dyDescent="0.35">
      <c r="A986" t="s">
        <v>5660</v>
      </c>
      <c r="B986" t="s">
        <v>992</v>
      </c>
      <c r="C986" s="1">
        <v>32774</v>
      </c>
      <c r="D986" t="s">
        <v>2679</v>
      </c>
      <c r="E986" t="s">
        <v>2535</v>
      </c>
      <c r="F986" t="s">
        <v>4660</v>
      </c>
      <c r="G986" t="s">
        <v>3098</v>
      </c>
      <c r="H986" s="1">
        <v>42121.8362037037</v>
      </c>
      <c r="I986" t="s">
        <v>3671</v>
      </c>
      <c r="J986">
        <v>1160000</v>
      </c>
      <c r="K986">
        <v>15</v>
      </c>
      <c r="L986">
        <f>Tabla1_2[[#This Row],[SALARIO]]/30*Tabla1_2[[#This Row],[Dias Liquidados]]</f>
        <v>580000</v>
      </c>
      <c r="M986">
        <f>Tabla1_2[[#This Row],[SALARIO]]/100*14/2</f>
        <v>81200</v>
      </c>
      <c r="N986">
        <v>4</v>
      </c>
      <c r="O986">
        <f>Tabla1_2[[#This Row],[Salario t]]*Tabla1_2[[#This Row],['# de Salarios Minimos]]</f>
        <v>2320000</v>
      </c>
      <c r="P986">
        <f>Tabla1_2[[#This Row],[Salario t]]*12</f>
        <v>6960000</v>
      </c>
      <c r="Q986">
        <v>2</v>
      </c>
      <c r="R986">
        <v>2</v>
      </c>
      <c r="S986">
        <v>50000</v>
      </c>
      <c r="T986">
        <v>250000</v>
      </c>
      <c r="U986">
        <v>5000</v>
      </c>
      <c r="V986">
        <f>Tabla1_2[[#This Row],[SALARIO]]/100*8.4</f>
        <v>97440</v>
      </c>
      <c r="W986">
        <f>Tabla1_2[[#This Row],[Seguridad social]]/2</f>
        <v>48720</v>
      </c>
      <c r="X986">
        <f>Tabla1_2[[#This Row],[Seguridad social]]-Tabla1_2[[#This Row],[salud 4%]]</f>
        <v>48720</v>
      </c>
      <c r="Y986">
        <f>Tabla1_2[[#This Row],[Base Minima]]/30*4</f>
        <v>309333.33333333331</v>
      </c>
      <c r="Z986">
        <f>Tabla1_2[[#This Row],[Fondo de Empleados]]+Tabla1_2[[#This Row],[Seguridad social]]</f>
        <v>406773.33333333331</v>
      </c>
      <c r="AA986">
        <f>Tabla1_2[[#This Row],[SALARIO]]/100*1.4</f>
        <v>16239.999999999998</v>
      </c>
      <c r="AB986">
        <f>Tabla1_2[[#This Row],[Base Minima]]/15*1.5</f>
        <v>232000</v>
      </c>
      <c r="AC986">
        <v>0</v>
      </c>
      <c r="AD986">
        <v>0</v>
      </c>
      <c r="AE986">
        <f>Tabla1_2[[#This Row],[Salario t]]/100*2</f>
        <v>11600</v>
      </c>
      <c r="AF986">
        <f>Tabla1_2[[#This Row],[Censantias]]/100*5</f>
        <v>580</v>
      </c>
      <c r="AG986">
        <f>Tabla1_2[[#This Row],[SALARIO]]/30*2</f>
        <v>77333.333333333328</v>
      </c>
      <c r="AH986">
        <v>0</v>
      </c>
      <c r="AI986">
        <f>Tabla1_2[[#This Row],[Prima]]+Tabla1_2[[#This Row],[Censantias]]+Tabla1_2[[#This Row],[Base Minima]]+Tabla1_2[[#This Row],[Subsidio de Transporte]]</f>
        <v>2490133.3333333335</v>
      </c>
      <c r="AJ986">
        <f>Tabla1_2[[#This Row],[Pago Neto]]*24</f>
        <v>59763200</v>
      </c>
      <c r="AK986">
        <v>0</v>
      </c>
      <c r="AL986">
        <v>20000</v>
      </c>
      <c r="AM986">
        <v>15</v>
      </c>
    </row>
    <row r="987" spans="1:39" x14ac:dyDescent="0.35">
      <c r="A987" t="s">
        <v>5661</v>
      </c>
      <c r="B987" t="s">
        <v>993</v>
      </c>
      <c r="C987" s="1">
        <v>28066</v>
      </c>
      <c r="D987" t="s">
        <v>2680</v>
      </c>
      <c r="E987" t="s">
        <v>2343</v>
      </c>
      <c r="F987" t="s">
        <v>4661</v>
      </c>
      <c r="G987" t="s">
        <v>3657</v>
      </c>
      <c r="H987" s="1">
        <v>43256.360127314816</v>
      </c>
      <c r="I987" t="s">
        <v>3675</v>
      </c>
      <c r="J987">
        <v>1160000</v>
      </c>
      <c r="K987">
        <v>15</v>
      </c>
      <c r="L987">
        <f>Tabla1_2[[#This Row],[SALARIO]]/30*Tabla1_2[[#This Row],[Dias Liquidados]]</f>
        <v>580000</v>
      </c>
      <c r="M987">
        <f>Tabla1_2[[#This Row],[SALARIO]]/100*14/2</f>
        <v>81200</v>
      </c>
      <c r="N987">
        <v>4</v>
      </c>
      <c r="O987">
        <f>Tabla1_2[[#This Row],[Salario t]]*Tabla1_2[[#This Row],['# de Salarios Minimos]]</f>
        <v>2320000</v>
      </c>
      <c r="P987">
        <f>Tabla1_2[[#This Row],[Salario t]]*12</f>
        <v>6960000</v>
      </c>
      <c r="Q987">
        <v>2</v>
      </c>
      <c r="R987">
        <v>2</v>
      </c>
      <c r="S987">
        <v>50000</v>
      </c>
      <c r="T987">
        <v>250000</v>
      </c>
      <c r="U987">
        <v>5000</v>
      </c>
      <c r="V987">
        <f>Tabla1_2[[#This Row],[SALARIO]]/100*8.4</f>
        <v>97440</v>
      </c>
      <c r="W987">
        <f>Tabla1_2[[#This Row],[Seguridad social]]/2</f>
        <v>48720</v>
      </c>
      <c r="X987">
        <f>Tabla1_2[[#This Row],[Seguridad social]]-Tabla1_2[[#This Row],[salud 4%]]</f>
        <v>48720</v>
      </c>
      <c r="Y987">
        <f>Tabla1_2[[#This Row],[Base Minima]]/30*4</f>
        <v>309333.33333333331</v>
      </c>
      <c r="Z987">
        <f>Tabla1_2[[#This Row],[Fondo de Empleados]]+Tabla1_2[[#This Row],[Seguridad social]]</f>
        <v>406773.33333333331</v>
      </c>
      <c r="AA987">
        <f>Tabla1_2[[#This Row],[SALARIO]]/100*1.4</f>
        <v>16239.999999999998</v>
      </c>
      <c r="AB987">
        <f>Tabla1_2[[#This Row],[Base Minima]]/15*1.5</f>
        <v>232000</v>
      </c>
      <c r="AC987">
        <v>0</v>
      </c>
      <c r="AD987">
        <v>0</v>
      </c>
      <c r="AE987">
        <f>Tabla1_2[[#This Row],[Salario t]]/100*2</f>
        <v>11600</v>
      </c>
      <c r="AF987">
        <f>Tabla1_2[[#This Row],[Censantias]]/100*5</f>
        <v>580</v>
      </c>
      <c r="AG987">
        <f>Tabla1_2[[#This Row],[SALARIO]]/30*2</f>
        <v>77333.333333333328</v>
      </c>
      <c r="AH987">
        <v>0</v>
      </c>
      <c r="AI987">
        <f>Tabla1_2[[#This Row],[Prima]]+Tabla1_2[[#This Row],[Censantias]]+Tabla1_2[[#This Row],[Base Minima]]+Tabla1_2[[#This Row],[Subsidio de Transporte]]</f>
        <v>2490133.3333333335</v>
      </c>
      <c r="AJ987">
        <f>Tabla1_2[[#This Row],[Pago Neto]]*24</f>
        <v>59763200</v>
      </c>
      <c r="AK987">
        <v>0</v>
      </c>
      <c r="AL987">
        <v>20000</v>
      </c>
      <c r="AM987">
        <v>15</v>
      </c>
    </row>
    <row r="988" spans="1:39" x14ac:dyDescent="0.35">
      <c r="A988" t="s">
        <v>5662</v>
      </c>
      <c r="B988" t="s">
        <v>994</v>
      </c>
      <c r="C988" s="1">
        <v>25652</v>
      </c>
      <c r="D988" t="s">
        <v>2681</v>
      </c>
      <c r="E988" t="s">
        <v>2347</v>
      </c>
      <c r="F988" t="s">
        <v>4662</v>
      </c>
      <c r="G988" t="s">
        <v>3658</v>
      </c>
      <c r="H988" s="1">
        <v>44198.741747685184</v>
      </c>
      <c r="I988" t="s">
        <v>3672</v>
      </c>
      <c r="J988">
        <v>1160000</v>
      </c>
      <c r="K988">
        <v>15</v>
      </c>
      <c r="L988">
        <f>Tabla1_2[[#This Row],[SALARIO]]/30*Tabla1_2[[#This Row],[Dias Liquidados]]</f>
        <v>580000</v>
      </c>
      <c r="M988">
        <f>Tabla1_2[[#This Row],[SALARIO]]/100*14/2</f>
        <v>81200</v>
      </c>
      <c r="N988">
        <v>5</v>
      </c>
      <c r="O988">
        <f>Tabla1_2[[#This Row],[Salario t]]*Tabla1_2[[#This Row],['# de Salarios Minimos]]</f>
        <v>2900000</v>
      </c>
      <c r="P988">
        <f>Tabla1_2[[#This Row],[Salario t]]*12</f>
        <v>6960000</v>
      </c>
      <c r="Q988">
        <v>2</v>
      </c>
      <c r="R988">
        <v>2</v>
      </c>
      <c r="S988">
        <v>50000</v>
      </c>
      <c r="T988">
        <v>250000</v>
      </c>
      <c r="U988">
        <v>5000</v>
      </c>
      <c r="V988">
        <f>Tabla1_2[[#This Row],[SALARIO]]/100*8.4</f>
        <v>97440</v>
      </c>
      <c r="W988">
        <f>Tabla1_2[[#This Row],[Seguridad social]]/2</f>
        <v>48720</v>
      </c>
      <c r="X988">
        <f>Tabla1_2[[#This Row],[Seguridad social]]-Tabla1_2[[#This Row],[salud 4%]]</f>
        <v>48720</v>
      </c>
      <c r="Y988">
        <f>Tabla1_2[[#This Row],[Base Minima]]/30*4</f>
        <v>386666.66666666669</v>
      </c>
      <c r="Z988">
        <f>Tabla1_2[[#This Row],[Fondo de Empleados]]+Tabla1_2[[#This Row],[Seguridad social]]</f>
        <v>484106.66666666669</v>
      </c>
      <c r="AA988">
        <f>Tabla1_2[[#This Row],[SALARIO]]/100*1.4</f>
        <v>16239.999999999998</v>
      </c>
      <c r="AB988">
        <f>Tabla1_2[[#This Row],[Base Minima]]/15*1.5</f>
        <v>290000</v>
      </c>
      <c r="AC988">
        <v>0</v>
      </c>
      <c r="AD988">
        <v>0</v>
      </c>
      <c r="AE988">
        <f>Tabla1_2[[#This Row],[Salario t]]/100*2</f>
        <v>11600</v>
      </c>
      <c r="AF988">
        <f>Tabla1_2[[#This Row],[Censantias]]/100*5</f>
        <v>580</v>
      </c>
      <c r="AG988">
        <f>Tabla1_2[[#This Row],[SALARIO]]/30*2</f>
        <v>77333.333333333328</v>
      </c>
      <c r="AH988">
        <v>0</v>
      </c>
      <c r="AI988">
        <f>Tabla1_2[[#This Row],[Prima]]+Tabla1_2[[#This Row],[Censantias]]+Tabla1_2[[#This Row],[Base Minima]]+Tabla1_2[[#This Row],[Subsidio de Transporte]]</f>
        <v>3070133.3333333335</v>
      </c>
      <c r="AJ988">
        <f>Tabla1_2[[#This Row],[Pago Neto]]*24</f>
        <v>73683200</v>
      </c>
      <c r="AK988">
        <v>0</v>
      </c>
      <c r="AL988">
        <v>20000</v>
      </c>
      <c r="AM988">
        <v>15</v>
      </c>
    </row>
    <row r="989" spans="1:39" x14ac:dyDescent="0.35">
      <c r="A989" t="s">
        <v>5663</v>
      </c>
      <c r="B989" t="s">
        <v>995</v>
      </c>
      <c r="C989" s="1">
        <v>31140</v>
      </c>
      <c r="D989" t="s">
        <v>2682</v>
      </c>
      <c r="E989" t="s">
        <v>2461</v>
      </c>
      <c r="F989" t="s">
        <v>4663</v>
      </c>
      <c r="G989" t="s">
        <v>3659</v>
      </c>
      <c r="H989" s="1">
        <v>38751.189583333333</v>
      </c>
      <c r="I989" t="s">
        <v>3673</v>
      </c>
      <c r="J989">
        <v>1160000</v>
      </c>
      <c r="K989">
        <v>15</v>
      </c>
      <c r="L989">
        <f>Tabla1_2[[#This Row],[SALARIO]]/30*Tabla1_2[[#This Row],[Dias Liquidados]]</f>
        <v>580000</v>
      </c>
      <c r="M989">
        <f>Tabla1_2[[#This Row],[SALARIO]]/100*14/2</f>
        <v>81200</v>
      </c>
      <c r="N989">
        <v>5</v>
      </c>
      <c r="O989">
        <f>Tabla1_2[[#This Row],[Salario t]]*Tabla1_2[[#This Row],['# de Salarios Minimos]]</f>
        <v>2900000</v>
      </c>
      <c r="P989">
        <f>Tabla1_2[[#This Row],[Salario t]]*12</f>
        <v>6960000</v>
      </c>
      <c r="Q989">
        <v>2</v>
      </c>
      <c r="R989">
        <v>2</v>
      </c>
      <c r="S989">
        <v>50000</v>
      </c>
      <c r="T989">
        <v>250000</v>
      </c>
      <c r="U989">
        <v>5000</v>
      </c>
      <c r="V989">
        <f>Tabla1_2[[#This Row],[SALARIO]]/100*8.4</f>
        <v>97440</v>
      </c>
      <c r="W989">
        <f>Tabla1_2[[#This Row],[Seguridad social]]/2</f>
        <v>48720</v>
      </c>
      <c r="X989">
        <f>Tabla1_2[[#This Row],[Seguridad social]]-Tabla1_2[[#This Row],[salud 4%]]</f>
        <v>48720</v>
      </c>
      <c r="Y989">
        <f>Tabla1_2[[#This Row],[Base Minima]]/30*4</f>
        <v>386666.66666666669</v>
      </c>
      <c r="Z989">
        <f>Tabla1_2[[#This Row],[Fondo de Empleados]]+Tabla1_2[[#This Row],[Seguridad social]]</f>
        <v>484106.66666666669</v>
      </c>
      <c r="AA989">
        <f>Tabla1_2[[#This Row],[SALARIO]]/100*1.4</f>
        <v>16239.999999999998</v>
      </c>
      <c r="AB989">
        <f>Tabla1_2[[#This Row],[Base Minima]]/15*1.5</f>
        <v>290000</v>
      </c>
      <c r="AC989">
        <v>0</v>
      </c>
      <c r="AD989">
        <v>0</v>
      </c>
      <c r="AE989">
        <f>Tabla1_2[[#This Row],[Salario t]]/100*2</f>
        <v>11600</v>
      </c>
      <c r="AF989">
        <f>Tabla1_2[[#This Row],[Censantias]]/100*5</f>
        <v>580</v>
      </c>
      <c r="AG989">
        <f>Tabla1_2[[#This Row],[SALARIO]]/30*2</f>
        <v>77333.333333333328</v>
      </c>
      <c r="AH989">
        <v>0</v>
      </c>
      <c r="AI989">
        <f>Tabla1_2[[#This Row],[Prima]]+Tabla1_2[[#This Row],[Censantias]]+Tabla1_2[[#This Row],[Base Minima]]+Tabla1_2[[#This Row],[Subsidio de Transporte]]</f>
        <v>3070133.3333333335</v>
      </c>
      <c r="AJ989">
        <f>Tabla1_2[[#This Row],[Pago Neto]]*24</f>
        <v>73683200</v>
      </c>
      <c r="AK989">
        <v>0</v>
      </c>
      <c r="AL989">
        <v>20000</v>
      </c>
      <c r="AM989">
        <v>15</v>
      </c>
    </row>
    <row r="990" spans="1:39" x14ac:dyDescent="0.35">
      <c r="A990" t="s">
        <v>5664</v>
      </c>
      <c r="B990" t="s">
        <v>996</v>
      </c>
      <c r="C990" s="1">
        <v>26330</v>
      </c>
      <c r="D990" t="s">
        <v>2683</v>
      </c>
      <c r="E990" t="s">
        <v>2561</v>
      </c>
      <c r="F990" t="s">
        <v>4664</v>
      </c>
      <c r="G990" t="s">
        <v>3660</v>
      </c>
      <c r="H990" s="1">
        <v>40468.270844907405</v>
      </c>
      <c r="I990" t="s">
        <v>3672</v>
      </c>
      <c r="J990">
        <v>1160000</v>
      </c>
      <c r="K990">
        <v>15</v>
      </c>
      <c r="L990">
        <f>Tabla1_2[[#This Row],[SALARIO]]/30*Tabla1_2[[#This Row],[Dias Liquidados]]</f>
        <v>580000</v>
      </c>
      <c r="M990">
        <f>Tabla1_2[[#This Row],[SALARIO]]/100*14/2</f>
        <v>81200</v>
      </c>
      <c r="N990">
        <v>6</v>
      </c>
      <c r="O990">
        <f>Tabla1_2[[#This Row],[Salario t]]*Tabla1_2[[#This Row],['# de Salarios Minimos]]</f>
        <v>3480000</v>
      </c>
      <c r="P990">
        <f>Tabla1_2[[#This Row],[Salario t]]*12</f>
        <v>6960000</v>
      </c>
      <c r="Q990">
        <v>2</v>
      </c>
      <c r="R990">
        <v>2</v>
      </c>
      <c r="S990">
        <v>50000</v>
      </c>
      <c r="T990">
        <v>250000</v>
      </c>
      <c r="U990">
        <v>5000</v>
      </c>
      <c r="V990">
        <f>Tabla1_2[[#This Row],[SALARIO]]/100*8.4</f>
        <v>97440</v>
      </c>
      <c r="W990">
        <f>Tabla1_2[[#This Row],[Seguridad social]]/2</f>
        <v>48720</v>
      </c>
      <c r="X990">
        <f>Tabla1_2[[#This Row],[Seguridad social]]-Tabla1_2[[#This Row],[salud 4%]]</f>
        <v>48720</v>
      </c>
      <c r="Y990">
        <f>Tabla1_2[[#This Row],[Base Minima]]/30*4</f>
        <v>464000</v>
      </c>
      <c r="Z990">
        <f>Tabla1_2[[#This Row],[Fondo de Empleados]]+Tabla1_2[[#This Row],[Seguridad social]]</f>
        <v>561440</v>
      </c>
      <c r="AA990">
        <f>Tabla1_2[[#This Row],[SALARIO]]/100*1.4</f>
        <v>16239.999999999998</v>
      </c>
      <c r="AB990">
        <f>Tabla1_2[[#This Row],[Base Minima]]/15*1.5</f>
        <v>348000</v>
      </c>
      <c r="AC990">
        <v>0</v>
      </c>
      <c r="AD990">
        <v>0</v>
      </c>
      <c r="AE990">
        <f>Tabla1_2[[#This Row],[Salario t]]/100*2</f>
        <v>11600</v>
      </c>
      <c r="AF990">
        <f>Tabla1_2[[#This Row],[Censantias]]/100*5</f>
        <v>580</v>
      </c>
      <c r="AG990">
        <f>Tabla1_2[[#This Row],[SALARIO]]/30*2</f>
        <v>77333.333333333328</v>
      </c>
      <c r="AH990">
        <v>0</v>
      </c>
      <c r="AI990">
        <f>Tabla1_2[[#This Row],[Prima]]+Tabla1_2[[#This Row],[Censantias]]+Tabla1_2[[#This Row],[Base Minima]]+Tabla1_2[[#This Row],[Subsidio de Transporte]]</f>
        <v>3650133.3333333335</v>
      </c>
      <c r="AJ990">
        <f>Tabla1_2[[#This Row],[Pago Neto]]*24</f>
        <v>87603200</v>
      </c>
      <c r="AK990">
        <v>0</v>
      </c>
      <c r="AL990">
        <v>20000</v>
      </c>
      <c r="AM990">
        <v>15</v>
      </c>
    </row>
    <row r="991" spans="1:39" x14ac:dyDescent="0.35">
      <c r="A991" t="s">
        <v>5665</v>
      </c>
      <c r="B991" t="s">
        <v>997</v>
      </c>
      <c r="C991" s="1">
        <v>28342</v>
      </c>
      <c r="D991" t="s">
        <v>2684</v>
      </c>
      <c r="E991" t="s">
        <v>2426</v>
      </c>
      <c r="F991" t="s">
        <v>4665</v>
      </c>
      <c r="G991" t="s">
        <v>3661</v>
      </c>
      <c r="H991" s="1">
        <v>38463.045671296299</v>
      </c>
      <c r="I991" t="s">
        <v>3674</v>
      </c>
      <c r="J991">
        <v>1160000</v>
      </c>
      <c r="K991">
        <v>15</v>
      </c>
      <c r="L991">
        <f>Tabla1_2[[#This Row],[SALARIO]]/30*Tabla1_2[[#This Row],[Dias Liquidados]]</f>
        <v>580000</v>
      </c>
      <c r="M991">
        <f>Tabla1_2[[#This Row],[SALARIO]]/100*14/2</f>
        <v>81200</v>
      </c>
      <c r="N991">
        <v>6</v>
      </c>
      <c r="O991">
        <f>Tabla1_2[[#This Row],[Salario t]]*Tabla1_2[[#This Row],['# de Salarios Minimos]]</f>
        <v>3480000</v>
      </c>
      <c r="P991">
        <f>Tabla1_2[[#This Row],[Salario t]]*12</f>
        <v>6960000</v>
      </c>
      <c r="Q991">
        <v>2</v>
      </c>
      <c r="R991">
        <v>2</v>
      </c>
      <c r="S991">
        <v>50000</v>
      </c>
      <c r="T991">
        <v>250000</v>
      </c>
      <c r="U991">
        <v>5000</v>
      </c>
      <c r="V991">
        <f>Tabla1_2[[#This Row],[SALARIO]]/100*8.4</f>
        <v>97440</v>
      </c>
      <c r="W991">
        <f>Tabla1_2[[#This Row],[Seguridad social]]/2</f>
        <v>48720</v>
      </c>
      <c r="X991">
        <f>Tabla1_2[[#This Row],[Seguridad social]]-Tabla1_2[[#This Row],[salud 4%]]</f>
        <v>48720</v>
      </c>
      <c r="Y991">
        <f>Tabla1_2[[#This Row],[Base Minima]]/30*4</f>
        <v>464000</v>
      </c>
      <c r="Z991">
        <f>Tabla1_2[[#This Row],[Fondo de Empleados]]+Tabla1_2[[#This Row],[Seguridad social]]</f>
        <v>561440</v>
      </c>
      <c r="AA991">
        <f>Tabla1_2[[#This Row],[SALARIO]]/100*1.4</f>
        <v>16239.999999999998</v>
      </c>
      <c r="AB991">
        <f>Tabla1_2[[#This Row],[Base Minima]]/15*1.5</f>
        <v>348000</v>
      </c>
      <c r="AC991">
        <v>0</v>
      </c>
      <c r="AD991">
        <v>0</v>
      </c>
      <c r="AE991">
        <f>Tabla1_2[[#This Row],[Salario t]]/100*2</f>
        <v>11600</v>
      </c>
      <c r="AF991">
        <f>Tabla1_2[[#This Row],[Censantias]]/100*5</f>
        <v>580</v>
      </c>
      <c r="AG991">
        <f>Tabla1_2[[#This Row],[SALARIO]]/30*2</f>
        <v>77333.333333333328</v>
      </c>
      <c r="AH991">
        <v>0</v>
      </c>
      <c r="AI991">
        <f>Tabla1_2[[#This Row],[Prima]]+Tabla1_2[[#This Row],[Censantias]]+Tabla1_2[[#This Row],[Base Minima]]+Tabla1_2[[#This Row],[Subsidio de Transporte]]</f>
        <v>3650133.3333333335</v>
      </c>
      <c r="AJ991">
        <f>Tabla1_2[[#This Row],[Pago Neto]]*24</f>
        <v>87603200</v>
      </c>
      <c r="AK991">
        <v>0</v>
      </c>
      <c r="AL991">
        <v>20000</v>
      </c>
      <c r="AM991">
        <v>15</v>
      </c>
    </row>
    <row r="992" spans="1:39" x14ac:dyDescent="0.35">
      <c r="A992" t="s">
        <v>5666</v>
      </c>
      <c r="B992" t="s">
        <v>998</v>
      </c>
      <c r="C992" s="1">
        <v>27042</v>
      </c>
      <c r="D992" t="s">
        <v>2685</v>
      </c>
      <c r="E992" t="s">
        <v>2410</v>
      </c>
      <c r="F992" t="s">
        <v>4666</v>
      </c>
      <c r="G992" t="s">
        <v>3662</v>
      </c>
      <c r="H992" s="1">
        <v>40820.272743055553</v>
      </c>
      <c r="I992" t="s">
        <v>3672</v>
      </c>
      <c r="J992">
        <v>1160000</v>
      </c>
      <c r="K992">
        <v>15</v>
      </c>
      <c r="L992">
        <f>Tabla1_2[[#This Row],[SALARIO]]/30*Tabla1_2[[#This Row],[Dias Liquidados]]</f>
        <v>580000</v>
      </c>
      <c r="M992">
        <f>Tabla1_2[[#This Row],[SALARIO]]/100*14/2</f>
        <v>81200</v>
      </c>
      <c r="N992">
        <v>1</v>
      </c>
      <c r="O992">
        <f>Tabla1_2[[#This Row],[Salario t]]*Tabla1_2[[#This Row],['# de Salarios Minimos]]</f>
        <v>580000</v>
      </c>
      <c r="P992">
        <f>Tabla1_2[[#This Row],[Salario t]]*12</f>
        <v>6960000</v>
      </c>
      <c r="Q992">
        <v>2</v>
      </c>
      <c r="R992">
        <v>2</v>
      </c>
      <c r="S992">
        <v>50000</v>
      </c>
      <c r="T992">
        <v>250000</v>
      </c>
      <c r="U992">
        <v>5000</v>
      </c>
      <c r="V992">
        <f>Tabla1_2[[#This Row],[SALARIO]]/100*8.4</f>
        <v>97440</v>
      </c>
      <c r="W992">
        <f>Tabla1_2[[#This Row],[Seguridad social]]/2</f>
        <v>48720</v>
      </c>
      <c r="X992">
        <f>Tabla1_2[[#This Row],[Seguridad social]]-Tabla1_2[[#This Row],[salud 4%]]</f>
        <v>48720</v>
      </c>
      <c r="Y992">
        <f>Tabla1_2[[#This Row],[Base Minima]]/30*4</f>
        <v>77333.333333333328</v>
      </c>
      <c r="Z992">
        <f>Tabla1_2[[#This Row],[Fondo de Empleados]]+Tabla1_2[[#This Row],[Seguridad social]]</f>
        <v>174773.33333333331</v>
      </c>
      <c r="AA992">
        <f>Tabla1_2[[#This Row],[SALARIO]]/100*1.4</f>
        <v>16239.999999999998</v>
      </c>
      <c r="AB992">
        <f>Tabla1_2[[#This Row],[Base Minima]]/15*1.5</f>
        <v>58000</v>
      </c>
      <c r="AC992">
        <v>0</v>
      </c>
      <c r="AD992">
        <v>0</v>
      </c>
      <c r="AE992">
        <f>Tabla1_2[[#This Row],[Salario t]]/100*2</f>
        <v>11600</v>
      </c>
      <c r="AF992">
        <f>Tabla1_2[[#This Row],[Censantias]]/100*5</f>
        <v>580</v>
      </c>
      <c r="AG992">
        <f>Tabla1_2[[#This Row],[SALARIO]]/30*2</f>
        <v>77333.333333333328</v>
      </c>
      <c r="AH992">
        <v>0</v>
      </c>
      <c r="AI992">
        <f>Tabla1_2[[#This Row],[Prima]]+Tabla1_2[[#This Row],[Censantias]]+Tabla1_2[[#This Row],[Base Minima]]+Tabla1_2[[#This Row],[Subsidio de Transporte]]</f>
        <v>750133.33333333337</v>
      </c>
      <c r="AJ992">
        <f>Tabla1_2[[#This Row],[Pago Neto]]*24</f>
        <v>18003200</v>
      </c>
      <c r="AK992">
        <v>0</v>
      </c>
      <c r="AL992">
        <v>20000</v>
      </c>
      <c r="AM992">
        <v>15</v>
      </c>
    </row>
    <row r="993" spans="1:39" x14ac:dyDescent="0.35">
      <c r="A993" t="s">
        <v>5667</v>
      </c>
      <c r="B993" t="s">
        <v>999</v>
      </c>
      <c r="C993" s="1">
        <v>32092</v>
      </c>
      <c r="D993" t="s">
        <v>2686</v>
      </c>
      <c r="E993" t="s">
        <v>2495</v>
      </c>
      <c r="F993" t="s">
        <v>4667</v>
      </c>
      <c r="G993" t="s">
        <v>3663</v>
      </c>
      <c r="H993" s="1">
        <v>42535.487361111111</v>
      </c>
      <c r="I993" t="s">
        <v>3672</v>
      </c>
      <c r="J993">
        <v>1160000</v>
      </c>
      <c r="K993">
        <v>15</v>
      </c>
      <c r="L993">
        <f>Tabla1_2[[#This Row],[SALARIO]]/30*Tabla1_2[[#This Row],[Dias Liquidados]]</f>
        <v>580000</v>
      </c>
      <c r="M993">
        <f>Tabla1_2[[#This Row],[SALARIO]]/100*14/2</f>
        <v>81200</v>
      </c>
      <c r="N993">
        <v>1</v>
      </c>
      <c r="O993">
        <f>Tabla1_2[[#This Row],[Salario t]]*Tabla1_2[[#This Row],['# de Salarios Minimos]]</f>
        <v>580000</v>
      </c>
      <c r="P993">
        <f>Tabla1_2[[#This Row],[Salario t]]*12</f>
        <v>6960000</v>
      </c>
      <c r="Q993">
        <v>2</v>
      </c>
      <c r="R993">
        <v>2</v>
      </c>
      <c r="S993">
        <v>50000</v>
      </c>
      <c r="T993">
        <v>250000</v>
      </c>
      <c r="U993">
        <v>5000</v>
      </c>
      <c r="V993">
        <f>Tabla1_2[[#This Row],[SALARIO]]/100*8.4</f>
        <v>97440</v>
      </c>
      <c r="W993">
        <f>Tabla1_2[[#This Row],[Seguridad social]]/2</f>
        <v>48720</v>
      </c>
      <c r="X993">
        <f>Tabla1_2[[#This Row],[Seguridad social]]-Tabla1_2[[#This Row],[salud 4%]]</f>
        <v>48720</v>
      </c>
      <c r="Y993">
        <f>Tabla1_2[[#This Row],[Base Minima]]/30*4</f>
        <v>77333.333333333328</v>
      </c>
      <c r="Z993">
        <f>Tabla1_2[[#This Row],[Fondo de Empleados]]+Tabla1_2[[#This Row],[Seguridad social]]</f>
        <v>174773.33333333331</v>
      </c>
      <c r="AA993">
        <f>Tabla1_2[[#This Row],[SALARIO]]/100*1.4</f>
        <v>16239.999999999998</v>
      </c>
      <c r="AB993">
        <f>Tabla1_2[[#This Row],[Base Minima]]/15*1.5</f>
        <v>58000</v>
      </c>
      <c r="AC993">
        <v>0</v>
      </c>
      <c r="AD993">
        <v>0</v>
      </c>
      <c r="AE993">
        <f>Tabla1_2[[#This Row],[Salario t]]/100*2</f>
        <v>11600</v>
      </c>
      <c r="AF993">
        <f>Tabla1_2[[#This Row],[Censantias]]/100*5</f>
        <v>580</v>
      </c>
      <c r="AG993">
        <f>Tabla1_2[[#This Row],[SALARIO]]/30*2</f>
        <v>77333.333333333328</v>
      </c>
      <c r="AH993">
        <v>0</v>
      </c>
      <c r="AI993">
        <f>Tabla1_2[[#This Row],[Prima]]+Tabla1_2[[#This Row],[Censantias]]+Tabla1_2[[#This Row],[Base Minima]]+Tabla1_2[[#This Row],[Subsidio de Transporte]]</f>
        <v>750133.33333333337</v>
      </c>
      <c r="AJ993">
        <f>Tabla1_2[[#This Row],[Pago Neto]]*24</f>
        <v>18003200</v>
      </c>
      <c r="AK993">
        <v>0</v>
      </c>
      <c r="AL993">
        <v>20000</v>
      </c>
      <c r="AM993">
        <v>15</v>
      </c>
    </row>
    <row r="994" spans="1:39" x14ac:dyDescent="0.35">
      <c r="A994" t="s">
        <v>5668</v>
      </c>
      <c r="B994" t="s">
        <v>1000</v>
      </c>
      <c r="C994" s="1">
        <v>28943</v>
      </c>
      <c r="D994" t="s">
        <v>2687</v>
      </c>
      <c r="E994" t="s">
        <v>2416</v>
      </c>
      <c r="F994" t="s">
        <v>4668</v>
      </c>
      <c r="G994" t="s">
        <v>3664</v>
      </c>
      <c r="H994" s="1">
        <v>39049.422384259262</v>
      </c>
      <c r="I994" t="s">
        <v>3674</v>
      </c>
      <c r="J994">
        <v>1160000</v>
      </c>
      <c r="K994">
        <v>15</v>
      </c>
      <c r="L994">
        <f>Tabla1_2[[#This Row],[SALARIO]]/30*Tabla1_2[[#This Row],[Dias Liquidados]]</f>
        <v>580000</v>
      </c>
      <c r="M994">
        <f>Tabla1_2[[#This Row],[SALARIO]]/100*14/2</f>
        <v>81200</v>
      </c>
      <c r="N994">
        <v>1</v>
      </c>
      <c r="O994">
        <f>Tabla1_2[[#This Row],[Salario t]]*Tabla1_2[[#This Row],['# de Salarios Minimos]]</f>
        <v>580000</v>
      </c>
      <c r="P994">
        <f>Tabla1_2[[#This Row],[Salario t]]*12</f>
        <v>6960000</v>
      </c>
      <c r="Q994">
        <v>2</v>
      </c>
      <c r="R994">
        <v>2</v>
      </c>
      <c r="S994">
        <v>50000</v>
      </c>
      <c r="T994">
        <v>250000</v>
      </c>
      <c r="U994">
        <v>5000</v>
      </c>
      <c r="V994">
        <f>Tabla1_2[[#This Row],[SALARIO]]/100*8.4</f>
        <v>97440</v>
      </c>
      <c r="W994">
        <f>Tabla1_2[[#This Row],[Seguridad social]]/2</f>
        <v>48720</v>
      </c>
      <c r="X994">
        <f>Tabla1_2[[#This Row],[Seguridad social]]-Tabla1_2[[#This Row],[salud 4%]]</f>
        <v>48720</v>
      </c>
      <c r="Y994">
        <f>Tabla1_2[[#This Row],[Base Minima]]/30*4</f>
        <v>77333.333333333328</v>
      </c>
      <c r="Z994">
        <f>Tabla1_2[[#This Row],[Fondo de Empleados]]+Tabla1_2[[#This Row],[Seguridad social]]</f>
        <v>174773.33333333331</v>
      </c>
      <c r="AA994">
        <f>Tabla1_2[[#This Row],[SALARIO]]/100*1.4</f>
        <v>16239.999999999998</v>
      </c>
      <c r="AB994">
        <f>Tabla1_2[[#This Row],[Base Minima]]/15*1.5</f>
        <v>58000</v>
      </c>
      <c r="AC994">
        <v>0</v>
      </c>
      <c r="AD994">
        <v>0</v>
      </c>
      <c r="AE994">
        <f>Tabla1_2[[#This Row],[Salario t]]/100*2</f>
        <v>11600</v>
      </c>
      <c r="AF994">
        <f>Tabla1_2[[#This Row],[Censantias]]/100*5</f>
        <v>580</v>
      </c>
      <c r="AG994">
        <f>Tabla1_2[[#This Row],[SALARIO]]/30*2</f>
        <v>77333.333333333328</v>
      </c>
      <c r="AH994">
        <v>0</v>
      </c>
      <c r="AI994">
        <f>Tabla1_2[[#This Row],[Prima]]+Tabla1_2[[#This Row],[Censantias]]+Tabla1_2[[#This Row],[Base Minima]]+Tabla1_2[[#This Row],[Subsidio de Transporte]]</f>
        <v>750133.33333333337</v>
      </c>
      <c r="AJ994">
        <f>Tabla1_2[[#This Row],[Pago Neto]]*24</f>
        <v>18003200</v>
      </c>
      <c r="AK994">
        <v>0</v>
      </c>
      <c r="AL994">
        <v>20000</v>
      </c>
      <c r="AM994">
        <v>15</v>
      </c>
    </row>
    <row r="995" spans="1:39" x14ac:dyDescent="0.35">
      <c r="A995" t="s">
        <v>5669</v>
      </c>
      <c r="B995" t="s">
        <v>1001</v>
      </c>
      <c r="C995" s="1">
        <v>26540</v>
      </c>
      <c r="D995" t="s">
        <v>2688</v>
      </c>
      <c r="E995" t="s">
        <v>2565</v>
      </c>
      <c r="F995" t="s">
        <v>4669</v>
      </c>
      <c r="G995" t="s">
        <v>3665</v>
      </c>
      <c r="H995" s="1">
        <v>41516.643159722225</v>
      </c>
      <c r="I995" t="s">
        <v>3674</v>
      </c>
      <c r="J995">
        <v>1160000</v>
      </c>
      <c r="K995">
        <v>15</v>
      </c>
      <c r="L995">
        <f>Tabla1_2[[#This Row],[SALARIO]]/30*Tabla1_2[[#This Row],[Dias Liquidados]]</f>
        <v>580000</v>
      </c>
      <c r="M995">
        <f>Tabla1_2[[#This Row],[SALARIO]]/100*14/2</f>
        <v>81200</v>
      </c>
      <c r="N995">
        <v>1</v>
      </c>
      <c r="O995">
        <f>Tabla1_2[[#This Row],[Salario t]]*Tabla1_2[[#This Row],['# de Salarios Minimos]]</f>
        <v>580000</v>
      </c>
      <c r="P995">
        <f>Tabla1_2[[#This Row],[Salario t]]*12</f>
        <v>6960000</v>
      </c>
      <c r="Q995">
        <v>2</v>
      </c>
      <c r="R995">
        <v>2</v>
      </c>
      <c r="S995">
        <v>50000</v>
      </c>
      <c r="T995">
        <v>250000</v>
      </c>
      <c r="U995">
        <v>5000</v>
      </c>
      <c r="V995">
        <f>Tabla1_2[[#This Row],[SALARIO]]/100*8.4</f>
        <v>97440</v>
      </c>
      <c r="W995">
        <f>Tabla1_2[[#This Row],[Seguridad social]]/2</f>
        <v>48720</v>
      </c>
      <c r="X995">
        <f>Tabla1_2[[#This Row],[Seguridad social]]-Tabla1_2[[#This Row],[salud 4%]]</f>
        <v>48720</v>
      </c>
      <c r="Y995">
        <f>Tabla1_2[[#This Row],[Base Minima]]/30*4</f>
        <v>77333.333333333328</v>
      </c>
      <c r="Z995">
        <f>Tabla1_2[[#This Row],[Fondo de Empleados]]+Tabla1_2[[#This Row],[Seguridad social]]</f>
        <v>174773.33333333331</v>
      </c>
      <c r="AA995">
        <f>Tabla1_2[[#This Row],[SALARIO]]/100*1.4</f>
        <v>16239.999999999998</v>
      </c>
      <c r="AB995">
        <f>Tabla1_2[[#This Row],[Base Minima]]/15*1.5</f>
        <v>58000</v>
      </c>
      <c r="AC995">
        <v>0</v>
      </c>
      <c r="AD995">
        <v>0</v>
      </c>
      <c r="AE995">
        <f>Tabla1_2[[#This Row],[Salario t]]/100*2</f>
        <v>11600</v>
      </c>
      <c r="AF995">
        <f>Tabla1_2[[#This Row],[Censantias]]/100*5</f>
        <v>580</v>
      </c>
      <c r="AG995">
        <f>Tabla1_2[[#This Row],[SALARIO]]/30*2</f>
        <v>77333.333333333328</v>
      </c>
      <c r="AH995">
        <v>0</v>
      </c>
      <c r="AI995">
        <f>Tabla1_2[[#This Row],[Prima]]+Tabla1_2[[#This Row],[Censantias]]+Tabla1_2[[#This Row],[Base Minima]]+Tabla1_2[[#This Row],[Subsidio de Transporte]]</f>
        <v>750133.33333333337</v>
      </c>
      <c r="AJ995">
        <f>Tabla1_2[[#This Row],[Pago Neto]]*24</f>
        <v>18003200</v>
      </c>
      <c r="AK995">
        <v>0</v>
      </c>
      <c r="AL995">
        <v>20000</v>
      </c>
      <c r="AM995">
        <v>15</v>
      </c>
    </row>
    <row r="996" spans="1:39" x14ac:dyDescent="0.35">
      <c r="A996" t="s">
        <v>5670</v>
      </c>
      <c r="B996" t="s">
        <v>1002</v>
      </c>
      <c r="C996" s="1">
        <v>28772</v>
      </c>
      <c r="D996" t="s">
        <v>2689</v>
      </c>
      <c r="E996" t="s">
        <v>2541</v>
      </c>
      <c r="F996" t="s">
        <v>4670</v>
      </c>
      <c r="G996" t="s">
        <v>3666</v>
      </c>
      <c r="H996" s="1">
        <v>40272.879976851851</v>
      </c>
      <c r="I996" t="s">
        <v>3672</v>
      </c>
      <c r="J996">
        <v>1160000</v>
      </c>
      <c r="K996">
        <v>15</v>
      </c>
      <c r="L996">
        <f>Tabla1_2[[#This Row],[SALARIO]]/30*Tabla1_2[[#This Row],[Dias Liquidados]]</f>
        <v>580000</v>
      </c>
      <c r="M996">
        <f>Tabla1_2[[#This Row],[SALARIO]]/100*14/2</f>
        <v>81200</v>
      </c>
      <c r="N996">
        <v>1</v>
      </c>
      <c r="O996">
        <f>Tabla1_2[[#This Row],[Salario t]]*Tabla1_2[[#This Row],['# de Salarios Minimos]]</f>
        <v>580000</v>
      </c>
      <c r="P996">
        <f>Tabla1_2[[#This Row],[Salario t]]*12</f>
        <v>6960000</v>
      </c>
      <c r="Q996">
        <v>2</v>
      </c>
      <c r="R996">
        <v>2</v>
      </c>
      <c r="S996">
        <v>50000</v>
      </c>
      <c r="T996">
        <v>250000</v>
      </c>
      <c r="U996">
        <v>5000</v>
      </c>
      <c r="V996">
        <f>Tabla1_2[[#This Row],[SALARIO]]/100*8.4</f>
        <v>97440</v>
      </c>
      <c r="W996">
        <f>Tabla1_2[[#This Row],[Seguridad social]]/2</f>
        <v>48720</v>
      </c>
      <c r="X996">
        <f>Tabla1_2[[#This Row],[Seguridad social]]-Tabla1_2[[#This Row],[salud 4%]]</f>
        <v>48720</v>
      </c>
      <c r="Y996">
        <f>Tabla1_2[[#This Row],[Base Minima]]/30*4</f>
        <v>77333.333333333328</v>
      </c>
      <c r="Z996">
        <f>Tabla1_2[[#This Row],[Fondo de Empleados]]+Tabla1_2[[#This Row],[Seguridad social]]</f>
        <v>174773.33333333331</v>
      </c>
      <c r="AA996">
        <f>Tabla1_2[[#This Row],[SALARIO]]/100*1.4</f>
        <v>16239.999999999998</v>
      </c>
      <c r="AB996">
        <f>Tabla1_2[[#This Row],[Base Minima]]/15*1.5</f>
        <v>58000</v>
      </c>
      <c r="AC996">
        <v>0</v>
      </c>
      <c r="AD996">
        <v>0</v>
      </c>
      <c r="AE996">
        <f>Tabla1_2[[#This Row],[Salario t]]/100*2</f>
        <v>11600</v>
      </c>
      <c r="AF996">
        <f>Tabla1_2[[#This Row],[Censantias]]/100*5</f>
        <v>580</v>
      </c>
      <c r="AG996">
        <f>Tabla1_2[[#This Row],[SALARIO]]/30*2</f>
        <v>77333.333333333328</v>
      </c>
      <c r="AH996">
        <v>0</v>
      </c>
      <c r="AI996">
        <f>Tabla1_2[[#This Row],[Prima]]+Tabla1_2[[#This Row],[Censantias]]+Tabla1_2[[#This Row],[Base Minima]]+Tabla1_2[[#This Row],[Subsidio de Transporte]]</f>
        <v>750133.33333333337</v>
      </c>
      <c r="AJ996">
        <f>Tabla1_2[[#This Row],[Pago Neto]]*24</f>
        <v>18003200</v>
      </c>
      <c r="AK996">
        <v>0</v>
      </c>
      <c r="AL996">
        <v>20000</v>
      </c>
      <c r="AM996">
        <v>15</v>
      </c>
    </row>
    <row r="997" spans="1:39" x14ac:dyDescent="0.35">
      <c r="A997" t="s">
        <v>5671</v>
      </c>
      <c r="B997" t="s">
        <v>1003</v>
      </c>
      <c r="C997" s="1">
        <v>31554</v>
      </c>
      <c r="D997" t="s">
        <v>2690</v>
      </c>
      <c r="E997" t="s">
        <v>2525</v>
      </c>
      <c r="F997" t="s">
        <v>4671</v>
      </c>
      <c r="G997" t="s">
        <v>3667</v>
      </c>
      <c r="H997" s="1">
        <v>39493.921851851854</v>
      </c>
      <c r="I997" t="s">
        <v>3674</v>
      </c>
      <c r="J997">
        <v>1160000</v>
      </c>
      <c r="K997">
        <v>15</v>
      </c>
      <c r="L997">
        <f>Tabla1_2[[#This Row],[SALARIO]]/30*Tabla1_2[[#This Row],[Dias Liquidados]]</f>
        <v>580000</v>
      </c>
      <c r="M997">
        <f>Tabla1_2[[#This Row],[SALARIO]]/100*14/2</f>
        <v>81200</v>
      </c>
      <c r="N997">
        <v>2</v>
      </c>
      <c r="O997">
        <f>Tabla1_2[[#This Row],[Salario t]]*Tabla1_2[[#This Row],['# de Salarios Minimos]]</f>
        <v>1160000</v>
      </c>
      <c r="P997">
        <f>Tabla1_2[[#This Row],[Salario t]]*12</f>
        <v>6960000</v>
      </c>
      <c r="Q997">
        <v>2</v>
      </c>
      <c r="R997">
        <v>2</v>
      </c>
      <c r="S997">
        <v>50000</v>
      </c>
      <c r="T997">
        <v>250000</v>
      </c>
      <c r="U997">
        <v>5000</v>
      </c>
      <c r="V997">
        <f>Tabla1_2[[#This Row],[SALARIO]]/100*8.4</f>
        <v>97440</v>
      </c>
      <c r="W997">
        <f>Tabla1_2[[#This Row],[Seguridad social]]/2</f>
        <v>48720</v>
      </c>
      <c r="X997">
        <f>Tabla1_2[[#This Row],[Seguridad social]]-Tabla1_2[[#This Row],[salud 4%]]</f>
        <v>48720</v>
      </c>
      <c r="Y997">
        <f>Tabla1_2[[#This Row],[Base Minima]]/30*4</f>
        <v>154666.66666666666</v>
      </c>
      <c r="Z997">
        <f>Tabla1_2[[#This Row],[Fondo de Empleados]]+Tabla1_2[[#This Row],[Seguridad social]]</f>
        <v>252106.66666666666</v>
      </c>
      <c r="AA997">
        <f>Tabla1_2[[#This Row],[SALARIO]]/100*1.4</f>
        <v>16239.999999999998</v>
      </c>
      <c r="AB997">
        <f>Tabla1_2[[#This Row],[Base Minima]]/15*1.5</f>
        <v>116000</v>
      </c>
      <c r="AC997">
        <v>0</v>
      </c>
      <c r="AD997">
        <v>0</v>
      </c>
      <c r="AE997">
        <f>Tabla1_2[[#This Row],[Salario t]]/100*2</f>
        <v>11600</v>
      </c>
      <c r="AF997">
        <f>Tabla1_2[[#This Row],[Censantias]]/100*5</f>
        <v>580</v>
      </c>
      <c r="AG997">
        <f>Tabla1_2[[#This Row],[SALARIO]]/30*2</f>
        <v>77333.333333333328</v>
      </c>
      <c r="AH997">
        <v>0</v>
      </c>
      <c r="AI997">
        <f>Tabla1_2[[#This Row],[Prima]]+Tabla1_2[[#This Row],[Censantias]]+Tabla1_2[[#This Row],[Base Minima]]+Tabla1_2[[#This Row],[Subsidio de Transporte]]</f>
        <v>1330133.3333333333</v>
      </c>
      <c r="AJ997">
        <f>Tabla1_2[[#This Row],[Pago Neto]]*24</f>
        <v>31923200</v>
      </c>
      <c r="AK997">
        <v>0</v>
      </c>
      <c r="AL997">
        <v>20000</v>
      </c>
      <c r="AM997">
        <v>15</v>
      </c>
    </row>
    <row r="998" spans="1:39" x14ac:dyDescent="0.35">
      <c r="A998" t="s">
        <v>5672</v>
      </c>
      <c r="B998" t="s">
        <v>1004</v>
      </c>
      <c r="C998" s="1">
        <v>31797</v>
      </c>
      <c r="D998" t="s">
        <v>2691</v>
      </c>
      <c r="E998" t="s">
        <v>2351</v>
      </c>
      <c r="F998" t="s">
        <v>4672</v>
      </c>
      <c r="G998" t="s">
        <v>3668</v>
      </c>
      <c r="H998" s="1">
        <v>42401.895949074074</v>
      </c>
      <c r="I998" t="s">
        <v>3671</v>
      </c>
      <c r="J998">
        <v>1160000</v>
      </c>
      <c r="K998">
        <v>15</v>
      </c>
      <c r="L998">
        <f>Tabla1_2[[#This Row],[SALARIO]]/30*Tabla1_2[[#This Row],[Dias Liquidados]]</f>
        <v>580000</v>
      </c>
      <c r="M998">
        <f>Tabla1_2[[#This Row],[SALARIO]]/100*14/2</f>
        <v>81200</v>
      </c>
      <c r="N998">
        <v>2</v>
      </c>
      <c r="O998">
        <f>Tabla1_2[[#This Row],[Salario t]]*Tabla1_2[[#This Row],['# de Salarios Minimos]]</f>
        <v>1160000</v>
      </c>
      <c r="P998">
        <f>Tabla1_2[[#This Row],[Salario t]]*12</f>
        <v>6960000</v>
      </c>
      <c r="Q998">
        <v>2</v>
      </c>
      <c r="R998">
        <v>2</v>
      </c>
      <c r="S998">
        <v>50000</v>
      </c>
      <c r="T998">
        <v>250000</v>
      </c>
      <c r="U998">
        <v>5000</v>
      </c>
      <c r="V998">
        <f>Tabla1_2[[#This Row],[SALARIO]]/100*8.4</f>
        <v>97440</v>
      </c>
      <c r="W998">
        <f>Tabla1_2[[#This Row],[Seguridad social]]/2</f>
        <v>48720</v>
      </c>
      <c r="X998">
        <f>Tabla1_2[[#This Row],[Seguridad social]]-Tabla1_2[[#This Row],[salud 4%]]</f>
        <v>48720</v>
      </c>
      <c r="Y998">
        <f>Tabla1_2[[#This Row],[Base Minima]]/30*4</f>
        <v>154666.66666666666</v>
      </c>
      <c r="Z998">
        <f>Tabla1_2[[#This Row],[Fondo de Empleados]]+Tabla1_2[[#This Row],[Seguridad social]]</f>
        <v>252106.66666666666</v>
      </c>
      <c r="AA998">
        <f>Tabla1_2[[#This Row],[SALARIO]]/100*1.4</f>
        <v>16239.999999999998</v>
      </c>
      <c r="AB998">
        <f>Tabla1_2[[#This Row],[Base Minima]]/15*1.5</f>
        <v>116000</v>
      </c>
      <c r="AC998">
        <v>0</v>
      </c>
      <c r="AD998">
        <v>0</v>
      </c>
      <c r="AE998">
        <f>Tabla1_2[[#This Row],[Salario t]]/100*2</f>
        <v>11600</v>
      </c>
      <c r="AF998">
        <f>Tabla1_2[[#This Row],[Censantias]]/100*5</f>
        <v>580</v>
      </c>
      <c r="AG998">
        <f>Tabla1_2[[#This Row],[SALARIO]]/30*2</f>
        <v>77333.333333333328</v>
      </c>
      <c r="AH998">
        <v>0</v>
      </c>
      <c r="AI998">
        <f>Tabla1_2[[#This Row],[Prima]]+Tabla1_2[[#This Row],[Censantias]]+Tabla1_2[[#This Row],[Base Minima]]+Tabla1_2[[#This Row],[Subsidio de Transporte]]</f>
        <v>1330133.3333333333</v>
      </c>
      <c r="AJ998">
        <f>Tabla1_2[[#This Row],[Pago Neto]]*24</f>
        <v>31923200</v>
      </c>
      <c r="AK998">
        <v>0</v>
      </c>
      <c r="AL998">
        <v>20000</v>
      </c>
      <c r="AM998">
        <v>15</v>
      </c>
    </row>
    <row r="999" spans="1:39" x14ac:dyDescent="0.35">
      <c r="A999" t="s">
        <v>5673</v>
      </c>
      <c r="B999" t="s">
        <v>1005</v>
      </c>
      <c r="C999" s="1">
        <v>36041</v>
      </c>
      <c r="D999" t="s">
        <v>2692</v>
      </c>
      <c r="E999" t="s">
        <v>2359</v>
      </c>
      <c r="F999" t="s">
        <v>4673</v>
      </c>
      <c r="G999" t="s">
        <v>3669</v>
      </c>
      <c r="H999" s="1">
        <v>42502.694120370368</v>
      </c>
      <c r="I999" t="s">
        <v>3674</v>
      </c>
      <c r="J999">
        <v>1160000</v>
      </c>
      <c r="K999">
        <v>15</v>
      </c>
      <c r="L999">
        <f>Tabla1_2[[#This Row],[SALARIO]]/30*Tabla1_2[[#This Row],[Dias Liquidados]]</f>
        <v>580000</v>
      </c>
      <c r="M999">
        <f>Tabla1_2[[#This Row],[SALARIO]]/100*14/2</f>
        <v>81200</v>
      </c>
      <c r="N999">
        <v>2</v>
      </c>
      <c r="O999">
        <f>Tabla1_2[[#This Row],[Salario t]]*Tabla1_2[[#This Row],['# de Salarios Minimos]]</f>
        <v>1160000</v>
      </c>
      <c r="P999">
        <f>Tabla1_2[[#This Row],[Salario t]]*12</f>
        <v>6960000</v>
      </c>
      <c r="Q999">
        <v>2</v>
      </c>
      <c r="R999">
        <v>2</v>
      </c>
      <c r="S999">
        <v>50000</v>
      </c>
      <c r="T999">
        <v>250000</v>
      </c>
      <c r="U999">
        <v>5000</v>
      </c>
      <c r="V999">
        <f>Tabla1_2[[#This Row],[SALARIO]]/100*8.4</f>
        <v>97440</v>
      </c>
      <c r="W999">
        <f>Tabla1_2[[#This Row],[Seguridad social]]/2</f>
        <v>48720</v>
      </c>
      <c r="X999">
        <f>Tabla1_2[[#This Row],[Seguridad social]]-Tabla1_2[[#This Row],[salud 4%]]</f>
        <v>48720</v>
      </c>
      <c r="Y999">
        <f>Tabla1_2[[#This Row],[Base Minima]]/30*4</f>
        <v>154666.66666666666</v>
      </c>
      <c r="Z999">
        <f>Tabla1_2[[#This Row],[Fondo de Empleados]]+Tabla1_2[[#This Row],[Seguridad social]]</f>
        <v>252106.66666666666</v>
      </c>
      <c r="AA999">
        <f>Tabla1_2[[#This Row],[SALARIO]]/100*1.4</f>
        <v>16239.999999999998</v>
      </c>
      <c r="AB999">
        <f>Tabla1_2[[#This Row],[Base Minima]]/15*1.5</f>
        <v>116000</v>
      </c>
      <c r="AC999">
        <v>0</v>
      </c>
      <c r="AD999">
        <v>0</v>
      </c>
      <c r="AE999">
        <f>Tabla1_2[[#This Row],[Salario t]]/100*2</f>
        <v>11600</v>
      </c>
      <c r="AF999">
        <f>Tabla1_2[[#This Row],[Censantias]]/100*5</f>
        <v>580</v>
      </c>
      <c r="AG999">
        <f>Tabla1_2[[#This Row],[SALARIO]]/30*2</f>
        <v>77333.333333333328</v>
      </c>
      <c r="AH999">
        <v>0</v>
      </c>
      <c r="AI999">
        <f>Tabla1_2[[#This Row],[Prima]]+Tabla1_2[[#This Row],[Censantias]]+Tabla1_2[[#This Row],[Base Minima]]+Tabla1_2[[#This Row],[Subsidio de Transporte]]</f>
        <v>1330133.3333333333</v>
      </c>
      <c r="AJ999">
        <f>Tabla1_2[[#This Row],[Pago Neto]]*24</f>
        <v>31923200</v>
      </c>
      <c r="AK999">
        <v>0</v>
      </c>
      <c r="AL999">
        <v>20000</v>
      </c>
      <c r="AM999">
        <v>15</v>
      </c>
    </row>
    <row r="1000" spans="1:39" x14ac:dyDescent="0.35">
      <c r="A1000" t="s">
        <v>5674</v>
      </c>
      <c r="B1000" t="s">
        <v>1006</v>
      </c>
      <c r="C1000" s="1">
        <v>28099</v>
      </c>
      <c r="D1000" t="s">
        <v>2693</v>
      </c>
      <c r="E1000" t="s">
        <v>2555</v>
      </c>
      <c r="F1000" t="s">
        <v>4674</v>
      </c>
      <c r="G1000" t="s">
        <v>3670</v>
      </c>
      <c r="H1000" s="1">
        <v>43322.088252314818</v>
      </c>
      <c r="I1000" t="s">
        <v>3671</v>
      </c>
      <c r="J1000">
        <v>1160000</v>
      </c>
      <c r="K1000">
        <v>15</v>
      </c>
      <c r="L1000">
        <f>Tabla1_2[[#This Row],[SALARIO]]/30*Tabla1_2[[#This Row],[Dias Liquidados]]</f>
        <v>580000</v>
      </c>
      <c r="M1000">
        <f>Tabla1_2[[#This Row],[SALARIO]]/100*14/2</f>
        <v>81200</v>
      </c>
      <c r="N1000">
        <v>4</v>
      </c>
      <c r="O1000">
        <f>Tabla1_2[[#This Row],[Salario t]]*Tabla1_2[[#This Row],['# de Salarios Minimos]]</f>
        <v>2320000</v>
      </c>
      <c r="P1000">
        <f>Tabla1_2[[#This Row],[Salario t]]*12</f>
        <v>6960000</v>
      </c>
      <c r="Q1000">
        <v>2</v>
      </c>
      <c r="R1000">
        <v>2</v>
      </c>
      <c r="S1000">
        <v>50000</v>
      </c>
      <c r="T1000">
        <v>250000</v>
      </c>
      <c r="U1000">
        <v>5000</v>
      </c>
      <c r="V1000">
        <f>Tabla1_2[[#This Row],[SALARIO]]/100*8.4</f>
        <v>97440</v>
      </c>
      <c r="W1000">
        <f>Tabla1_2[[#This Row],[Seguridad social]]/2</f>
        <v>48720</v>
      </c>
      <c r="X1000">
        <f>Tabla1_2[[#This Row],[Seguridad social]]-Tabla1_2[[#This Row],[salud 4%]]</f>
        <v>48720</v>
      </c>
      <c r="Y1000">
        <f>Tabla1_2[[#This Row],[Base Minima]]/30*4</f>
        <v>309333.33333333331</v>
      </c>
      <c r="Z1000">
        <f>Tabla1_2[[#This Row],[Fondo de Empleados]]+Tabla1_2[[#This Row],[Seguridad social]]</f>
        <v>406773.33333333331</v>
      </c>
      <c r="AA1000">
        <f>Tabla1_2[[#This Row],[SALARIO]]/100*1.4</f>
        <v>16239.999999999998</v>
      </c>
      <c r="AB1000">
        <f>Tabla1_2[[#This Row],[Base Minima]]/15*1.5</f>
        <v>232000</v>
      </c>
      <c r="AC1000">
        <v>0</v>
      </c>
      <c r="AD1000">
        <v>0</v>
      </c>
      <c r="AE1000">
        <f>Tabla1_2[[#This Row],[Salario t]]/100*2</f>
        <v>11600</v>
      </c>
      <c r="AF1000">
        <f>Tabla1_2[[#This Row],[Censantias]]/100*5</f>
        <v>580</v>
      </c>
      <c r="AG1000">
        <f>Tabla1_2[[#This Row],[SALARIO]]/30*2</f>
        <v>77333.333333333328</v>
      </c>
      <c r="AH1000">
        <v>0</v>
      </c>
      <c r="AI1000">
        <f>Tabla1_2[[#This Row],[Prima]]+Tabla1_2[[#This Row],[Censantias]]+Tabla1_2[[#This Row],[Base Minima]]+Tabla1_2[[#This Row],[Subsidio de Transporte]]</f>
        <v>2490133.3333333335</v>
      </c>
      <c r="AJ1000">
        <f>Tabla1_2[[#This Row],[Pago Neto]]*24</f>
        <v>59763200</v>
      </c>
      <c r="AK1000">
        <v>0</v>
      </c>
      <c r="AL1000">
        <v>20000</v>
      </c>
      <c r="AM1000">
        <v>15</v>
      </c>
    </row>
  </sheetData>
  <mergeCells count="1">
    <mergeCell ref="AR9:AZ9"/>
  </mergeCells>
  <phoneticPr fontId="1" type="noConversion"/>
  <dataValidations disablePrompts="1" count="2">
    <dataValidation type="list" allowBlank="1" showInputMessage="1" showErrorMessage="1" sqref="AQ3" xr:uid="{00000000-0002-0000-0000-000000000000}">
      <formula1>$A$2:$A$999</formula1>
    </dataValidation>
    <dataValidation type="list" allowBlank="1" showInputMessage="1" showErrorMessage="1" sqref="AR3" xr:uid="{00000000-0002-0000-0000-000001000000}">
      <formula1>$B$2:$B$999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N17"/>
  <sheetViews>
    <sheetView tabSelected="1" zoomScale="80" zoomScaleNormal="80" workbookViewId="0">
      <selection activeCell="E25" sqref="E25"/>
    </sheetView>
  </sheetViews>
  <sheetFormatPr baseColWidth="10" defaultRowHeight="14.5" x14ac:dyDescent="0.35"/>
  <cols>
    <col min="3" max="3" width="27.81640625" customWidth="1"/>
    <col min="4" max="4" width="18.08984375" bestFit="1" customWidth="1"/>
    <col min="5" max="5" width="18.1796875" customWidth="1"/>
    <col min="6" max="6" width="22" bestFit="1" customWidth="1"/>
    <col min="7" max="7" width="19.453125" bestFit="1" customWidth="1"/>
    <col min="8" max="8" width="20.36328125" bestFit="1" customWidth="1"/>
    <col min="9" max="9" width="11.81640625" bestFit="1" customWidth="1"/>
    <col min="10" max="10" width="19.453125" customWidth="1"/>
    <col min="11" max="11" width="18.08984375" customWidth="1"/>
    <col min="12" max="12" width="17.08984375" customWidth="1"/>
    <col min="23" max="23" width="22.36328125" customWidth="1"/>
    <col min="36" max="36" width="17" customWidth="1"/>
    <col min="37" max="37" width="13.54296875" customWidth="1"/>
  </cols>
  <sheetData>
    <row r="2" spans="2:40" x14ac:dyDescent="0.35">
      <c r="B2" s="2" t="s">
        <v>4</v>
      </c>
      <c r="C2" s="2" t="s">
        <v>0</v>
      </c>
      <c r="D2" s="2" t="s">
        <v>7</v>
      </c>
      <c r="E2" s="2" t="s">
        <v>1</v>
      </c>
      <c r="F2" s="2" t="s">
        <v>2</v>
      </c>
      <c r="G2" s="2" t="s">
        <v>4675</v>
      </c>
      <c r="H2" s="2" t="s">
        <v>3</v>
      </c>
      <c r="I2" s="2" t="s">
        <v>5</v>
      </c>
      <c r="J2" s="2" t="s">
        <v>6</v>
      </c>
      <c r="K2" s="2" t="s">
        <v>5675</v>
      </c>
      <c r="L2" s="10" t="s">
        <v>5685</v>
      </c>
      <c r="M2" s="10" t="s">
        <v>5688</v>
      </c>
      <c r="N2" s="10" t="s">
        <v>5689</v>
      </c>
      <c r="O2" s="10" t="s">
        <v>5690</v>
      </c>
      <c r="P2" s="10" t="s">
        <v>5691</v>
      </c>
      <c r="Q2" s="10" t="s">
        <v>5692</v>
      </c>
      <c r="R2" s="10" t="s">
        <v>5693</v>
      </c>
      <c r="S2" s="11" t="s">
        <v>5694</v>
      </c>
      <c r="T2" s="10" t="s">
        <v>5696</v>
      </c>
      <c r="U2" s="10" t="s">
        <v>5697</v>
      </c>
      <c r="V2" s="10" t="s">
        <v>5698</v>
      </c>
      <c r="W2" s="10" t="s">
        <v>5699</v>
      </c>
      <c r="X2" s="10" t="s">
        <v>5700</v>
      </c>
      <c r="Y2" s="10" t="s">
        <v>5701</v>
      </c>
      <c r="Z2" s="10" t="s">
        <v>5702</v>
      </c>
      <c r="AA2" s="10" t="s">
        <v>5703</v>
      </c>
      <c r="AB2" s="10" t="s">
        <v>5704</v>
      </c>
      <c r="AC2" s="10" t="s">
        <v>5705</v>
      </c>
      <c r="AD2" s="10" t="s">
        <v>5713</v>
      </c>
      <c r="AE2" s="10" t="s">
        <v>5712</v>
      </c>
      <c r="AF2" s="10" t="s">
        <v>5711</v>
      </c>
      <c r="AG2" s="10" t="s">
        <v>5706</v>
      </c>
      <c r="AH2" s="10" t="s">
        <v>5707</v>
      </c>
      <c r="AI2" s="10" t="s">
        <v>5708</v>
      </c>
      <c r="AJ2" s="10" t="s">
        <v>5709</v>
      </c>
      <c r="AK2" s="10" t="s">
        <v>5710</v>
      </c>
      <c r="AL2" s="10" t="s">
        <v>5686</v>
      </c>
      <c r="AM2" s="10" t="s">
        <v>5695</v>
      </c>
      <c r="AN2" s="10" t="s">
        <v>5687</v>
      </c>
    </row>
    <row r="3" spans="2:40" x14ac:dyDescent="0.35">
      <c r="B3" s="5" t="s">
        <v>4708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5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40" x14ac:dyDescent="0.35">
      <c r="C4" s="3" t="str">
        <f>DGET(Hoja2!A1:J999,"Nombre completo",B2:K3)</f>
        <v>Trini Sanabria-Frías</v>
      </c>
      <c r="D4" s="3">
        <f>DGET(Hoja2!A1:J999,"Fecha de nacimiento",B2:K3)</f>
        <v>32650</v>
      </c>
      <c r="E4" s="3" t="str">
        <f>DGET(Hoja2!A1:J999,E2,B2:K3)</f>
        <v>61 Addison Dr.</v>
      </c>
      <c r="F4" s="3" t="str">
        <f>DGET(Hoja2!A1:J999,F2,B2:K3)</f>
        <v>Park Forest, IL 60466</v>
      </c>
      <c r="G4" s="3" t="str">
        <f>DGET(Hoja2!A1:J999,G2,B2:K3)</f>
        <v>(615) 712-3381</v>
      </c>
      <c r="H4" s="3" t="str">
        <f>DGET(Hoja2!A1:J999,H2,B2:K3)</f>
        <v>mrsam@yahoo.ca</v>
      </c>
      <c r="I4" s="3">
        <f>DGET(Hoja2!A1:J999,I2,B2:K3)</f>
        <v>42754.807673611111</v>
      </c>
      <c r="J4" s="3" t="str">
        <f>DGET(Hoja2!A1:J999,J2,B2:K3)</f>
        <v>D</v>
      </c>
      <c r="K4" s="3">
        <f>DGET(Hoja2!A1:J999,K2,B2:K3)</f>
        <v>1160000</v>
      </c>
      <c r="L4" s="3"/>
      <c r="M4" s="3"/>
      <c r="N4" s="3"/>
      <c r="O4" s="3"/>
      <c r="P4" s="3"/>
      <c r="Q4" s="3"/>
      <c r="R4" s="3"/>
      <c r="S4" s="15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2:40" x14ac:dyDescent="0.35">
      <c r="C5" s="7"/>
      <c r="D5" s="7"/>
      <c r="E5" s="7"/>
      <c r="F5" s="7"/>
      <c r="G5" s="7"/>
      <c r="H5" s="7"/>
      <c r="I5" s="7"/>
      <c r="J5" s="7"/>
      <c r="K5" s="7"/>
      <c r="L5" s="14">
        <f>DGET(Hoja2!A1:Z999,L2,B2:AN3)</f>
        <v>15</v>
      </c>
      <c r="M5" s="14">
        <f>DGET(Hoja2!A1:AM999,P2,B2:AN3)</f>
        <v>580000</v>
      </c>
      <c r="N5" s="14">
        <f>DGET(Hoja2!A1:Z999,N2,B2:AN3)</f>
        <v>81200</v>
      </c>
      <c r="O5" s="14">
        <f>DGET(Hoja2!A1:Z999,O2,B2:AN3)</f>
        <v>1</v>
      </c>
      <c r="P5" s="14">
        <f>DGET(Hoja2!A1:Z999,P2,B2:AN3)</f>
        <v>580000</v>
      </c>
      <c r="Q5" s="14">
        <f>DGET(Hoja2!A1:Z999,Q2,B2:AN3)</f>
        <v>6960000</v>
      </c>
      <c r="R5" s="14">
        <f>DGET(Hoja2!A1:Z999,R2,B2:AN3)</f>
        <v>1</v>
      </c>
      <c r="S5" s="16">
        <f>DGET(Hoja2!A1:Z999,R2,B2:AN3)</f>
        <v>1</v>
      </c>
      <c r="T5" s="14">
        <f>DGET(Hoja2!A1:Z999,S2,B2:AN3)</f>
        <v>1</v>
      </c>
      <c r="U5" s="14">
        <f>DGET(Hoja2!A1:Z999,T2,B2:AN3)</f>
        <v>50000</v>
      </c>
      <c r="V5" s="14">
        <f>DGET(Hoja2!A1:Z999,U2,B2:AN3)</f>
        <v>250000</v>
      </c>
      <c r="W5" s="14">
        <f>DGET(Hoja2!A1:Z999,V2,B2:AN3)</f>
        <v>5000</v>
      </c>
      <c r="X5" s="14">
        <f>DGET(Hoja2!A1:Z999,W2,B2:AN3)</f>
        <v>97440</v>
      </c>
      <c r="Y5" s="14">
        <f>DGET(Hoja2!A1:Z999,Y2,B2:AN3)</f>
        <v>48720</v>
      </c>
      <c r="Z5" s="14">
        <f>DGET(Hoja2!A1:Z999,Z2,B2:AN3)</f>
        <v>77333.333333333328</v>
      </c>
      <c r="AA5" s="14">
        <f>DGET(Hoja2!A1:Z999,AA2,B2:AN3)</f>
        <v>174773.33333333331</v>
      </c>
      <c r="AB5" s="14">
        <f>DGET(Hoja2!A1:Z999,AA2,B2:AN3)</f>
        <v>174773.33333333331</v>
      </c>
      <c r="AC5" s="14">
        <f>DGET(Hoja2!A1:AM999,AB2,B2:AN3)</f>
        <v>16239.999999999998</v>
      </c>
      <c r="AD5" s="14">
        <f>DGET(Hoja2!A1:AM999,AC2,B2:AN3)</f>
        <v>58000</v>
      </c>
      <c r="AE5" s="14">
        <f>DGET(Hoja2!A1:AM999,AD2,B2:AN3)</f>
        <v>0</v>
      </c>
      <c r="AF5" s="14">
        <f>DGET(Hoja2!A1:AM999,AE2,B2:AN3)</f>
        <v>0</v>
      </c>
      <c r="AG5" s="14">
        <f>DGET(Hoja2!A1:AM999,AF2,B2:AN3)</f>
        <v>11600</v>
      </c>
      <c r="AH5" s="14">
        <f>DGET(Hoja2!A1:AM999,AG2,B2:AN3)</f>
        <v>580</v>
      </c>
      <c r="AI5" s="14">
        <f>DGET(Hoja2!A1:AM999,AH2,B2:AN3)</f>
        <v>77333.333333333328</v>
      </c>
      <c r="AJ5" s="14">
        <f>DGET(Hoja2!A1:Z999,M2,B2:AN3)</f>
        <v>580000</v>
      </c>
      <c r="AK5" s="14">
        <f>DGET(Hoja2!A1:AM999,AK2,B2:AN3)</f>
        <v>18003200</v>
      </c>
      <c r="AL5" s="14">
        <f>DGET(Hoja2!A1:AM999,AK2,B2:AN3)</f>
        <v>18003200</v>
      </c>
      <c r="AM5" s="14">
        <f>DGET(Hoja2!A1:AM999,AM2,B2:AN3)</f>
        <v>20000</v>
      </c>
      <c r="AN5" s="14">
        <f>DGET(Hoja2!A1:AM999,AN2,B2:AN3)</f>
        <v>15</v>
      </c>
    </row>
    <row r="6" spans="2:40" x14ac:dyDescent="0.35">
      <c r="C6" s="4">
        <f>DSUM(Hoja2!A1:J999,K2,B2:K3)</f>
        <v>1160000</v>
      </c>
      <c r="D6" s="4">
        <f>DAVERAGE(Hoja2!A1:J999,K2,B2:K3)</f>
        <v>1160000</v>
      </c>
      <c r="E6" s="4">
        <f>DMAX(Hoja2!A1:J999,K2,B2:K3)</f>
        <v>1160000</v>
      </c>
      <c r="F6" s="4">
        <f>DMIN(Hoja2!A1:J999,K2,B2:K3)</f>
        <v>1160000</v>
      </c>
      <c r="G6" s="4">
        <f>DCOUNT(Hoja2!A1:J999,K2,B2:K3)</f>
        <v>1</v>
      </c>
      <c r="H6" s="4">
        <f>DCOUNTA(Hoja2!A1:J999,K2,B2:K3)</f>
        <v>1</v>
      </c>
      <c r="I6" s="3" t="str">
        <f>DGET(Hoja2!A1:J999,"ID",B2:K3)</f>
        <v>C0033</v>
      </c>
      <c r="J6" s="3" t="str">
        <f>DGET(Hoja2!A1:J999,"Correo electrónico",B2:K3)</f>
        <v>mrsam@yahoo.ca</v>
      </c>
      <c r="K6" s="3" t="str">
        <f>DGET(Hoja2!A1:J999,"Dirección",B2:K3)</f>
        <v>61 Addison Dr.</v>
      </c>
    </row>
    <row r="7" spans="2:40" x14ac:dyDescent="0.35">
      <c r="C7" s="6" t="s">
        <v>5676</v>
      </c>
      <c r="D7" s="6" t="s">
        <v>5677</v>
      </c>
      <c r="E7" s="6" t="s">
        <v>5678</v>
      </c>
      <c r="F7" s="6" t="s">
        <v>5679</v>
      </c>
      <c r="G7" s="6" t="s">
        <v>5680</v>
      </c>
      <c r="H7" s="6" t="s">
        <v>5681</v>
      </c>
      <c r="I7" s="6" t="s">
        <v>5682</v>
      </c>
      <c r="J7" s="6" t="s">
        <v>5683</v>
      </c>
      <c r="K7" s="6" t="s">
        <v>5684</v>
      </c>
    </row>
    <row r="9" spans="2:40" x14ac:dyDescent="0.35">
      <c r="C9" s="24" t="s">
        <v>5714</v>
      </c>
      <c r="D9" s="25"/>
      <c r="E9" s="25"/>
      <c r="F9" s="25"/>
      <c r="G9" s="25"/>
      <c r="H9" s="25"/>
      <c r="I9" s="25"/>
      <c r="J9" s="25"/>
      <c r="K9" s="26"/>
    </row>
    <row r="10" spans="2:40" x14ac:dyDescent="0.35">
      <c r="C10" s="27" t="s">
        <v>5685</v>
      </c>
      <c r="D10" s="12" t="s">
        <v>5688</v>
      </c>
      <c r="E10" s="12" t="s">
        <v>5689</v>
      </c>
      <c r="F10" s="12" t="s">
        <v>5690</v>
      </c>
      <c r="G10" s="12" t="s">
        <v>5691</v>
      </c>
      <c r="H10" s="12" t="s">
        <v>5692</v>
      </c>
      <c r="I10" s="12" t="s">
        <v>5693</v>
      </c>
      <c r="J10" s="13" t="s">
        <v>5694</v>
      </c>
      <c r="K10" s="12" t="s">
        <v>5696</v>
      </c>
    </row>
    <row r="11" spans="2:40" x14ac:dyDescent="0.35">
      <c r="C11" s="28">
        <f>L5</f>
        <v>15</v>
      </c>
      <c r="D11" s="18">
        <f>M5</f>
        <v>580000</v>
      </c>
      <c r="E11" s="17">
        <f>N5</f>
        <v>81200</v>
      </c>
      <c r="F11" s="17">
        <f>O5</f>
        <v>1</v>
      </c>
      <c r="G11" s="17">
        <f>P5</f>
        <v>580000</v>
      </c>
      <c r="H11" s="17">
        <f>Q5</f>
        <v>6960000</v>
      </c>
      <c r="I11" s="17">
        <f>R5</f>
        <v>1</v>
      </c>
      <c r="J11" s="17">
        <f>S5</f>
        <v>1</v>
      </c>
      <c r="K11" s="17">
        <f>T5</f>
        <v>1</v>
      </c>
    </row>
    <row r="12" spans="2:40" x14ac:dyDescent="0.35">
      <c r="C12" s="27" t="s">
        <v>5697</v>
      </c>
      <c r="D12" s="12" t="s">
        <v>5698</v>
      </c>
      <c r="E12" s="12" t="s">
        <v>5699</v>
      </c>
      <c r="F12" s="12" t="s">
        <v>5700</v>
      </c>
      <c r="G12" s="12" t="s">
        <v>5701</v>
      </c>
      <c r="H12" s="12" t="s">
        <v>5702</v>
      </c>
      <c r="I12" s="12" t="s">
        <v>5703</v>
      </c>
      <c r="J12" s="12" t="s">
        <v>5704</v>
      </c>
      <c r="K12" s="12" t="s">
        <v>5705</v>
      </c>
    </row>
    <row r="13" spans="2:40" x14ac:dyDescent="0.35">
      <c r="C13" s="28">
        <f>U5</f>
        <v>50000</v>
      </c>
      <c r="D13" s="17">
        <f>V5</f>
        <v>250000</v>
      </c>
      <c r="E13" s="17">
        <f>W5</f>
        <v>5000</v>
      </c>
      <c r="F13" s="17">
        <f>X5</f>
        <v>97440</v>
      </c>
      <c r="G13" s="17">
        <f>Y5</f>
        <v>48720</v>
      </c>
      <c r="H13" s="17">
        <f>Z5</f>
        <v>77333.333333333328</v>
      </c>
      <c r="I13" s="17">
        <f>AA5</f>
        <v>174773.33333333331</v>
      </c>
      <c r="J13" s="17">
        <f>AB5</f>
        <v>174773.33333333331</v>
      </c>
      <c r="K13" s="17">
        <f>AC5</f>
        <v>16239.999999999998</v>
      </c>
    </row>
    <row r="14" spans="2:40" x14ac:dyDescent="0.35">
      <c r="C14" s="27" t="s">
        <v>5713</v>
      </c>
      <c r="D14" s="12" t="s">
        <v>5712</v>
      </c>
      <c r="E14" s="12" t="s">
        <v>5711</v>
      </c>
      <c r="F14" s="12" t="s">
        <v>5706</v>
      </c>
      <c r="G14" s="12" t="s">
        <v>5707</v>
      </c>
      <c r="H14" s="12" t="s">
        <v>5708</v>
      </c>
      <c r="I14" s="12" t="s">
        <v>5709</v>
      </c>
      <c r="J14" s="12" t="s">
        <v>5710</v>
      </c>
      <c r="K14" s="12" t="s">
        <v>5686</v>
      </c>
    </row>
    <row r="15" spans="2:40" x14ac:dyDescent="0.35">
      <c r="C15" s="28">
        <f>AD5</f>
        <v>58000</v>
      </c>
      <c r="D15" s="17">
        <f>AE5</f>
        <v>0</v>
      </c>
      <c r="E15" s="17">
        <f>AF5</f>
        <v>0</v>
      </c>
      <c r="F15" s="17">
        <f>AG5</f>
        <v>11600</v>
      </c>
      <c r="G15" s="17">
        <f>AH5</f>
        <v>580</v>
      </c>
      <c r="H15" s="17">
        <f>AI5</f>
        <v>77333.333333333328</v>
      </c>
      <c r="I15" s="17">
        <f>AJ5</f>
        <v>580000</v>
      </c>
      <c r="J15" s="17">
        <f>AK5</f>
        <v>18003200</v>
      </c>
      <c r="K15" s="19">
        <f>AL5</f>
        <v>18003200</v>
      </c>
    </row>
    <row r="16" spans="2:40" x14ac:dyDescent="0.35">
      <c r="C16" s="27" t="s">
        <v>5695</v>
      </c>
      <c r="D16" s="12" t="s">
        <v>5687</v>
      </c>
      <c r="E16" s="20"/>
      <c r="F16" s="20"/>
      <c r="G16" s="20"/>
      <c r="H16" s="20"/>
      <c r="I16" s="20"/>
      <c r="J16" s="20"/>
      <c r="K16" s="20"/>
    </row>
    <row r="17" spans="3:11" x14ac:dyDescent="0.35">
      <c r="C17" s="29">
        <f>AM5</f>
        <v>20000</v>
      </c>
      <c r="D17" s="17">
        <f>AN5</f>
        <v>15</v>
      </c>
      <c r="E17" s="20"/>
      <c r="F17" s="20"/>
      <c r="G17" s="20"/>
      <c r="H17" s="20"/>
      <c r="I17" s="20"/>
      <c r="J17" s="20"/>
      <c r="K17" s="20"/>
    </row>
  </sheetData>
  <mergeCells count="1">
    <mergeCell ref="C9:K9"/>
  </mergeCells>
  <dataValidations count="1">
    <dataValidation type="list" allowBlank="1" showInputMessage="1" showErrorMessage="1" sqref="C3" xr:uid="{00000000-0002-0000-0100-000000000000}">
      <formula1>$B$2:$B$999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Hoja2!$A$2:$A$1000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E726-BC76-4D1F-991D-E15923493BCD}">
  <dimension ref="A1:AM1000"/>
  <sheetViews>
    <sheetView workbookViewId="0">
      <selection sqref="A1:AM1000"/>
    </sheetView>
  </sheetViews>
  <sheetFormatPr baseColWidth="10" defaultRowHeight="14.5" x14ac:dyDescent="0.35"/>
  <cols>
    <col min="1" max="1" width="5.90625" bestFit="1" customWidth="1"/>
    <col min="2" max="2" width="34.36328125" bestFit="1" customWidth="1"/>
    <col min="3" max="3" width="20.36328125" bestFit="1" customWidth="1"/>
    <col min="4" max="4" width="28.6328125" bestFit="1" customWidth="1"/>
    <col min="5" max="5" width="28.1796875" bestFit="1" customWidth="1"/>
    <col min="6" max="6" width="13.1796875" bestFit="1" customWidth="1"/>
    <col min="7" max="7" width="23.90625" bestFit="1" customWidth="1"/>
    <col min="8" max="8" width="15.453125" bestFit="1" customWidth="1"/>
    <col min="9" max="9" width="17.7265625" bestFit="1" customWidth="1"/>
    <col min="10" max="10" width="10.1796875" bestFit="1" customWidth="1"/>
    <col min="11" max="11" width="16.08984375" bestFit="1" customWidth="1"/>
    <col min="12" max="12" width="9.90625" bestFit="1" customWidth="1"/>
    <col min="13" max="13" width="22.453125" bestFit="1" customWidth="1"/>
    <col min="14" max="14" width="21.36328125" bestFit="1" customWidth="1"/>
    <col min="15" max="15" width="13.81640625" bestFit="1" customWidth="1"/>
    <col min="16" max="16" width="19.81640625" bestFit="1" customWidth="1"/>
    <col min="17" max="17" width="13.453125" bestFit="1" customWidth="1"/>
    <col min="18" max="18" width="18.1796875" bestFit="1" customWidth="1"/>
    <col min="19" max="19" width="35.7265625" bestFit="1" customWidth="1"/>
    <col min="20" max="20" width="20" bestFit="1" customWidth="1"/>
    <col min="21" max="21" width="17.81640625" bestFit="1" customWidth="1"/>
    <col min="22" max="22" width="16.453125" bestFit="1" customWidth="1"/>
    <col min="23" max="23" width="10.453125" bestFit="1" customWidth="1"/>
    <col min="24" max="24" width="12.6328125" bestFit="1" customWidth="1"/>
    <col min="25" max="25" width="20.6328125" bestFit="1" customWidth="1"/>
    <col min="26" max="26" width="16.453125" bestFit="1" customWidth="1"/>
    <col min="27" max="27" width="6.1796875" bestFit="1" customWidth="1"/>
    <col min="28" max="28" width="22.08984375" bestFit="1" customWidth="1"/>
    <col min="29" max="29" width="13" bestFit="1" customWidth="1"/>
    <col min="30" max="30" width="7.08984375" bestFit="1" customWidth="1"/>
    <col min="31" max="31" width="12.1796875" bestFit="1" customWidth="1"/>
    <col min="32" max="32" width="25.7265625" bestFit="1" customWidth="1"/>
    <col min="33" max="33" width="11.81640625" bestFit="1" customWidth="1"/>
    <col min="34" max="34" width="12.36328125" bestFit="1" customWidth="1"/>
    <col min="35" max="35" width="11.81640625" bestFit="1" customWidth="1"/>
    <col min="36" max="36" width="19" bestFit="1" customWidth="1"/>
    <col min="37" max="37" width="11.54296875" bestFit="1" customWidth="1"/>
    <col min="38" max="38" width="8.26953125" bestFit="1" customWidth="1"/>
    <col min="39" max="39" width="17.08984375" bestFit="1" customWidth="1"/>
    <col min="40" max="40" width="10.6328125" bestFit="1" customWidth="1"/>
  </cols>
  <sheetData>
    <row r="1" spans="1:39" x14ac:dyDescent="0.35">
      <c r="A1" t="s">
        <v>4</v>
      </c>
      <c r="B1" t="s">
        <v>0</v>
      </c>
      <c r="C1" t="s">
        <v>7</v>
      </c>
      <c r="D1" t="s">
        <v>1</v>
      </c>
      <c r="E1" t="s">
        <v>2</v>
      </c>
      <c r="F1" t="s">
        <v>4675</v>
      </c>
      <c r="G1" t="s">
        <v>3</v>
      </c>
      <c r="H1" t="s">
        <v>5</v>
      </c>
      <c r="I1" t="s">
        <v>6</v>
      </c>
      <c r="J1" t="s">
        <v>5675</v>
      </c>
      <c r="K1" t="s">
        <v>5685</v>
      </c>
      <c r="L1" t="s">
        <v>5688</v>
      </c>
      <c r="M1" t="s">
        <v>5689</v>
      </c>
      <c r="N1" t="s">
        <v>5690</v>
      </c>
      <c r="O1" t="s">
        <v>5691</v>
      </c>
      <c r="P1" t="s">
        <v>5692</v>
      </c>
      <c r="Q1" t="s">
        <v>5693</v>
      </c>
      <c r="R1" t="s">
        <v>5694</v>
      </c>
      <c r="S1" t="s">
        <v>5696</v>
      </c>
      <c r="T1" t="s">
        <v>5697</v>
      </c>
      <c r="U1" t="s">
        <v>5698</v>
      </c>
      <c r="V1" t="s">
        <v>5699</v>
      </c>
      <c r="W1" t="s">
        <v>5700</v>
      </c>
      <c r="X1" t="s">
        <v>5701</v>
      </c>
      <c r="Y1" t="s">
        <v>5702</v>
      </c>
      <c r="Z1" t="s">
        <v>5703</v>
      </c>
      <c r="AA1" t="s">
        <v>5704</v>
      </c>
      <c r="AB1" t="s">
        <v>5705</v>
      </c>
      <c r="AC1" t="s">
        <v>5713</v>
      </c>
      <c r="AD1" t="s">
        <v>5712</v>
      </c>
      <c r="AE1" t="s">
        <v>5711</v>
      </c>
      <c r="AF1" t="s">
        <v>5706</v>
      </c>
      <c r="AG1" t="s">
        <v>5707</v>
      </c>
      <c r="AH1" t="s">
        <v>5708</v>
      </c>
      <c r="AI1" t="s">
        <v>5709</v>
      </c>
      <c r="AJ1" t="s">
        <v>5710</v>
      </c>
      <c r="AK1" t="s">
        <v>5686</v>
      </c>
      <c r="AL1" t="s">
        <v>5695</v>
      </c>
      <c r="AM1" t="s">
        <v>5687</v>
      </c>
    </row>
    <row r="2" spans="1:39" x14ac:dyDescent="0.35">
      <c r="A2" s="8" t="s">
        <v>4676</v>
      </c>
      <c r="B2" s="8" t="s">
        <v>8</v>
      </c>
      <c r="C2" s="1">
        <v>31024</v>
      </c>
      <c r="D2" s="8" t="s">
        <v>1007</v>
      </c>
      <c r="E2" s="8" t="s">
        <v>1008</v>
      </c>
      <c r="F2" s="8" t="s">
        <v>3676</v>
      </c>
      <c r="G2" s="8" t="s">
        <v>2694</v>
      </c>
      <c r="H2" s="1">
        <v>40927.605914351851</v>
      </c>
      <c r="I2" s="8" t="s">
        <v>3671</v>
      </c>
      <c r="J2">
        <v>1160000</v>
      </c>
      <c r="K2">
        <v>15</v>
      </c>
      <c r="L2">
        <v>580000</v>
      </c>
      <c r="M2">
        <v>81200</v>
      </c>
      <c r="N2">
        <v>1</v>
      </c>
      <c r="O2">
        <v>580000</v>
      </c>
      <c r="P2">
        <v>6960000</v>
      </c>
      <c r="Q2">
        <v>1</v>
      </c>
      <c r="R2">
        <v>1</v>
      </c>
      <c r="S2">
        <v>50000</v>
      </c>
      <c r="T2">
        <v>250000</v>
      </c>
      <c r="U2">
        <v>5000</v>
      </c>
      <c r="V2">
        <v>97440</v>
      </c>
      <c r="W2">
        <v>48720</v>
      </c>
      <c r="X2">
        <v>48720</v>
      </c>
      <c r="Y2">
        <v>77333.333333333328</v>
      </c>
      <c r="Z2">
        <v>174773.33333333331</v>
      </c>
      <c r="AA2">
        <v>16239.999999999998</v>
      </c>
      <c r="AB2">
        <v>58000</v>
      </c>
      <c r="AC2">
        <v>0</v>
      </c>
      <c r="AD2">
        <v>0</v>
      </c>
      <c r="AE2">
        <v>11600</v>
      </c>
      <c r="AF2">
        <v>580</v>
      </c>
      <c r="AG2">
        <v>77333.333333333328</v>
      </c>
      <c r="AH2">
        <v>0</v>
      </c>
      <c r="AI2">
        <v>750133.33333333337</v>
      </c>
      <c r="AJ2">
        <v>18003200</v>
      </c>
      <c r="AK2">
        <v>0</v>
      </c>
      <c r="AL2">
        <v>20000</v>
      </c>
      <c r="AM2">
        <v>15</v>
      </c>
    </row>
    <row r="3" spans="1:39" x14ac:dyDescent="0.35">
      <c r="A3" s="8" t="s">
        <v>4677</v>
      </c>
      <c r="B3" s="8" t="s">
        <v>9</v>
      </c>
      <c r="C3" s="1">
        <v>31636</v>
      </c>
      <c r="D3" s="8" t="s">
        <v>1009</v>
      </c>
      <c r="E3" s="8" t="s">
        <v>1010</v>
      </c>
      <c r="F3" s="8" t="s">
        <v>3677</v>
      </c>
      <c r="G3" s="8" t="s">
        <v>2695</v>
      </c>
      <c r="H3" s="1">
        <v>38433.654305555552</v>
      </c>
      <c r="I3" s="8" t="s">
        <v>3675</v>
      </c>
      <c r="J3">
        <v>1160000</v>
      </c>
      <c r="K3">
        <v>15</v>
      </c>
      <c r="L3">
        <v>580000</v>
      </c>
      <c r="M3">
        <v>81200</v>
      </c>
      <c r="N3">
        <v>1</v>
      </c>
      <c r="O3">
        <v>580000</v>
      </c>
      <c r="P3">
        <v>6960000</v>
      </c>
      <c r="Q3">
        <v>1</v>
      </c>
      <c r="R3">
        <v>1</v>
      </c>
      <c r="S3">
        <v>50000</v>
      </c>
      <c r="T3">
        <v>250000</v>
      </c>
      <c r="U3">
        <v>5000</v>
      </c>
      <c r="V3">
        <v>97440</v>
      </c>
      <c r="W3">
        <v>48720</v>
      </c>
      <c r="X3">
        <v>48720</v>
      </c>
      <c r="Y3">
        <v>77333.333333333328</v>
      </c>
      <c r="Z3">
        <v>174773.33333333331</v>
      </c>
      <c r="AA3">
        <v>16239.999999999998</v>
      </c>
      <c r="AB3">
        <v>58000</v>
      </c>
      <c r="AC3">
        <v>0</v>
      </c>
      <c r="AD3">
        <v>0</v>
      </c>
      <c r="AE3">
        <v>11600</v>
      </c>
      <c r="AF3">
        <v>580</v>
      </c>
      <c r="AG3">
        <v>77333.333333333328</v>
      </c>
      <c r="AH3">
        <v>0</v>
      </c>
      <c r="AI3">
        <v>750133.33333333337</v>
      </c>
      <c r="AJ3">
        <v>18003200</v>
      </c>
      <c r="AK3">
        <v>0</v>
      </c>
      <c r="AL3">
        <v>20000</v>
      </c>
      <c r="AM3">
        <v>15</v>
      </c>
    </row>
    <row r="4" spans="1:39" x14ac:dyDescent="0.35">
      <c r="A4" s="8" t="s">
        <v>4678</v>
      </c>
      <c r="B4" s="8" t="s">
        <v>10</v>
      </c>
      <c r="C4" s="1">
        <v>32979</v>
      </c>
      <c r="D4" s="8" t="s">
        <v>1011</v>
      </c>
      <c r="E4" s="8" t="s">
        <v>1012</v>
      </c>
      <c r="F4" s="8" t="s">
        <v>3678</v>
      </c>
      <c r="G4" s="8" t="s">
        <v>2696</v>
      </c>
      <c r="H4" s="1">
        <v>39340.125821759262</v>
      </c>
      <c r="I4" s="8" t="s">
        <v>3675</v>
      </c>
      <c r="J4">
        <v>1160000</v>
      </c>
      <c r="K4">
        <v>15</v>
      </c>
      <c r="L4">
        <v>580000</v>
      </c>
      <c r="M4">
        <v>81200</v>
      </c>
      <c r="N4">
        <v>1</v>
      </c>
      <c r="O4">
        <v>580000</v>
      </c>
      <c r="P4">
        <v>6960000</v>
      </c>
      <c r="Q4">
        <v>1</v>
      </c>
      <c r="R4">
        <v>1</v>
      </c>
      <c r="S4">
        <v>50000</v>
      </c>
      <c r="T4">
        <v>250000</v>
      </c>
      <c r="U4">
        <v>5000</v>
      </c>
      <c r="V4">
        <v>97440</v>
      </c>
      <c r="W4">
        <v>48720</v>
      </c>
      <c r="X4">
        <v>48720</v>
      </c>
      <c r="Y4">
        <v>77333.333333333328</v>
      </c>
      <c r="Z4">
        <v>174773.33333333331</v>
      </c>
      <c r="AA4">
        <v>16239.999999999998</v>
      </c>
      <c r="AB4">
        <v>58000</v>
      </c>
      <c r="AC4">
        <v>0</v>
      </c>
      <c r="AD4">
        <v>0</v>
      </c>
      <c r="AE4">
        <v>11600</v>
      </c>
      <c r="AF4">
        <v>580</v>
      </c>
      <c r="AG4">
        <v>77333.333333333328</v>
      </c>
      <c r="AH4">
        <v>0</v>
      </c>
      <c r="AI4">
        <v>750133.33333333337</v>
      </c>
      <c r="AJ4">
        <v>18003200</v>
      </c>
      <c r="AK4">
        <v>0</v>
      </c>
      <c r="AL4">
        <v>20000</v>
      </c>
      <c r="AM4">
        <v>15</v>
      </c>
    </row>
    <row r="5" spans="1:39" x14ac:dyDescent="0.35">
      <c r="A5" s="8" t="s">
        <v>4679</v>
      </c>
      <c r="B5" s="8" t="s">
        <v>11</v>
      </c>
      <c r="C5" s="1">
        <v>35401</v>
      </c>
      <c r="D5" s="8" t="s">
        <v>1013</v>
      </c>
      <c r="E5" s="8" t="s">
        <v>1014</v>
      </c>
      <c r="F5" s="8" t="s">
        <v>3679</v>
      </c>
      <c r="G5" s="8" t="s">
        <v>2697</v>
      </c>
      <c r="H5" s="1">
        <v>40884.640856481485</v>
      </c>
      <c r="I5" s="8" t="s">
        <v>3675</v>
      </c>
      <c r="J5">
        <v>1160000</v>
      </c>
      <c r="K5">
        <v>15</v>
      </c>
      <c r="L5">
        <v>580000</v>
      </c>
      <c r="M5">
        <v>81200</v>
      </c>
      <c r="N5">
        <v>1</v>
      </c>
      <c r="O5">
        <v>580000</v>
      </c>
      <c r="P5">
        <v>6960000</v>
      </c>
      <c r="Q5">
        <v>1</v>
      </c>
      <c r="R5">
        <v>1</v>
      </c>
      <c r="S5">
        <v>50000</v>
      </c>
      <c r="T5">
        <v>250000</v>
      </c>
      <c r="U5">
        <v>5000</v>
      </c>
      <c r="V5">
        <v>97440</v>
      </c>
      <c r="W5">
        <v>48720</v>
      </c>
      <c r="X5">
        <v>48720</v>
      </c>
      <c r="Y5">
        <v>77333.333333333328</v>
      </c>
      <c r="Z5">
        <v>174773.33333333331</v>
      </c>
      <c r="AA5">
        <v>16239.999999999998</v>
      </c>
      <c r="AB5">
        <v>58000</v>
      </c>
      <c r="AC5">
        <v>0</v>
      </c>
      <c r="AD5">
        <v>0</v>
      </c>
      <c r="AE5">
        <v>11600</v>
      </c>
      <c r="AF5">
        <v>580</v>
      </c>
      <c r="AG5">
        <v>77333.333333333328</v>
      </c>
      <c r="AH5">
        <v>0</v>
      </c>
      <c r="AI5">
        <v>750133.33333333337</v>
      </c>
      <c r="AJ5">
        <v>18003200</v>
      </c>
      <c r="AK5">
        <v>0</v>
      </c>
      <c r="AL5">
        <v>20000</v>
      </c>
      <c r="AM5">
        <v>15</v>
      </c>
    </row>
    <row r="6" spans="1:39" x14ac:dyDescent="0.35">
      <c r="A6" s="8" t="s">
        <v>4680</v>
      </c>
      <c r="B6" s="8" t="s">
        <v>12</v>
      </c>
      <c r="C6" s="1">
        <v>30816</v>
      </c>
      <c r="D6" s="8" t="s">
        <v>1015</v>
      </c>
      <c r="E6" s="8" t="s">
        <v>1016</v>
      </c>
      <c r="F6" s="8" t="s">
        <v>3680</v>
      </c>
      <c r="G6" s="8" t="s">
        <v>2698</v>
      </c>
      <c r="H6" s="1">
        <v>39627.290347222224</v>
      </c>
      <c r="I6" s="8" t="s">
        <v>3674</v>
      </c>
      <c r="J6">
        <v>1160000</v>
      </c>
      <c r="K6">
        <v>15</v>
      </c>
      <c r="L6">
        <v>580000</v>
      </c>
      <c r="M6">
        <v>81200</v>
      </c>
      <c r="N6">
        <v>1</v>
      </c>
      <c r="O6">
        <v>580000</v>
      </c>
      <c r="P6">
        <v>6960000</v>
      </c>
      <c r="Q6">
        <v>1</v>
      </c>
      <c r="R6">
        <v>1</v>
      </c>
      <c r="S6">
        <v>50000</v>
      </c>
      <c r="T6">
        <v>250000</v>
      </c>
      <c r="U6">
        <v>5000</v>
      </c>
      <c r="V6">
        <v>97440</v>
      </c>
      <c r="W6">
        <v>48720</v>
      </c>
      <c r="X6">
        <v>48720</v>
      </c>
      <c r="Y6">
        <v>77333.333333333328</v>
      </c>
      <c r="Z6">
        <v>174773.33333333331</v>
      </c>
      <c r="AA6">
        <v>16239.999999999998</v>
      </c>
      <c r="AB6">
        <v>58000</v>
      </c>
      <c r="AC6">
        <v>0</v>
      </c>
      <c r="AD6">
        <v>0</v>
      </c>
      <c r="AE6">
        <v>11600</v>
      </c>
      <c r="AF6">
        <v>580</v>
      </c>
      <c r="AG6">
        <v>77333.333333333328</v>
      </c>
      <c r="AH6">
        <v>0</v>
      </c>
      <c r="AI6">
        <v>750133.33333333337</v>
      </c>
      <c r="AJ6">
        <v>18003200</v>
      </c>
      <c r="AK6">
        <v>0</v>
      </c>
      <c r="AL6">
        <v>20000</v>
      </c>
      <c r="AM6">
        <v>15</v>
      </c>
    </row>
    <row r="7" spans="1:39" x14ac:dyDescent="0.35">
      <c r="A7" s="8" t="s">
        <v>4681</v>
      </c>
      <c r="B7" s="8" t="s">
        <v>13</v>
      </c>
      <c r="C7" s="1">
        <v>31885</v>
      </c>
      <c r="D7" s="8" t="s">
        <v>1017</v>
      </c>
      <c r="E7" s="8" t="s">
        <v>1018</v>
      </c>
      <c r="F7" s="8" t="s">
        <v>3681</v>
      </c>
      <c r="G7" s="8" t="s">
        <v>2699</v>
      </c>
      <c r="H7" s="1">
        <v>39564.845960648148</v>
      </c>
      <c r="I7" s="8" t="s">
        <v>3675</v>
      </c>
      <c r="J7">
        <v>1160000</v>
      </c>
      <c r="K7">
        <v>15</v>
      </c>
      <c r="L7">
        <v>580000</v>
      </c>
      <c r="M7">
        <v>81200</v>
      </c>
      <c r="N7">
        <v>2</v>
      </c>
      <c r="O7">
        <v>580000</v>
      </c>
      <c r="P7">
        <v>6960000</v>
      </c>
      <c r="Q7">
        <v>1</v>
      </c>
      <c r="R7">
        <v>1</v>
      </c>
      <c r="S7">
        <v>50000</v>
      </c>
      <c r="T7">
        <v>250000</v>
      </c>
      <c r="U7">
        <v>5000</v>
      </c>
      <c r="V7">
        <v>97440</v>
      </c>
      <c r="W7">
        <v>48720</v>
      </c>
      <c r="X7">
        <v>48720</v>
      </c>
      <c r="Y7">
        <v>77333.333333333328</v>
      </c>
      <c r="Z7">
        <v>174773.33333333331</v>
      </c>
      <c r="AA7">
        <v>16239.999999999998</v>
      </c>
      <c r="AB7">
        <v>58000</v>
      </c>
      <c r="AC7">
        <v>0</v>
      </c>
      <c r="AD7">
        <v>0</v>
      </c>
      <c r="AE7">
        <v>11600</v>
      </c>
      <c r="AF7">
        <v>580</v>
      </c>
      <c r="AG7">
        <v>77333.333333333328</v>
      </c>
      <c r="AH7">
        <v>0</v>
      </c>
      <c r="AI7">
        <v>750133.33333333337</v>
      </c>
      <c r="AJ7">
        <v>18003200</v>
      </c>
      <c r="AK7">
        <v>0</v>
      </c>
      <c r="AL7">
        <v>20000</v>
      </c>
      <c r="AM7">
        <v>15</v>
      </c>
    </row>
    <row r="8" spans="1:39" x14ac:dyDescent="0.35">
      <c r="A8" s="8" t="s">
        <v>4682</v>
      </c>
      <c r="B8" s="8" t="s">
        <v>14</v>
      </c>
      <c r="C8" s="1">
        <v>33204</v>
      </c>
      <c r="D8" s="8" t="s">
        <v>1019</v>
      </c>
      <c r="E8" s="8" t="s">
        <v>1020</v>
      </c>
      <c r="F8" s="8" t="s">
        <v>3682</v>
      </c>
      <c r="G8" s="8" t="s">
        <v>2700</v>
      </c>
      <c r="H8" s="1">
        <v>43746.669942129629</v>
      </c>
      <c r="I8" s="8" t="s">
        <v>3671</v>
      </c>
      <c r="J8">
        <v>1160000</v>
      </c>
      <c r="K8">
        <v>15</v>
      </c>
      <c r="L8">
        <v>580000</v>
      </c>
      <c r="M8">
        <v>81200</v>
      </c>
      <c r="N8">
        <v>2</v>
      </c>
      <c r="O8">
        <v>580000</v>
      </c>
      <c r="P8">
        <v>6960000</v>
      </c>
      <c r="Q8">
        <v>1</v>
      </c>
      <c r="R8">
        <v>1</v>
      </c>
      <c r="S8">
        <v>50000</v>
      </c>
      <c r="T8">
        <v>250000</v>
      </c>
      <c r="U8">
        <v>5000</v>
      </c>
      <c r="V8">
        <v>97440</v>
      </c>
      <c r="W8">
        <v>48720</v>
      </c>
      <c r="X8">
        <v>48720</v>
      </c>
      <c r="Y8">
        <v>77333.333333333328</v>
      </c>
      <c r="Z8">
        <v>174773.33333333331</v>
      </c>
      <c r="AA8">
        <v>16239.999999999998</v>
      </c>
      <c r="AB8">
        <v>58000</v>
      </c>
      <c r="AC8">
        <v>0</v>
      </c>
      <c r="AD8">
        <v>0</v>
      </c>
      <c r="AE8">
        <v>11600</v>
      </c>
      <c r="AF8">
        <v>580</v>
      </c>
      <c r="AG8">
        <v>77333.333333333328</v>
      </c>
      <c r="AH8">
        <v>0</v>
      </c>
      <c r="AI8">
        <v>750133.33333333337</v>
      </c>
      <c r="AJ8">
        <v>18003200</v>
      </c>
      <c r="AK8">
        <v>0</v>
      </c>
      <c r="AL8">
        <v>20000</v>
      </c>
      <c r="AM8">
        <v>15</v>
      </c>
    </row>
    <row r="9" spans="1:39" x14ac:dyDescent="0.35">
      <c r="A9" s="8" t="s">
        <v>4683</v>
      </c>
      <c r="B9" s="8" t="s">
        <v>15</v>
      </c>
      <c r="C9" s="1">
        <v>29651</v>
      </c>
      <c r="D9" s="8" t="s">
        <v>1021</v>
      </c>
      <c r="E9" s="8" t="s">
        <v>1022</v>
      </c>
      <c r="F9" s="8" t="s">
        <v>3683</v>
      </c>
      <c r="G9" s="8" t="s">
        <v>2701</v>
      </c>
      <c r="H9" s="1">
        <v>40041.359224537038</v>
      </c>
      <c r="I9" s="8" t="s">
        <v>3673</v>
      </c>
      <c r="J9">
        <v>1160000</v>
      </c>
      <c r="K9">
        <v>15</v>
      </c>
      <c r="L9">
        <v>580000</v>
      </c>
      <c r="M9">
        <v>81200</v>
      </c>
      <c r="N9">
        <v>2</v>
      </c>
      <c r="O9">
        <v>580000</v>
      </c>
      <c r="P9">
        <v>6960000</v>
      </c>
      <c r="Q9">
        <v>1</v>
      </c>
      <c r="R9">
        <v>1</v>
      </c>
      <c r="S9">
        <v>50000</v>
      </c>
      <c r="T9">
        <v>250000</v>
      </c>
      <c r="U9">
        <v>5000</v>
      </c>
      <c r="V9">
        <v>97440</v>
      </c>
      <c r="W9">
        <v>48720</v>
      </c>
      <c r="X9">
        <v>48720</v>
      </c>
      <c r="Y9">
        <v>77333.333333333328</v>
      </c>
      <c r="Z9">
        <v>174773.33333333331</v>
      </c>
      <c r="AA9">
        <v>16239.999999999998</v>
      </c>
      <c r="AB9">
        <v>58000</v>
      </c>
      <c r="AC9">
        <v>0</v>
      </c>
      <c r="AD9">
        <v>0</v>
      </c>
      <c r="AE9">
        <v>11600</v>
      </c>
      <c r="AF9">
        <v>580</v>
      </c>
      <c r="AG9">
        <v>77333.333333333328</v>
      </c>
      <c r="AH9">
        <v>0</v>
      </c>
      <c r="AI9">
        <v>750133.33333333337</v>
      </c>
      <c r="AJ9">
        <v>18003200</v>
      </c>
      <c r="AK9">
        <v>0</v>
      </c>
      <c r="AL9">
        <v>20000</v>
      </c>
      <c r="AM9">
        <v>15</v>
      </c>
    </row>
    <row r="10" spans="1:39" x14ac:dyDescent="0.35">
      <c r="A10" s="8" t="s">
        <v>4684</v>
      </c>
      <c r="B10" s="8" t="s">
        <v>16</v>
      </c>
      <c r="C10" s="1">
        <v>29339</v>
      </c>
      <c r="D10" s="8" t="s">
        <v>1023</v>
      </c>
      <c r="E10" s="8" t="s">
        <v>1024</v>
      </c>
      <c r="F10" s="8" t="s">
        <v>3684</v>
      </c>
      <c r="G10" s="8" t="s">
        <v>2702</v>
      </c>
      <c r="H10" s="1">
        <v>41279.909618055557</v>
      </c>
      <c r="I10" s="8" t="s">
        <v>3672</v>
      </c>
      <c r="J10">
        <v>1160000</v>
      </c>
      <c r="K10">
        <v>15</v>
      </c>
      <c r="L10">
        <v>580000</v>
      </c>
      <c r="M10">
        <v>81200</v>
      </c>
      <c r="N10">
        <v>4</v>
      </c>
      <c r="O10">
        <v>580000</v>
      </c>
      <c r="P10">
        <v>6960000</v>
      </c>
      <c r="Q10">
        <v>2</v>
      </c>
      <c r="R10">
        <v>2</v>
      </c>
      <c r="S10">
        <v>50000</v>
      </c>
      <c r="T10">
        <v>250000</v>
      </c>
      <c r="U10">
        <v>5000</v>
      </c>
      <c r="V10">
        <v>97440</v>
      </c>
      <c r="W10">
        <v>48720</v>
      </c>
      <c r="X10">
        <v>48720</v>
      </c>
      <c r="Y10">
        <v>77333.333333333328</v>
      </c>
      <c r="Z10">
        <v>174773.33333333331</v>
      </c>
      <c r="AA10">
        <v>16239.999999999998</v>
      </c>
      <c r="AB10">
        <v>58000</v>
      </c>
      <c r="AC10">
        <v>0</v>
      </c>
      <c r="AD10">
        <v>0</v>
      </c>
      <c r="AE10">
        <v>11600</v>
      </c>
      <c r="AF10">
        <v>580</v>
      </c>
      <c r="AG10">
        <v>77333.333333333328</v>
      </c>
      <c r="AH10">
        <v>0</v>
      </c>
      <c r="AI10">
        <v>750133.33333333337</v>
      </c>
      <c r="AJ10">
        <v>18003200</v>
      </c>
      <c r="AK10">
        <v>0</v>
      </c>
      <c r="AL10">
        <v>20000</v>
      </c>
      <c r="AM10">
        <v>15</v>
      </c>
    </row>
    <row r="11" spans="1:39" x14ac:dyDescent="0.35">
      <c r="A11" s="8" t="s">
        <v>4685</v>
      </c>
      <c r="B11" s="8" t="s">
        <v>17</v>
      </c>
      <c r="C11" s="1">
        <v>31781</v>
      </c>
      <c r="D11" s="8" t="s">
        <v>1025</v>
      </c>
      <c r="E11" s="8" t="s">
        <v>1026</v>
      </c>
      <c r="F11" s="8" t="s">
        <v>3685</v>
      </c>
      <c r="G11" s="8" t="s">
        <v>2703</v>
      </c>
      <c r="H11" s="1">
        <v>39445.145254629628</v>
      </c>
      <c r="I11" s="8" t="s">
        <v>3675</v>
      </c>
      <c r="J11">
        <v>1160000</v>
      </c>
      <c r="K11">
        <v>15</v>
      </c>
      <c r="L11">
        <v>580000</v>
      </c>
      <c r="M11">
        <v>81200</v>
      </c>
      <c r="N11">
        <v>4</v>
      </c>
      <c r="O11">
        <v>580000</v>
      </c>
      <c r="P11">
        <v>6960000</v>
      </c>
      <c r="Q11">
        <v>3</v>
      </c>
      <c r="R11">
        <v>3</v>
      </c>
      <c r="S11">
        <v>50000</v>
      </c>
      <c r="T11">
        <v>250000</v>
      </c>
      <c r="U11">
        <v>5000</v>
      </c>
      <c r="V11">
        <v>97440</v>
      </c>
      <c r="W11">
        <v>48720</v>
      </c>
      <c r="X11">
        <v>48720</v>
      </c>
      <c r="Y11">
        <v>77333.333333333328</v>
      </c>
      <c r="Z11">
        <v>174773.33333333331</v>
      </c>
      <c r="AA11">
        <v>16239.999999999998</v>
      </c>
      <c r="AB11">
        <v>58000</v>
      </c>
      <c r="AC11">
        <v>0</v>
      </c>
      <c r="AD11">
        <v>0</v>
      </c>
      <c r="AE11">
        <v>11600</v>
      </c>
      <c r="AF11">
        <v>580</v>
      </c>
      <c r="AG11">
        <v>77333.333333333328</v>
      </c>
      <c r="AH11">
        <v>0</v>
      </c>
      <c r="AI11">
        <v>750133.33333333337</v>
      </c>
      <c r="AJ11">
        <v>18003200</v>
      </c>
      <c r="AK11">
        <v>0</v>
      </c>
      <c r="AL11">
        <v>20000</v>
      </c>
      <c r="AM11">
        <v>15</v>
      </c>
    </row>
    <row r="12" spans="1:39" x14ac:dyDescent="0.35">
      <c r="A12" s="8" t="s">
        <v>4686</v>
      </c>
      <c r="B12" s="8" t="s">
        <v>18</v>
      </c>
      <c r="C12" s="1">
        <v>33211</v>
      </c>
      <c r="D12" s="8" t="s">
        <v>1027</v>
      </c>
      <c r="E12" s="8" t="s">
        <v>1028</v>
      </c>
      <c r="F12" s="8" t="s">
        <v>3686</v>
      </c>
      <c r="G12" s="8" t="s">
        <v>2704</v>
      </c>
      <c r="H12" s="1">
        <v>41513.763252314813</v>
      </c>
      <c r="I12" s="8" t="s">
        <v>3672</v>
      </c>
      <c r="J12">
        <v>1160000</v>
      </c>
      <c r="K12">
        <v>15</v>
      </c>
      <c r="L12">
        <v>580000</v>
      </c>
      <c r="M12">
        <v>81200</v>
      </c>
      <c r="N12">
        <v>4</v>
      </c>
      <c r="O12">
        <v>580000</v>
      </c>
      <c r="P12">
        <v>6960000</v>
      </c>
      <c r="Q12">
        <v>2</v>
      </c>
      <c r="R12">
        <v>2</v>
      </c>
      <c r="S12">
        <v>50000</v>
      </c>
      <c r="T12">
        <v>250000</v>
      </c>
      <c r="U12">
        <v>5000</v>
      </c>
      <c r="V12">
        <v>97440</v>
      </c>
      <c r="W12">
        <v>48720</v>
      </c>
      <c r="X12">
        <v>48720</v>
      </c>
      <c r="Y12">
        <v>77333.333333333328</v>
      </c>
      <c r="Z12">
        <v>174773.33333333331</v>
      </c>
      <c r="AA12">
        <v>16239.999999999998</v>
      </c>
      <c r="AB12">
        <v>58000</v>
      </c>
      <c r="AC12">
        <v>0</v>
      </c>
      <c r="AD12">
        <v>0</v>
      </c>
      <c r="AE12">
        <v>11600</v>
      </c>
      <c r="AF12">
        <v>580</v>
      </c>
      <c r="AG12">
        <v>77333.333333333328</v>
      </c>
      <c r="AH12">
        <v>0</v>
      </c>
      <c r="AI12">
        <v>750133.33333333337</v>
      </c>
      <c r="AJ12">
        <v>18003200</v>
      </c>
      <c r="AK12">
        <v>0</v>
      </c>
      <c r="AL12">
        <v>20000</v>
      </c>
      <c r="AM12">
        <v>15</v>
      </c>
    </row>
    <row r="13" spans="1:39" x14ac:dyDescent="0.35">
      <c r="A13" s="8" t="s">
        <v>4687</v>
      </c>
      <c r="B13" s="8" t="s">
        <v>19</v>
      </c>
      <c r="C13" s="1">
        <v>28418</v>
      </c>
      <c r="D13" s="8" t="s">
        <v>1029</v>
      </c>
      <c r="E13" s="8" t="s">
        <v>1030</v>
      </c>
      <c r="F13" s="8" t="s">
        <v>3687</v>
      </c>
      <c r="G13" s="8" t="s">
        <v>2705</v>
      </c>
      <c r="H13" s="1">
        <v>40963.031921296293</v>
      </c>
      <c r="I13" s="8" t="s">
        <v>3673</v>
      </c>
      <c r="J13">
        <v>1160000</v>
      </c>
      <c r="K13">
        <v>15</v>
      </c>
      <c r="L13">
        <v>580000</v>
      </c>
      <c r="M13">
        <v>81200</v>
      </c>
      <c r="N13">
        <v>5</v>
      </c>
      <c r="O13">
        <v>580000</v>
      </c>
      <c r="P13">
        <v>6960000</v>
      </c>
      <c r="Q13">
        <v>2</v>
      </c>
      <c r="R13">
        <v>2</v>
      </c>
      <c r="S13">
        <v>50000</v>
      </c>
      <c r="T13">
        <v>250000</v>
      </c>
      <c r="U13">
        <v>5000</v>
      </c>
      <c r="V13">
        <v>97440</v>
      </c>
      <c r="W13">
        <v>48720</v>
      </c>
      <c r="X13">
        <v>48720</v>
      </c>
      <c r="Y13">
        <v>77333.333333333328</v>
      </c>
      <c r="Z13">
        <v>174773.33333333331</v>
      </c>
      <c r="AA13">
        <v>16239.999999999998</v>
      </c>
      <c r="AB13">
        <v>58000</v>
      </c>
      <c r="AC13">
        <v>0</v>
      </c>
      <c r="AD13">
        <v>0</v>
      </c>
      <c r="AE13">
        <v>11600</v>
      </c>
      <c r="AF13">
        <v>580</v>
      </c>
      <c r="AG13">
        <v>77333.333333333328</v>
      </c>
      <c r="AH13">
        <v>0</v>
      </c>
      <c r="AI13">
        <v>750133.33333333337</v>
      </c>
      <c r="AJ13">
        <v>18003200</v>
      </c>
      <c r="AK13">
        <v>0</v>
      </c>
      <c r="AL13">
        <v>20000</v>
      </c>
      <c r="AM13">
        <v>15</v>
      </c>
    </row>
    <row r="14" spans="1:39" x14ac:dyDescent="0.35">
      <c r="A14" s="8" t="s">
        <v>4688</v>
      </c>
      <c r="B14" s="8" t="s">
        <v>20</v>
      </c>
      <c r="C14" s="1">
        <v>36577</v>
      </c>
      <c r="D14" s="8" t="s">
        <v>1031</v>
      </c>
      <c r="E14" s="8" t="s">
        <v>1032</v>
      </c>
      <c r="F14" s="8" t="s">
        <v>3688</v>
      </c>
      <c r="G14" s="8" t="s">
        <v>2706</v>
      </c>
      <c r="H14" s="1">
        <v>41997.460277777776</v>
      </c>
      <c r="I14" s="8" t="s">
        <v>3674</v>
      </c>
      <c r="J14">
        <v>1160000</v>
      </c>
      <c r="K14">
        <v>15</v>
      </c>
      <c r="L14">
        <v>580000</v>
      </c>
      <c r="M14">
        <v>81200</v>
      </c>
      <c r="N14">
        <v>5</v>
      </c>
      <c r="O14">
        <v>580000</v>
      </c>
      <c r="P14">
        <v>6960000</v>
      </c>
      <c r="Q14">
        <v>2</v>
      </c>
      <c r="R14">
        <v>2</v>
      </c>
      <c r="S14">
        <v>50000</v>
      </c>
      <c r="T14">
        <v>250000</v>
      </c>
      <c r="U14">
        <v>5000</v>
      </c>
      <c r="V14">
        <v>97440</v>
      </c>
      <c r="W14">
        <v>48720</v>
      </c>
      <c r="X14">
        <v>48720</v>
      </c>
      <c r="Y14">
        <v>77333.333333333328</v>
      </c>
      <c r="Z14">
        <v>174773.33333333331</v>
      </c>
      <c r="AA14">
        <v>16239.999999999998</v>
      </c>
      <c r="AB14">
        <v>58000</v>
      </c>
      <c r="AC14">
        <v>0</v>
      </c>
      <c r="AD14">
        <v>0</v>
      </c>
      <c r="AE14">
        <v>11600</v>
      </c>
      <c r="AF14">
        <v>580</v>
      </c>
      <c r="AG14">
        <v>77333.333333333328</v>
      </c>
      <c r="AH14">
        <v>0</v>
      </c>
      <c r="AI14">
        <v>750133.33333333337</v>
      </c>
      <c r="AJ14">
        <v>18003200</v>
      </c>
      <c r="AK14">
        <v>0</v>
      </c>
      <c r="AL14">
        <v>20000</v>
      </c>
      <c r="AM14">
        <v>15</v>
      </c>
    </row>
    <row r="15" spans="1:39" x14ac:dyDescent="0.35">
      <c r="A15" s="8" t="s">
        <v>4689</v>
      </c>
      <c r="B15" s="8" t="s">
        <v>21</v>
      </c>
      <c r="C15" s="1">
        <v>36296</v>
      </c>
      <c r="D15" s="8" t="s">
        <v>1033</v>
      </c>
      <c r="E15" s="8" t="s">
        <v>1034</v>
      </c>
      <c r="F15" s="8" t="s">
        <v>3689</v>
      </c>
      <c r="G15" s="8" t="s">
        <v>2707</v>
      </c>
      <c r="H15" s="1">
        <v>42672.280694444446</v>
      </c>
      <c r="I15" s="8" t="s">
        <v>3673</v>
      </c>
      <c r="J15">
        <v>1160000</v>
      </c>
      <c r="K15">
        <v>15</v>
      </c>
      <c r="L15">
        <v>580000</v>
      </c>
      <c r="M15">
        <v>81200</v>
      </c>
      <c r="N15">
        <v>6</v>
      </c>
      <c r="O15">
        <v>580000</v>
      </c>
      <c r="P15">
        <v>6960000</v>
      </c>
      <c r="Q15">
        <v>2</v>
      </c>
      <c r="R15">
        <v>2</v>
      </c>
      <c r="S15">
        <v>50000</v>
      </c>
      <c r="T15">
        <v>250000</v>
      </c>
      <c r="U15">
        <v>5000</v>
      </c>
      <c r="V15">
        <v>97440</v>
      </c>
      <c r="W15">
        <v>48720</v>
      </c>
      <c r="X15">
        <v>48720</v>
      </c>
      <c r="Y15">
        <v>77333.333333333328</v>
      </c>
      <c r="Z15">
        <v>174773.33333333331</v>
      </c>
      <c r="AA15">
        <v>16239.999999999998</v>
      </c>
      <c r="AB15">
        <v>58000</v>
      </c>
      <c r="AC15">
        <v>0</v>
      </c>
      <c r="AD15">
        <v>0</v>
      </c>
      <c r="AE15">
        <v>11600</v>
      </c>
      <c r="AF15">
        <v>580</v>
      </c>
      <c r="AG15">
        <v>77333.333333333328</v>
      </c>
      <c r="AH15">
        <v>0</v>
      </c>
      <c r="AI15">
        <v>750133.33333333337</v>
      </c>
      <c r="AJ15">
        <v>18003200</v>
      </c>
      <c r="AK15">
        <v>0</v>
      </c>
      <c r="AL15">
        <v>20000</v>
      </c>
      <c r="AM15">
        <v>15</v>
      </c>
    </row>
    <row r="16" spans="1:39" x14ac:dyDescent="0.35">
      <c r="A16" s="8" t="s">
        <v>4690</v>
      </c>
      <c r="B16" s="8" t="s">
        <v>22</v>
      </c>
      <c r="C16" s="1">
        <v>34406</v>
      </c>
      <c r="D16" s="8" t="s">
        <v>1035</v>
      </c>
      <c r="E16" s="8" t="s">
        <v>1036</v>
      </c>
      <c r="F16" s="8" t="s">
        <v>3690</v>
      </c>
      <c r="G16" s="8" t="s">
        <v>2708</v>
      </c>
      <c r="H16" s="1">
        <v>39178.261030092595</v>
      </c>
      <c r="I16" s="8" t="s">
        <v>3674</v>
      </c>
      <c r="J16">
        <v>1160000</v>
      </c>
      <c r="K16">
        <v>15</v>
      </c>
      <c r="L16">
        <v>580000</v>
      </c>
      <c r="M16">
        <v>81200</v>
      </c>
      <c r="N16">
        <v>6</v>
      </c>
      <c r="O16">
        <v>580000</v>
      </c>
      <c r="P16">
        <v>6960000</v>
      </c>
      <c r="Q16">
        <v>2</v>
      </c>
      <c r="R16">
        <v>2</v>
      </c>
      <c r="S16">
        <v>50000</v>
      </c>
      <c r="T16">
        <v>250000</v>
      </c>
      <c r="U16">
        <v>5000</v>
      </c>
      <c r="V16">
        <v>97440</v>
      </c>
      <c r="W16">
        <v>48720</v>
      </c>
      <c r="X16">
        <v>48720</v>
      </c>
      <c r="Y16">
        <v>77333.333333333328</v>
      </c>
      <c r="Z16">
        <v>174773.33333333331</v>
      </c>
      <c r="AA16">
        <v>16239.999999999998</v>
      </c>
      <c r="AB16">
        <v>58000</v>
      </c>
      <c r="AC16">
        <v>0</v>
      </c>
      <c r="AD16">
        <v>0</v>
      </c>
      <c r="AE16">
        <v>11600</v>
      </c>
      <c r="AF16">
        <v>580</v>
      </c>
      <c r="AG16">
        <v>77333.333333333328</v>
      </c>
      <c r="AH16">
        <v>0</v>
      </c>
      <c r="AI16">
        <v>750133.33333333337</v>
      </c>
      <c r="AJ16">
        <v>18003200</v>
      </c>
      <c r="AK16">
        <v>0</v>
      </c>
      <c r="AL16">
        <v>20000</v>
      </c>
      <c r="AM16">
        <v>15</v>
      </c>
    </row>
    <row r="17" spans="1:39" x14ac:dyDescent="0.35">
      <c r="A17" s="8" t="s">
        <v>4691</v>
      </c>
      <c r="B17" s="8" t="s">
        <v>23</v>
      </c>
      <c r="C17" s="1">
        <v>29329</v>
      </c>
      <c r="D17" s="8" t="s">
        <v>1037</v>
      </c>
      <c r="E17" s="8" t="s">
        <v>1038</v>
      </c>
      <c r="F17" s="8" t="s">
        <v>3691</v>
      </c>
      <c r="G17" s="8" t="s">
        <v>2709</v>
      </c>
      <c r="H17" s="1">
        <v>43779.048159722224</v>
      </c>
      <c r="I17" s="8" t="s">
        <v>3672</v>
      </c>
      <c r="J17">
        <v>1160000</v>
      </c>
      <c r="K17">
        <v>15</v>
      </c>
      <c r="L17">
        <v>580000</v>
      </c>
      <c r="M17">
        <v>81200</v>
      </c>
      <c r="N17">
        <v>1</v>
      </c>
      <c r="O17">
        <v>580000</v>
      </c>
      <c r="P17">
        <v>6960000</v>
      </c>
      <c r="Q17">
        <v>2</v>
      </c>
      <c r="R17">
        <v>2</v>
      </c>
      <c r="S17">
        <v>50000</v>
      </c>
      <c r="T17">
        <v>250000</v>
      </c>
      <c r="U17">
        <v>5000</v>
      </c>
      <c r="V17">
        <v>97440</v>
      </c>
      <c r="W17">
        <v>48720</v>
      </c>
      <c r="X17">
        <v>48720</v>
      </c>
      <c r="Y17">
        <v>77333.333333333328</v>
      </c>
      <c r="Z17">
        <v>174773.33333333331</v>
      </c>
      <c r="AA17">
        <v>16239.999999999998</v>
      </c>
      <c r="AB17">
        <v>58000</v>
      </c>
      <c r="AC17">
        <v>0</v>
      </c>
      <c r="AD17">
        <v>0</v>
      </c>
      <c r="AE17">
        <v>11600</v>
      </c>
      <c r="AF17">
        <v>580</v>
      </c>
      <c r="AG17">
        <v>77333.333333333328</v>
      </c>
      <c r="AH17">
        <v>0</v>
      </c>
      <c r="AI17">
        <v>750133.33333333337</v>
      </c>
      <c r="AJ17">
        <v>18003200</v>
      </c>
      <c r="AK17">
        <v>0</v>
      </c>
      <c r="AL17">
        <v>20000</v>
      </c>
      <c r="AM17">
        <v>15</v>
      </c>
    </row>
    <row r="18" spans="1:39" x14ac:dyDescent="0.35">
      <c r="A18" s="8" t="s">
        <v>4692</v>
      </c>
      <c r="B18" s="8" t="s">
        <v>24</v>
      </c>
      <c r="C18" s="1">
        <v>29283</v>
      </c>
      <c r="D18" s="8" t="s">
        <v>1039</v>
      </c>
      <c r="E18" s="8" t="s">
        <v>1040</v>
      </c>
      <c r="F18" s="8" t="s">
        <v>3692</v>
      </c>
      <c r="G18" s="8" t="s">
        <v>2710</v>
      </c>
      <c r="H18" s="1">
        <v>42753.587488425925</v>
      </c>
      <c r="I18" s="8" t="s">
        <v>3673</v>
      </c>
      <c r="J18">
        <v>1160000</v>
      </c>
      <c r="K18">
        <v>15</v>
      </c>
      <c r="L18">
        <v>580000</v>
      </c>
      <c r="M18">
        <v>81200</v>
      </c>
      <c r="N18">
        <v>1</v>
      </c>
      <c r="O18">
        <v>580000</v>
      </c>
      <c r="P18">
        <v>6960000</v>
      </c>
      <c r="Q18">
        <v>1</v>
      </c>
      <c r="R18">
        <v>1</v>
      </c>
      <c r="S18">
        <v>50000</v>
      </c>
      <c r="T18">
        <v>250000</v>
      </c>
      <c r="U18">
        <v>5000</v>
      </c>
      <c r="V18">
        <v>97440</v>
      </c>
      <c r="W18">
        <v>48720</v>
      </c>
      <c r="X18">
        <v>48720</v>
      </c>
      <c r="Y18">
        <v>77333.333333333328</v>
      </c>
      <c r="Z18">
        <v>174773.33333333331</v>
      </c>
      <c r="AA18">
        <v>16239.999999999998</v>
      </c>
      <c r="AB18">
        <v>58000</v>
      </c>
      <c r="AC18">
        <v>0</v>
      </c>
      <c r="AD18">
        <v>0</v>
      </c>
      <c r="AE18">
        <v>11600</v>
      </c>
      <c r="AF18">
        <v>580</v>
      </c>
      <c r="AG18">
        <v>77333.333333333328</v>
      </c>
      <c r="AH18">
        <v>0</v>
      </c>
      <c r="AI18">
        <v>750133.33333333337</v>
      </c>
      <c r="AJ18">
        <v>18003200</v>
      </c>
      <c r="AK18">
        <v>0</v>
      </c>
      <c r="AL18">
        <v>20000</v>
      </c>
      <c r="AM18">
        <v>15</v>
      </c>
    </row>
    <row r="19" spans="1:39" x14ac:dyDescent="0.35">
      <c r="A19" s="8" t="s">
        <v>4693</v>
      </c>
      <c r="B19" s="8" t="s">
        <v>25</v>
      </c>
      <c r="C19" s="1">
        <v>29680</v>
      </c>
      <c r="D19" s="8" t="s">
        <v>1041</v>
      </c>
      <c r="E19" s="8" t="s">
        <v>1042</v>
      </c>
      <c r="F19" s="8" t="s">
        <v>3693</v>
      </c>
      <c r="G19" s="8" t="s">
        <v>2711</v>
      </c>
      <c r="H19" s="1">
        <v>40310.165034722224</v>
      </c>
      <c r="I19" s="8" t="s">
        <v>3673</v>
      </c>
      <c r="J19">
        <v>1160000</v>
      </c>
      <c r="K19">
        <v>15</v>
      </c>
      <c r="L19">
        <v>580000</v>
      </c>
      <c r="M19">
        <v>81200</v>
      </c>
      <c r="N19">
        <v>1</v>
      </c>
      <c r="O19">
        <v>580000</v>
      </c>
      <c r="P19">
        <v>6960000</v>
      </c>
      <c r="Q19">
        <v>1</v>
      </c>
      <c r="R19">
        <v>1</v>
      </c>
      <c r="S19">
        <v>50000</v>
      </c>
      <c r="T19">
        <v>250000</v>
      </c>
      <c r="U19">
        <v>5000</v>
      </c>
      <c r="V19">
        <v>97440</v>
      </c>
      <c r="W19">
        <v>48720</v>
      </c>
      <c r="X19">
        <v>48720</v>
      </c>
      <c r="Y19">
        <v>77333.333333333328</v>
      </c>
      <c r="Z19">
        <v>174773.33333333331</v>
      </c>
      <c r="AA19">
        <v>16239.999999999998</v>
      </c>
      <c r="AB19">
        <v>58000</v>
      </c>
      <c r="AC19">
        <v>0</v>
      </c>
      <c r="AD19">
        <v>0</v>
      </c>
      <c r="AE19">
        <v>11600</v>
      </c>
      <c r="AF19">
        <v>580</v>
      </c>
      <c r="AG19">
        <v>77333.333333333328</v>
      </c>
      <c r="AH19">
        <v>0</v>
      </c>
      <c r="AI19">
        <v>750133.33333333337</v>
      </c>
      <c r="AJ19">
        <v>18003200</v>
      </c>
      <c r="AK19">
        <v>0</v>
      </c>
      <c r="AL19">
        <v>20000</v>
      </c>
      <c r="AM19">
        <v>15</v>
      </c>
    </row>
    <row r="20" spans="1:39" x14ac:dyDescent="0.35">
      <c r="A20" s="8" t="s">
        <v>4694</v>
      </c>
      <c r="B20" s="8" t="s">
        <v>26</v>
      </c>
      <c r="C20" s="1">
        <v>32306</v>
      </c>
      <c r="D20" s="8" t="s">
        <v>1043</v>
      </c>
      <c r="E20" s="8" t="s">
        <v>1044</v>
      </c>
      <c r="F20" s="8" t="s">
        <v>3694</v>
      </c>
      <c r="G20" s="8" t="s">
        <v>2712</v>
      </c>
      <c r="H20" s="1">
        <v>40963.318784722222</v>
      </c>
      <c r="I20" s="8" t="s">
        <v>3671</v>
      </c>
      <c r="J20">
        <v>1160000</v>
      </c>
      <c r="K20">
        <v>15</v>
      </c>
      <c r="L20">
        <v>580000</v>
      </c>
      <c r="M20">
        <v>81200</v>
      </c>
      <c r="N20">
        <v>1</v>
      </c>
      <c r="O20">
        <v>580000</v>
      </c>
      <c r="P20">
        <v>6960000</v>
      </c>
      <c r="Q20">
        <v>1</v>
      </c>
      <c r="R20">
        <v>1</v>
      </c>
      <c r="S20">
        <v>50000</v>
      </c>
      <c r="T20">
        <v>250000</v>
      </c>
      <c r="U20">
        <v>5000</v>
      </c>
      <c r="V20">
        <v>97440</v>
      </c>
      <c r="W20">
        <v>48720</v>
      </c>
      <c r="X20">
        <v>48720</v>
      </c>
      <c r="Y20">
        <v>77333.333333333328</v>
      </c>
      <c r="Z20">
        <v>174773.33333333331</v>
      </c>
      <c r="AA20">
        <v>16239.999999999998</v>
      </c>
      <c r="AB20">
        <v>58000</v>
      </c>
      <c r="AC20">
        <v>0</v>
      </c>
      <c r="AD20">
        <v>0</v>
      </c>
      <c r="AE20">
        <v>11600</v>
      </c>
      <c r="AF20">
        <v>580</v>
      </c>
      <c r="AG20">
        <v>77333.333333333328</v>
      </c>
      <c r="AH20">
        <v>0</v>
      </c>
      <c r="AI20">
        <v>750133.33333333337</v>
      </c>
      <c r="AJ20">
        <v>18003200</v>
      </c>
      <c r="AK20">
        <v>0</v>
      </c>
      <c r="AL20">
        <v>20000</v>
      </c>
      <c r="AM20">
        <v>15</v>
      </c>
    </row>
    <row r="21" spans="1:39" x14ac:dyDescent="0.35">
      <c r="A21" s="8" t="s">
        <v>4695</v>
      </c>
      <c r="B21" s="8" t="s">
        <v>27</v>
      </c>
      <c r="C21" s="1">
        <v>34355</v>
      </c>
      <c r="D21" s="8" t="s">
        <v>1045</v>
      </c>
      <c r="E21" s="8" t="s">
        <v>1046</v>
      </c>
      <c r="F21" s="8" t="s">
        <v>3695</v>
      </c>
      <c r="G21" s="8" t="s">
        <v>2713</v>
      </c>
      <c r="H21" s="1">
        <v>42506.381319444445</v>
      </c>
      <c r="I21" s="8" t="s">
        <v>3674</v>
      </c>
      <c r="J21">
        <v>1160000</v>
      </c>
      <c r="K21">
        <v>15</v>
      </c>
      <c r="L21">
        <v>580000</v>
      </c>
      <c r="M21">
        <v>81200</v>
      </c>
      <c r="N21">
        <v>1</v>
      </c>
      <c r="O21">
        <v>580000</v>
      </c>
      <c r="P21">
        <v>6960000</v>
      </c>
      <c r="Q21">
        <v>1</v>
      </c>
      <c r="R21">
        <v>1</v>
      </c>
      <c r="S21">
        <v>50000</v>
      </c>
      <c r="T21">
        <v>250000</v>
      </c>
      <c r="U21">
        <v>5000</v>
      </c>
      <c r="V21">
        <v>97440</v>
      </c>
      <c r="W21">
        <v>48720</v>
      </c>
      <c r="X21">
        <v>48720</v>
      </c>
      <c r="Y21">
        <v>77333.333333333328</v>
      </c>
      <c r="Z21">
        <v>174773.33333333331</v>
      </c>
      <c r="AA21">
        <v>16239.999999999998</v>
      </c>
      <c r="AB21">
        <v>58000</v>
      </c>
      <c r="AC21">
        <v>0</v>
      </c>
      <c r="AD21">
        <v>0</v>
      </c>
      <c r="AE21">
        <v>11600</v>
      </c>
      <c r="AF21">
        <v>580</v>
      </c>
      <c r="AG21">
        <v>77333.333333333328</v>
      </c>
      <c r="AH21">
        <v>0</v>
      </c>
      <c r="AI21">
        <v>750133.33333333337</v>
      </c>
      <c r="AJ21">
        <v>18003200</v>
      </c>
      <c r="AK21">
        <v>0</v>
      </c>
      <c r="AL21">
        <v>20000</v>
      </c>
      <c r="AM21">
        <v>15</v>
      </c>
    </row>
    <row r="22" spans="1:39" x14ac:dyDescent="0.35">
      <c r="A22" s="8" t="s">
        <v>4696</v>
      </c>
      <c r="B22" s="8" t="s">
        <v>28</v>
      </c>
      <c r="C22" s="1">
        <v>29037</v>
      </c>
      <c r="D22" s="8" t="s">
        <v>1047</v>
      </c>
      <c r="E22" s="8" t="s">
        <v>1048</v>
      </c>
      <c r="F22" s="8" t="s">
        <v>3696</v>
      </c>
      <c r="G22" s="8" t="s">
        <v>2714</v>
      </c>
      <c r="H22" s="1">
        <v>43147.552847222221</v>
      </c>
      <c r="I22" s="8" t="s">
        <v>3674</v>
      </c>
      <c r="J22">
        <v>1160000</v>
      </c>
      <c r="K22">
        <v>15</v>
      </c>
      <c r="L22">
        <v>580000</v>
      </c>
      <c r="M22">
        <v>81200</v>
      </c>
      <c r="N22">
        <v>2</v>
      </c>
      <c r="O22">
        <v>580000</v>
      </c>
      <c r="P22">
        <v>6960000</v>
      </c>
      <c r="Q22">
        <v>1</v>
      </c>
      <c r="R22">
        <v>1</v>
      </c>
      <c r="S22">
        <v>50000</v>
      </c>
      <c r="T22">
        <v>250000</v>
      </c>
      <c r="U22">
        <v>5000</v>
      </c>
      <c r="V22">
        <v>97440</v>
      </c>
      <c r="W22">
        <v>48720</v>
      </c>
      <c r="X22">
        <v>48720</v>
      </c>
      <c r="Y22">
        <v>77333.333333333328</v>
      </c>
      <c r="Z22">
        <v>174773.33333333331</v>
      </c>
      <c r="AA22">
        <v>16239.999999999998</v>
      </c>
      <c r="AB22">
        <v>58000</v>
      </c>
      <c r="AC22">
        <v>0</v>
      </c>
      <c r="AD22">
        <v>0</v>
      </c>
      <c r="AE22">
        <v>11600</v>
      </c>
      <c r="AF22">
        <v>580</v>
      </c>
      <c r="AG22">
        <v>77333.333333333328</v>
      </c>
      <c r="AH22">
        <v>0</v>
      </c>
      <c r="AI22">
        <v>750133.33333333337</v>
      </c>
      <c r="AJ22">
        <v>18003200</v>
      </c>
      <c r="AK22">
        <v>0</v>
      </c>
      <c r="AL22">
        <v>20000</v>
      </c>
      <c r="AM22">
        <v>15</v>
      </c>
    </row>
    <row r="23" spans="1:39" x14ac:dyDescent="0.35">
      <c r="A23" s="8" t="s">
        <v>4697</v>
      </c>
      <c r="B23" s="8" t="s">
        <v>29</v>
      </c>
      <c r="C23" s="1">
        <v>27741</v>
      </c>
      <c r="D23" s="8" t="s">
        <v>1049</v>
      </c>
      <c r="E23" s="8" t="s">
        <v>1050</v>
      </c>
      <c r="F23" s="8" t="s">
        <v>3697</v>
      </c>
      <c r="G23" s="8" t="s">
        <v>2715</v>
      </c>
      <c r="H23" s="1">
        <v>43522.384548611109</v>
      </c>
      <c r="I23" s="8" t="s">
        <v>3674</v>
      </c>
      <c r="J23">
        <v>1160000</v>
      </c>
      <c r="K23">
        <v>15</v>
      </c>
      <c r="L23">
        <v>580000</v>
      </c>
      <c r="M23">
        <v>81200</v>
      </c>
      <c r="N23">
        <v>2</v>
      </c>
      <c r="O23">
        <v>580000</v>
      </c>
      <c r="P23">
        <v>6960000</v>
      </c>
      <c r="Q23">
        <v>1</v>
      </c>
      <c r="R23">
        <v>1</v>
      </c>
      <c r="S23">
        <v>50000</v>
      </c>
      <c r="T23">
        <v>250000</v>
      </c>
      <c r="U23">
        <v>5000</v>
      </c>
      <c r="V23">
        <v>97440</v>
      </c>
      <c r="W23">
        <v>48720</v>
      </c>
      <c r="X23">
        <v>48720</v>
      </c>
      <c r="Y23">
        <v>77333.333333333328</v>
      </c>
      <c r="Z23">
        <v>174773.33333333331</v>
      </c>
      <c r="AA23">
        <v>16239.999999999998</v>
      </c>
      <c r="AB23">
        <v>58000</v>
      </c>
      <c r="AC23">
        <v>0</v>
      </c>
      <c r="AD23">
        <v>0</v>
      </c>
      <c r="AE23">
        <v>11600</v>
      </c>
      <c r="AF23">
        <v>580</v>
      </c>
      <c r="AG23">
        <v>77333.333333333328</v>
      </c>
      <c r="AH23">
        <v>0</v>
      </c>
      <c r="AI23">
        <v>750133.33333333337</v>
      </c>
      <c r="AJ23">
        <v>18003200</v>
      </c>
      <c r="AK23">
        <v>0</v>
      </c>
      <c r="AL23">
        <v>20000</v>
      </c>
      <c r="AM23">
        <v>15</v>
      </c>
    </row>
    <row r="24" spans="1:39" x14ac:dyDescent="0.35">
      <c r="A24" s="8" t="s">
        <v>4698</v>
      </c>
      <c r="B24" s="8" t="s">
        <v>30</v>
      </c>
      <c r="C24" s="1">
        <v>32080</v>
      </c>
      <c r="D24" s="8" t="s">
        <v>1051</v>
      </c>
      <c r="E24" s="8" t="s">
        <v>1052</v>
      </c>
      <c r="F24" s="8" t="s">
        <v>3698</v>
      </c>
      <c r="G24" s="8" t="s">
        <v>2716</v>
      </c>
      <c r="H24" s="1">
        <v>38402.09815972222</v>
      </c>
      <c r="I24" s="8" t="s">
        <v>3671</v>
      </c>
      <c r="J24">
        <v>1160000</v>
      </c>
      <c r="K24">
        <v>15</v>
      </c>
      <c r="L24">
        <v>580000</v>
      </c>
      <c r="M24">
        <v>81200</v>
      </c>
      <c r="N24">
        <v>2</v>
      </c>
      <c r="O24">
        <v>580000</v>
      </c>
      <c r="P24">
        <v>6960000</v>
      </c>
      <c r="Q24">
        <v>1</v>
      </c>
      <c r="R24">
        <v>1</v>
      </c>
      <c r="S24">
        <v>50000</v>
      </c>
      <c r="T24">
        <v>250000</v>
      </c>
      <c r="U24">
        <v>5000</v>
      </c>
      <c r="V24">
        <v>97440</v>
      </c>
      <c r="W24">
        <v>48720</v>
      </c>
      <c r="X24">
        <v>48720</v>
      </c>
      <c r="Y24">
        <v>77333.333333333328</v>
      </c>
      <c r="Z24">
        <v>174773.33333333331</v>
      </c>
      <c r="AA24">
        <v>16239.999999999998</v>
      </c>
      <c r="AB24">
        <v>58000</v>
      </c>
      <c r="AC24">
        <v>0</v>
      </c>
      <c r="AD24">
        <v>0</v>
      </c>
      <c r="AE24">
        <v>11600</v>
      </c>
      <c r="AF24">
        <v>580</v>
      </c>
      <c r="AG24">
        <v>77333.333333333328</v>
      </c>
      <c r="AH24">
        <v>0</v>
      </c>
      <c r="AI24">
        <v>750133.33333333337</v>
      </c>
      <c r="AJ24">
        <v>18003200</v>
      </c>
      <c r="AK24">
        <v>0</v>
      </c>
      <c r="AL24">
        <v>20000</v>
      </c>
      <c r="AM24">
        <v>15</v>
      </c>
    </row>
    <row r="25" spans="1:39" x14ac:dyDescent="0.35">
      <c r="A25" s="8" t="s">
        <v>4699</v>
      </c>
      <c r="B25" s="8" t="s">
        <v>31</v>
      </c>
      <c r="C25" s="1">
        <v>29038</v>
      </c>
      <c r="D25" s="8" t="s">
        <v>1053</v>
      </c>
      <c r="E25" s="8" t="s">
        <v>1054</v>
      </c>
      <c r="F25" s="8" t="s">
        <v>3699</v>
      </c>
      <c r="G25" s="8" t="s">
        <v>2717</v>
      </c>
      <c r="H25" s="1">
        <v>41731.770972222221</v>
      </c>
      <c r="I25" s="8" t="s">
        <v>3675</v>
      </c>
      <c r="J25">
        <v>1160000</v>
      </c>
      <c r="K25">
        <v>15</v>
      </c>
      <c r="L25">
        <v>580000</v>
      </c>
      <c r="M25">
        <v>81200</v>
      </c>
      <c r="N25">
        <v>4</v>
      </c>
      <c r="O25">
        <v>580000</v>
      </c>
      <c r="P25">
        <v>6960000</v>
      </c>
      <c r="Q25">
        <v>1</v>
      </c>
      <c r="R25">
        <v>1</v>
      </c>
      <c r="S25">
        <v>50000</v>
      </c>
      <c r="T25">
        <v>250000</v>
      </c>
      <c r="U25">
        <v>5000</v>
      </c>
      <c r="V25">
        <v>97440</v>
      </c>
      <c r="W25">
        <v>48720</v>
      </c>
      <c r="X25">
        <v>48720</v>
      </c>
      <c r="Y25">
        <v>77333.333333333328</v>
      </c>
      <c r="Z25">
        <v>174773.33333333331</v>
      </c>
      <c r="AA25">
        <v>16239.999999999998</v>
      </c>
      <c r="AB25">
        <v>58000</v>
      </c>
      <c r="AC25">
        <v>0</v>
      </c>
      <c r="AD25">
        <v>0</v>
      </c>
      <c r="AE25">
        <v>11600</v>
      </c>
      <c r="AF25">
        <v>580</v>
      </c>
      <c r="AG25">
        <v>77333.333333333328</v>
      </c>
      <c r="AH25">
        <v>0</v>
      </c>
      <c r="AI25">
        <v>750133.33333333337</v>
      </c>
      <c r="AJ25">
        <v>18003200</v>
      </c>
      <c r="AK25">
        <v>0</v>
      </c>
      <c r="AL25">
        <v>20000</v>
      </c>
      <c r="AM25">
        <v>15</v>
      </c>
    </row>
    <row r="26" spans="1:39" x14ac:dyDescent="0.35">
      <c r="A26" s="8" t="s">
        <v>4700</v>
      </c>
      <c r="B26" s="8" t="s">
        <v>32</v>
      </c>
      <c r="C26" s="1">
        <v>31653</v>
      </c>
      <c r="D26" s="8" t="s">
        <v>1055</v>
      </c>
      <c r="E26" s="8" t="s">
        <v>1056</v>
      </c>
      <c r="F26" s="8" t="s">
        <v>3700</v>
      </c>
      <c r="G26" s="8" t="s">
        <v>2718</v>
      </c>
      <c r="H26" s="1">
        <v>41159.130150462966</v>
      </c>
      <c r="I26" s="8" t="s">
        <v>3672</v>
      </c>
      <c r="J26">
        <v>1160000</v>
      </c>
      <c r="K26">
        <v>15</v>
      </c>
      <c r="L26">
        <v>580000</v>
      </c>
      <c r="M26">
        <v>81200</v>
      </c>
      <c r="N26">
        <v>4</v>
      </c>
      <c r="O26">
        <v>580000</v>
      </c>
      <c r="P26">
        <v>6960000</v>
      </c>
      <c r="Q26">
        <v>2</v>
      </c>
      <c r="R26">
        <v>2</v>
      </c>
      <c r="S26">
        <v>50000</v>
      </c>
      <c r="T26">
        <v>250000</v>
      </c>
      <c r="U26">
        <v>5000</v>
      </c>
      <c r="V26">
        <v>97440</v>
      </c>
      <c r="W26">
        <v>48720</v>
      </c>
      <c r="X26">
        <v>48720</v>
      </c>
      <c r="Y26">
        <v>77333.333333333328</v>
      </c>
      <c r="Z26">
        <v>174773.33333333331</v>
      </c>
      <c r="AA26">
        <v>16239.999999999998</v>
      </c>
      <c r="AB26">
        <v>58000</v>
      </c>
      <c r="AC26">
        <v>0</v>
      </c>
      <c r="AD26">
        <v>0</v>
      </c>
      <c r="AE26">
        <v>11600</v>
      </c>
      <c r="AF26">
        <v>580</v>
      </c>
      <c r="AG26">
        <v>77333.333333333328</v>
      </c>
      <c r="AH26">
        <v>0</v>
      </c>
      <c r="AI26">
        <v>750133.33333333337</v>
      </c>
      <c r="AJ26">
        <v>18003200</v>
      </c>
      <c r="AK26">
        <v>0</v>
      </c>
      <c r="AL26">
        <v>20000</v>
      </c>
      <c r="AM26">
        <v>15</v>
      </c>
    </row>
    <row r="27" spans="1:39" x14ac:dyDescent="0.35">
      <c r="A27" s="8" t="s">
        <v>4701</v>
      </c>
      <c r="B27" s="8" t="s">
        <v>33</v>
      </c>
      <c r="C27" s="1">
        <v>30954</v>
      </c>
      <c r="D27" s="8" t="s">
        <v>1057</v>
      </c>
      <c r="E27" s="8" t="s">
        <v>1058</v>
      </c>
      <c r="F27" s="8" t="s">
        <v>3701</v>
      </c>
      <c r="G27" s="8" t="s">
        <v>2719</v>
      </c>
      <c r="H27" s="1">
        <v>40361.62909722222</v>
      </c>
      <c r="I27" s="8" t="s">
        <v>3671</v>
      </c>
      <c r="J27">
        <v>1160000</v>
      </c>
      <c r="K27">
        <v>15</v>
      </c>
      <c r="L27">
        <v>580000</v>
      </c>
      <c r="M27">
        <v>81200</v>
      </c>
      <c r="N27">
        <v>4</v>
      </c>
      <c r="O27">
        <v>580000</v>
      </c>
      <c r="P27">
        <v>6960000</v>
      </c>
      <c r="Q27">
        <v>3</v>
      </c>
      <c r="R27">
        <v>3</v>
      </c>
      <c r="S27">
        <v>50000</v>
      </c>
      <c r="T27">
        <v>250000</v>
      </c>
      <c r="U27">
        <v>5000</v>
      </c>
      <c r="V27">
        <v>97440</v>
      </c>
      <c r="W27">
        <v>48720</v>
      </c>
      <c r="X27">
        <v>48720</v>
      </c>
      <c r="Y27">
        <v>77333.333333333328</v>
      </c>
      <c r="Z27">
        <v>174773.33333333331</v>
      </c>
      <c r="AA27">
        <v>16239.999999999998</v>
      </c>
      <c r="AB27">
        <v>58000</v>
      </c>
      <c r="AC27">
        <v>0</v>
      </c>
      <c r="AD27">
        <v>0</v>
      </c>
      <c r="AE27">
        <v>11600</v>
      </c>
      <c r="AF27">
        <v>580</v>
      </c>
      <c r="AG27">
        <v>77333.333333333328</v>
      </c>
      <c r="AH27">
        <v>0</v>
      </c>
      <c r="AI27">
        <v>750133.33333333337</v>
      </c>
      <c r="AJ27">
        <v>18003200</v>
      </c>
      <c r="AK27">
        <v>0</v>
      </c>
      <c r="AL27">
        <v>20000</v>
      </c>
      <c r="AM27">
        <v>15</v>
      </c>
    </row>
    <row r="28" spans="1:39" x14ac:dyDescent="0.35">
      <c r="A28" s="8" t="s">
        <v>4702</v>
      </c>
      <c r="B28" s="8" t="s">
        <v>34</v>
      </c>
      <c r="C28" s="1">
        <v>32613</v>
      </c>
      <c r="D28" s="8" t="s">
        <v>1059</v>
      </c>
      <c r="E28" s="8" t="s">
        <v>1060</v>
      </c>
      <c r="F28" s="8" t="s">
        <v>3702</v>
      </c>
      <c r="G28" s="8" t="s">
        <v>2720</v>
      </c>
      <c r="H28" s="1">
        <v>43593.501203703701</v>
      </c>
      <c r="I28" s="8" t="s">
        <v>3673</v>
      </c>
      <c r="J28">
        <v>1160000</v>
      </c>
      <c r="K28">
        <v>15</v>
      </c>
      <c r="L28">
        <v>580000</v>
      </c>
      <c r="M28">
        <v>81200</v>
      </c>
      <c r="N28">
        <v>5</v>
      </c>
      <c r="O28">
        <v>580000</v>
      </c>
      <c r="P28">
        <v>6960000</v>
      </c>
      <c r="Q28">
        <v>2</v>
      </c>
      <c r="R28">
        <v>2</v>
      </c>
      <c r="S28">
        <v>50000</v>
      </c>
      <c r="T28">
        <v>250000</v>
      </c>
      <c r="U28">
        <v>5000</v>
      </c>
      <c r="V28">
        <v>97440</v>
      </c>
      <c r="W28">
        <v>48720</v>
      </c>
      <c r="X28">
        <v>48720</v>
      </c>
      <c r="Y28">
        <v>77333.333333333328</v>
      </c>
      <c r="Z28">
        <v>174773.33333333331</v>
      </c>
      <c r="AA28">
        <v>16239.999999999998</v>
      </c>
      <c r="AB28">
        <v>58000</v>
      </c>
      <c r="AC28">
        <v>0</v>
      </c>
      <c r="AD28">
        <v>0</v>
      </c>
      <c r="AE28">
        <v>11600</v>
      </c>
      <c r="AF28">
        <v>580</v>
      </c>
      <c r="AG28">
        <v>77333.333333333328</v>
      </c>
      <c r="AH28">
        <v>0</v>
      </c>
      <c r="AI28">
        <v>750133.33333333337</v>
      </c>
      <c r="AJ28">
        <v>18003200</v>
      </c>
      <c r="AK28">
        <v>0</v>
      </c>
      <c r="AL28">
        <v>20000</v>
      </c>
      <c r="AM28">
        <v>15</v>
      </c>
    </row>
    <row r="29" spans="1:39" x14ac:dyDescent="0.35">
      <c r="A29" s="8" t="s">
        <v>4703</v>
      </c>
      <c r="B29" s="8" t="s">
        <v>35</v>
      </c>
      <c r="C29" s="1">
        <v>28575</v>
      </c>
      <c r="D29" s="8" t="s">
        <v>1061</v>
      </c>
      <c r="E29" s="8" t="s">
        <v>1062</v>
      </c>
      <c r="F29" s="8" t="s">
        <v>3703</v>
      </c>
      <c r="G29" s="8" t="s">
        <v>2721</v>
      </c>
      <c r="H29" s="1">
        <v>41598.835833333331</v>
      </c>
      <c r="I29" s="8" t="s">
        <v>3673</v>
      </c>
      <c r="J29">
        <v>1160000</v>
      </c>
      <c r="K29">
        <v>15</v>
      </c>
      <c r="L29">
        <v>580000</v>
      </c>
      <c r="M29">
        <v>81200</v>
      </c>
      <c r="N29">
        <v>5</v>
      </c>
      <c r="O29">
        <v>580000</v>
      </c>
      <c r="P29">
        <v>6960000</v>
      </c>
      <c r="Q29">
        <v>2</v>
      </c>
      <c r="R29">
        <v>2</v>
      </c>
      <c r="S29">
        <v>50000</v>
      </c>
      <c r="T29">
        <v>250000</v>
      </c>
      <c r="U29">
        <v>5000</v>
      </c>
      <c r="V29">
        <v>97440</v>
      </c>
      <c r="W29">
        <v>48720</v>
      </c>
      <c r="X29">
        <v>48720</v>
      </c>
      <c r="Y29">
        <v>77333.333333333328</v>
      </c>
      <c r="Z29">
        <v>174773.33333333331</v>
      </c>
      <c r="AA29">
        <v>16239.999999999998</v>
      </c>
      <c r="AB29">
        <v>58000</v>
      </c>
      <c r="AC29">
        <v>0</v>
      </c>
      <c r="AD29">
        <v>0</v>
      </c>
      <c r="AE29">
        <v>11600</v>
      </c>
      <c r="AF29">
        <v>580</v>
      </c>
      <c r="AG29">
        <v>77333.333333333328</v>
      </c>
      <c r="AH29">
        <v>0</v>
      </c>
      <c r="AI29">
        <v>750133.33333333337</v>
      </c>
      <c r="AJ29">
        <v>18003200</v>
      </c>
      <c r="AK29">
        <v>0</v>
      </c>
      <c r="AL29">
        <v>20000</v>
      </c>
      <c r="AM29">
        <v>15</v>
      </c>
    </row>
    <row r="30" spans="1:39" x14ac:dyDescent="0.35">
      <c r="A30" s="8" t="s">
        <v>4704</v>
      </c>
      <c r="B30" s="8" t="s">
        <v>36</v>
      </c>
      <c r="C30" s="1">
        <v>31584</v>
      </c>
      <c r="D30" s="8" t="s">
        <v>1063</v>
      </c>
      <c r="E30" s="8" t="s">
        <v>1064</v>
      </c>
      <c r="F30" s="8" t="s">
        <v>3704</v>
      </c>
      <c r="G30" s="8" t="s">
        <v>2722</v>
      </c>
      <c r="H30" s="1">
        <v>42687.620150462964</v>
      </c>
      <c r="I30" s="8" t="s">
        <v>3673</v>
      </c>
      <c r="J30">
        <v>1160000</v>
      </c>
      <c r="K30">
        <v>15</v>
      </c>
      <c r="L30">
        <v>580000</v>
      </c>
      <c r="M30">
        <v>81200</v>
      </c>
      <c r="N30">
        <v>6</v>
      </c>
      <c r="O30">
        <v>580000</v>
      </c>
      <c r="P30">
        <v>6960000</v>
      </c>
      <c r="Q30">
        <v>2</v>
      </c>
      <c r="R30">
        <v>2</v>
      </c>
      <c r="S30">
        <v>50000</v>
      </c>
      <c r="T30">
        <v>250000</v>
      </c>
      <c r="U30">
        <v>5000</v>
      </c>
      <c r="V30">
        <v>97440</v>
      </c>
      <c r="W30">
        <v>48720</v>
      </c>
      <c r="X30">
        <v>48720</v>
      </c>
      <c r="Y30">
        <v>77333.333333333328</v>
      </c>
      <c r="Z30">
        <v>174773.33333333331</v>
      </c>
      <c r="AA30">
        <v>16239.999999999998</v>
      </c>
      <c r="AB30">
        <v>58000</v>
      </c>
      <c r="AC30">
        <v>0</v>
      </c>
      <c r="AD30">
        <v>0</v>
      </c>
      <c r="AE30">
        <v>11600</v>
      </c>
      <c r="AF30">
        <v>580</v>
      </c>
      <c r="AG30">
        <v>77333.333333333328</v>
      </c>
      <c r="AH30">
        <v>0</v>
      </c>
      <c r="AI30">
        <v>750133.33333333337</v>
      </c>
      <c r="AJ30">
        <v>18003200</v>
      </c>
      <c r="AK30">
        <v>0</v>
      </c>
      <c r="AL30">
        <v>20000</v>
      </c>
      <c r="AM30">
        <v>15</v>
      </c>
    </row>
    <row r="31" spans="1:39" x14ac:dyDescent="0.35">
      <c r="A31" s="8" t="s">
        <v>4705</v>
      </c>
      <c r="B31" s="8" t="s">
        <v>37</v>
      </c>
      <c r="C31" s="1">
        <v>35503</v>
      </c>
      <c r="D31" s="8" t="s">
        <v>1065</v>
      </c>
      <c r="E31" s="8" t="s">
        <v>1066</v>
      </c>
      <c r="F31" s="8" t="s">
        <v>3705</v>
      </c>
      <c r="G31" s="8" t="s">
        <v>2723</v>
      </c>
      <c r="H31" s="1">
        <v>41422.539687500001</v>
      </c>
      <c r="I31" s="8" t="s">
        <v>3672</v>
      </c>
      <c r="J31">
        <v>1160000</v>
      </c>
      <c r="K31">
        <v>15</v>
      </c>
      <c r="L31">
        <v>580000</v>
      </c>
      <c r="M31">
        <v>81200</v>
      </c>
      <c r="N31">
        <v>6</v>
      </c>
      <c r="O31">
        <v>580000</v>
      </c>
      <c r="P31">
        <v>6960000</v>
      </c>
      <c r="Q31">
        <v>2</v>
      </c>
      <c r="R31">
        <v>2</v>
      </c>
      <c r="S31">
        <v>50000</v>
      </c>
      <c r="T31">
        <v>250000</v>
      </c>
      <c r="U31">
        <v>5000</v>
      </c>
      <c r="V31">
        <v>97440</v>
      </c>
      <c r="W31">
        <v>48720</v>
      </c>
      <c r="X31">
        <v>48720</v>
      </c>
      <c r="Y31">
        <v>77333.333333333328</v>
      </c>
      <c r="Z31">
        <v>174773.33333333331</v>
      </c>
      <c r="AA31">
        <v>16239.999999999998</v>
      </c>
      <c r="AB31">
        <v>58000</v>
      </c>
      <c r="AC31">
        <v>0</v>
      </c>
      <c r="AD31">
        <v>0</v>
      </c>
      <c r="AE31">
        <v>11600</v>
      </c>
      <c r="AF31">
        <v>580</v>
      </c>
      <c r="AG31">
        <v>77333.333333333328</v>
      </c>
      <c r="AH31">
        <v>0</v>
      </c>
      <c r="AI31">
        <v>750133.33333333337</v>
      </c>
      <c r="AJ31">
        <v>18003200</v>
      </c>
      <c r="AK31">
        <v>0</v>
      </c>
      <c r="AL31">
        <v>20000</v>
      </c>
      <c r="AM31">
        <v>15</v>
      </c>
    </row>
    <row r="32" spans="1:39" x14ac:dyDescent="0.35">
      <c r="A32" s="8" t="s">
        <v>4706</v>
      </c>
      <c r="B32" s="8" t="s">
        <v>38</v>
      </c>
      <c r="C32" s="1">
        <v>34263</v>
      </c>
      <c r="D32" s="8" t="s">
        <v>1067</v>
      </c>
      <c r="E32" s="8" t="s">
        <v>1068</v>
      </c>
      <c r="F32" s="8" t="s">
        <v>3706</v>
      </c>
      <c r="G32" s="8" t="s">
        <v>2724</v>
      </c>
      <c r="H32" s="1">
        <v>38728.033819444441</v>
      </c>
      <c r="I32" s="8" t="s">
        <v>3671</v>
      </c>
      <c r="J32">
        <v>1160000</v>
      </c>
      <c r="K32">
        <v>15</v>
      </c>
      <c r="L32">
        <v>580000</v>
      </c>
      <c r="M32">
        <v>81200</v>
      </c>
      <c r="N32">
        <v>1</v>
      </c>
      <c r="O32">
        <v>580000</v>
      </c>
      <c r="P32">
        <v>6960000</v>
      </c>
      <c r="Q32">
        <v>2</v>
      </c>
      <c r="R32">
        <v>2</v>
      </c>
      <c r="S32">
        <v>50000</v>
      </c>
      <c r="T32">
        <v>250000</v>
      </c>
      <c r="U32">
        <v>5000</v>
      </c>
      <c r="V32">
        <v>97440</v>
      </c>
      <c r="W32">
        <v>48720</v>
      </c>
      <c r="X32">
        <v>48720</v>
      </c>
      <c r="Y32">
        <v>77333.333333333328</v>
      </c>
      <c r="Z32">
        <v>174773.33333333331</v>
      </c>
      <c r="AA32">
        <v>16239.999999999998</v>
      </c>
      <c r="AB32">
        <v>58000</v>
      </c>
      <c r="AC32">
        <v>0</v>
      </c>
      <c r="AD32">
        <v>0</v>
      </c>
      <c r="AE32">
        <v>11600</v>
      </c>
      <c r="AF32">
        <v>580</v>
      </c>
      <c r="AG32">
        <v>77333.333333333328</v>
      </c>
      <c r="AH32">
        <v>0</v>
      </c>
      <c r="AI32">
        <v>750133.33333333337</v>
      </c>
      <c r="AJ32">
        <v>18003200</v>
      </c>
      <c r="AK32">
        <v>0</v>
      </c>
      <c r="AL32">
        <v>20000</v>
      </c>
      <c r="AM32">
        <v>15</v>
      </c>
    </row>
    <row r="33" spans="1:39" x14ac:dyDescent="0.35">
      <c r="A33" s="8" t="s">
        <v>4707</v>
      </c>
      <c r="B33" s="8" t="s">
        <v>39</v>
      </c>
      <c r="C33" s="1">
        <v>25839</v>
      </c>
      <c r="D33" s="8" t="s">
        <v>1069</v>
      </c>
      <c r="E33" s="8" t="s">
        <v>1070</v>
      </c>
      <c r="F33" s="8" t="s">
        <v>3707</v>
      </c>
      <c r="G33" s="8" t="s">
        <v>2725</v>
      </c>
      <c r="H33" s="1">
        <v>42824.765532407408</v>
      </c>
      <c r="I33" s="8" t="s">
        <v>3672</v>
      </c>
      <c r="J33">
        <v>1160000</v>
      </c>
      <c r="K33">
        <v>15</v>
      </c>
      <c r="L33">
        <v>580000</v>
      </c>
      <c r="M33">
        <v>81200</v>
      </c>
      <c r="N33">
        <v>1</v>
      </c>
      <c r="O33">
        <v>580000</v>
      </c>
      <c r="P33">
        <v>6960000</v>
      </c>
      <c r="Q33">
        <v>2</v>
      </c>
      <c r="R33">
        <v>2</v>
      </c>
      <c r="S33">
        <v>50000</v>
      </c>
      <c r="T33">
        <v>250000</v>
      </c>
      <c r="U33">
        <v>5000</v>
      </c>
      <c r="V33">
        <v>97440</v>
      </c>
      <c r="W33">
        <v>48720</v>
      </c>
      <c r="X33">
        <v>48720</v>
      </c>
      <c r="Y33">
        <v>77333.333333333328</v>
      </c>
      <c r="Z33">
        <v>174773.33333333331</v>
      </c>
      <c r="AA33">
        <v>16239.999999999998</v>
      </c>
      <c r="AB33">
        <v>58000</v>
      </c>
      <c r="AC33">
        <v>0</v>
      </c>
      <c r="AD33">
        <v>0</v>
      </c>
      <c r="AE33">
        <v>11600</v>
      </c>
      <c r="AF33">
        <v>580</v>
      </c>
      <c r="AG33">
        <v>77333.333333333328</v>
      </c>
      <c r="AH33">
        <v>0</v>
      </c>
      <c r="AI33">
        <v>750133.33333333337</v>
      </c>
      <c r="AJ33">
        <v>18003200</v>
      </c>
      <c r="AK33">
        <v>0</v>
      </c>
      <c r="AL33">
        <v>20000</v>
      </c>
      <c r="AM33">
        <v>15</v>
      </c>
    </row>
    <row r="34" spans="1:39" x14ac:dyDescent="0.35">
      <c r="A34" s="8" t="s">
        <v>4708</v>
      </c>
      <c r="B34" s="8" t="s">
        <v>40</v>
      </c>
      <c r="C34" s="1">
        <v>32650</v>
      </c>
      <c r="D34" s="8" t="s">
        <v>1071</v>
      </c>
      <c r="E34" s="8" t="s">
        <v>1072</v>
      </c>
      <c r="F34" s="8" t="s">
        <v>3708</v>
      </c>
      <c r="G34" s="8" t="s">
        <v>2726</v>
      </c>
      <c r="H34" s="1">
        <v>42754.807673611111</v>
      </c>
      <c r="I34" s="8" t="s">
        <v>3674</v>
      </c>
      <c r="J34">
        <v>1160000</v>
      </c>
      <c r="K34">
        <v>15</v>
      </c>
      <c r="L34">
        <v>580000</v>
      </c>
      <c r="M34">
        <v>81200</v>
      </c>
      <c r="N34">
        <v>1</v>
      </c>
      <c r="O34">
        <v>580000</v>
      </c>
      <c r="P34">
        <v>6960000</v>
      </c>
      <c r="Q34">
        <v>1</v>
      </c>
      <c r="R34">
        <v>1</v>
      </c>
      <c r="S34">
        <v>50000</v>
      </c>
      <c r="T34">
        <v>250000</v>
      </c>
      <c r="U34">
        <v>5000</v>
      </c>
      <c r="V34">
        <v>97440</v>
      </c>
      <c r="W34">
        <v>48720</v>
      </c>
      <c r="X34">
        <v>48720</v>
      </c>
      <c r="Y34">
        <v>77333.333333333328</v>
      </c>
      <c r="Z34">
        <v>174773.33333333331</v>
      </c>
      <c r="AA34">
        <v>16239.999999999998</v>
      </c>
      <c r="AB34">
        <v>58000</v>
      </c>
      <c r="AC34">
        <v>0</v>
      </c>
      <c r="AD34">
        <v>0</v>
      </c>
      <c r="AE34">
        <v>11600</v>
      </c>
      <c r="AF34">
        <v>580</v>
      </c>
      <c r="AG34">
        <v>77333.333333333328</v>
      </c>
      <c r="AH34">
        <v>0</v>
      </c>
      <c r="AI34">
        <v>750133.33333333337</v>
      </c>
      <c r="AJ34">
        <v>18003200</v>
      </c>
      <c r="AK34">
        <v>0</v>
      </c>
      <c r="AL34">
        <v>20000</v>
      </c>
      <c r="AM34">
        <v>15</v>
      </c>
    </row>
    <row r="35" spans="1:39" x14ac:dyDescent="0.35">
      <c r="A35" s="8" t="s">
        <v>4709</v>
      </c>
      <c r="B35" s="8" t="s">
        <v>41</v>
      </c>
      <c r="C35" s="1">
        <v>34301</v>
      </c>
      <c r="D35" s="8" t="s">
        <v>1073</v>
      </c>
      <c r="E35" s="8" t="s">
        <v>1074</v>
      </c>
      <c r="F35" s="8" t="s">
        <v>3709</v>
      </c>
      <c r="G35" s="8" t="s">
        <v>2727</v>
      </c>
      <c r="H35" s="1">
        <v>42042.795358796298</v>
      </c>
      <c r="I35" s="8" t="s">
        <v>3672</v>
      </c>
      <c r="J35">
        <v>1160000</v>
      </c>
      <c r="K35">
        <v>15</v>
      </c>
      <c r="L35">
        <v>580000</v>
      </c>
      <c r="M35">
        <v>81200</v>
      </c>
      <c r="N35">
        <v>1</v>
      </c>
      <c r="O35">
        <v>580000</v>
      </c>
      <c r="P35">
        <v>6960000</v>
      </c>
      <c r="Q35">
        <v>1</v>
      </c>
      <c r="R35">
        <v>1</v>
      </c>
      <c r="S35">
        <v>50000</v>
      </c>
      <c r="T35">
        <v>250000</v>
      </c>
      <c r="U35">
        <v>5000</v>
      </c>
      <c r="V35">
        <v>97440</v>
      </c>
      <c r="W35">
        <v>48720</v>
      </c>
      <c r="X35">
        <v>48720</v>
      </c>
      <c r="Y35">
        <v>77333.333333333328</v>
      </c>
      <c r="Z35">
        <v>174773.33333333331</v>
      </c>
      <c r="AA35">
        <v>16239.999999999998</v>
      </c>
      <c r="AB35">
        <v>58000</v>
      </c>
      <c r="AC35">
        <v>0</v>
      </c>
      <c r="AD35">
        <v>0</v>
      </c>
      <c r="AE35">
        <v>11600</v>
      </c>
      <c r="AF35">
        <v>580</v>
      </c>
      <c r="AG35">
        <v>77333.333333333328</v>
      </c>
      <c r="AH35">
        <v>0</v>
      </c>
      <c r="AI35">
        <v>750133.33333333337</v>
      </c>
      <c r="AJ35">
        <v>18003200</v>
      </c>
      <c r="AK35">
        <v>0</v>
      </c>
      <c r="AL35">
        <v>20000</v>
      </c>
      <c r="AM35">
        <v>15</v>
      </c>
    </row>
    <row r="36" spans="1:39" x14ac:dyDescent="0.35">
      <c r="A36" s="8" t="s">
        <v>4710</v>
      </c>
      <c r="B36" s="8" t="s">
        <v>42</v>
      </c>
      <c r="C36" s="1">
        <v>25830</v>
      </c>
      <c r="D36" s="8" t="s">
        <v>1075</v>
      </c>
      <c r="E36" s="8" t="s">
        <v>1076</v>
      </c>
      <c r="F36" s="8" t="s">
        <v>3710</v>
      </c>
      <c r="G36" s="8" t="s">
        <v>2728</v>
      </c>
      <c r="H36" s="1">
        <v>39093.650601851848</v>
      </c>
      <c r="I36" s="8" t="s">
        <v>3674</v>
      </c>
      <c r="J36">
        <v>1160000</v>
      </c>
      <c r="K36">
        <v>15</v>
      </c>
      <c r="L36">
        <v>580000</v>
      </c>
      <c r="M36">
        <v>81200</v>
      </c>
      <c r="N36">
        <v>1</v>
      </c>
      <c r="O36">
        <v>580000</v>
      </c>
      <c r="P36">
        <v>6960000</v>
      </c>
      <c r="Q36">
        <v>1</v>
      </c>
      <c r="R36">
        <v>1</v>
      </c>
      <c r="S36">
        <v>50000</v>
      </c>
      <c r="T36">
        <v>250000</v>
      </c>
      <c r="U36">
        <v>5000</v>
      </c>
      <c r="V36">
        <v>97440</v>
      </c>
      <c r="W36">
        <v>48720</v>
      </c>
      <c r="X36">
        <v>48720</v>
      </c>
      <c r="Y36">
        <v>77333.333333333328</v>
      </c>
      <c r="Z36">
        <v>174773.33333333331</v>
      </c>
      <c r="AA36">
        <v>16239.999999999998</v>
      </c>
      <c r="AB36">
        <v>58000</v>
      </c>
      <c r="AC36">
        <v>0</v>
      </c>
      <c r="AD36">
        <v>0</v>
      </c>
      <c r="AE36">
        <v>11600</v>
      </c>
      <c r="AF36">
        <v>580</v>
      </c>
      <c r="AG36">
        <v>77333.333333333328</v>
      </c>
      <c r="AH36">
        <v>0</v>
      </c>
      <c r="AI36">
        <v>750133.33333333337</v>
      </c>
      <c r="AJ36">
        <v>18003200</v>
      </c>
      <c r="AK36">
        <v>0</v>
      </c>
      <c r="AL36">
        <v>20000</v>
      </c>
      <c r="AM36">
        <v>15</v>
      </c>
    </row>
    <row r="37" spans="1:39" x14ac:dyDescent="0.35">
      <c r="A37" s="8" t="s">
        <v>4711</v>
      </c>
      <c r="B37" s="8" t="s">
        <v>43</v>
      </c>
      <c r="C37" s="1">
        <v>30715</v>
      </c>
      <c r="D37" s="8" t="s">
        <v>1077</v>
      </c>
      <c r="E37" s="8" t="s">
        <v>1078</v>
      </c>
      <c r="F37" s="8" t="s">
        <v>3711</v>
      </c>
      <c r="G37" s="8" t="s">
        <v>2729</v>
      </c>
      <c r="H37" s="1">
        <v>38946.407060185185</v>
      </c>
      <c r="I37" s="8" t="s">
        <v>3672</v>
      </c>
      <c r="J37">
        <v>1160000</v>
      </c>
      <c r="K37">
        <v>15</v>
      </c>
      <c r="L37">
        <v>580000</v>
      </c>
      <c r="M37">
        <v>81200</v>
      </c>
      <c r="N37">
        <v>2</v>
      </c>
      <c r="O37">
        <v>580000</v>
      </c>
      <c r="P37">
        <v>6960000</v>
      </c>
      <c r="Q37">
        <v>1</v>
      </c>
      <c r="R37">
        <v>1</v>
      </c>
      <c r="S37">
        <v>50000</v>
      </c>
      <c r="T37">
        <v>250000</v>
      </c>
      <c r="U37">
        <v>5000</v>
      </c>
      <c r="V37">
        <v>97440</v>
      </c>
      <c r="W37">
        <v>48720</v>
      </c>
      <c r="X37">
        <v>48720</v>
      </c>
      <c r="Y37">
        <v>77333.333333333328</v>
      </c>
      <c r="Z37">
        <v>174773.33333333331</v>
      </c>
      <c r="AA37">
        <v>16239.999999999998</v>
      </c>
      <c r="AB37">
        <v>58000</v>
      </c>
      <c r="AC37">
        <v>0</v>
      </c>
      <c r="AD37">
        <v>0</v>
      </c>
      <c r="AE37">
        <v>11600</v>
      </c>
      <c r="AF37">
        <v>580</v>
      </c>
      <c r="AG37">
        <v>77333.333333333328</v>
      </c>
      <c r="AH37">
        <v>0</v>
      </c>
      <c r="AI37">
        <v>750133.33333333337</v>
      </c>
      <c r="AJ37">
        <v>18003200</v>
      </c>
      <c r="AK37">
        <v>0</v>
      </c>
      <c r="AL37">
        <v>20000</v>
      </c>
      <c r="AM37">
        <v>15</v>
      </c>
    </row>
    <row r="38" spans="1:39" x14ac:dyDescent="0.35">
      <c r="A38" s="8" t="s">
        <v>4712</v>
      </c>
      <c r="B38" s="8" t="s">
        <v>44</v>
      </c>
      <c r="C38" s="1">
        <v>29565</v>
      </c>
      <c r="D38" s="8" t="s">
        <v>1079</v>
      </c>
      <c r="E38" s="8" t="s">
        <v>1080</v>
      </c>
      <c r="F38" s="8" t="s">
        <v>3712</v>
      </c>
      <c r="G38" s="8" t="s">
        <v>2730</v>
      </c>
      <c r="H38" s="1">
        <v>44278.575787037036</v>
      </c>
      <c r="I38" s="8" t="s">
        <v>3675</v>
      </c>
      <c r="J38">
        <v>1160000</v>
      </c>
      <c r="K38">
        <v>15</v>
      </c>
      <c r="L38">
        <v>580000</v>
      </c>
      <c r="M38">
        <v>81200</v>
      </c>
      <c r="N38">
        <v>2</v>
      </c>
      <c r="O38">
        <v>580000</v>
      </c>
      <c r="P38">
        <v>6960000</v>
      </c>
      <c r="Q38">
        <v>1</v>
      </c>
      <c r="R38">
        <v>1</v>
      </c>
      <c r="S38">
        <v>50000</v>
      </c>
      <c r="T38">
        <v>250000</v>
      </c>
      <c r="U38">
        <v>5000</v>
      </c>
      <c r="V38">
        <v>97440</v>
      </c>
      <c r="W38">
        <v>48720</v>
      </c>
      <c r="X38">
        <v>48720</v>
      </c>
      <c r="Y38">
        <v>77333.333333333328</v>
      </c>
      <c r="Z38">
        <v>174773.33333333331</v>
      </c>
      <c r="AA38">
        <v>16239.999999999998</v>
      </c>
      <c r="AB38">
        <v>58000</v>
      </c>
      <c r="AC38">
        <v>0</v>
      </c>
      <c r="AD38">
        <v>0</v>
      </c>
      <c r="AE38">
        <v>11600</v>
      </c>
      <c r="AF38">
        <v>580</v>
      </c>
      <c r="AG38">
        <v>77333.333333333328</v>
      </c>
      <c r="AH38">
        <v>0</v>
      </c>
      <c r="AI38">
        <v>750133.33333333337</v>
      </c>
      <c r="AJ38">
        <v>18003200</v>
      </c>
      <c r="AK38">
        <v>0</v>
      </c>
      <c r="AL38">
        <v>20000</v>
      </c>
      <c r="AM38">
        <v>15</v>
      </c>
    </row>
    <row r="39" spans="1:39" x14ac:dyDescent="0.35">
      <c r="A39" s="8" t="s">
        <v>4713</v>
      </c>
      <c r="B39" s="8" t="s">
        <v>45</v>
      </c>
      <c r="C39" s="1">
        <v>32471</v>
      </c>
      <c r="D39" s="8" t="s">
        <v>1081</v>
      </c>
      <c r="E39" s="8" t="s">
        <v>1082</v>
      </c>
      <c r="F39" s="8" t="s">
        <v>3713</v>
      </c>
      <c r="G39" s="8" t="s">
        <v>2731</v>
      </c>
      <c r="H39" s="1">
        <v>40063.243634259263</v>
      </c>
      <c r="I39" s="8" t="s">
        <v>3672</v>
      </c>
      <c r="J39">
        <v>1160000</v>
      </c>
      <c r="K39">
        <v>15</v>
      </c>
      <c r="L39">
        <v>580000</v>
      </c>
      <c r="M39">
        <v>81200</v>
      </c>
      <c r="N39">
        <v>2</v>
      </c>
      <c r="O39">
        <v>580000</v>
      </c>
      <c r="P39">
        <v>6960000</v>
      </c>
      <c r="Q39">
        <v>1</v>
      </c>
      <c r="R39">
        <v>1</v>
      </c>
      <c r="S39">
        <v>50000</v>
      </c>
      <c r="T39">
        <v>250000</v>
      </c>
      <c r="U39">
        <v>5000</v>
      </c>
      <c r="V39">
        <v>97440</v>
      </c>
      <c r="W39">
        <v>48720</v>
      </c>
      <c r="X39">
        <v>48720</v>
      </c>
      <c r="Y39">
        <v>77333.333333333328</v>
      </c>
      <c r="Z39">
        <v>174773.33333333331</v>
      </c>
      <c r="AA39">
        <v>16239.999999999998</v>
      </c>
      <c r="AB39">
        <v>58000</v>
      </c>
      <c r="AC39">
        <v>0</v>
      </c>
      <c r="AD39">
        <v>0</v>
      </c>
      <c r="AE39">
        <v>11600</v>
      </c>
      <c r="AF39">
        <v>580</v>
      </c>
      <c r="AG39">
        <v>77333.333333333328</v>
      </c>
      <c r="AH39">
        <v>0</v>
      </c>
      <c r="AI39">
        <v>750133.33333333337</v>
      </c>
      <c r="AJ39">
        <v>18003200</v>
      </c>
      <c r="AK39">
        <v>0</v>
      </c>
      <c r="AL39">
        <v>20000</v>
      </c>
      <c r="AM39">
        <v>15</v>
      </c>
    </row>
    <row r="40" spans="1:39" x14ac:dyDescent="0.35">
      <c r="A40" s="8" t="s">
        <v>4714</v>
      </c>
      <c r="B40" s="8" t="s">
        <v>46</v>
      </c>
      <c r="C40" s="1">
        <v>29692</v>
      </c>
      <c r="D40" s="8" t="s">
        <v>1083</v>
      </c>
      <c r="E40" s="8" t="s">
        <v>1084</v>
      </c>
      <c r="F40" s="8" t="s">
        <v>3714</v>
      </c>
      <c r="G40" s="8" t="s">
        <v>2732</v>
      </c>
      <c r="H40" s="1">
        <v>40677.36005787037</v>
      </c>
      <c r="I40" s="8" t="s">
        <v>3675</v>
      </c>
      <c r="J40">
        <v>1160000</v>
      </c>
      <c r="K40">
        <v>15</v>
      </c>
      <c r="L40">
        <v>580000</v>
      </c>
      <c r="M40">
        <v>81200</v>
      </c>
      <c r="N40">
        <v>4</v>
      </c>
      <c r="O40">
        <v>580000</v>
      </c>
      <c r="P40">
        <v>6960000</v>
      </c>
      <c r="Q40">
        <v>1</v>
      </c>
      <c r="R40">
        <v>1</v>
      </c>
      <c r="S40">
        <v>50000</v>
      </c>
      <c r="T40">
        <v>250000</v>
      </c>
      <c r="U40">
        <v>5000</v>
      </c>
      <c r="V40">
        <v>97440</v>
      </c>
      <c r="W40">
        <v>48720</v>
      </c>
      <c r="X40">
        <v>48720</v>
      </c>
      <c r="Y40">
        <v>77333.333333333328</v>
      </c>
      <c r="Z40">
        <v>174773.33333333331</v>
      </c>
      <c r="AA40">
        <v>16239.999999999998</v>
      </c>
      <c r="AB40">
        <v>58000</v>
      </c>
      <c r="AC40">
        <v>0</v>
      </c>
      <c r="AD40">
        <v>0</v>
      </c>
      <c r="AE40">
        <v>11600</v>
      </c>
      <c r="AF40">
        <v>580</v>
      </c>
      <c r="AG40">
        <v>77333.333333333328</v>
      </c>
      <c r="AH40">
        <v>0</v>
      </c>
      <c r="AI40">
        <v>750133.33333333337</v>
      </c>
      <c r="AJ40">
        <v>18003200</v>
      </c>
      <c r="AK40">
        <v>0</v>
      </c>
      <c r="AL40">
        <v>20000</v>
      </c>
      <c r="AM40">
        <v>15</v>
      </c>
    </row>
    <row r="41" spans="1:39" x14ac:dyDescent="0.35">
      <c r="A41" s="8" t="s">
        <v>4715</v>
      </c>
      <c r="B41" s="8" t="s">
        <v>47</v>
      </c>
      <c r="C41" s="1">
        <v>36289</v>
      </c>
      <c r="D41" s="8" t="s">
        <v>1085</v>
      </c>
      <c r="E41" s="8" t="s">
        <v>1086</v>
      </c>
      <c r="F41" s="8" t="s">
        <v>3715</v>
      </c>
      <c r="G41" s="8" t="s">
        <v>2733</v>
      </c>
      <c r="H41" s="1">
        <v>39818.013310185182</v>
      </c>
      <c r="I41" s="8" t="s">
        <v>3673</v>
      </c>
      <c r="J41">
        <v>1160000</v>
      </c>
      <c r="K41">
        <v>15</v>
      </c>
      <c r="L41">
        <v>580000</v>
      </c>
      <c r="M41">
        <v>81200</v>
      </c>
      <c r="N41">
        <v>4</v>
      </c>
      <c r="O41">
        <v>580000</v>
      </c>
      <c r="P41">
        <v>6960000</v>
      </c>
      <c r="Q41">
        <v>1</v>
      </c>
      <c r="R41">
        <v>1</v>
      </c>
      <c r="S41">
        <v>50000</v>
      </c>
      <c r="T41">
        <v>250000</v>
      </c>
      <c r="U41">
        <v>5000</v>
      </c>
      <c r="V41">
        <v>97440</v>
      </c>
      <c r="W41">
        <v>48720</v>
      </c>
      <c r="X41">
        <v>48720</v>
      </c>
      <c r="Y41">
        <v>77333.333333333328</v>
      </c>
      <c r="Z41">
        <v>174773.33333333331</v>
      </c>
      <c r="AA41">
        <v>16239.999999999998</v>
      </c>
      <c r="AB41">
        <v>58000</v>
      </c>
      <c r="AC41">
        <v>0</v>
      </c>
      <c r="AD41">
        <v>0</v>
      </c>
      <c r="AE41">
        <v>11600</v>
      </c>
      <c r="AF41">
        <v>580</v>
      </c>
      <c r="AG41">
        <v>77333.333333333328</v>
      </c>
      <c r="AH41">
        <v>0</v>
      </c>
      <c r="AI41">
        <v>750133.33333333337</v>
      </c>
      <c r="AJ41">
        <v>18003200</v>
      </c>
      <c r="AK41">
        <v>0</v>
      </c>
      <c r="AL41">
        <v>20000</v>
      </c>
      <c r="AM41">
        <v>15</v>
      </c>
    </row>
    <row r="42" spans="1:39" x14ac:dyDescent="0.35">
      <c r="A42" s="8" t="s">
        <v>4716</v>
      </c>
      <c r="B42" s="8" t="s">
        <v>48</v>
      </c>
      <c r="C42" s="1">
        <v>31587</v>
      </c>
      <c r="D42" s="8" t="s">
        <v>1087</v>
      </c>
      <c r="E42" s="8" t="s">
        <v>1088</v>
      </c>
      <c r="F42" s="8" t="s">
        <v>3716</v>
      </c>
      <c r="G42" s="8" t="s">
        <v>2734</v>
      </c>
      <c r="H42" s="1">
        <v>40534.30332175926</v>
      </c>
      <c r="I42" s="8" t="s">
        <v>3674</v>
      </c>
      <c r="J42">
        <v>1160000</v>
      </c>
      <c r="K42">
        <v>15</v>
      </c>
      <c r="L42">
        <v>580000</v>
      </c>
      <c r="M42">
        <v>81200</v>
      </c>
      <c r="N42">
        <v>4</v>
      </c>
      <c r="O42">
        <v>580000</v>
      </c>
      <c r="P42">
        <v>6960000</v>
      </c>
      <c r="Q42">
        <v>2</v>
      </c>
      <c r="R42">
        <v>2</v>
      </c>
      <c r="S42">
        <v>50000</v>
      </c>
      <c r="T42">
        <v>250000</v>
      </c>
      <c r="U42">
        <v>5000</v>
      </c>
      <c r="V42">
        <v>97440</v>
      </c>
      <c r="W42">
        <v>48720</v>
      </c>
      <c r="X42">
        <v>48720</v>
      </c>
      <c r="Y42">
        <v>77333.333333333328</v>
      </c>
      <c r="Z42">
        <v>174773.33333333331</v>
      </c>
      <c r="AA42">
        <v>16239.999999999998</v>
      </c>
      <c r="AB42">
        <v>58000</v>
      </c>
      <c r="AC42">
        <v>0</v>
      </c>
      <c r="AD42">
        <v>0</v>
      </c>
      <c r="AE42">
        <v>11600</v>
      </c>
      <c r="AF42">
        <v>580</v>
      </c>
      <c r="AG42">
        <v>77333.333333333328</v>
      </c>
      <c r="AH42">
        <v>0</v>
      </c>
      <c r="AI42">
        <v>750133.33333333337</v>
      </c>
      <c r="AJ42">
        <v>18003200</v>
      </c>
      <c r="AK42">
        <v>0</v>
      </c>
      <c r="AL42">
        <v>20000</v>
      </c>
      <c r="AM42">
        <v>15</v>
      </c>
    </row>
    <row r="43" spans="1:39" x14ac:dyDescent="0.35">
      <c r="A43" s="8" t="s">
        <v>4717</v>
      </c>
      <c r="B43" s="8" t="s">
        <v>49</v>
      </c>
      <c r="C43" s="1">
        <v>31131</v>
      </c>
      <c r="D43" s="8" t="s">
        <v>1089</v>
      </c>
      <c r="E43" s="8" t="s">
        <v>1090</v>
      </c>
      <c r="F43" s="8" t="s">
        <v>3717</v>
      </c>
      <c r="G43" s="8" t="s">
        <v>2735</v>
      </c>
      <c r="H43" s="1">
        <v>44141.284236111111</v>
      </c>
      <c r="I43" s="8" t="s">
        <v>3673</v>
      </c>
      <c r="J43">
        <v>1160000</v>
      </c>
      <c r="K43">
        <v>15</v>
      </c>
      <c r="L43">
        <v>580000</v>
      </c>
      <c r="M43">
        <v>81200</v>
      </c>
      <c r="N43">
        <v>5</v>
      </c>
      <c r="O43">
        <v>580000</v>
      </c>
      <c r="P43">
        <v>6960000</v>
      </c>
      <c r="Q43">
        <v>3</v>
      </c>
      <c r="R43">
        <v>3</v>
      </c>
      <c r="S43">
        <v>50000</v>
      </c>
      <c r="T43">
        <v>250000</v>
      </c>
      <c r="U43">
        <v>5000</v>
      </c>
      <c r="V43">
        <v>97440</v>
      </c>
      <c r="W43">
        <v>48720</v>
      </c>
      <c r="X43">
        <v>48720</v>
      </c>
      <c r="Y43">
        <v>77333.333333333328</v>
      </c>
      <c r="Z43">
        <v>174773.33333333331</v>
      </c>
      <c r="AA43">
        <v>16239.999999999998</v>
      </c>
      <c r="AB43">
        <v>58000</v>
      </c>
      <c r="AC43">
        <v>0</v>
      </c>
      <c r="AD43">
        <v>0</v>
      </c>
      <c r="AE43">
        <v>11600</v>
      </c>
      <c r="AF43">
        <v>580</v>
      </c>
      <c r="AG43">
        <v>77333.333333333328</v>
      </c>
      <c r="AH43">
        <v>0</v>
      </c>
      <c r="AI43">
        <v>750133.33333333337</v>
      </c>
      <c r="AJ43">
        <v>18003200</v>
      </c>
      <c r="AK43">
        <v>0</v>
      </c>
      <c r="AL43">
        <v>20000</v>
      </c>
      <c r="AM43">
        <v>15</v>
      </c>
    </row>
    <row r="44" spans="1:39" x14ac:dyDescent="0.35">
      <c r="A44" s="8" t="s">
        <v>4718</v>
      </c>
      <c r="B44" s="8" t="s">
        <v>50</v>
      </c>
      <c r="C44" s="1">
        <v>33507</v>
      </c>
      <c r="D44" s="8" t="s">
        <v>1091</v>
      </c>
      <c r="E44" s="8" t="s">
        <v>1092</v>
      </c>
      <c r="F44" s="8" t="s">
        <v>3718</v>
      </c>
      <c r="G44" s="8" t="s">
        <v>2736</v>
      </c>
      <c r="H44" s="1">
        <v>41834.06659722222</v>
      </c>
      <c r="I44" s="8" t="s">
        <v>3674</v>
      </c>
      <c r="J44">
        <v>1160000</v>
      </c>
      <c r="K44">
        <v>15</v>
      </c>
      <c r="L44">
        <v>580000</v>
      </c>
      <c r="M44">
        <v>81200</v>
      </c>
      <c r="N44">
        <v>5</v>
      </c>
      <c r="O44">
        <v>580000</v>
      </c>
      <c r="P44">
        <v>6960000</v>
      </c>
      <c r="Q44">
        <v>2</v>
      </c>
      <c r="R44">
        <v>2</v>
      </c>
      <c r="S44">
        <v>50000</v>
      </c>
      <c r="T44">
        <v>250000</v>
      </c>
      <c r="U44">
        <v>5000</v>
      </c>
      <c r="V44">
        <v>97440</v>
      </c>
      <c r="W44">
        <v>48720</v>
      </c>
      <c r="X44">
        <v>48720</v>
      </c>
      <c r="Y44">
        <v>77333.333333333328</v>
      </c>
      <c r="Z44">
        <v>174773.33333333331</v>
      </c>
      <c r="AA44">
        <v>16239.999999999998</v>
      </c>
      <c r="AB44">
        <v>58000</v>
      </c>
      <c r="AC44">
        <v>0</v>
      </c>
      <c r="AD44">
        <v>0</v>
      </c>
      <c r="AE44">
        <v>11600</v>
      </c>
      <c r="AF44">
        <v>580</v>
      </c>
      <c r="AG44">
        <v>77333.333333333328</v>
      </c>
      <c r="AH44">
        <v>0</v>
      </c>
      <c r="AI44">
        <v>750133.33333333337</v>
      </c>
      <c r="AJ44">
        <v>18003200</v>
      </c>
      <c r="AK44">
        <v>0</v>
      </c>
      <c r="AL44">
        <v>20000</v>
      </c>
      <c r="AM44">
        <v>15</v>
      </c>
    </row>
    <row r="45" spans="1:39" x14ac:dyDescent="0.35">
      <c r="A45" s="8" t="s">
        <v>4719</v>
      </c>
      <c r="B45" s="8" t="s">
        <v>51</v>
      </c>
      <c r="C45" s="1">
        <v>31210</v>
      </c>
      <c r="D45" s="8" t="s">
        <v>1093</v>
      </c>
      <c r="E45" s="8" t="s">
        <v>1094</v>
      </c>
      <c r="F45" s="8" t="s">
        <v>3719</v>
      </c>
      <c r="G45" s="8" t="s">
        <v>2737</v>
      </c>
      <c r="H45" s="1">
        <v>41294.17496527778</v>
      </c>
      <c r="I45" s="8" t="s">
        <v>3673</v>
      </c>
      <c r="J45">
        <v>1160000</v>
      </c>
      <c r="K45">
        <v>15</v>
      </c>
      <c r="L45">
        <v>580000</v>
      </c>
      <c r="M45">
        <v>81200</v>
      </c>
      <c r="N45">
        <v>6</v>
      </c>
      <c r="O45">
        <v>580000</v>
      </c>
      <c r="P45">
        <v>6960000</v>
      </c>
      <c r="Q45">
        <v>2</v>
      </c>
      <c r="R45">
        <v>2</v>
      </c>
      <c r="S45">
        <v>50000</v>
      </c>
      <c r="T45">
        <v>250000</v>
      </c>
      <c r="U45">
        <v>5000</v>
      </c>
      <c r="V45">
        <v>97440</v>
      </c>
      <c r="W45">
        <v>48720</v>
      </c>
      <c r="X45">
        <v>48720</v>
      </c>
      <c r="Y45">
        <v>77333.333333333328</v>
      </c>
      <c r="Z45">
        <v>174773.33333333331</v>
      </c>
      <c r="AA45">
        <v>16239.999999999998</v>
      </c>
      <c r="AB45">
        <v>58000</v>
      </c>
      <c r="AC45">
        <v>0</v>
      </c>
      <c r="AD45">
        <v>0</v>
      </c>
      <c r="AE45">
        <v>11600</v>
      </c>
      <c r="AF45">
        <v>580</v>
      </c>
      <c r="AG45">
        <v>77333.333333333328</v>
      </c>
      <c r="AH45">
        <v>0</v>
      </c>
      <c r="AI45">
        <v>750133.33333333337</v>
      </c>
      <c r="AJ45">
        <v>18003200</v>
      </c>
      <c r="AK45">
        <v>0</v>
      </c>
      <c r="AL45">
        <v>20000</v>
      </c>
      <c r="AM45">
        <v>15</v>
      </c>
    </row>
    <row r="46" spans="1:39" x14ac:dyDescent="0.35">
      <c r="A46" s="8" t="s">
        <v>4720</v>
      </c>
      <c r="B46" s="8" t="s">
        <v>52</v>
      </c>
      <c r="C46" s="1">
        <v>28423</v>
      </c>
      <c r="D46" s="8" t="s">
        <v>1095</v>
      </c>
      <c r="E46" s="8" t="s">
        <v>1096</v>
      </c>
      <c r="F46" s="8" t="s">
        <v>3720</v>
      </c>
      <c r="G46" s="8" t="s">
        <v>2738</v>
      </c>
      <c r="H46" s="1">
        <v>38806.385925925926</v>
      </c>
      <c r="I46" s="8" t="s">
        <v>3674</v>
      </c>
      <c r="J46">
        <v>1160000</v>
      </c>
      <c r="K46">
        <v>15</v>
      </c>
      <c r="L46">
        <v>580000</v>
      </c>
      <c r="M46">
        <v>81200</v>
      </c>
      <c r="N46">
        <v>6</v>
      </c>
      <c r="O46">
        <v>580000</v>
      </c>
      <c r="P46">
        <v>6960000</v>
      </c>
      <c r="Q46">
        <v>2</v>
      </c>
      <c r="R46">
        <v>2</v>
      </c>
      <c r="S46">
        <v>50000</v>
      </c>
      <c r="T46">
        <v>250000</v>
      </c>
      <c r="U46">
        <v>5000</v>
      </c>
      <c r="V46">
        <v>97440</v>
      </c>
      <c r="W46">
        <v>48720</v>
      </c>
      <c r="X46">
        <v>48720</v>
      </c>
      <c r="Y46">
        <v>77333.333333333328</v>
      </c>
      <c r="Z46">
        <v>174773.33333333331</v>
      </c>
      <c r="AA46">
        <v>16239.999999999998</v>
      </c>
      <c r="AB46">
        <v>58000</v>
      </c>
      <c r="AC46">
        <v>0</v>
      </c>
      <c r="AD46">
        <v>0</v>
      </c>
      <c r="AE46">
        <v>11600</v>
      </c>
      <c r="AF46">
        <v>580</v>
      </c>
      <c r="AG46">
        <v>77333.333333333328</v>
      </c>
      <c r="AH46">
        <v>0</v>
      </c>
      <c r="AI46">
        <v>750133.33333333337</v>
      </c>
      <c r="AJ46">
        <v>18003200</v>
      </c>
      <c r="AK46">
        <v>0</v>
      </c>
      <c r="AL46">
        <v>20000</v>
      </c>
      <c r="AM46">
        <v>15</v>
      </c>
    </row>
    <row r="47" spans="1:39" x14ac:dyDescent="0.35">
      <c r="A47" s="8" t="s">
        <v>4721</v>
      </c>
      <c r="B47" s="8" t="s">
        <v>53</v>
      </c>
      <c r="C47" s="1">
        <v>36594</v>
      </c>
      <c r="D47" s="8" t="s">
        <v>1097</v>
      </c>
      <c r="E47" s="8" t="s">
        <v>1098</v>
      </c>
      <c r="F47" s="8" t="s">
        <v>3721</v>
      </c>
      <c r="G47" s="8" t="s">
        <v>2739</v>
      </c>
      <c r="H47" s="1">
        <v>42987.803449074076</v>
      </c>
      <c r="I47" s="8" t="s">
        <v>3673</v>
      </c>
      <c r="J47">
        <v>1160000</v>
      </c>
      <c r="K47">
        <v>15</v>
      </c>
      <c r="L47">
        <v>580000</v>
      </c>
      <c r="M47">
        <v>81200</v>
      </c>
      <c r="N47">
        <v>1</v>
      </c>
      <c r="O47">
        <v>580000</v>
      </c>
      <c r="P47">
        <v>6960000</v>
      </c>
      <c r="Q47">
        <v>2</v>
      </c>
      <c r="R47">
        <v>2</v>
      </c>
      <c r="S47">
        <v>50000</v>
      </c>
      <c r="T47">
        <v>250000</v>
      </c>
      <c r="U47">
        <v>5000</v>
      </c>
      <c r="V47">
        <v>97440</v>
      </c>
      <c r="W47">
        <v>48720</v>
      </c>
      <c r="X47">
        <v>48720</v>
      </c>
      <c r="Y47">
        <v>77333.333333333328</v>
      </c>
      <c r="Z47">
        <v>174773.33333333331</v>
      </c>
      <c r="AA47">
        <v>16239.999999999998</v>
      </c>
      <c r="AB47">
        <v>58000</v>
      </c>
      <c r="AC47">
        <v>0</v>
      </c>
      <c r="AD47">
        <v>0</v>
      </c>
      <c r="AE47">
        <v>11600</v>
      </c>
      <c r="AF47">
        <v>580</v>
      </c>
      <c r="AG47">
        <v>77333.333333333328</v>
      </c>
      <c r="AH47">
        <v>0</v>
      </c>
      <c r="AI47">
        <v>750133.33333333337</v>
      </c>
      <c r="AJ47">
        <v>18003200</v>
      </c>
      <c r="AK47">
        <v>0</v>
      </c>
      <c r="AL47">
        <v>20000</v>
      </c>
      <c r="AM47">
        <v>15</v>
      </c>
    </row>
    <row r="48" spans="1:39" x14ac:dyDescent="0.35">
      <c r="A48" s="8" t="s">
        <v>4722</v>
      </c>
      <c r="B48" s="8" t="s">
        <v>54</v>
      </c>
      <c r="C48" s="1">
        <v>28587</v>
      </c>
      <c r="D48" s="8" t="s">
        <v>1099</v>
      </c>
      <c r="E48" s="8" t="s">
        <v>1100</v>
      </c>
      <c r="F48" s="8" t="s">
        <v>3722</v>
      </c>
      <c r="G48" s="8" t="s">
        <v>2740</v>
      </c>
      <c r="H48" s="1">
        <v>38933.363912037035</v>
      </c>
      <c r="I48" s="8" t="s">
        <v>3673</v>
      </c>
      <c r="J48">
        <v>1160000</v>
      </c>
      <c r="K48">
        <v>15</v>
      </c>
      <c r="L48">
        <v>580000</v>
      </c>
      <c r="M48">
        <v>81200</v>
      </c>
      <c r="N48">
        <v>1</v>
      </c>
      <c r="O48">
        <v>580000</v>
      </c>
      <c r="P48">
        <v>6960000</v>
      </c>
      <c r="Q48">
        <v>2</v>
      </c>
      <c r="R48">
        <v>2</v>
      </c>
      <c r="S48">
        <v>50000</v>
      </c>
      <c r="T48">
        <v>250000</v>
      </c>
      <c r="U48">
        <v>5000</v>
      </c>
      <c r="V48">
        <v>97440</v>
      </c>
      <c r="W48">
        <v>48720</v>
      </c>
      <c r="X48">
        <v>48720</v>
      </c>
      <c r="Y48">
        <v>77333.333333333328</v>
      </c>
      <c r="Z48">
        <v>174773.33333333331</v>
      </c>
      <c r="AA48">
        <v>16239.999999999998</v>
      </c>
      <c r="AB48">
        <v>58000</v>
      </c>
      <c r="AC48">
        <v>0</v>
      </c>
      <c r="AD48">
        <v>0</v>
      </c>
      <c r="AE48">
        <v>11600</v>
      </c>
      <c r="AF48">
        <v>580</v>
      </c>
      <c r="AG48">
        <v>77333.333333333328</v>
      </c>
      <c r="AH48">
        <v>0</v>
      </c>
      <c r="AI48">
        <v>750133.33333333337</v>
      </c>
      <c r="AJ48">
        <v>18003200</v>
      </c>
      <c r="AK48">
        <v>0</v>
      </c>
      <c r="AL48">
        <v>20000</v>
      </c>
      <c r="AM48">
        <v>15</v>
      </c>
    </row>
    <row r="49" spans="1:39" x14ac:dyDescent="0.35">
      <c r="A49" s="8" t="s">
        <v>4723</v>
      </c>
      <c r="B49" s="8" t="s">
        <v>55</v>
      </c>
      <c r="C49" s="1">
        <v>28102</v>
      </c>
      <c r="D49" s="8" t="s">
        <v>1101</v>
      </c>
      <c r="E49" s="8" t="s">
        <v>1102</v>
      </c>
      <c r="F49" s="8" t="s">
        <v>3723</v>
      </c>
      <c r="G49" s="8" t="s">
        <v>2741</v>
      </c>
      <c r="H49" s="1">
        <v>39359.736932870372</v>
      </c>
      <c r="I49" s="8" t="s">
        <v>3675</v>
      </c>
      <c r="J49">
        <v>1160000</v>
      </c>
      <c r="K49">
        <v>15</v>
      </c>
      <c r="L49">
        <v>580000</v>
      </c>
      <c r="M49">
        <v>81200</v>
      </c>
      <c r="N49">
        <v>1</v>
      </c>
      <c r="O49">
        <v>580000</v>
      </c>
      <c r="P49">
        <v>6960000</v>
      </c>
      <c r="Q49">
        <v>2</v>
      </c>
      <c r="R49">
        <v>2</v>
      </c>
      <c r="S49">
        <v>50000</v>
      </c>
      <c r="T49">
        <v>250000</v>
      </c>
      <c r="U49">
        <v>5000</v>
      </c>
      <c r="V49">
        <v>97440</v>
      </c>
      <c r="W49">
        <v>48720</v>
      </c>
      <c r="X49">
        <v>48720</v>
      </c>
      <c r="Y49">
        <v>77333.333333333328</v>
      </c>
      <c r="Z49">
        <v>174773.33333333331</v>
      </c>
      <c r="AA49">
        <v>16239.999999999998</v>
      </c>
      <c r="AB49">
        <v>58000</v>
      </c>
      <c r="AC49">
        <v>0</v>
      </c>
      <c r="AD49">
        <v>0</v>
      </c>
      <c r="AE49">
        <v>11600</v>
      </c>
      <c r="AF49">
        <v>580</v>
      </c>
      <c r="AG49">
        <v>77333.333333333328</v>
      </c>
      <c r="AH49">
        <v>0</v>
      </c>
      <c r="AI49">
        <v>750133.33333333337</v>
      </c>
      <c r="AJ49">
        <v>18003200</v>
      </c>
      <c r="AK49">
        <v>0</v>
      </c>
      <c r="AL49">
        <v>20000</v>
      </c>
      <c r="AM49">
        <v>15</v>
      </c>
    </row>
    <row r="50" spans="1:39" x14ac:dyDescent="0.35">
      <c r="A50" s="8" t="s">
        <v>4724</v>
      </c>
      <c r="B50" s="8" t="s">
        <v>56</v>
      </c>
      <c r="C50" s="1">
        <v>28874</v>
      </c>
      <c r="D50" s="8" t="s">
        <v>1103</v>
      </c>
      <c r="E50" s="8" t="s">
        <v>1104</v>
      </c>
      <c r="F50" s="8" t="s">
        <v>3724</v>
      </c>
      <c r="G50" s="8" t="s">
        <v>2742</v>
      </c>
      <c r="H50" s="1">
        <v>40874.840925925928</v>
      </c>
      <c r="I50" s="8" t="s">
        <v>3671</v>
      </c>
      <c r="J50">
        <v>1160000</v>
      </c>
      <c r="K50">
        <v>15</v>
      </c>
      <c r="L50">
        <v>580000</v>
      </c>
      <c r="M50">
        <v>81200</v>
      </c>
      <c r="N50">
        <v>1</v>
      </c>
      <c r="O50">
        <v>580000</v>
      </c>
      <c r="P50">
        <v>6960000</v>
      </c>
      <c r="S50">
        <v>50000</v>
      </c>
      <c r="T50">
        <v>250000</v>
      </c>
      <c r="U50">
        <v>5000</v>
      </c>
      <c r="V50">
        <v>97440</v>
      </c>
      <c r="W50">
        <v>48720</v>
      </c>
      <c r="X50">
        <v>48720</v>
      </c>
      <c r="Y50">
        <v>77333.333333333328</v>
      </c>
      <c r="Z50">
        <v>174773.33333333331</v>
      </c>
      <c r="AA50">
        <v>16239.999999999998</v>
      </c>
      <c r="AB50">
        <v>58000</v>
      </c>
      <c r="AC50">
        <v>0</v>
      </c>
      <c r="AD50">
        <v>0</v>
      </c>
      <c r="AE50">
        <v>11600</v>
      </c>
      <c r="AF50">
        <v>580</v>
      </c>
      <c r="AG50">
        <v>77333.333333333328</v>
      </c>
      <c r="AH50">
        <v>0</v>
      </c>
      <c r="AI50">
        <v>750133.33333333337</v>
      </c>
      <c r="AJ50">
        <v>18003200</v>
      </c>
      <c r="AK50">
        <v>0</v>
      </c>
      <c r="AL50">
        <v>20000</v>
      </c>
      <c r="AM50">
        <v>15</v>
      </c>
    </row>
    <row r="51" spans="1:39" x14ac:dyDescent="0.35">
      <c r="A51" s="8" t="s">
        <v>4725</v>
      </c>
      <c r="B51" s="8" t="s">
        <v>57</v>
      </c>
      <c r="C51" s="1">
        <v>27279</v>
      </c>
      <c r="D51" s="8" t="s">
        <v>1105</v>
      </c>
      <c r="E51" s="8" t="s">
        <v>1106</v>
      </c>
      <c r="F51" s="8" t="s">
        <v>3725</v>
      </c>
      <c r="G51" s="8" t="s">
        <v>2743</v>
      </c>
      <c r="H51" s="1">
        <v>39982.265509259261</v>
      </c>
      <c r="I51" s="8" t="s">
        <v>3671</v>
      </c>
      <c r="J51">
        <v>1160000</v>
      </c>
      <c r="K51">
        <v>15</v>
      </c>
      <c r="L51">
        <v>580000</v>
      </c>
      <c r="M51">
        <v>81200</v>
      </c>
      <c r="N51">
        <v>1</v>
      </c>
      <c r="O51">
        <v>580000</v>
      </c>
      <c r="P51">
        <v>6960000</v>
      </c>
      <c r="S51">
        <v>50000</v>
      </c>
      <c r="T51">
        <v>250000</v>
      </c>
      <c r="U51">
        <v>5000</v>
      </c>
      <c r="V51">
        <v>97440</v>
      </c>
      <c r="W51">
        <v>48720</v>
      </c>
      <c r="X51">
        <v>48720</v>
      </c>
      <c r="Y51">
        <v>77333.333333333328</v>
      </c>
      <c r="Z51">
        <v>174773.33333333331</v>
      </c>
      <c r="AA51">
        <v>16239.999999999998</v>
      </c>
      <c r="AB51">
        <v>58000</v>
      </c>
      <c r="AC51">
        <v>0</v>
      </c>
      <c r="AD51">
        <v>0</v>
      </c>
      <c r="AE51">
        <v>11600</v>
      </c>
      <c r="AF51">
        <v>580</v>
      </c>
      <c r="AG51">
        <v>77333.333333333328</v>
      </c>
      <c r="AH51">
        <v>0</v>
      </c>
      <c r="AI51">
        <v>750133.33333333337</v>
      </c>
      <c r="AJ51">
        <v>18003200</v>
      </c>
      <c r="AK51">
        <v>0</v>
      </c>
      <c r="AL51">
        <v>20000</v>
      </c>
      <c r="AM51">
        <v>15</v>
      </c>
    </row>
    <row r="52" spans="1:39" x14ac:dyDescent="0.35">
      <c r="A52" s="8" t="s">
        <v>4726</v>
      </c>
      <c r="B52" s="8" t="s">
        <v>58</v>
      </c>
      <c r="C52" s="1">
        <v>27862</v>
      </c>
      <c r="D52" s="8" t="s">
        <v>1107</v>
      </c>
      <c r="E52" s="8" t="s">
        <v>1108</v>
      </c>
      <c r="F52" s="8" t="s">
        <v>3726</v>
      </c>
      <c r="G52" s="8" t="s">
        <v>2744</v>
      </c>
      <c r="H52" s="1">
        <v>40307.522407407407</v>
      </c>
      <c r="I52" s="8" t="s">
        <v>3675</v>
      </c>
      <c r="J52">
        <v>1160000</v>
      </c>
      <c r="K52">
        <v>15</v>
      </c>
      <c r="L52">
        <v>580000</v>
      </c>
      <c r="M52">
        <v>81200</v>
      </c>
      <c r="N52">
        <v>2</v>
      </c>
      <c r="O52">
        <v>580000</v>
      </c>
      <c r="P52">
        <v>6960000</v>
      </c>
      <c r="S52">
        <v>50000</v>
      </c>
      <c r="T52">
        <v>250000</v>
      </c>
      <c r="U52">
        <v>5000</v>
      </c>
      <c r="V52">
        <v>97440</v>
      </c>
      <c r="W52">
        <v>48720</v>
      </c>
      <c r="X52">
        <v>48720</v>
      </c>
      <c r="Y52">
        <v>77333.333333333328</v>
      </c>
      <c r="Z52">
        <v>174773.33333333331</v>
      </c>
      <c r="AA52">
        <v>16239.999999999998</v>
      </c>
      <c r="AB52">
        <v>58000</v>
      </c>
      <c r="AC52">
        <v>0</v>
      </c>
      <c r="AD52">
        <v>0</v>
      </c>
      <c r="AE52">
        <v>11600</v>
      </c>
      <c r="AF52">
        <v>580</v>
      </c>
      <c r="AG52">
        <v>77333.333333333328</v>
      </c>
      <c r="AH52">
        <v>0</v>
      </c>
      <c r="AI52">
        <v>750133.33333333337</v>
      </c>
      <c r="AJ52">
        <v>18003200</v>
      </c>
      <c r="AK52">
        <v>0</v>
      </c>
      <c r="AL52">
        <v>20000</v>
      </c>
      <c r="AM52">
        <v>15</v>
      </c>
    </row>
    <row r="53" spans="1:39" x14ac:dyDescent="0.35">
      <c r="A53" s="8" t="s">
        <v>4727</v>
      </c>
      <c r="B53" s="8" t="s">
        <v>59</v>
      </c>
      <c r="C53" s="1">
        <v>36116</v>
      </c>
      <c r="D53" s="8" t="s">
        <v>1109</v>
      </c>
      <c r="E53" s="8" t="s">
        <v>1110</v>
      </c>
      <c r="F53" s="8" t="s">
        <v>3727</v>
      </c>
      <c r="G53" s="8" t="s">
        <v>2745</v>
      </c>
      <c r="H53" s="1">
        <v>44010.445555555554</v>
      </c>
      <c r="I53" s="8" t="s">
        <v>3673</v>
      </c>
      <c r="J53">
        <v>1160000</v>
      </c>
      <c r="K53">
        <v>15</v>
      </c>
      <c r="L53">
        <v>580000</v>
      </c>
      <c r="M53">
        <v>81200</v>
      </c>
      <c r="N53">
        <v>2</v>
      </c>
      <c r="O53">
        <v>580000</v>
      </c>
      <c r="P53">
        <v>6960000</v>
      </c>
      <c r="S53">
        <v>50000</v>
      </c>
      <c r="T53">
        <v>250000</v>
      </c>
      <c r="U53">
        <v>5000</v>
      </c>
      <c r="V53">
        <v>97440</v>
      </c>
      <c r="W53">
        <v>48720</v>
      </c>
      <c r="X53">
        <v>48720</v>
      </c>
      <c r="Y53">
        <v>77333.333333333328</v>
      </c>
      <c r="Z53">
        <v>174773.33333333331</v>
      </c>
      <c r="AA53">
        <v>16239.999999999998</v>
      </c>
      <c r="AB53">
        <v>58000</v>
      </c>
      <c r="AC53">
        <v>0</v>
      </c>
      <c r="AD53">
        <v>0</v>
      </c>
      <c r="AE53">
        <v>11600</v>
      </c>
      <c r="AF53">
        <v>580</v>
      </c>
      <c r="AG53">
        <v>77333.333333333328</v>
      </c>
      <c r="AH53">
        <v>0</v>
      </c>
      <c r="AI53">
        <v>750133.33333333337</v>
      </c>
      <c r="AJ53">
        <v>18003200</v>
      </c>
      <c r="AK53">
        <v>0</v>
      </c>
      <c r="AL53">
        <v>20000</v>
      </c>
      <c r="AM53">
        <v>15</v>
      </c>
    </row>
    <row r="54" spans="1:39" x14ac:dyDescent="0.35">
      <c r="A54" s="8" t="s">
        <v>4728</v>
      </c>
      <c r="B54" s="8" t="s">
        <v>60</v>
      </c>
      <c r="C54" s="1">
        <v>26192</v>
      </c>
      <c r="D54" s="8" t="s">
        <v>1111</v>
      </c>
      <c r="E54" s="8" t="s">
        <v>1112</v>
      </c>
      <c r="F54" s="8" t="s">
        <v>3728</v>
      </c>
      <c r="G54" s="8" t="s">
        <v>2746</v>
      </c>
      <c r="H54" s="1">
        <v>42521.074236111112</v>
      </c>
      <c r="I54" s="8" t="s">
        <v>3671</v>
      </c>
      <c r="J54">
        <v>1160000</v>
      </c>
      <c r="K54">
        <v>15</v>
      </c>
      <c r="L54">
        <v>580000</v>
      </c>
      <c r="M54">
        <v>81200</v>
      </c>
      <c r="N54">
        <v>2</v>
      </c>
      <c r="O54">
        <v>580000</v>
      </c>
      <c r="P54">
        <v>6960000</v>
      </c>
      <c r="S54">
        <v>50000</v>
      </c>
      <c r="T54">
        <v>250000</v>
      </c>
      <c r="U54">
        <v>5000</v>
      </c>
      <c r="V54">
        <v>97440</v>
      </c>
      <c r="W54">
        <v>48720</v>
      </c>
      <c r="X54">
        <v>48720</v>
      </c>
      <c r="Y54">
        <v>77333.333333333328</v>
      </c>
      <c r="Z54">
        <v>174773.33333333331</v>
      </c>
      <c r="AA54">
        <v>16239.999999999998</v>
      </c>
      <c r="AB54">
        <v>58000</v>
      </c>
      <c r="AC54">
        <v>0</v>
      </c>
      <c r="AD54">
        <v>0</v>
      </c>
      <c r="AE54">
        <v>11600</v>
      </c>
      <c r="AF54">
        <v>580</v>
      </c>
      <c r="AG54">
        <v>77333.333333333328</v>
      </c>
      <c r="AH54">
        <v>0</v>
      </c>
      <c r="AI54">
        <v>750133.33333333337</v>
      </c>
      <c r="AJ54">
        <v>18003200</v>
      </c>
      <c r="AK54">
        <v>0</v>
      </c>
      <c r="AL54">
        <v>20000</v>
      </c>
      <c r="AM54">
        <v>15</v>
      </c>
    </row>
    <row r="55" spans="1:39" x14ac:dyDescent="0.35">
      <c r="A55" s="8" t="s">
        <v>4729</v>
      </c>
      <c r="B55" s="8" t="s">
        <v>61</v>
      </c>
      <c r="C55" s="1">
        <v>33770</v>
      </c>
      <c r="D55" s="8" t="s">
        <v>1113</v>
      </c>
      <c r="E55" s="8" t="s">
        <v>1114</v>
      </c>
      <c r="F55" s="8" t="s">
        <v>3729</v>
      </c>
      <c r="G55" s="8" t="s">
        <v>2747</v>
      </c>
      <c r="H55" s="1">
        <v>42977.750335648147</v>
      </c>
      <c r="I55" s="8" t="s">
        <v>3672</v>
      </c>
      <c r="J55">
        <v>1160000</v>
      </c>
      <c r="K55">
        <v>15</v>
      </c>
      <c r="L55">
        <v>580000</v>
      </c>
      <c r="M55">
        <v>81200</v>
      </c>
      <c r="N55">
        <v>4</v>
      </c>
      <c r="O55">
        <v>580000</v>
      </c>
      <c r="P55">
        <v>6960000</v>
      </c>
      <c r="S55">
        <v>50000</v>
      </c>
      <c r="T55">
        <v>250000</v>
      </c>
      <c r="U55">
        <v>5000</v>
      </c>
      <c r="V55">
        <v>97440</v>
      </c>
      <c r="W55">
        <v>48720</v>
      </c>
      <c r="X55">
        <v>48720</v>
      </c>
      <c r="Y55">
        <v>77333.333333333328</v>
      </c>
      <c r="Z55">
        <v>174773.33333333331</v>
      </c>
      <c r="AA55">
        <v>16239.999999999998</v>
      </c>
      <c r="AB55">
        <v>58000</v>
      </c>
      <c r="AC55">
        <v>0</v>
      </c>
      <c r="AD55">
        <v>0</v>
      </c>
      <c r="AE55">
        <v>11600</v>
      </c>
      <c r="AF55">
        <v>580</v>
      </c>
      <c r="AG55">
        <v>77333.333333333328</v>
      </c>
      <c r="AH55">
        <v>0</v>
      </c>
      <c r="AI55">
        <v>750133.33333333337</v>
      </c>
      <c r="AJ55">
        <v>18003200</v>
      </c>
      <c r="AK55">
        <v>0</v>
      </c>
      <c r="AL55">
        <v>20000</v>
      </c>
      <c r="AM55">
        <v>15</v>
      </c>
    </row>
    <row r="56" spans="1:39" x14ac:dyDescent="0.35">
      <c r="A56" s="8" t="s">
        <v>4730</v>
      </c>
      <c r="B56" s="8" t="s">
        <v>62</v>
      </c>
      <c r="C56" s="1">
        <v>26904</v>
      </c>
      <c r="D56" s="8" t="s">
        <v>1115</v>
      </c>
      <c r="E56" s="8" t="s">
        <v>1116</v>
      </c>
      <c r="F56" s="8" t="s">
        <v>3730</v>
      </c>
      <c r="G56" s="8" t="s">
        <v>2748</v>
      </c>
      <c r="H56" s="1">
        <v>44126.775763888887</v>
      </c>
      <c r="I56" s="8" t="s">
        <v>3675</v>
      </c>
      <c r="J56">
        <v>1160000</v>
      </c>
      <c r="K56">
        <v>15</v>
      </c>
      <c r="L56">
        <v>580000</v>
      </c>
      <c r="M56">
        <v>81200</v>
      </c>
      <c r="N56">
        <v>4</v>
      </c>
      <c r="O56">
        <v>580000</v>
      </c>
      <c r="P56">
        <v>6960000</v>
      </c>
      <c r="S56">
        <v>50000</v>
      </c>
      <c r="T56">
        <v>250000</v>
      </c>
      <c r="U56">
        <v>5000</v>
      </c>
      <c r="V56">
        <v>97440</v>
      </c>
      <c r="W56">
        <v>48720</v>
      </c>
      <c r="X56">
        <v>48720</v>
      </c>
      <c r="Y56">
        <v>77333.333333333328</v>
      </c>
      <c r="Z56">
        <v>174773.33333333331</v>
      </c>
      <c r="AA56">
        <v>16239.999999999998</v>
      </c>
      <c r="AB56">
        <v>58000</v>
      </c>
      <c r="AC56">
        <v>0</v>
      </c>
      <c r="AD56">
        <v>0</v>
      </c>
      <c r="AE56">
        <v>11600</v>
      </c>
      <c r="AF56">
        <v>580</v>
      </c>
      <c r="AG56">
        <v>77333.333333333328</v>
      </c>
      <c r="AH56">
        <v>0</v>
      </c>
      <c r="AI56">
        <v>750133.33333333337</v>
      </c>
      <c r="AJ56">
        <v>18003200</v>
      </c>
      <c r="AK56">
        <v>0</v>
      </c>
      <c r="AL56">
        <v>20000</v>
      </c>
      <c r="AM56">
        <v>15</v>
      </c>
    </row>
    <row r="57" spans="1:39" x14ac:dyDescent="0.35">
      <c r="A57" s="8" t="s">
        <v>4731</v>
      </c>
      <c r="B57" s="8" t="s">
        <v>63</v>
      </c>
      <c r="C57" s="1">
        <v>25827</v>
      </c>
      <c r="D57" s="8" t="s">
        <v>1117</v>
      </c>
      <c r="E57" s="8" t="s">
        <v>1118</v>
      </c>
      <c r="F57" s="8" t="s">
        <v>3731</v>
      </c>
      <c r="G57" s="8" t="s">
        <v>2749</v>
      </c>
      <c r="H57" s="1">
        <v>39893.562847222223</v>
      </c>
      <c r="I57" s="8" t="s">
        <v>3675</v>
      </c>
      <c r="J57">
        <v>1160000</v>
      </c>
      <c r="K57">
        <v>15</v>
      </c>
      <c r="L57">
        <v>580000</v>
      </c>
      <c r="M57">
        <v>81200</v>
      </c>
      <c r="N57">
        <v>4</v>
      </c>
      <c r="O57">
        <v>580000</v>
      </c>
      <c r="P57">
        <v>6960000</v>
      </c>
      <c r="S57">
        <v>50000</v>
      </c>
      <c r="T57">
        <v>250000</v>
      </c>
      <c r="U57">
        <v>5000</v>
      </c>
      <c r="V57">
        <v>97440</v>
      </c>
      <c r="W57">
        <v>48720</v>
      </c>
      <c r="X57">
        <v>48720</v>
      </c>
      <c r="Y57">
        <v>77333.333333333328</v>
      </c>
      <c r="Z57">
        <v>174773.33333333331</v>
      </c>
      <c r="AA57">
        <v>16239.999999999998</v>
      </c>
      <c r="AB57">
        <v>58000</v>
      </c>
      <c r="AC57">
        <v>0</v>
      </c>
      <c r="AD57">
        <v>0</v>
      </c>
      <c r="AE57">
        <v>11600</v>
      </c>
      <c r="AF57">
        <v>580</v>
      </c>
      <c r="AG57">
        <v>77333.333333333328</v>
      </c>
      <c r="AH57">
        <v>0</v>
      </c>
      <c r="AI57">
        <v>750133.33333333337</v>
      </c>
      <c r="AJ57">
        <v>18003200</v>
      </c>
      <c r="AK57">
        <v>0</v>
      </c>
      <c r="AL57">
        <v>20000</v>
      </c>
      <c r="AM57">
        <v>15</v>
      </c>
    </row>
    <row r="58" spans="1:39" x14ac:dyDescent="0.35">
      <c r="A58" s="8" t="s">
        <v>4732</v>
      </c>
      <c r="B58" s="8" t="s">
        <v>64</v>
      </c>
      <c r="C58" s="1">
        <v>32865</v>
      </c>
      <c r="D58" s="8" t="s">
        <v>1119</v>
      </c>
      <c r="E58" s="8" t="s">
        <v>1120</v>
      </c>
      <c r="F58" s="8" t="s">
        <v>3732</v>
      </c>
      <c r="G58" s="8" t="s">
        <v>2750</v>
      </c>
      <c r="H58" s="1">
        <v>41651.195277777777</v>
      </c>
      <c r="I58" s="8" t="s">
        <v>3671</v>
      </c>
      <c r="J58">
        <v>1160000</v>
      </c>
      <c r="K58">
        <v>15</v>
      </c>
      <c r="L58">
        <v>580000</v>
      </c>
      <c r="M58">
        <v>81200</v>
      </c>
      <c r="N58">
        <v>5</v>
      </c>
      <c r="O58">
        <v>580000</v>
      </c>
      <c r="P58">
        <v>6960000</v>
      </c>
      <c r="S58">
        <v>50000</v>
      </c>
      <c r="T58">
        <v>250000</v>
      </c>
      <c r="U58">
        <v>5000</v>
      </c>
      <c r="V58">
        <v>97440</v>
      </c>
      <c r="W58">
        <v>48720</v>
      </c>
      <c r="X58">
        <v>48720</v>
      </c>
      <c r="Y58">
        <v>77333.333333333328</v>
      </c>
      <c r="Z58">
        <v>174773.33333333331</v>
      </c>
      <c r="AA58">
        <v>16239.999999999998</v>
      </c>
      <c r="AB58">
        <v>58000</v>
      </c>
      <c r="AC58">
        <v>0</v>
      </c>
      <c r="AD58">
        <v>0</v>
      </c>
      <c r="AE58">
        <v>11600</v>
      </c>
      <c r="AF58">
        <v>580</v>
      </c>
      <c r="AG58">
        <v>77333.333333333328</v>
      </c>
      <c r="AH58">
        <v>0</v>
      </c>
      <c r="AI58">
        <v>750133.33333333337</v>
      </c>
      <c r="AJ58">
        <v>18003200</v>
      </c>
      <c r="AK58">
        <v>0</v>
      </c>
      <c r="AL58">
        <v>20000</v>
      </c>
      <c r="AM58">
        <v>15</v>
      </c>
    </row>
    <row r="59" spans="1:39" x14ac:dyDescent="0.35">
      <c r="A59" s="8" t="s">
        <v>4733</v>
      </c>
      <c r="B59" s="8" t="s">
        <v>65</v>
      </c>
      <c r="C59" s="1">
        <v>31253</v>
      </c>
      <c r="D59" s="8" t="s">
        <v>1121</v>
      </c>
      <c r="E59" s="8" t="s">
        <v>1122</v>
      </c>
      <c r="F59" s="8" t="s">
        <v>3733</v>
      </c>
      <c r="G59" s="8" t="s">
        <v>2751</v>
      </c>
      <c r="H59" s="1">
        <v>41924.948495370372</v>
      </c>
      <c r="I59" s="8" t="s">
        <v>3672</v>
      </c>
      <c r="J59">
        <v>1160000</v>
      </c>
      <c r="K59">
        <v>15</v>
      </c>
      <c r="L59">
        <v>580000</v>
      </c>
      <c r="M59">
        <v>81200</v>
      </c>
      <c r="N59">
        <v>5</v>
      </c>
      <c r="O59">
        <v>580000</v>
      </c>
      <c r="P59">
        <v>6960000</v>
      </c>
      <c r="S59">
        <v>50000</v>
      </c>
      <c r="T59">
        <v>250000</v>
      </c>
      <c r="U59">
        <v>5000</v>
      </c>
      <c r="V59">
        <v>97440</v>
      </c>
      <c r="W59">
        <v>48720</v>
      </c>
      <c r="X59">
        <v>48720</v>
      </c>
      <c r="Y59">
        <v>77333.333333333328</v>
      </c>
      <c r="Z59">
        <v>174773.33333333331</v>
      </c>
      <c r="AA59">
        <v>16239.999999999998</v>
      </c>
      <c r="AB59">
        <v>58000</v>
      </c>
      <c r="AC59">
        <v>0</v>
      </c>
      <c r="AD59">
        <v>0</v>
      </c>
      <c r="AE59">
        <v>11600</v>
      </c>
      <c r="AF59">
        <v>580</v>
      </c>
      <c r="AG59">
        <v>77333.333333333328</v>
      </c>
      <c r="AH59">
        <v>0</v>
      </c>
      <c r="AI59">
        <v>750133.33333333337</v>
      </c>
      <c r="AJ59">
        <v>18003200</v>
      </c>
      <c r="AK59">
        <v>0</v>
      </c>
      <c r="AL59">
        <v>20000</v>
      </c>
      <c r="AM59">
        <v>15</v>
      </c>
    </row>
    <row r="60" spans="1:39" x14ac:dyDescent="0.35">
      <c r="A60" s="8" t="s">
        <v>4734</v>
      </c>
      <c r="B60" s="8" t="s">
        <v>66</v>
      </c>
      <c r="C60" s="1">
        <v>31885</v>
      </c>
      <c r="D60" s="8" t="s">
        <v>1123</v>
      </c>
      <c r="E60" s="8" t="s">
        <v>1124</v>
      </c>
      <c r="F60" s="8" t="s">
        <v>3734</v>
      </c>
      <c r="G60" s="8" t="s">
        <v>2752</v>
      </c>
      <c r="H60" s="1">
        <v>43461.374131944445</v>
      </c>
      <c r="I60" s="8" t="s">
        <v>3674</v>
      </c>
      <c r="J60">
        <v>1160000</v>
      </c>
      <c r="K60">
        <v>15</v>
      </c>
      <c r="L60">
        <v>580000</v>
      </c>
      <c r="M60">
        <v>81200</v>
      </c>
      <c r="N60">
        <v>6</v>
      </c>
      <c r="O60">
        <v>580000</v>
      </c>
      <c r="P60">
        <v>6960000</v>
      </c>
      <c r="S60">
        <v>50000</v>
      </c>
      <c r="T60">
        <v>250000</v>
      </c>
      <c r="U60">
        <v>5000</v>
      </c>
      <c r="V60">
        <v>97440</v>
      </c>
      <c r="W60">
        <v>48720</v>
      </c>
      <c r="X60">
        <v>48720</v>
      </c>
      <c r="Y60">
        <v>77333.333333333328</v>
      </c>
      <c r="Z60">
        <v>174773.33333333331</v>
      </c>
      <c r="AA60">
        <v>16239.999999999998</v>
      </c>
      <c r="AB60">
        <v>58000</v>
      </c>
      <c r="AC60">
        <v>0</v>
      </c>
      <c r="AD60">
        <v>0</v>
      </c>
      <c r="AE60">
        <v>11600</v>
      </c>
      <c r="AF60">
        <v>580</v>
      </c>
      <c r="AG60">
        <v>77333.333333333328</v>
      </c>
      <c r="AH60">
        <v>0</v>
      </c>
      <c r="AI60">
        <v>750133.33333333337</v>
      </c>
      <c r="AJ60">
        <v>18003200</v>
      </c>
      <c r="AK60">
        <v>0</v>
      </c>
      <c r="AL60">
        <v>20000</v>
      </c>
      <c r="AM60">
        <v>15</v>
      </c>
    </row>
    <row r="61" spans="1:39" x14ac:dyDescent="0.35">
      <c r="A61" s="8" t="s">
        <v>4735</v>
      </c>
      <c r="B61" s="8" t="s">
        <v>67</v>
      </c>
      <c r="C61" s="1">
        <v>36212</v>
      </c>
      <c r="D61" s="8" t="s">
        <v>1125</v>
      </c>
      <c r="E61" s="8" t="s">
        <v>1126</v>
      </c>
      <c r="F61" s="8" t="s">
        <v>3735</v>
      </c>
      <c r="G61" s="8" t="s">
        <v>2753</v>
      </c>
      <c r="H61" s="1">
        <v>39528.279918981483</v>
      </c>
      <c r="I61" s="8" t="s">
        <v>3675</v>
      </c>
      <c r="J61">
        <v>1160000</v>
      </c>
      <c r="K61">
        <v>15</v>
      </c>
      <c r="L61">
        <v>580000</v>
      </c>
      <c r="M61">
        <v>81200</v>
      </c>
      <c r="N61">
        <v>6</v>
      </c>
      <c r="O61">
        <v>580000</v>
      </c>
      <c r="P61">
        <v>6960000</v>
      </c>
      <c r="S61">
        <v>50000</v>
      </c>
      <c r="T61">
        <v>250000</v>
      </c>
      <c r="U61">
        <v>5000</v>
      </c>
      <c r="V61">
        <v>97440</v>
      </c>
      <c r="W61">
        <v>48720</v>
      </c>
      <c r="X61">
        <v>48720</v>
      </c>
      <c r="Y61">
        <v>77333.333333333328</v>
      </c>
      <c r="Z61">
        <v>174773.33333333331</v>
      </c>
      <c r="AA61">
        <v>16239.999999999998</v>
      </c>
      <c r="AB61">
        <v>58000</v>
      </c>
      <c r="AC61">
        <v>0</v>
      </c>
      <c r="AD61">
        <v>0</v>
      </c>
      <c r="AE61">
        <v>11600</v>
      </c>
      <c r="AF61">
        <v>580</v>
      </c>
      <c r="AG61">
        <v>77333.333333333328</v>
      </c>
      <c r="AH61">
        <v>0</v>
      </c>
      <c r="AI61">
        <v>750133.33333333337</v>
      </c>
      <c r="AJ61">
        <v>18003200</v>
      </c>
      <c r="AK61">
        <v>0</v>
      </c>
      <c r="AL61">
        <v>20000</v>
      </c>
      <c r="AM61">
        <v>15</v>
      </c>
    </row>
    <row r="62" spans="1:39" x14ac:dyDescent="0.35">
      <c r="A62" s="8" t="s">
        <v>4736</v>
      </c>
      <c r="B62" s="8" t="s">
        <v>68</v>
      </c>
      <c r="C62" s="1">
        <v>27835</v>
      </c>
      <c r="D62" s="8" t="s">
        <v>1127</v>
      </c>
      <c r="E62" s="8" t="s">
        <v>1128</v>
      </c>
      <c r="F62" s="8" t="s">
        <v>3736</v>
      </c>
      <c r="G62" s="8" t="s">
        <v>2754</v>
      </c>
      <c r="H62" s="1">
        <v>43170.143125000002</v>
      </c>
      <c r="I62" s="8" t="s">
        <v>3675</v>
      </c>
      <c r="J62">
        <v>1160000</v>
      </c>
      <c r="K62">
        <v>15</v>
      </c>
      <c r="L62">
        <v>580000</v>
      </c>
      <c r="M62">
        <v>81200</v>
      </c>
      <c r="O62">
        <v>580000</v>
      </c>
      <c r="P62">
        <v>6960000</v>
      </c>
      <c r="S62">
        <v>50000</v>
      </c>
      <c r="T62">
        <v>250000</v>
      </c>
      <c r="U62">
        <v>5000</v>
      </c>
      <c r="V62">
        <v>97440</v>
      </c>
      <c r="W62">
        <v>48720</v>
      </c>
      <c r="X62">
        <v>48720</v>
      </c>
      <c r="Y62">
        <v>77333.333333333328</v>
      </c>
      <c r="Z62">
        <v>174773.33333333331</v>
      </c>
      <c r="AA62">
        <v>16239.999999999998</v>
      </c>
      <c r="AB62">
        <v>58000</v>
      </c>
      <c r="AC62">
        <v>0</v>
      </c>
      <c r="AD62">
        <v>0</v>
      </c>
      <c r="AE62">
        <v>11600</v>
      </c>
      <c r="AF62">
        <v>580</v>
      </c>
      <c r="AG62">
        <v>77333.333333333328</v>
      </c>
      <c r="AH62">
        <v>0</v>
      </c>
      <c r="AI62">
        <v>750133.33333333337</v>
      </c>
      <c r="AJ62">
        <v>18003200</v>
      </c>
      <c r="AK62">
        <v>0</v>
      </c>
      <c r="AL62">
        <v>20000</v>
      </c>
      <c r="AM62">
        <v>15</v>
      </c>
    </row>
    <row r="63" spans="1:39" x14ac:dyDescent="0.35">
      <c r="A63" s="8" t="s">
        <v>4737</v>
      </c>
      <c r="B63" s="8" t="s">
        <v>69</v>
      </c>
      <c r="C63" s="1">
        <v>33379</v>
      </c>
      <c r="D63" s="8" t="s">
        <v>1129</v>
      </c>
      <c r="E63" s="8" t="s">
        <v>1130</v>
      </c>
      <c r="F63" s="8" t="s">
        <v>3737</v>
      </c>
      <c r="G63" s="8" t="s">
        <v>2755</v>
      </c>
      <c r="H63" s="1">
        <v>41759.093657407408</v>
      </c>
      <c r="I63" s="8" t="s">
        <v>3674</v>
      </c>
      <c r="J63">
        <v>1160000</v>
      </c>
      <c r="K63">
        <v>15</v>
      </c>
      <c r="L63">
        <v>580000</v>
      </c>
      <c r="M63">
        <v>81200</v>
      </c>
      <c r="O63">
        <v>580000</v>
      </c>
      <c r="P63">
        <v>6960000</v>
      </c>
      <c r="S63">
        <v>50000</v>
      </c>
      <c r="T63">
        <v>250000</v>
      </c>
      <c r="U63">
        <v>5000</v>
      </c>
      <c r="V63">
        <v>97440</v>
      </c>
      <c r="W63">
        <v>48720</v>
      </c>
      <c r="X63">
        <v>48720</v>
      </c>
      <c r="Y63">
        <v>77333.333333333328</v>
      </c>
      <c r="Z63">
        <v>174773.33333333331</v>
      </c>
      <c r="AA63">
        <v>16239.999999999998</v>
      </c>
      <c r="AB63">
        <v>58000</v>
      </c>
      <c r="AC63">
        <v>0</v>
      </c>
      <c r="AD63">
        <v>0</v>
      </c>
      <c r="AE63">
        <v>11600</v>
      </c>
      <c r="AF63">
        <v>580</v>
      </c>
      <c r="AG63">
        <v>77333.333333333328</v>
      </c>
      <c r="AH63">
        <v>0</v>
      </c>
      <c r="AI63">
        <v>750133.33333333337</v>
      </c>
      <c r="AJ63">
        <v>18003200</v>
      </c>
      <c r="AK63">
        <v>0</v>
      </c>
      <c r="AL63">
        <v>20000</v>
      </c>
      <c r="AM63">
        <v>15</v>
      </c>
    </row>
    <row r="64" spans="1:39" x14ac:dyDescent="0.35">
      <c r="A64" s="8" t="s">
        <v>4738</v>
      </c>
      <c r="B64" s="8" t="s">
        <v>70</v>
      </c>
      <c r="C64" s="1">
        <v>26064</v>
      </c>
      <c r="D64" s="8" t="s">
        <v>1131</v>
      </c>
      <c r="E64" s="8" t="s">
        <v>1132</v>
      </c>
      <c r="F64" s="8" t="s">
        <v>3738</v>
      </c>
      <c r="G64" s="8" t="s">
        <v>2756</v>
      </c>
      <c r="H64" s="1">
        <v>40462.889502314814</v>
      </c>
      <c r="I64" s="8" t="s">
        <v>3674</v>
      </c>
      <c r="J64">
        <v>1160000</v>
      </c>
      <c r="K64">
        <v>15</v>
      </c>
      <c r="L64">
        <v>580000</v>
      </c>
      <c r="M64">
        <v>81200</v>
      </c>
      <c r="O64">
        <v>580000</v>
      </c>
      <c r="P64">
        <v>6960000</v>
      </c>
      <c r="S64">
        <v>50000</v>
      </c>
      <c r="T64">
        <v>250000</v>
      </c>
      <c r="U64">
        <v>5000</v>
      </c>
      <c r="V64">
        <v>97440</v>
      </c>
      <c r="W64">
        <v>48720</v>
      </c>
      <c r="X64">
        <v>48720</v>
      </c>
      <c r="Y64">
        <v>77333.333333333328</v>
      </c>
      <c r="Z64">
        <v>174773.33333333331</v>
      </c>
      <c r="AA64">
        <v>16239.999999999998</v>
      </c>
      <c r="AB64">
        <v>58000</v>
      </c>
      <c r="AC64">
        <v>0</v>
      </c>
      <c r="AD64">
        <v>0</v>
      </c>
      <c r="AE64">
        <v>11600</v>
      </c>
      <c r="AF64">
        <v>580</v>
      </c>
      <c r="AG64">
        <v>77333.333333333328</v>
      </c>
      <c r="AH64">
        <v>0</v>
      </c>
      <c r="AI64">
        <v>750133.33333333337</v>
      </c>
      <c r="AJ64">
        <v>18003200</v>
      </c>
      <c r="AK64">
        <v>0</v>
      </c>
      <c r="AL64">
        <v>20000</v>
      </c>
      <c r="AM64">
        <v>15</v>
      </c>
    </row>
    <row r="65" spans="1:39" x14ac:dyDescent="0.35">
      <c r="A65" s="8" t="s">
        <v>4739</v>
      </c>
      <c r="B65" s="8" t="s">
        <v>71</v>
      </c>
      <c r="C65" s="1">
        <v>28225</v>
      </c>
      <c r="D65" s="8" t="s">
        <v>1133</v>
      </c>
      <c r="E65" s="8" t="s">
        <v>1134</v>
      </c>
      <c r="F65" s="8" t="s">
        <v>3739</v>
      </c>
      <c r="G65" s="8" t="s">
        <v>2757</v>
      </c>
      <c r="H65" s="1">
        <v>38993.321284722224</v>
      </c>
      <c r="I65" s="8" t="s">
        <v>3672</v>
      </c>
      <c r="J65">
        <v>1160000</v>
      </c>
      <c r="K65">
        <v>15</v>
      </c>
      <c r="L65">
        <v>580000</v>
      </c>
      <c r="M65">
        <v>81200</v>
      </c>
      <c r="O65">
        <v>580000</v>
      </c>
      <c r="P65">
        <v>6960000</v>
      </c>
      <c r="S65">
        <v>50000</v>
      </c>
      <c r="T65">
        <v>250000</v>
      </c>
      <c r="U65">
        <v>5000</v>
      </c>
      <c r="V65">
        <v>97440</v>
      </c>
      <c r="W65">
        <v>48720</v>
      </c>
      <c r="X65">
        <v>48720</v>
      </c>
      <c r="Y65">
        <v>77333.333333333328</v>
      </c>
      <c r="Z65">
        <v>174773.33333333331</v>
      </c>
      <c r="AA65">
        <v>16239.999999999998</v>
      </c>
      <c r="AB65">
        <v>58000</v>
      </c>
      <c r="AC65">
        <v>0</v>
      </c>
      <c r="AD65">
        <v>0</v>
      </c>
      <c r="AE65">
        <v>11600</v>
      </c>
      <c r="AF65">
        <v>580</v>
      </c>
      <c r="AG65">
        <v>77333.333333333328</v>
      </c>
      <c r="AH65">
        <v>0</v>
      </c>
      <c r="AI65">
        <v>750133.33333333337</v>
      </c>
      <c r="AJ65">
        <v>18003200</v>
      </c>
      <c r="AK65">
        <v>0</v>
      </c>
      <c r="AL65">
        <v>20000</v>
      </c>
      <c r="AM65">
        <v>15</v>
      </c>
    </row>
    <row r="66" spans="1:39" x14ac:dyDescent="0.35">
      <c r="A66" s="8" t="s">
        <v>4740</v>
      </c>
      <c r="B66" s="8" t="s">
        <v>72</v>
      </c>
      <c r="C66" s="1">
        <v>28736</v>
      </c>
      <c r="D66" s="8" t="s">
        <v>1135</v>
      </c>
      <c r="E66" s="8" t="s">
        <v>1136</v>
      </c>
      <c r="F66" s="8" t="s">
        <v>3740</v>
      </c>
      <c r="G66" s="8" t="s">
        <v>2758</v>
      </c>
      <c r="H66" s="1">
        <v>42120.501435185186</v>
      </c>
      <c r="I66" s="8" t="s">
        <v>3673</v>
      </c>
      <c r="J66">
        <v>1160000</v>
      </c>
      <c r="K66">
        <v>15</v>
      </c>
      <c r="L66">
        <v>580000</v>
      </c>
      <c r="M66">
        <v>81200</v>
      </c>
      <c r="O66">
        <v>580000</v>
      </c>
      <c r="P66">
        <v>6960000</v>
      </c>
      <c r="S66">
        <v>50000</v>
      </c>
      <c r="T66">
        <v>250000</v>
      </c>
      <c r="U66">
        <v>5000</v>
      </c>
      <c r="V66">
        <v>97440</v>
      </c>
      <c r="W66">
        <v>48720</v>
      </c>
      <c r="X66">
        <v>48720</v>
      </c>
      <c r="Y66">
        <v>77333.333333333328</v>
      </c>
      <c r="Z66">
        <v>174773.33333333331</v>
      </c>
      <c r="AA66">
        <v>16239.999999999998</v>
      </c>
      <c r="AB66">
        <v>58000</v>
      </c>
      <c r="AC66">
        <v>0</v>
      </c>
      <c r="AD66">
        <v>0</v>
      </c>
      <c r="AE66">
        <v>11600</v>
      </c>
      <c r="AF66">
        <v>580</v>
      </c>
      <c r="AG66">
        <v>77333.333333333328</v>
      </c>
      <c r="AH66">
        <v>0</v>
      </c>
      <c r="AI66">
        <v>750133.33333333337</v>
      </c>
      <c r="AJ66">
        <v>18003200</v>
      </c>
      <c r="AK66">
        <v>0</v>
      </c>
      <c r="AL66">
        <v>20000</v>
      </c>
      <c r="AM66">
        <v>15</v>
      </c>
    </row>
    <row r="67" spans="1:39" x14ac:dyDescent="0.35">
      <c r="A67" s="8" t="s">
        <v>4741</v>
      </c>
      <c r="B67" s="8" t="s">
        <v>73</v>
      </c>
      <c r="C67" s="1">
        <v>29414</v>
      </c>
      <c r="D67" s="8" t="s">
        <v>1137</v>
      </c>
      <c r="E67" s="8" t="s">
        <v>1138</v>
      </c>
      <c r="F67" s="8" t="s">
        <v>3741</v>
      </c>
      <c r="G67" s="8" t="s">
        <v>2759</v>
      </c>
      <c r="H67" s="1">
        <v>39865.150231481479</v>
      </c>
      <c r="I67" s="8" t="s">
        <v>3673</v>
      </c>
      <c r="J67">
        <v>1160000</v>
      </c>
      <c r="K67">
        <v>15</v>
      </c>
      <c r="L67">
        <v>580000</v>
      </c>
      <c r="M67">
        <v>81200</v>
      </c>
      <c r="O67">
        <v>580000</v>
      </c>
      <c r="P67">
        <v>6960000</v>
      </c>
      <c r="S67">
        <v>50000</v>
      </c>
      <c r="T67">
        <v>250000</v>
      </c>
      <c r="U67">
        <v>5000</v>
      </c>
      <c r="V67">
        <v>97440</v>
      </c>
      <c r="W67">
        <v>48720</v>
      </c>
      <c r="X67">
        <v>48720</v>
      </c>
      <c r="Y67">
        <v>77333.333333333328</v>
      </c>
      <c r="Z67">
        <v>174773.33333333331</v>
      </c>
      <c r="AA67">
        <v>16239.999999999998</v>
      </c>
      <c r="AB67">
        <v>58000</v>
      </c>
      <c r="AC67">
        <v>0</v>
      </c>
      <c r="AD67">
        <v>0</v>
      </c>
      <c r="AE67">
        <v>11600</v>
      </c>
      <c r="AF67">
        <v>580</v>
      </c>
      <c r="AG67">
        <v>77333.333333333328</v>
      </c>
      <c r="AH67">
        <v>0</v>
      </c>
      <c r="AI67">
        <v>750133.33333333337</v>
      </c>
      <c r="AJ67">
        <v>18003200</v>
      </c>
      <c r="AK67">
        <v>0</v>
      </c>
      <c r="AL67">
        <v>20000</v>
      </c>
      <c r="AM67">
        <v>15</v>
      </c>
    </row>
    <row r="68" spans="1:39" x14ac:dyDescent="0.35">
      <c r="A68" s="8" t="s">
        <v>4742</v>
      </c>
      <c r="B68" s="8" t="s">
        <v>74</v>
      </c>
      <c r="C68" s="1">
        <v>33957</v>
      </c>
      <c r="D68" s="8" t="s">
        <v>1139</v>
      </c>
      <c r="E68" s="8" t="s">
        <v>1140</v>
      </c>
      <c r="F68" s="8" t="s">
        <v>3742</v>
      </c>
      <c r="G68" s="8" t="s">
        <v>2760</v>
      </c>
      <c r="H68" s="1">
        <v>42931.600185185183</v>
      </c>
      <c r="I68" s="8" t="s">
        <v>3674</v>
      </c>
      <c r="J68">
        <v>1160000</v>
      </c>
      <c r="K68">
        <v>15</v>
      </c>
      <c r="L68">
        <v>580000</v>
      </c>
      <c r="M68">
        <v>81200</v>
      </c>
      <c r="O68">
        <v>580000</v>
      </c>
      <c r="P68">
        <v>6960000</v>
      </c>
      <c r="S68">
        <v>50000</v>
      </c>
      <c r="T68">
        <v>250000</v>
      </c>
      <c r="U68">
        <v>5000</v>
      </c>
      <c r="V68">
        <v>97440</v>
      </c>
      <c r="W68">
        <v>48720</v>
      </c>
      <c r="X68">
        <v>48720</v>
      </c>
      <c r="Y68">
        <v>77333.333333333328</v>
      </c>
      <c r="Z68">
        <v>174773.33333333331</v>
      </c>
      <c r="AA68">
        <v>16239.999999999998</v>
      </c>
      <c r="AB68">
        <v>58000</v>
      </c>
      <c r="AC68">
        <v>0</v>
      </c>
      <c r="AD68">
        <v>0</v>
      </c>
      <c r="AE68">
        <v>11600</v>
      </c>
      <c r="AF68">
        <v>580</v>
      </c>
      <c r="AG68">
        <v>77333.333333333328</v>
      </c>
      <c r="AH68">
        <v>0</v>
      </c>
      <c r="AI68">
        <v>750133.33333333337</v>
      </c>
      <c r="AJ68">
        <v>18003200</v>
      </c>
      <c r="AK68">
        <v>0</v>
      </c>
      <c r="AL68">
        <v>20000</v>
      </c>
      <c r="AM68">
        <v>15</v>
      </c>
    </row>
    <row r="69" spans="1:39" x14ac:dyDescent="0.35">
      <c r="A69" s="8" t="s">
        <v>4743</v>
      </c>
      <c r="B69" s="8" t="s">
        <v>75</v>
      </c>
      <c r="C69" s="1">
        <v>28438</v>
      </c>
      <c r="D69" s="8" t="s">
        <v>1141</v>
      </c>
      <c r="E69" s="8" t="s">
        <v>1142</v>
      </c>
      <c r="F69" s="8" t="s">
        <v>3743</v>
      </c>
      <c r="G69" s="8" t="s">
        <v>2761</v>
      </c>
      <c r="H69" s="1">
        <v>39018.031458333331</v>
      </c>
      <c r="I69" s="8" t="s">
        <v>3671</v>
      </c>
      <c r="J69">
        <v>1160000</v>
      </c>
      <c r="K69">
        <v>15</v>
      </c>
      <c r="L69">
        <v>580000</v>
      </c>
      <c r="M69">
        <v>81200</v>
      </c>
      <c r="O69">
        <v>580000</v>
      </c>
      <c r="P69">
        <v>6960000</v>
      </c>
      <c r="S69">
        <v>50000</v>
      </c>
      <c r="T69">
        <v>250000</v>
      </c>
      <c r="U69">
        <v>5000</v>
      </c>
      <c r="V69">
        <v>97440</v>
      </c>
      <c r="W69">
        <v>48720</v>
      </c>
      <c r="X69">
        <v>48720</v>
      </c>
      <c r="Y69">
        <v>77333.333333333328</v>
      </c>
      <c r="Z69">
        <v>174773.33333333331</v>
      </c>
      <c r="AA69">
        <v>16239.999999999998</v>
      </c>
      <c r="AB69">
        <v>58000</v>
      </c>
      <c r="AC69">
        <v>0</v>
      </c>
      <c r="AD69">
        <v>0</v>
      </c>
      <c r="AE69">
        <v>11600</v>
      </c>
      <c r="AF69">
        <v>580</v>
      </c>
      <c r="AG69">
        <v>77333.333333333328</v>
      </c>
      <c r="AH69">
        <v>0</v>
      </c>
      <c r="AI69">
        <v>750133.33333333337</v>
      </c>
      <c r="AJ69">
        <v>18003200</v>
      </c>
      <c r="AK69">
        <v>0</v>
      </c>
      <c r="AL69">
        <v>20000</v>
      </c>
      <c r="AM69">
        <v>15</v>
      </c>
    </row>
    <row r="70" spans="1:39" x14ac:dyDescent="0.35">
      <c r="A70" s="8" t="s">
        <v>4744</v>
      </c>
      <c r="B70" s="8" t="s">
        <v>76</v>
      </c>
      <c r="C70" s="1">
        <v>29260</v>
      </c>
      <c r="D70" s="8" t="s">
        <v>1143</v>
      </c>
      <c r="E70" s="8" t="s">
        <v>1144</v>
      </c>
      <c r="F70" s="8" t="s">
        <v>3744</v>
      </c>
      <c r="G70" s="8" t="s">
        <v>2762</v>
      </c>
      <c r="H70" s="1">
        <v>38760.850405092591</v>
      </c>
      <c r="I70" s="8" t="s">
        <v>3674</v>
      </c>
      <c r="J70">
        <v>1160000</v>
      </c>
      <c r="K70">
        <v>15</v>
      </c>
      <c r="L70">
        <v>580000</v>
      </c>
      <c r="M70">
        <v>81200</v>
      </c>
      <c r="O70">
        <v>580000</v>
      </c>
      <c r="P70">
        <v>6960000</v>
      </c>
      <c r="S70">
        <v>50000</v>
      </c>
      <c r="T70">
        <v>250000</v>
      </c>
      <c r="U70">
        <v>5000</v>
      </c>
      <c r="V70">
        <v>97440</v>
      </c>
      <c r="W70">
        <v>48720</v>
      </c>
      <c r="X70">
        <v>48720</v>
      </c>
      <c r="Y70">
        <v>77333.333333333328</v>
      </c>
      <c r="Z70">
        <v>174773.33333333331</v>
      </c>
      <c r="AA70">
        <v>16239.999999999998</v>
      </c>
      <c r="AB70">
        <v>58000</v>
      </c>
      <c r="AC70">
        <v>0</v>
      </c>
      <c r="AD70">
        <v>0</v>
      </c>
      <c r="AE70">
        <v>11600</v>
      </c>
      <c r="AF70">
        <v>580</v>
      </c>
      <c r="AG70">
        <v>77333.333333333328</v>
      </c>
      <c r="AH70">
        <v>0</v>
      </c>
      <c r="AI70">
        <v>750133.33333333337</v>
      </c>
      <c r="AJ70">
        <v>18003200</v>
      </c>
      <c r="AK70">
        <v>0</v>
      </c>
      <c r="AL70">
        <v>20000</v>
      </c>
      <c r="AM70">
        <v>15</v>
      </c>
    </row>
    <row r="71" spans="1:39" x14ac:dyDescent="0.35">
      <c r="A71" s="8" t="s">
        <v>4745</v>
      </c>
      <c r="B71" s="8" t="s">
        <v>77</v>
      </c>
      <c r="C71" s="1">
        <v>33899</v>
      </c>
      <c r="D71" s="8" t="s">
        <v>1145</v>
      </c>
      <c r="E71" s="8" t="s">
        <v>1146</v>
      </c>
      <c r="F71" s="8" t="s">
        <v>3745</v>
      </c>
      <c r="G71" s="8" t="s">
        <v>2763</v>
      </c>
      <c r="H71" s="1">
        <v>41777.592349537037</v>
      </c>
      <c r="I71" s="8" t="s">
        <v>3672</v>
      </c>
      <c r="J71">
        <v>1160000</v>
      </c>
      <c r="K71">
        <v>15</v>
      </c>
      <c r="L71">
        <v>580000</v>
      </c>
      <c r="M71">
        <v>81200</v>
      </c>
      <c r="O71">
        <v>580000</v>
      </c>
      <c r="P71">
        <v>6960000</v>
      </c>
      <c r="S71">
        <v>50000</v>
      </c>
      <c r="T71">
        <v>250000</v>
      </c>
      <c r="U71">
        <v>5000</v>
      </c>
      <c r="V71">
        <v>97440</v>
      </c>
      <c r="W71">
        <v>48720</v>
      </c>
      <c r="X71">
        <v>48720</v>
      </c>
      <c r="Y71">
        <v>77333.333333333328</v>
      </c>
      <c r="Z71">
        <v>174773.33333333331</v>
      </c>
      <c r="AA71">
        <v>16239.999999999998</v>
      </c>
      <c r="AB71">
        <v>58000</v>
      </c>
      <c r="AC71">
        <v>0</v>
      </c>
      <c r="AD71">
        <v>0</v>
      </c>
      <c r="AE71">
        <v>11600</v>
      </c>
      <c r="AF71">
        <v>580</v>
      </c>
      <c r="AG71">
        <v>77333.333333333328</v>
      </c>
      <c r="AH71">
        <v>0</v>
      </c>
      <c r="AI71">
        <v>750133.33333333337</v>
      </c>
      <c r="AJ71">
        <v>18003200</v>
      </c>
      <c r="AK71">
        <v>0</v>
      </c>
      <c r="AL71">
        <v>20000</v>
      </c>
      <c r="AM71">
        <v>15</v>
      </c>
    </row>
    <row r="72" spans="1:39" x14ac:dyDescent="0.35">
      <c r="A72" s="8" t="s">
        <v>4746</v>
      </c>
      <c r="B72" s="8" t="s">
        <v>78</v>
      </c>
      <c r="C72" s="1">
        <v>28021</v>
      </c>
      <c r="D72" s="8" t="s">
        <v>1147</v>
      </c>
      <c r="E72" s="8" t="s">
        <v>1148</v>
      </c>
      <c r="F72" s="8" t="s">
        <v>3746</v>
      </c>
      <c r="G72" s="8" t="s">
        <v>2764</v>
      </c>
      <c r="H72" s="1">
        <v>39442.242962962962</v>
      </c>
      <c r="I72" s="8" t="s">
        <v>3671</v>
      </c>
      <c r="J72">
        <v>1160000</v>
      </c>
      <c r="K72">
        <v>15</v>
      </c>
      <c r="L72">
        <v>580000</v>
      </c>
      <c r="M72">
        <v>81200</v>
      </c>
      <c r="O72">
        <v>580000</v>
      </c>
      <c r="P72">
        <v>6960000</v>
      </c>
      <c r="S72">
        <v>50000</v>
      </c>
      <c r="T72">
        <v>250000</v>
      </c>
      <c r="U72">
        <v>5000</v>
      </c>
      <c r="V72">
        <v>97440</v>
      </c>
      <c r="W72">
        <v>48720</v>
      </c>
      <c r="X72">
        <v>48720</v>
      </c>
      <c r="Y72">
        <v>77333.333333333328</v>
      </c>
      <c r="Z72">
        <v>174773.33333333331</v>
      </c>
      <c r="AA72">
        <v>16239.999999999998</v>
      </c>
      <c r="AB72">
        <v>58000</v>
      </c>
      <c r="AC72">
        <v>0</v>
      </c>
      <c r="AD72">
        <v>0</v>
      </c>
      <c r="AE72">
        <v>11600</v>
      </c>
      <c r="AF72">
        <v>580</v>
      </c>
      <c r="AG72">
        <v>77333.333333333328</v>
      </c>
      <c r="AH72">
        <v>0</v>
      </c>
      <c r="AI72">
        <v>750133.33333333337</v>
      </c>
      <c r="AJ72">
        <v>18003200</v>
      </c>
      <c r="AK72">
        <v>0</v>
      </c>
      <c r="AL72">
        <v>20000</v>
      </c>
      <c r="AM72">
        <v>15</v>
      </c>
    </row>
    <row r="73" spans="1:39" x14ac:dyDescent="0.35">
      <c r="A73" s="8" t="s">
        <v>4747</v>
      </c>
      <c r="B73" s="8" t="s">
        <v>79</v>
      </c>
      <c r="C73" s="1">
        <v>26751</v>
      </c>
      <c r="D73" s="8" t="s">
        <v>1149</v>
      </c>
      <c r="E73" s="8" t="s">
        <v>1150</v>
      </c>
      <c r="F73" s="8" t="s">
        <v>3747</v>
      </c>
      <c r="G73" s="8" t="s">
        <v>2765</v>
      </c>
      <c r="H73" s="1">
        <v>38535.210057870368</v>
      </c>
      <c r="I73" s="8" t="s">
        <v>3672</v>
      </c>
      <c r="J73">
        <v>1160000</v>
      </c>
      <c r="K73">
        <v>15</v>
      </c>
      <c r="L73">
        <v>580000</v>
      </c>
      <c r="M73">
        <v>81200</v>
      </c>
      <c r="O73">
        <v>580000</v>
      </c>
      <c r="P73">
        <v>6960000</v>
      </c>
      <c r="S73">
        <v>50000</v>
      </c>
      <c r="T73">
        <v>250000</v>
      </c>
      <c r="U73">
        <v>5000</v>
      </c>
      <c r="V73">
        <v>97440</v>
      </c>
      <c r="W73">
        <v>48720</v>
      </c>
      <c r="X73">
        <v>48720</v>
      </c>
      <c r="Y73">
        <v>77333.333333333328</v>
      </c>
      <c r="Z73">
        <v>174773.33333333331</v>
      </c>
      <c r="AA73">
        <v>16239.999999999998</v>
      </c>
      <c r="AB73">
        <v>58000</v>
      </c>
      <c r="AC73">
        <v>0</v>
      </c>
      <c r="AD73">
        <v>0</v>
      </c>
      <c r="AE73">
        <v>11600</v>
      </c>
      <c r="AF73">
        <v>580</v>
      </c>
      <c r="AG73">
        <v>77333.333333333328</v>
      </c>
      <c r="AH73">
        <v>0</v>
      </c>
      <c r="AI73">
        <v>750133.33333333337</v>
      </c>
      <c r="AJ73">
        <v>18003200</v>
      </c>
      <c r="AK73">
        <v>0</v>
      </c>
      <c r="AL73">
        <v>20000</v>
      </c>
      <c r="AM73">
        <v>15</v>
      </c>
    </row>
    <row r="74" spans="1:39" x14ac:dyDescent="0.35">
      <c r="A74" s="8" t="s">
        <v>4748</v>
      </c>
      <c r="B74" s="8" t="s">
        <v>80</v>
      </c>
      <c r="C74" s="1">
        <v>36628</v>
      </c>
      <c r="D74" s="8" t="s">
        <v>1151</v>
      </c>
      <c r="E74" s="8" t="s">
        <v>1152</v>
      </c>
      <c r="F74" s="8" t="s">
        <v>3748</v>
      </c>
      <c r="G74" s="8" t="s">
        <v>2766</v>
      </c>
      <c r="H74" s="1">
        <v>41175.734513888892</v>
      </c>
      <c r="I74" s="8" t="s">
        <v>3673</v>
      </c>
      <c r="J74">
        <v>1160000</v>
      </c>
      <c r="K74">
        <v>15</v>
      </c>
      <c r="L74">
        <v>580000</v>
      </c>
      <c r="M74">
        <v>81200</v>
      </c>
      <c r="O74">
        <v>580000</v>
      </c>
      <c r="P74">
        <v>6960000</v>
      </c>
      <c r="S74">
        <v>50000</v>
      </c>
      <c r="T74">
        <v>250000</v>
      </c>
      <c r="U74">
        <v>5000</v>
      </c>
      <c r="V74">
        <v>97440</v>
      </c>
      <c r="W74">
        <v>48720</v>
      </c>
      <c r="X74">
        <v>48720</v>
      </c>
      <c r="Y74">
        <v>77333.333333333328</v>
      </c>
      <c r="Z74">
        <v>174773.33333333331</v>
      </c>
      <c r="AA74">
        <v>16239.999999999998</v>
      </c>
      <c r="AB74">
        <v>58000</v>
      </c>
      <c r="AC74">
        <v>0</v>
      </c>
      <c r="AD74">
        <v>0</v>
      </c>
      <c r="AE74">
        <v>11600</v>
      </c>
      <c r="AF74">
        <v>580</v>
      </c>
      <c r="AG74">
        <v>77333.333333333328</v>
      </c>
      <c r="AH74">
        <v>0</v>
      </c>
      <c r="AI74">
        <v>750133.33333333337</v>
      </c>
      <c r="AJ74">
        <v>18003200</v>
      </c>
      <c r="AK74">
        <v>0</v>
      </c>
      <c r="AL74">
        <v>20000</v>
      </c>
      <c r="AM74">
        <v>15</v>
      </c>
    </row>
    <row r="75" spans="1:39" x14ac:dyDescent="0.35">
      <c r="A75" s="8" t="s">
        <v>4749</v>
      </c>
      <c r="B75" s="8" t="s">
        <v>81</v>
      </c>
      <c r="C75" s="1">
        <v>26346</v>
      </c>
      <c r="D75" s="8" t="s">
        <v>1153</v>
      </c>
      <c r="E75" s="8" t="s">
        <v>1154</v>
      </c>
      <c r="F75" s="8" t="s">
        <v>3749</v>
      </c>
      <c r="G75" s="8" t="s">
        <v>2767</v>
      </c>
      <c r="H75" s="1">
        <v>42268.358124999999</v>
      </c>
      <c r="I75" s="8" t="s">
        <v>3673</v>
      </c>
      <c r="J75">
        <v>1160000</v>
      </c>
      <c r="K75">
        <v>15</v>
      </c>
      <c r="L75">
        <v>580000</v>
      </c>
      <c r="M75">
        <v>81200</v>
      </c>
      <c r="O75">
        <v>580000</v>
      </c>
      <c r="P75">
        <v>6960000</v>
      </c>
      <c r="S75">
        <v>50000</v>
      </c>
      <c r="T75">
        <v>250000</v>
      </c>
      <c r="U75">
        <v>5000</v>
      </c>
      <c r="V75">
        <v>97440</v>
      </c>
      <c r="W75">
        <v>48720</v>
      </c>
      <c r="X75">
        <v>48720</v>
      </c>
      <c r="Y75">
        <v>77333.333333333328</v>
      </c>
      <c r="Z75">
        <v>174773.33333333331</v>
      </c>
      <c r="AA75">
        <v>16239.999999999998</v>
      </c>
      <c r="AB75">
        <v>58000</v>
      </c>
      <c r="AC75">
        <v>0</v>
      </c>
      <c r="AD75">
        <v>0</v>
      </c>
      <c r="AE75">
        <v>11600</v>
      </c>
      <c r="AF75">
        <v>580</v>
      </c>
      <c r="AG75">
        <v>77333.333333333328</v>
      </c>
      <c r="AH75">
        <v>0</v>
      </c>
      <c r="AI75">
        <v>750133.33333333337</v>
      </c>
      <c r="AJ75">
        <v>18003200</v>
      </c>
      <c r="AK75">
        <v>0</v>
      </c>
      <c r="AL75">
        <v>20000</v>
      </c>
      <c r="AM75">
        <v>15</v>
      </c>
    </row>
    <row r="76" spans="1:39" x14ac:dyDescent="0.35">
      <c r="A76" s="8" t="s">
        <v>4750</v>
      </c>
      <c r="B76" s="8" t="s">
        <v>82</v>
      </c>
      <c r="C76" s="1">
        <v>33469</v>
      </c>
      <c r="D76" s="8" t="s">
        <v>1155</v>
      </c>
      <c r="E76" s="8" t="s">
        <v>1156</v>
      </c>
      <c r="F76" s="8" t="s">
        <v>3750</v>
      </c>
      <c r="G76" s="8" t="s">
        <v>2768</v>
      </c>
      <c r="H76" s="1">
        <v>42234.621712962966</v>
      </c>
      <c r="I76" s="8" t="s">
        <v>3673</v>
      </c>
      <c r="J76">
        <v>1160000</v>
      </c>
      <c r="K76">
        <v>15</v>
      </c>
      <c r="L76">
        <v>580000</v>
      </c>
      <c r="M76">
        <v>81200</v>
      </c>
      <c r="O76">
        <v>580000</v>
      </c>
      <c r="P76">
        <v>6960000</v>
      </c>
      <c r="S76">
        <v>50000</v>
      </c>
      <c r="T76">
        <v>250000</v>
      </c>
      <c r="U76">
        <v>5000</v>
      </c>
      <c r="V76">
        <v>97440</v>
      </c>
      <c r="W76">
        <v>48720</v>
      </c>
      <c r="X76">
        <v>48720</v>
      </c>
      <c r="Y76">
        <v>77333.333333333328</v>
      </c>
      <c r="Z76">
        <v>174773.33333333331</v>
      </c>
      <c r="AA76">
        <v>16239.999999999998</v>
      </c>
      <c r="AB76">
        <v>58000</v>
      </c>
      <c r="AC76">
        <v>0</v>
      </c>
      <c r="AD76">
        <v>0</v>
      </c>
      <c r="AE76">
        <v>11600</v>
      </c>
      <c r="AF76">
        <v>580</v>
      </c>
      <c r="AG76">
        <v>77333.333333333328</v>
      </c>
      <c r="AH76">
        <v>0</v>
      </c>
      <c r="AI76">
        <v>750133.33333333337</v>
      </c>
      <c r="AJ76">
        <v>18003200</v>
      </c>
      <c r="AK76">
        <v>0</v>
      </c>
      <c r="AL76">
        <v>20000</v>
      </c>
      <c r="AM76">
        <v>15</v>
      </c>
    </row>
    <row r="77" spans="1:39" x14ac:dyDescent="0.35">
      <c r="A77" s="8" t="s">
        <v>4751</v>
      </c>
      <c r="B77" s="8" t="s">
        <v>83</v>
      </c>
      <c r="C77" s="1">
        <v>30170</v>
      </c>
      <c r="D77" s="8" t="s">
        <v>1157</v>
      </c>
      <c r="E77" s="8" t="s">
        <v>1158</v>
      </c>
      <c r="F77" s="8" t="s">
        <v>3751</v>
      </c>
      <c r="G77" s="8" t="s">
        <v>2769</v>
      </c>
      <c r="H77" s="1">
        <v>39561.8512962963</v>
      </c>
      <c r="I77" s="8" t="s">
        <v>3672</v>
      </c>
      <c r="J77">
        <v>1160000</v>
      </c>
      <c r="K77">
        <v>15</v>
      </c>
      <c r="L77">
        <v>580000</v>
      </c>
      <c r="M77">
        <v>81200</v>
      </c>
      <c r="O77">
        <v>580000</v>
      </c>
      <c r="P77">
        <v>6960000</v>
      </c>
      <c r="S77">
        <v>50000</v>
      </c>
      <c r="T77">
        <v>250000</v>
      </c>
      <c r="U77">
        <v>5000</v>
      </c>
      <c r="V77">
        <v>97440</v>
      </c>
      <c r="W77">
        <v>48720</v>
      </c>
      <c r="X77">
        <v>48720</v>
      </c>
      <c r="Y77">
        <v>77333.333333333328</v>
      </c>
      <c r="Z77">
        <v>174773.33333333331</v>
      </c>
      <c r="AA77">
        <v>16239.999999999998</v>
      </c>
      <c r="AB77">
        <v>58000</v>
      </c>
      <c r="AC77">
        <v>0</v>
      </c>
      <c r="AD77">
        <v>0</v>
      </c>
      <c r="AE77">
        <v>11600</v>
      </c>
      <c r="AF77">
        <v>580</v>
      </c>
      <c r="AG77">
        <v>77333.333333333328</v>
      </c>
      <c r="AH77">
        <v>0</v>
      </c>
      <c r="AI77">
        <v>750133.33333333337</v>
      </c>
      <c r="AJ77">
        <v>18003200</v>
      </c>
      <c r="AK77">
        <v>0</v>
      </c>
      <c r="AL77">
        <v>20000</v>
      </c>
      <c r="AM77">
        <v>15</v>
      </c>
    </row>
    <row r="78" spans="1:39" x14ac:dyDescent="0.35">
      <c r="A78" s="8" t="s">
        <v>4752</v>
      </c>
      <c r="B78" s="8" t="s">
        <v>84</v>
      </c>
      <c r="C78" s="1">
        <v>31024</v>
      </c>
      <c r="D78" s="8" t="s">
        <v>1159</v>
      </c>
      <c r="E78" s="8" t="s">
        <v>1160</v>
      </c>
      <c r="F78" s="8" t="s">
        <v>3752</v>
      </c>
      <c r="G78" s="8" t="s">
        <v>2770</v>
      </c>
      <c r="H78" s="1">
        <v>43588.045694444445</v>
      </c>
      <c r="I78" s="8" t="s">
        <v>3673</v>
      </c>
      <c r="J78">
        <v>1160000</v>
      </c>
      <c r="K78">
        <v>15</v>
      </c>
      <c r="L78">
        <v>580000</v>
      </c>
      <c r="M78">
        <v>81200</v>
      </c>
      <c r="O78">
        <v>580000</v>
      </c>
      <c r="P78">
        <v>6960000</v>
      </c>
      <c r="S78">
        <v>50000</v>
      </c>
      <c r="T78">
        <v>250000</v>
      </c>
      <c r="U78">
        <v>5000</v>
      </c>
      <c r="V78">
        <v>97440</v>
      </c>
      <c r="W78">
        <v>48720</v>
      </c>
      <c r="X78">
        <v>48720</v>
      </c>
      <c r="Y78">
        <v>77333.333333333328</v>
      </c>
      <c r="Z78">
        <v>174773.33333333331</v>
      </c>
      <c r="AA78">
        <v>16239.999999999998</v>
      </c>
      <c r="AB78">
        <v>58000</v>
      </c>
      <c r="AC78">
        <v>0</v>
      </c>
      <c r="AD78">
        <v>0</v>
      </c>
      <c r="AE78">
        <v>11600</v>
      </c>
      <c r="AF78">
        <v>580</v>
      </c>
      <c r="AG78">
        <v>77333.333333333328</v>
      </c>
      <c r="AH78">
        <v>0</v>
      </c>
      <c r="AI78">
        <v>750133.33333333337</v>
      </c>
      <c r="AJ78">
        <v>18003200</v>
      </c>
      <c r="AK78">
        <v>0</v>
      </c>
      <c r="AL78">
        <v>20000</v>
      </c>
      <c r="AM78">
        <v>15</v>
      </c>
    </row>
    <row r="79" spans="1:39" x14ac:dyDescent="0.35">
      <c r="A79" s="8" t="s">
        <v>4753</v>
      </c>
      <c r="B79" s="8" t="s">
        <v>85</v>
      </c>
      <c r="C79" s="1">
        <v>32694</v>
      </c>
      <c r="D79" s="8" t="s">
        <v>1161</v>
      </c>
      <c r="E79" s="8" t="s">
        <v>1162</v>
      </c>
      <c r="F79" s="8" t="s">
        <v>3753</v>
      </c>
      <c r="G79" s="8" t="s">
        <v>2771</v>
      </c>
      <c r="H79" s="1">
        <v>40549.198252314818</v>
      </c>
      <c r="I79" s="8" t="s">
        <v>3675</v>
      </c>
      <c r="J79">
        <v>1160000</v>
      </c>
      <c r="K79">
        <v>15</v>
      </c>
      <c r="L79">
        <v>580000</v>
      </c>
      <c r="M79">
        <v>81200</v>
      </c>
      <c r="O79">
        <v>580000</v>
      </c>
      <c r="P79">
        <v>6960000</v>
      </c>
      <c r="S79">
        <v>50000</v>
      </c>
      <c r="T79">
        <v>250000</v>
      </c>
      <c r="U79">
        <v>5000</v>
      </c>
      <c r="V79">
        <v>97440</v>
      </c>
      <c r="W79">
        <v>48720</v>
      </c>
      <c r="X79">
        <v>48720</v>
      </c>
      <c r="Y79">
        <v>77333.333333333328</v>
      </c>
      <c r="Z79">
        <v>174773.33333333331</v>
      </c>
      <c r="AA79">
        <v>16239.999999999998</v>
      </c>
      <c r="AB79">
        <v>58000</v>
      </c>
      <c r="AC79">
        <v>0</v>
      </c>
      <c r="AD79">
        <v>0</v>
      </c>
      <c r="AE79">
        <v>11600</v>
      </c>
      <c r="AF79">
        <v>580</v>
      </c>
      <c r="AG79">
        <v>77333.333333333328</v>
      </c>
      <c r="AH79">
        <v>0</v>
      </c>
      <c r="AI79">
        <v>750133.33333333337</v>
      </c>
      <c r="AJ79">
        <v>18003200</v>
      </c>
      <c r="AK79">
        <v>0</v>
      </c>
      <c r="AL79">
        <v>20000</v>
      </c>
      <c r="AM79">
        <v>15</v>
      </c>
    </row>
    <row r="80" spans="1:39" x14ac:dyDescent="0.35">
      <c r="A80" s="8" t="s">
        <v>4754</v>
      </c>
      <c r="B80" s="8" t="s">
        <v>86</v>
      </c>
      <c r="C80" s="1">
        <v>27063</v>
      </c>
      <c r="D80" s="8" t="s">
        <v>1163</v>
      </c>
      <c r="E80" s="8" t="s">
        <v>1164</v>
      </c>
      <c r="F80" s="8" t="s">
        <v>3754</v>
      </c>
      <c r="G80" s="8" t="s">
        <v>2772</v>
      </c>
      <c r="H80" s="1">
        <v>44185.448807870373</v>
      </c>
      <c r="I80" s="8" t="s">
        <v>3672</v>
      </c>
      <c r="J80">
        <v>1160000</v>
      </c>
      <c r="K80">
        <v>15</v>
      </c>
      <c r="L80">
        <v>580000</v>
      </c>
      <c r="M80">
        <v>81200</v>
      </c>
      <c r="O80">
        <v>580000</v>
      </c>
      <c r="P80">
        <v>6960000</v>
      </c>
      <c r="S80">
        <v>50000</v>
      </c>
      <c r="T80">
        <v>250000</v>
      </c>
      <c r="U80">
        <v>5000</v>
      </c>
      <c r="V80">
        <v>97440</v>
      </c>
      <c r="W80">
        <v>48720</v>
      </c>
      <c r="X80">
        <v>48720</v>
      </c>
      <c r="Y80">
        <v>77333.333333333328</v>
      </c>
      <c r="Z80">
        <v>174773.33333333331</v>
      </c>
      <c r="AA80">
        <v>16239.999999999998</v>
      </c>
      <c r="AB80">
        <v>58000</v>
      </c>
      <c r="AC80">
        <v>0</v>
      </c>
      <c r="AD80">
        <v>0</v>
      </c>
      <c r="AE80">
        <v>11600</v>
      </c>
      <c r="AF80">
        <v>580</v>
      </c>
      <c r="AG80">
        <v>77333.333333333328</v>
      </c>
      <c r="AH80">
        <v>0</v>
      </c>
      <c r="AI80">
        <v>750133.33333333337</v>
      </c>
      <c r="AJ80">
        <v>18003200</v>
      </c>
      <c r="AK80">
        <v>0</v>
      </c>
      <c r="AL80">
        <v>20000</v>
      </c>
      <c r="AM80">
        <v>15</v>
      </c>
    </row>
    <row r="81" spans="1:39" x14ac:dyDescent="0.35">
      <c r="A81" s="8" t="s">
        <v>4755</v>
      </c>
      <c r="B81" s="8" t="s">
        <v>87</v>
      </c>
      <c r="C81" s="1">
        <v>34433</v>
      </c>
      <c r="D81" s="8" t="s">
        <v>1165</v>
      </c>
      <c r="E81" s="8" t="s">
        <v>1166</v>
      </c>
      <c r="F81" s="8" t="s">
        <v>3755</v>
      </c>
      <c r="G81" s="8" t="s">
        <v>2773</v>
      </c>
      <c r="H81" s="1">
        <v>39817.509027777778</v>
      </c>
      <c r="I81" s="8" t="s">
        <v>3671</v>
      </c>
      <c r="J81">
        <v>1160000</v>
      </c>
      <c r="K81">
        <v>15</v>
      </c>
      <c r="L81">
        <v>580000</v>
      </c>
      <c r="M81">
        <v>81200</v>
      </c>
      <c r="O81">
        <v>580000</v>
      </c>
      <c r="P81">
        <v>6960000</v>
      </c>
      <c r="S81">
        <v>50000</v>
      </c>
      <c r="T81">
        <v>250000</v>
      </c>
      <c r="U81">
        <v>5000</v>
      </c>
      <c r="V81">
        <v>97440</v>
      </c>
      <c r="W81">
        <v>48720</v>
      </c>
      <c r="X81">
        <v>48720</v>
      </c>
      <c r="Y81">
        <v>77333.333333333328</v>
      </c>
      <c r="Z81">
        <v>174773.33333333331</v>
      </c>
      <c r="AA81">
        <v>16239.999999999998</v>
      </c>
      <c r="AB81">
        <v>58000</v>
      </c>
      <c r="AC81">
        <v>0</v>
      </c>
      <c r="AD81">
        <v>0</v>
      </c>
      <c r="AE81">
        <v>11600</v>
      </c>
      <c r="AF81">
        <v>580</v>
      </c>
      <c r="AG81">
        <v>77333.333333333328</v>
      </c>
      <c r="AH81">
        <v>0</v>
      </c>
      <c r="AI81">
        <v>750133.33333333337</v>
      </c>
      <c r="AJ81">
        <v>18003200</v>
      </c>
      <c r="AK81">
        <v>0</v>
      </c>
      <c r="AL81">
        <v>20000</v>
      </c>
      <c r="AM81">
        <v>15</v>
      </c>
    </row>
    <row r="82" spans="1:39" x14ac:dyDescent="0.35">
      <c r="A82" s="8" t="s">
        <v>4756</v>
      </c>
      <c r="B82" s="8" t="s">
        <v>88</v>
      </c>
      <c r="C82" s="1">
        <v>35890</v>
      </c>
      <c r="D82" s="8" t="s">
        <v>1167</v>
      </c>
      <c r="E82" s="8" t="s">
        <v>1168</v>
      </c>
      <c r="F82" s="8" t="s">
        <v>3756</v>
      </c>
      <c r="G82" s="8" t="s">
        <v>2774</v>
      </c>
      <c r="H82" s="1">
        <v>41643.007754629631</v>
      </c>
      <c r="I82" s="8" t="s">
        <v>3672</v>
      </c>
      <c r="J82">
        <v>1160000</v>
      </c>
      <c r="K82">
        <v>15</v>
      </c>
      <c r="L82">
        <v>580000</v>
      </c>
      <c r="M82">
        <v>81200</v>
      </c>
      <c r="O82">
        <v>580000</v>
      </c>
      <c r="P82">
        <v>6960000</v>
      </c>
      <c r="S82">
        <v>50000</v>
      </c>
      <c r="T82">
        <v>250000</v>
      </c>
      <c r="U82">
        <v>5000</v>
      </c>
      <c r="V82">
        <v>97440</v>
      </c>
      <c r="W82">
        <v>48720</v>
      </c>
      <c r="X82">
        <v>48720</v>
      </c>
      <c r="Y82">
        <v>77333.333333333328</v>
      </c>
      <c r="Z82">
        <v>174773.33333333331</v>
      </c>
      <c r="AA82">
        <v>16239.999999999998</v>
      </c>
      <c r="AB82">
        <v>58000</v>
      </c>
      <c r="AC82">
        <v>0</v>
      </c>
      <c r="AD82">
        <v>0</v>
      </c>
      <c r="AE82">
        <v>11600</v>
      </c>
      <c r="AF82">
        <v>580</v>
      </c>
      <c r="AG82">
        <v>77333.333333333328</v>
      </c>
      <c r="AH82">
        <v>0</v>
      </c>
      <c r="AI82">
        <v>750133.33333333337</v>
      </c>
      <c r="AJ82">
        <v>18003200</v>
      </c>
      <c r="AK82">
        <v>0</v>
      </c>
      <c r="AL82">
        <v>20000</v>
      </c>
      <c r="AM82">
        <v>15</v>
      </c>
    </row>
    <row r="83" spans="1:39" x14ac:dyDescent="0.35">
      <c r="A83" s="8" t="s">
        <v>4757</v>
      </c>
      <c r="B83" s="8" t="s">
        <v>89</v>
      </c>
      <c r="C83" s="1">
        <v>31273</v>
      </c>
      <c r="D83" s="8" t="s">
        <v>1169</v>
      </c>
      <c r="E83" s="8" t="s">
        <v>1170</v>
      </c>
      <c r="F83" s="8" t="s">
        <v>3757</v>
      </c>
      <c r="G83" s="8" t="s">
        <v>2775</v>
      </c>
      <c r="H83" s="1">
        <v>41403.350439814814</v>
      </c>
      <c r="I83" s="8" t="s">
        <v>3671</v>
      </c>
      <c r="J83">
        <v>1160000</v>
      </c>
      <c r="K83">
        <v>15</v>
      </c>
      <c r="L83">
        <v>580000</v>
      </c>
      <c r="M83">
        <v>81200</v>
      </c>
      <c r="O83">
        <v>580000</v>
      </c>
      <c r="P83">
        <v>6960000</v>
      </c>
      <c r="S83">
        <v>50000</v>
      </c>
      <c r="T83">
        <v>250000</v>
      </c>
      <c r="U83">
        <v>5000</v>
      </c>
      <c r="V83">
        <v>97440</v>
      </c>
      <c r="W83">
        <v>48720</v>
      </c>
      <c r="X83">
        <v>48720</v>
      </c>
      <c r="Y83">
        <v>77333.333333333328</v>
      </c>
      <c r="Z83">
        <v>174773.33333333331</v>
      </c>
      <c r="AA83">
        <v>16239.999999999998</v>
      </c>
      <c r="AB83">
        <v>58000</v>
      </c>
      <c r="AC83">
        <v>0</v>
      </c>
      <c r="AD83">
        <v>0</v>
      </c>
      <c r="AE83">
        <v>11600</v>
      </c>
      <c r="AF83">
        <v>580</v>
      </c>
      <c r="AG83">
        <v>77333.333333333328</v>
      </c>
      <c r="AH83">
        <v>0</v>
      </c>
      <c r="AI83">
        <v>750133.33333333337</v>
      </c>
      <c r="AJ83">
        <v>18003200</v>
      </c>
      <c r="AK83">
        <v>0</v>
      </c>
      <c r="AL83">
        <v>20000</v>
      </c>
      <c r="AM83">
        <v>15</v>
      </c>
    </row>
    <row r="84" spans="1:39" x14ac:dyDescent="0.35">
      <c r="A84" s="8" t="s">
        <v>4758</v>
      </c>
      <c r="B84" s="8" t="s">
        <v>90</v>
      </c>
      <c r="C84" s="1">
        <v>33040</v>
      </c>
      <c r="D84" s="8" t="s">
        <v>1171</v>
      </c>
      <c r="E84" s="8" t="s">
        <v>1172</v>
      </c>
      <c r="F84" s="8" t="s">
        <v>3758</v>
      </c>
      <c r="G84" s="8" t="s">
        <v>2776</v>
      </c>
      <c r="H84" s="1">
        <v>40251.064270833333</v>
      </c>
      <c r="I84" s="8" t="s">
        <v>3673</v>
      </c>
      <c r="J84">
        <v>1160000</v>
      </c>
      <c r="K84">
        <v>15</v>
      </c>
      <c r="L84">
        <v>580000</v>
      </c>
      <c r="M84">
        <v>81200</v>
      </c>
      <c r="O84">
        <v>580000</v>
      </c>
      <c r="P84">
        <v>6960000</v>
      </c>
      <c r="S84">
        <v>50000</v>
      </c>
      <c r="T84">
        <v>250000</v>
      </c>
      <c r="U84">
        <v>5000</v>
      </c>
      <c r="V84">
        <v>97440</v>
      </c>
      <c r="W84">
        <v>48720</v>
      </c>
      <c r="X84">
        <v>48720</v>
      </c>
      <c r="Y84">
        <v>77333.333333333328</v>
      </c>
      <c r="Z84">
        <v>174773.33333333331</v>
      </c>
      <c r="AA84">
        <v>16239.999999999998</v>
      </c>
      <c r="AB84">
        <v>58000</v>
      </c>
      <c r="AC84">
        <v>0</v>
      </c>
      <c r="AD84">
        <v>0</v>
      </c>
      <c r="AE84">
        <v>11600</v>
      </c>
      <c r="AF84">
        <v>580</v>
      </c>
      <c r="AG84">
        <v>77333.333333333328</v>
      </c>
      <c r="AH84">
        <v>0</v>
      </c>
      <c r="AI84">
        <v>750133.33333333337</v>
      </c>
      <c r="AJ84">
        <v>18003200</v>
      </c>
      <c r="AK84">
        <v>0</v>
      </c>
      <c r="AL84">
        <v>20000</v>
      </c>
      <c r="AM84">
        <v>15</v>
      </c>
    </row>
    <row r="85" spans="1:39" x14ac:dyDescent="0.35">
      <c r="A85" s="8" t="s">
        <v>4759</v>
      </c>
      <c r="B85" s="8" t="s">
        <v>91</v>
      </c>
      <c r="C85" s="1">
        <v>34050</v>
      </c>
      <c r="D85" s="8" t="s">
        <v>1173</v>
      </c>
      <c r="E85" s="8" t="s">
        <v>1174</v>
      </c>
      <c r="F85" s="8" t="s">
        <v>3759</v>
      </c>
      <c r="G85" s="8" t="s">
        <v>2777</v>
      </c>
      <c r="H85" s="1">
        <v>40933.466793981483</v>
      </c>
      <c r="I85" s="8" t="s">
        <v>3671</v>
      </c>
      <c r="J85">
        <v>1160000</v>
      </c>
      <c r="K85">
        <v>15</v>
      </c>
      <c r="L85">
        <v>580000</v>
      </c>
      <c r="M85">
        <v>81200</v>
      </c>
      <c r="O85">
        <v>580000</v>
      </c>
      <c r="P85">
        <v>6960000</v>
      </c>
      <c r="S85">
        <v>50000</v>
      </c>
      <c r="T85">
        <v>250000</v>
      </c>
      <c r="U85">
        <v>5000</v>
      </c>
      <c r="V85">
        <v>97440</v>
      </c>
      <c r="W85">
        <v>48720</v>
      </c>
      <c r="X85">
        <v>48720</v>
      </c>
      <c r="Y85">
        <v>77333.333333333328</v>
      </c>
      <c r="Z85">
        <v>174773.33333333331</v>
      </c>
      <c r="AA85">
        <v>16239.999999999998</v>
      </c>
      <c r="AB85">
        <v>58000</v>
      </c>
      <c r="AC85">
        <v>0</v>
      </c>
      <c r="AD85">
        <v>0</v>
      </c>
      <c r="AE85">
        <v>11600</v>
      </c>
      <c r="AF85">
        <v>580</v>
      </c>
      <c r="AG85">
        <v>77333.333333333328</v>
      </c>
      <c r="AH85">
        <v>0</v>
      </c>
      <c r="AI85">
        <v>750133.33333333337</v>
      </c>
      <c r="AJ85">
        <v>18003200</v>
      </c>
      <c r="AK85">
        <v>0</v>
      </c>
      <c r="AL85">
        <v>20000</v>
      </c>
      <c r="AM85">
        <v>15</v>
      </c>
    </row>
    <row r="86" spans="1:39" x14ac:dyDescent="0.35">
      <c r="A86" s="8" t="s">
        <v>4760</v>
      </c>
      <c r="B86" s="8" t="s">
        <v>92</v>
      </c>
      <c r="C86" s="1">
        <v>35432</v>
      </c>
      <c r="D86" s="8" t="s">
        <v>1175</v>
      </c>
      <c r="E86" s="8" t="s">
        <v>1176</v>
      </c>
      <c r="F86" s="8" t="s">
        <v>3760</v>
      </c>
      <c r="G86" s="8" t="s">
        <v>2778</v>
      </c>
      <c r="H86" s="1">
        <v>42938.151666666665</v>
      </c>
      <c r="I86" s="8" t="s">
        <v>3674</v>
      </c>
      <c r="J86">
        <v>1160000</v>
      </c>
      <c r="K86">
        <v>15</v>
      </c>
      <c r="L86">
        <v>580000</v>
      </c>
      <c r="M86">
        <v>81200</v>
      </c>
      <c r="O86">
        <v>580000</v>
      </c>
      <c r="P86">
        <v>6960000</v>
      </c>
      <c r="S86">
        <v>50000</v>
      </c>
      <c r="T86">
        <v>250000</v>
      </c>
      <c r="U86">
        <v>5000</v>
      </c>
      <c r="V86">
        <v>97440</v>
      </c>
      <c r="W86">
        <v>48720</v>
      </c>
      <c r="X86">
        <v>48720</v>
      </c>
      <c r="Y86">
        <v>77333.333333333328</v>
      </c>
      <c r="Z86">
        <v>174773.33333333331</v>
      </c>
      <c r="AA86">
        <v>16239.999999999998</v>
      </c>
      <c r="AB86">
        <v>58000</v>
      </c>
      <c r="AC86">
        <v>0</v>
      </c>
      <c r="AD86">
        <v>0</v>
      </c>
      <c r="AE86">
        <v>11600</v>
      </c>
      <c r="AF86">
        <v>580</v>
      </c>
      <c r="AG86">
        <v>77333.333333333328</v>
      </c>
      <c r="AH86">
        <v>0</v>
      </c>
      <c r="AI86">
        <v>750133.33333333337</v>
      </c>
      <c r="AJ86">
        <v>18003200</v>
      </c>
      <c r="AK86">
        <v>0</v>
      </c>
      <c r="AL86">
        <v>20000</v>
      </c>
      <c r="AM86">
        <v>15</v>
      </c>
    </row>
    <row r="87" spans="1:39" x14ac:dyDescent="0.35">
      <c r="A87" s="8" t="s">
        <v>4761</v>
      </c>
      <c r="B87" s="8" t="s">
        <v>93</v>
      </c>
      <c r="C87" s="1">
        <v>25991</v>
      </c>
      <c r="D87" s="8" t="s">
        <v>1177</v>
      </c>
      <c r="E87" s="8" t="s">
        <v>1178</v>
      </c>
      <c r="F87" s="8" t="s">
        <v>3761</v>
      </c>
      <c r="G87" s="8" t="s">
        <v>2779</v>
      </c>
      <c r="H87" s="1">
        <v>41851.90388888889</v>
      </c>
      <c r="I87" s="8" t="s">
        <v>3671</v>
      </c>
      <c r="J87">
        <v>1160000</v>
      </c>
      <c r="K87">
        <v>15</v>
      </c>
      <c r="L87">
        <v>580000</v>
      </c>
      <c r="M87">
        <v>81200</v>
      </c>
      <c r="O87">
        <v>580000</v>
      </c>
      <c r="P87">
        <v>6960000</v>
      </c>
      <c r="S87">
        <v>50000</v>
      </c>
      <c r="T87">
        <v>250000</v>
      </c>
      <c r="U87">
        <v>5000</v>
      </c>
      <c r="V87">
        <v>97440</v>
      </c>
      <c r="W87">
        <v>48720</v>
      </c>
      <c r="X87">
        <v>48720</v>
      </c>
      <c r="Y87">
        <v>77333.333333333328</v>
      </c>
      <c r="Z87">
        <v>174773.33333333331</v>
      </c>
      <c r="AA87">
        <v>16239.999999999998</v>
      </c>
      <c r="AB87">
        <v>58000</v>
      </c>
      <c r="AC87">
        <v>0</v>
      </c>
      <c r="AD87">
        <v>0</v>
      </c>
      <c r="AE87">
        <v>11600</v>
      </c>
      <c r="AF87">
        <v>580</v>
      </c>
      <c r="AG87">
        <v>77333.333333333328</v>
      </c>
      <c r="AH87">
        <v>0</v>
      </c>
      <c r="AI87">
        <v>750133.33333333337</v>
      </c>
      <c r="AJ87">
        <v>18003200</v>
      </c>
      <c r="AK87">
        <v>0</v>
      </c>
      <c r="AL87">
        <v>20000</v>
      </c>
      <c r="AM87">
        <v>15</v>
      </c>
    </row>
    <row r="88" spans="1:39" x14ac:dyDescent="0.35">
      <c r="A88" s="8" t="s">
        <v>4762</v>
      </c>
      <c r="B88" s="8" t="s">
        <v>94</v>
      </c>
      <c r="C88" s="1">
        <v>31588</v>
      </c>
      <c r="D88" s="8" t="s">
        <v>1179</v>
      </c>
      <c r="E88" s="8" t="s">
        <v>1180</v>
      </c>
      <c r="F88" s="8" t="s">
        <v>3762</v>
      </c>
      <c r="G88" s="8" t="s">
        <v>2780</v>
      </c>
      <c r="H88" s="1">
        <v>42630.124942129631</v>
      </c>
      <c r="I88" s="8" t="s">
        <v>3671</v>
      </c>
      <c r="J88">
        <v>1160000</v>
      </c>
      <c r="K88">
        <v>15</v>
      </c>
      <c r="L88">
        <v>580000</v>
      </c>
      <c r="M88">
        <v>81200</v>
      </c>
      <c r="O88">
        <v>580000</v>
      </c>
      <c r="P88">
        <v>6960000</v>
      </c>
      <c r="S88">
        <v>50000</v>
      </c>
      <c r="T88">
        <v>250000</v>
      </c>
      <c r="U88">
        <v>5000</v>
      </c>
      <c r="V88">
        <v>97440</v>
      </c>
      <c r="W88">
        <v>48720</v>
      </c>
      <c r="X88">
        <v>48720</v>
      </c>
      <c r="Y88">
        <v>77333.333333333328</v>
      </c>
      <c r="Z88">
        <v>174773.33333333331</v>
      </c>
      <c r="AA88">
        <v>16239.999999999998</v>
      </c>
      <c r="AB88">
        <v>58000</v>
      </c>
      <c r="AC88">
        <v>0</v>
      </c>
      <c r="AD88">
        <v>0</v>
      </c>
      <c r="AE88">
        <v>11600</v>
      </c>
      <c r="AF88">
        <v>580</v>
      </c>
      <c r="AG88">
        <v>77333.333333333328</v>
      </c>
      <c r="AH88">
        <v>0</v>
      </c>
      <c r="AI88">
        <v>750133.33333333337</v>
      </c>
      <c r="AJ88">
        <v>18003200</v>
      </c>
      <c r="AK88">
        <v>0</v>
      </c>
      <c r="AL88">
        <v>20000</v>
      </c>
      <c r="AM88">
        <v>15</v>
      </c>
    </row>
    <row r="89" spans="1:39" x14ac:dyDescent="0.35">
      <c r="A89" s="8" t="s">
        <v>4763</v>
      </c>
      <c r="B89" s="8" t="s">
        <v>95</v>
      </c>
      <c r="C89" s="1">
        <v>27148</v>
      </c>
      <c r="D89" s="8" t="s">
        <v>1181</v>
      </c>
      <c r="E89" s="8" t="s">
        <v>1182</v>
      </c>
      <c r="F89" s="8" t="s">
        <v>3763</v>
      </c>
      <c r="G89" s="8" t="s">
        <v>2781</v>
      </c>
      <c r="H89" s="1">
        <v>40308.601817129631</v>
      </c>
      <c r="I89" s="8" t="s">
        <v>3673</v>
      </c>
      <c r="J89">
        <v>1160000</v>
      </c>
      <c r="K89">
        <v>15</v>
      </c>
      <c r="L89">
        <v>580000</v>
      </c>
      <c r="M89">
        <v>81200</v>
      </c>
      <c r="O89">
        <v>580000</v>
      </c>
      <c r="P89">
        <v>6960000</v>
      </c>
      <c r="S89">
        <v>50000</v>
      </c>
      <c r="T89">
        <v>250000</v>
      </c>
      <c r="U89">
        <v>5000</v>
      </c>
      <c r="V89">
        <v>97440</v>
      </c>
      <c r="W89">
        <v>48720</v>
      </c>
      <c r="X89">
        <v>48720</v>
      </c>
      <c r="Y89">
        <v>77333.333333333328</v>
      </c>
      <c r="Z89">
        <v>174773.33333333331</v>
      </c>
      <c r="AA89">
        <v>16239.999999999998</v>
      </c>
      <c r="AB89">
        <v>58000</v>
      </c>
      <c r="AC89">
        <v>0</v>
      </c>
      <c r="AD89">
        <v>0</v>
      </c>
      <c r="AE89">
        <v>11600</v>
      </c>
      <c r="AF89">
        <v>580</v>
      </c>
      <c r="AG89">
        <v>77333.333333333328</v>
      </c>
      <c r="AH89">
        <v>0</v>
      </c>
      <c r="AI89">
        <v>750133.33333333337</v>
      </c>
      <c r="AJ89">
        <v>18003200</v>
      </c>
      <c r="AK89">
        <v>0</v>
      </c>
      <c r="AL89">
        <v>20000</v>
      </c>
      <c r="AM89">
        <v>15</v>
      </c>
    </row>
    <row r="90" spans="1:39" x14ac:dyDescent="0.35">
      <c r="A90" s="8" t="s">
        <v>4764</v>
      </c>
      <c r="B90" s="8" t="s">
        <v>96</v>
      </c>
      <c r="C90" s="1">
        <v>33060</v>
      </c>
      <c r="D90" s="8" t="s">
        <v>1183</v>
      </c>
      <c r="E90" s="8" t="s">
        <v>1184</v>
      </c>
      <c r="F90" s="8" t="s">
        <v>3764</v>
      </c>
      <c r="G90" s="8" t="s">
        <v>2782</v>
      </c>
      <c r="H90" s="1">
        <v>42624.166006944448</v>
      </c>
      <c r="I90" s="8" t="s">
        <v>3675</v>
      </c>
      <c r="J90">
        <v>1160000</v>
      </c>
      <c r="K90">
        <v>15</v>
      </c>
      <c r="L90">
        <v>580000</v>
      </c>
      <c r="M90">
        <v>81200</v>
      </c>
      <c r="O90">
        <v>580000</v>
      </c>
      <c r="P90">
        <v>6960000</v>
      </c>
      <c r="S90">
        <v>50000</v>
      </c>
      <c r="T90">
        <v>250000</v>
      </c>
      <c r="U90">
        <v>5000</v>
      </c>
      <c r="V90">
        <v>97440</v>
      </c>
      <c r="W90">
        <v>48720</v>
      </c>
      <c r="X90">
        <v>48720</v>
      </c>
      <c r="Y90">
        <v>77333.333333333328</v>
      </c>
      <c r="Z90">
        <v>174773.33333333331</v>
      </c>
      <c r="AA90">
        <v>16239.999999999998</v>
      </c>
      <c r="AB90">
        <v>58000</v>
      </c>
      <c r="AC90">
        <v>0</v>
      </c>
      <c r="AD90">
        <v>0</v>
      </c>
      <c r="AE90">
        <v>11600</v>
      </c>
      <c r="AF90">
        <v>580</v>
      </c>
      <c r="AG90">
        <v>77333.333333333328</v>
      </c>
      <c r="AH90">
        <v>0</v>
      </c>
      <c r="AI90">
        <v>750133.33333333337</v>
      </c>
      <c r="AJ90">
        <v>18003200</v>
      </c>
      <c r="AK90">
        <v>0</v>
      </c>
      <c r="AL90">
        <v>20000</v>
      </c>
      <c r="AM90">
        <v>15</v>
      </c>
    </row>
    <row r="91" spans="1:39" x14ac:dyDescent="0.35">
      <c r="A91" s="8" t="s">
        <v>4765</v>
      </c>
      <c r="B91" s="8" t="s">
        <v>97</v>
      </c>
      <c r="C91" s="1">
        <v>30162</v>
      </c>
      <c r="D91" s="8" t="s">
        <v>1185</v>
      </c>
      <c r="E91" s="8" t="s">
        <v>1186</v>
      </c>
      <c r="F91" s="8" t="s">
        <v>3765</v>
      </c>
      <c r="G91" s="8" t="s">
        <v>2783</v>
      </c>
      <c r="H91" s="1">
        <v>40490.906631944446</v>
      </c>
      <c r="I91" s="8" t="s">
        <v>3671</v>
      </c>
      <c r="J91">
        <v>1160000</v>
      </c>
      <c r="K91">
        <v>15</v>
      </c>
      <c r="L91">
        <v>580000</v>
      </c>
      <c r="M91">
        <v>81200</v>
      </c>
      <c r="O91">
        <v>580000</v>
      </c>
      <c r="P91">
        <v>6960000</v>
      </c>
      <c r="S91">
        <v>50000</v>
      </c>
      <c r="T91">
        <v>250000</v>
      </c>
      <c r="U91">
        <v>5000</v>
      </c>
      <c r="V91">
        <v>97440</v>
      </c>
      <c r="W91">
        <v>48720</v>
      </c>
      <c r="X91">
        <v>48720</v>
      </c>
      <c r="Y91">
        <v>77333.333333333328</v>
      </c>
      <c r="Z91">
        <v>174773.33333333331</v>
      </c>
      <c r="AA91">
        <v>16239.999999999998</v>
      </c>
      <c r="AB91">
        <v>58000</v>
      </c>
      <c r="AC91">
        <v>0</v>
      </c>
      <c r="AD91">
        <v>0</v>
      </c>
      <c r="AE91">
        <v>11600</v>
      </c>
      <c r="AF91">
        <v>580</v>
      </c>
      <c r="AG91">
        <v>77333.333333333328</v>
      </c>
      <c r="AH91">
        <v>0</v>
      </c>
      <c r="AI91">
        <v>750133.33333333337</v>
      </c>
      <c r="AJ91">
        <v>18003200</v>
      </c>
      <c r="AK91">
        <v>0</v>
      </c>
      <c r="AL91">
        <v>20000</v>
      </c>
      <c r="AM91">
        <v>15</v>
      </c>
    </row>
    <row r="92" spans="1:39" x14ac:dyDescent="0.35">
      <c r="A92" s="8" t="s">
        <v>4766</v>
      </c>
      <c r="B92" s="8" t="s">
        <v>98</v>
      </c>
      <c r="C92" s="1">
        <v>34715</v>
      </c>
      <c r="D92" s="8" t="s">
        <v>1187</v>
      </c>
      <c r="E92" s="8" t="s">
        <v>1188</v>
      </c>
      <c r="F92" s="8" t="s">
        <v>3766</v>
      </c>
      <c r="G92" s="8" t="s">
        <v>2784</v>
      </c>
      <c r="H92" s="1">
        <v>42343.866747685184</v>
      </c>
      <c r="I92" s="8" t="s">
        <v>3672</v>
      </c>
      <c r="J92">
        <v>1160000</v>
      </c>
      <c r="K92">
        <v>15</v>
      </c>
      <c r="L92">
        <v>580000</v>
      </c>
      <c r="M92">
        <v>81200</v>
      </c>
      <c r="O92">
        <v>580000</v>
      </c>
      <c r="P92">
        <v>6960000</v>
      </c>
      <c r="S92">
        <v>50000</v>
      </c>
      <c r="T92">
        <v>250000</v>
      </c>
      <c r="U92">
        <v>5000</v>
      </c>
      <c r="V92">
        <v>97440</v>
      </c>
      <c r="W92">
        <v>48720</v>
      </c>
      <c r="X92">
        <v>48720</v>
      </c>
      <c r="Y92">
        <v>77333.333333333328</v>
      </c>
      <c r="Z92">
        <v>174773.33333333331</v>
      </c>
      <c r="AA92">
        <v>16239.999999999998</v>
      </c>
      <c r="AB92">
        <v>58000</v>
      </c>
      <c r="AC92">
        <v>0</v>
      </c>
      <c r="AD92">
        <v>0</v>
      </c>
      <c r="AE92">
        <v>11600</v>
      </c>
      <c r="AF92">
        <v>580</v>
      </c>
      <c r="AG92">
        <v>77333.333333333328</v>
      </c>
      <c r="AH92">
        <v>0</v>
      </c>
      <c r="AI92">
        <v>750133.33333333337</v>
      </c>
      <c r="AJ92">
        <v>18003200</v>
      </c>
      <c r="AK92">
        <v>0</v>
      </c>
      <c r="AL92">
        <v>20000</v>
      </c>
      <c r="AM92">
        <v>15</v>
      </c>
    </row>
    <row r="93" spans="1:39" x14ac:dyDescent="0.35">
      <c r="A93" s="8" t="s">
        <v>4767</v>
      </c>
      <c r="B93" s="8" t="s">
        <v>99</v>
      </c>
      <c r="C93" s="1">
        <v>34167</v>
      </c>
      <c r="D93" s="8" t="s">
        <v>1189</v>
      </c>
      <c r="E93" s="8" t="s">
        <v>1190</v>
      </c>
      <c r="F93" s="8" t="s">
        <v>3767</v>
      </c>
      <c r="G93" s="8" t="s">
        <v>2785</v>
      </c>
      <c r="H93" s="1">
        <v>38417.753819444442</v>
      </c>
      <c r="I93" s="8" t="s">
        <v>3674</v>
      </c>
      <c r="J93">
        <v>1160000</v>
      </c>
      <c r="K93">
        <v>15</v>
      </c>
      <c r="L93">
        <v>580000</v>
      </c>
      <c r="M93">
        <v>81200</v>
      </c>
      <c r="O93">
        <v>580000</v>
      </c>
      <c r="P93">
        <v>6960000</v>
      </c>
      <c r="S93">
        <v>50000</v>
      </c>
      <c r="T93">
        <v>250000</v>
      </c>
      <c r="U93">
        <v>5000</v>
      </c>
      <c r="V93">
        <v>97440</v>
      </c>
      <c r="W93">
        <v>48720</v>
      </c>
      <c r="X93">
        <v>48720</v>
      </c>
      <c r="Y93">
        <v>77333.333333333328</v>
      </c>
      <c r="Z93">
        <v>174773.33333333331</v>
      </c>
      <c r="AA93">
        <v>16239.999999999998</v>
      </c>
      <c r="AB93">
        <v>58000</v>
      </c>
      <c r="AC93">
        <v>0</v>
      </c>
      <c r="AD93">
        <v>0</v>
      </c>
      <c r="AE93">
        <v>11600</v>
      </c>
      <c r="AF93">
        <v>580</v>
      </c>
      <c r="AG93">
        <v>77333.333333333328</v>
      </c>
      <c r="AH93">
        <v>0</v>
      </c>
      <c r="AI93">
        <v>750133.33333333337</v>
      </c>
      <c r="AJ93">
        <v>18003200</v>
      </c>
      <c r="AK93">
        <v>0</v>
      </c>
      <c r="AL93">
        <v>20000</v>
      </c>
      <c r="AM93">
        <v>15</v>
      </c>
    </row>
    <row r="94" spans="1:39" x14ac:dyDescent="0.35">
      <c r="A94" s="8" t="s">
        <v>4768</v>
      </c>
      <c r="B94" s="8" t="s">
        <v>100</v>
      </c>
      <c r="C94" s="1">
        <v>25821</v>
      </c>
      <c r="D94" s="8" t="s">
        <v>1191</v>
      </c>
      <c r="E94" s="8" t="s">
        <v>1192</v>
      </c>
      <c r="F94" s="8" t="s">
        <v>3768</v>
      </c>
      <c r="G94" s="8" t="s">
        <v>2786</v>
      </c>
      <c r="H94" s="1">
        <v>39039.910115740742</v>
      </c>
      <c r="I94" s="8" t="s">
        <v>3671</v>
      </c>
      <c r="J94">
        <v>1160000</v>
      </c>
      <c r="K94">
        <v>15</v>
      </c>
      <c r="L94">
        <v>580000</v>
      </c>
      <c r="M94">
        <v>81200</v>
      </c>
      <c r="O94">
        <v>580000</v>
      </c>
      <c r="P94">
        <v>6960000</v>
      </c>
      <c r="S94">
        <v>50000</v>
      </c>
      <c r="T94">
        <v>250000</v>
      </c>
      <c r="U94">
        <v>5000</v>
      </c>
      <c r="V94">
        <v>97440</v>
      </c>
      <c r="W94">
        <v>48720</v>
      </c>
      <c r="X94">
        <v>48720</v>
      </c>
      <c r="Y94">
        <v>77333.333333333328</v>
      </c>
      <c r="Z94">
        <v>174773.33333333331</v>
      </c>
      <c r="AA94">
        <v>16239.999999999998</v>
      </c>
      <c r="AB94">
        <v>58000</v>
      </c>
      <c r="AC94">
        <v>0</v>
      </c>
      <c r="AD94">
        <v>0</v>
      </c>
      <c r="AE94">
        <v>11600</v>
      </c>
      <c r="AF94">
        <v>580</v>
      </c>
      <c r="AG94">
        <v>77333.333333333328</v>
      </c>
      <c r="AH94">
        <v>0</v>
      </c>
      <c r="AI94">
        <v>750133.33333333337</v>
      </c>
      <c r="AJ94">
        <v>18003200</v>
      </c>
      <c r="AK94">
        <v>0</v>
      </c>
      <c r="AL94">
        <v>20000</v>
      </c>
      <c r="AM94">
        <v>15</v>
      </c>
    </row>
    <row r="95" spans="1:39" x14ac:dyDescent="0.35">
      <c r="A95" s="8" t="s">
        <v>4769</v>
      </c>
      <c r="B95" s="8" t="s">
        <v>101</v>
      </c>
      <c r="C95" s="1">
        <v>34743</v>
      </c>
      <c r="D95" s="8" t="s">
        <v>1193</v>
      </c>
      <c r="E95" s="8" t="s">
        <v>1194</v>
      </c>
      <c r="F95" s="8" t="s">
        <v>3769</v>
      </c>
      <c r="G95" s="8" t="s">
        <v>2787</v>
      </c>
      <c r="H95" s="1">
        <v>42393.10087962963</v>
      </c>
      <c r="I95" s="8" t="s">
        <v>3675</v>
      </c>
      <c r="J95">
        <v>1160000</v>
      </c>
      <c r="K95">
        <v>15</v>
      </c>
      <c r="L95">
        <v>580000</v>
      </c>
      <c r="M95">
        <v>81200</v>
      </c>
      <c r="O95">
        <v>580000</v>
      </c>
      <c r="P95">
        <v>6960000</v>
      </c>
      <c r="S95">
        <v>50000</v>
      </c>
      <c r="T95">
        <v>250000</v>
      </c>
      <c r="U95">
        <v>5000</v>
      </c>
      <c r="V95">
        <v>97440</v>
      </c>
      <c r="W95">
        <v>48720</v>
      </c>
      <c r="X95">
        <v>48720</v>
      </c>
      <c r="Y95">
        <v>77333.333333333328</v>
      </c>
      <c r="Z95">
        <v>174773.33333333331</v>
      </c>
      <c r="AA95">
        <v>16239.999999999998</v>
      </c>
      <c r="AB95">
        <v>58000</v>
      </c>
      <c r="AC95">
        <v>0</v>
      </c>
      <c r="AD95">
        <v>0</v>
      </c>
      <c r="AE95">
        <v>11600</v>
      </c>
      <c r="AF95">
        <v>580</v>
      </c>
      <c r="AG95">
        <v>77333.333333333328</v>
      </c>
      <c r="AH95">
        <v>0</v>
      </c>
      <c r="AI95">
        <v>750133.33333333337</v>
      </c>
      <c r="AJ95">
        <v>18003200</v>
      </c>
      <c r="AK95">
        <v>0</v>
      </c>
      <c r="AL95">
        <v>20000</v>
      </c>
      <c r="AM95">
        <v>15</v>
      </c>
    </row>
    <row r="96" spans="1:39" x14ac:dyDescent="0.35">
      <c r="A96" s="8" t="s">
        <v>4770</v>
      </c>
      <c r="B96" s="8" t="s">
        <v>102</v>
      </c>
      <c r="C96" s="1">
        <v>35166</v>
      </c>
      <c r="D96" s="8" t="s">
        <v>1195</v>
      </c>
      <c r="E96" s="8" t="s">
        <v>1196</v>
      </c>
      <c r="F96" s="8" t="s">
        <v>3770</v>
      </c>
      <c r="G96" s="8" t="s">
        <v>2788</v>
      </c>
      <c r="H96" s="1">
        <v>38527.38480324074</v>
      </c>
      <c r="I96" s="8" t="s">
        <v>3674</v>
      </c>
      <c r="J96">
        <v>1160000</v>
      </c>
      <c r="K96">
        <v>15</v>
      </c>
      <c r="L96">
        <v>580000</v>
      </c>
      <c r="M96">
        <v>81200</v>
      </c>
      <c r="O96">
        <v>580000</v>
      </c>
      <c r="P96">
        <v>6960000</v>
      </c>
      <c r="S96">
        <v>50000</v>
      </c>
      <c r="T96">
        <v>250000</v>
      </c>
      <c r="U96">
        <v>5000</v>
      </c>
      <c r="V96">
        <v>97440</v>
      </c>
      <c r="W96">
        <v>48720</v>
      </c>
      <c r="X96">
        <v>48720</v>
      </c>
      <c r="Y96">
        <v>77333.333333333328</v>
      </c>
      <c r="Z96">
        <v>174773.33333333331</v>
      </c>
      <c r="AA96">
        <v>16239.999999999998</v>
      </c>
      <c r="AB96">
        <v>58000</v>
      </c>
      <c r="AC96">
        <v>0</v>
      </c>
      <c r="AD96">
        <v>0</v>
      </c>
      <c r="AE96">
        <v>11600</v>
      </c>
      <c r="AF96">
        <v>580</v>
      </c>
      <c r="AG96">
        <v>77333.333333333328</v>
      </c>
      <c r="AH96">
        <v>0</v>
      </c>
      <c r="AI96">
        <v>750133.33333333337</v>
      </c>
      <c r="AJ96">
        <v>18003200</v>
      </c>
      <c r="AK96">
        <v>0</v>
      </c>
      <c r="AL96">
        <v>20000</v>
      </c>
      <c r="AM96">
        <v>15</v>
      </c>
    </row>
    <row r="97" spans="1:39" x14ac:dyDescent="0.35">
      <c r="A97" s="8" t="s">
        <v>4771</v>
      </c>
      <c r="B97" s="8" t="s">
        <v>103</v>
      </c>
      <c r="C97" s="1">
        <v>34774</v>
      </c>
      <c r="D97" s="8" t="s">
        <v>1197</v>
      </c>
      <c r="E97" s="8" t="s">
        <v>1198</v>
      </c>
      <c r="F97" s="8" t="s">
        <v>3771</v>
      </c>
      <c r="G97" s="8" t="s">
        <v>2789</v>
      </c>
      <c r="H97" s="1">
        <v>40048.343599537038</v>
      </c>
      <c r="I97" s="8" t="s">
        <v>3673</v>
      </c>
      <c r="J97">
        <v>1160000</v>
      </c>
      <c r="K97">
        <v>15</v>
      </c>
      <c r="L97">
        <v>580000</v>
      </c>
      <c r="M97">
        <v>81200</v>
      </c>
      <c r="O97">
        <v>580000</v>
      </c>
      <c r="P97">
        <v>6960000</v>
      </c>
      <c r="S97">
        <v>50000</v>
      </c>
      <c r="T97">
        <v>250000</v>
      </c>
      <c r="U97">
        <v>5000</v>
      </c>
      <c r="V97">
        <v>97440</v>
      </c>
      <c r="W97">
        <v>48720</v>
      </c>
      <c r="X97">
        <v>48720</v>
      </c>
      <c r="Y97">
        <v>77333.333333333328</v>
      </c>
      <c r="Z97">
        <v>174773.33333333331</v>
      </c>
      <c r="AA97">
        <v>16239.999999999998</v>
      </c>
      <c r="AB97">
        <v>58000</v>
      </c>
      <c r="AC97">
        <v>0</v>
      </c>
      <c r="AD97">
        <v>0</v>
      </c>
      <c r="AE97">
        <v>11600</v>
      </c>
      <c r="AF97">
        <v>580</v>
      </c>
      <c r="AG97">
        <v>77333.333333333328</v>
      </c>
      <c r="AH97">
        <v>0</v>
      </c>
      <c r="AI97">
        <v>750133.33333333337</v>
      </c>
      <c r="AJ97">
        <v>18003200</v>
      </c>
      <c r="AK97">
        <v>0</v>
      </c>
      <c r="AL97">
        <v>20000</v>
      </c>
      <c r="AM97">
        <v>15</v>
      </c>
    </row>
    <row r="98" spans="1:39" x14ac:dyDescent="0.35">
      <c r="A98" s="8" t="s">
        <v>4772</v>
      </c>
      <c r="B98" s="8" t="s">
        <v>104</v>
      </c>
      <c r="C98" s="1">
        <v>32023</v>
      </c>
      <c r="D98" s="8" t="s">
        <v>1199</v>
      </c>
      <c r="E98" s="8" t="s">
        <v>1200</v>
      </c>
      <c r="F98" s="8" t="s">
        <v>3772</v>
      </c>
      <c r="G98" s="8" t="s">
        <v>2790</v>
      </c>
      <c r="H98" s="1">
        <v>42370.476793981485</v>
      </c>
      <c r="I98" s="8" t="s">
        <v>3672</v>
      </c>
      <c r="J98">
        <v>1160000</v>
      </c>
      <c r="K98">
        <v>15</v>
      </c>
      <c r="L98">
        <v>580000</v>
      </c>
      <c r="M98">
        <v>81200</v>
      </c>
      <c r="O98">
        <v>580000</v>
      </c>
      <c r="P98">
        <v>6960000</v>
      </c>
      <c r="S98">
        <v>50000</v>
      </c>
      <c r="T98">
        <v>250000</v>
      </c>
      <c r="U98">
        <v>5000</v>
      </c>
      <c r="V98">
        <v>97440</v>
      </c>
      <c r="W98">
        <v>48720</v>
      </c>
      <c r="X98">
        <v>48720</v>
      </c>
      <c r="Y98">
        <v>77333.333333333328</v>
      </c>
      <c r="Z98">
        <v>174773.33333333331</v>
      </c>
      <c r="AA98">
        <v>16239.999999999998</v>
      </c>
      <c r="AB98">
        <v>58000</v>
      </c>
      <c r="AC98">
        <v>0</v>
      </c>
      <c r="AD98">
        <v>0</v>
      </c>
      <c r="AE98">
        <v>11600</v>
      </c>
      <c r="AF98">
        <v>580</v>
      </c>
      <c r="AG98">
        <v>77333.333333333328</v>
      </c>
      <c r="AH98">
        <v>0</v>
      </c>
      <c r="AI98">
        <v>750133.33333333337</v>
      </c>
      <c r="AJ98">
        <v>18003200</v>
      </c>
      <c r="AK98">
        <v>0</v>
      </c>
      <c r="AL98">
        <v>20000</v>
      </c>
      <c r="AM98">
        <v>15</v>
      </c>
    </row>
    <row r="99" spans="1:39" x14ac:dyDescent="0.35">
      <c r="A99" s="8" t="s">
        <v>4773</v>
      </c>
      <c r="B99" s="8" t="s">
        <v>105</v>
      </c>
      <c r="C99" s="1">
        <v>32148</v>
      </c>
      <c r="D99" s="8" t="s">
        <v>1201</v>
      </c>
      <c r="E99" s="8" t="s">
        <v>1202</v>
      </c>
      <c r="F99" s="8" t="s">
        <v>3773</v>
      </c>
      <c r="G99" s="8" t="s">
        <v>2791</v>
      </c>
      <c r="H99" s="1">
        <v>44258.098425925928</v>
      </c>
      <c r="I99" s="8" t="s">
        <v>3671</v>
      </c>
      <c r="J99">
        <v>1160000</v>
      </c>
      <c r="K99">
        <v>15</v>
      </c>
      <c r="L99">
        <v>580000</v>
      </c>
      <c r="M99">
        <v>81200</v>
      </c>
      <c r="O99">
        <v>580000</v>
      </c>
      <c r="P99">
        <v>6960000</v>
      </c>
      <c r="S99">
        <v>50000</v>
      </c>
      <c r="T99">
        <v>250000</v>
      </c>
      <c r="U99">
        <v>5000</v>
      </c>
      <c r="V99">
        <v>97440</v>
      </c>
      <c r="W99">
        <v>48720</v>
      </c>
      <c r="X99">
        <v>48720</v>
      </c>
      <c r="Y99">
        <v>77333.333333333328</v>
      </c>
      <c r="Z99">
        <v>174773.33333333331</v>
      </c>
      <c r="AA99">
        <v>16239.999999999998</v>
      </c>
      <c r="AB99">
        <v>58000</v>
      </c>
      <c r="AC99">
        <v>0</v>
      </c>
      <c r="AD99">
        <v>0</v>
      </c>
      <c r="AE99">
        <v>11600</v>
      </c>
      <c r="AF99">
        <v>580</v>
      </c>
      <c r="AG99">
        <v>77333.333333333328</v>
      </c>
      <c r="AH99">
        <v>0</v>
      </c>
      <c r="AI99">
        <v>750133.33333333337</v>
      </c>
      <c r="AJ99">
        <v>18003200</v>
      </c>
      <c r="AK99">
        <v>0</v>
      </c>
      <c r="AL99">
        <v>20000</v>
      </c>
      <c r="AM99">
        <v>15</v>
      </c>
    </row>
    <row r="100" spans="1:39" x14ac:dyDescent="0.35">
      <c r="A100" s="8" t="s">
        <v>4774</v>
      </c>
      <c r="B100" s="8" t="s">
        <v>106</v>
      </c>
      <c r="C100" s="1">
        <v>28363</v>
      </c>
      <c r="D100" s="8" t="s">
        <v>1203</v>
      </c>
      <c r="E100" s="8" t="s">
        <v>1204</v>
      </c>
      <c r="F100" s="8" t="s">
        <v>3774</v>
      </c>
      <c r="G100" s="8" t="s">
        <v>2792</v>
      </c>
      <c r="H100" s="1">
        <v>39815.474768518521</v>
      </c>
      <c r="I100" s="8" t="s">
        <v>3674</v>
      </c>
      <c r="J100">
        <v>1160000</v>
      </c>
      <c r="K100">
        <v>15</v>
      </c>
      <c r="L100">
        <v>580000</v>
      </c>
      <c r="M100">
        <v>81200</v>
      </c>
      <c r="O100">
        <v>580000</v>
      </c>
      <c r="P100">
        <v>6960000</v>
      </c>
      <c r="S100">
        <v>50000</v>
      </c>
      <c r="T100">
        <v>250000</v>
      </c>
      <c r="U100">
        <v>5000</v>
      </c>
      <c r="V100">
        <v>97440</v>
      </c>
      <c r="W100">
        <v>48720</v>
      </c>
      <c r="X100">
        <v>48720</v>
      </c>
      <c r="Y100">
        <v>77333.333333333328</v>
      </c>
      <c r="Z100">
        <v>174773.33333333331</v>
      </c>
      <c r="AA100">
        <v>16239.999999999998</v>
      </c>
      <c r="AB100">
        <v>58000</v>
      </c>
      <c r="AC100">
        <v>0</v>
      </c>
      <c r="AD100">
        <v>0</v>
      </c>
      <c r="AE100">
        <v>11600</v>
      </c>
      <c r="AF100">
        <v>580</v>
      </c>
      <c r="AG100">
        <v>77333.333333333328</v>
      </c>
      <c r="AH100">
        <v>0</v>
      </c>
      <c r="AI100">
        <v>750133.33333333337</v>
      </c>
      <c r="AJ100">
        <v>18003200</v>
      </c>
      <c r="AK100">
        <v>0</v>
      </c>
      <c r="AL100">
        <v>20000</v>
      </c>
      <c r="AM100">
        <v>15</v>
      </c>
    </row>
    <row r="101" spans="1:39" x14ac:dyDescent="0.35">
      <c r="A101" s="8" t="s">
        <v>4775</v>
      </c>
      <c r="B101" s="8" t="s">
        <v>107</v>
      </c>
      <c r="C101" s="1">
        <v>26882</v>
      </c>
      <c r="D101" s="8" t="s">
        <v>1205</v>
      </c>
      <c r="E101" s="8" t="s">
        <v>1206</v>
      </c>
      <c r="F101" s="8" t="s">
        <v>3775</v>
      </c>
      <c r="G101" s="8" t="s">
        <v>2793</v>
      </c>
      <c r="H101" s="1">
        <v>39333.156354166669</v>
      </c>
      <c r="I101" s="8" t="s">
        <v>3671</v>
      </c>
      <c r="J101">
        <v>1160000</v>
      </c>
      <c r="K101">
        <v>15</v>
      </c>
      <c r="L101">
        <v>580000</v>
      </c>
      <c r="M101">
        <v>81200</v>
      </c>
      <c r="O101">
        <v>580000</v>
      </c>
      <c r="P101">
        <v>6960000</v>
      </c>
      <c r="S101">
        <v>50000</v>
      </c>
      <c r="T101">
        <v>250000</v>
      </c>
      <c r="U101">
        <v>5000</v>
      </c>
      <c r="V101">
        <v>97440</v>
      </c>
      <c r="W101">
        <v>48720</v>
      </c>
      <c r="X101">
        <v>48720</v>
      </c>
      <c r="Y101">
        <v>77333.333333333328</v>
      </c>
      <c r="Z101">
        <v>174773.33333333331</v>
      </c>
      <c r="AA101">
        <v>16239.999999999998</v>
      </c>
      <c r="AB101">
        <v>58000</v>
      </c>
      <c r="AC101">
        <v>0</v>
      </c>
      <c r="AD101">
        <v>0</v>
      </c>
      <c r="AE101">
        <v>11600</v>
      </c>
      <c r="AF101">
        <v>580</v>
      </c>
      <c r="AG101">
        <v>77333.333333333328</v>
      </c>
      <c r="AH101">
        <v>0</v>
      </c>
      <c r="AI101">
        <v>750133.33333333337</v>
      </c>
      <c r="AJ101">
        <v>18003200</v>
      </c>
      <c r="AK101">
        <v>0</v>
      </c>
      <c r="AL101">
        <v>20000</v>
      </c>
      <c r="AM101">
        <v>15</v>
      </c>
    </row>
    <row r="102" spans="1:39" x14ac:dyDescent="0.35">
      <c r="A102" s="8" t="s">
        <v>4776</v>
      </c>
      <c r="B102" s="8" t="s">
        <v>108</v>
      </c>
      <c r="C102" s="1">
        <v>30189</v>
      </c>
      <c r="D102" s="8" t="s">
        <v>1207</v>
      </c>
      <c r="E102" s="8" t="s">
        <v>1208</v>
      </c>
      <c r="F102" s="8" t="s">
        <v>3776</v>
      </c>
      <c r="G102" s="8" t="s">
        <v>2794</v>
      </c>
      <c r="H102" s="1">
        <v>42178.660520833335</v>
      </c>
      <c r="I102" s="8" t="s">
        <v>3675</v>
      </c>
      <c r="J102">
        <v>1160000</v>
      </c>
      <c r="K102">
        <v>15</v>
      </c>
      <c r="L102">
        <v>580000</v>
      </c>
      <c r="M102">
        <v>81200</v>
      </c>
      <c r="O102">
        <v>580000</v>
      </c>
      <c r="P102">
        <v>6960000</v>
      </c>
      <c r="S102">
        <v>50000</v>
      </c>
      <c r="T102">
        <v>250000</v>
      </c>
      <c r="U102">
        <v>5000</v>
      </c>
      <c r="V102">
        <v>97440</v>
      </c>
      <c r="W102">
        <v>48720</v>
      </c>
      <c r="X102">
        <v>48720</v>
      </c>
      <c r="Y102">
        <v>77333.333333333328</v>
      </c>
      <c r="Z102">
        <v>174773.33333333331</v>
      </c>
      <c r="AA102">
        <v>16239.999999999998</v>
      </c>
      <c r="AB102">
        <v>58000</v>
      </c>
      <c r="AC102">
        <v>0</v>
      </c>
      <c r="AD102">
        <v>0</v>
      </c>
      <c r="AE102">
        <v>11600</v>
      </c>
      <c r="AF102">
        <v>580</v>
      </c>
      <c r="AG102">
        <v>77333.333333333328</v>
      </c>
      <c r="AH102">
        <v>0</v>
      </c>
      <c r="AI102">
        <v>750133.33333333337</v>
      </c>
      <c r="AJ102">
        <v>18003200</v>
      </c>
      <c r="AK102">
        <v>0</v>
      </c>
      <c r="AL102">
        <v>20000</v>
      </c>
      <c r="AM102">
        <v>15</v>
      </c>
    </row>
    <row r="103" spans="1:39" x14ac:dyDescent="0.35">
      <c r="A103" s="8" t="s">
        <v>4777</v>
      </c>
      <c r="B103" s="8" t="s">
        <v>109</v>
      </c>
      <c r="C103" s="1">
        <v>31963</v>
      </c>
      <c r="D103" s="8" t="s">
        <v>1209</v>
      </c>
      <c r="E103" s="8" t="s">
        <v>1210</v>
      </c>
      <c r="F103" s="8" t="s">
        <v>3777</v>
      </c>
      <c r="G103" s="8" t="s">
        <v>2795</v>
      </c>
      <c r="H103" s="1">
        <v>40774.870972222219</v>
      </c>
      <c r="I103" s="8" t="s">
        <v>3672</v>
      </c>
      <c r="J103">
        <v>1160000</v>
      </c>
      <c r="K103">
        <v>15</v>
      </c>
      <c r="L103">
        <v>580000</v>
      </c>
      <c r="M103">
        <v>81200</v>
      </c>
      <c r="O103">
        <v>580000</v>
      </c>
      <c r="P103">
        <v>6960000</v>
      </c>
      <c r="S103">
        <v>50000</v>
      </c>
      <c r="T103">
        <v>250000</v>
      </c>
      <c r="U103">
        <v>5000</v>
      </c>
      <c r="V103">
        <v>97440</v>
      </c>
      <c r="W103">
        <v>48720</v>
      </c>
      <c r="X103">
        <v>48720</v>
      </c>
      <c r="Y103">
        <v>77333.333333333328</v>
      </c>
      <c r="Z103">
        <v>174773.33333333331</v>
      </c>
      <c r="AA103">
        <v>16239.999999999998</v>
      </c>
      <c r="AB103">
        <v>58000</v>
      </c>
      <c r="AC103">
        <v>0</v>
      </c>
      <c r="AD103">
        <v>0</v>
      </c>
      <c r="AE103">
        <v>11600</v>
      </c>
      <c r="AF103">
        <v>580</v>
      </c>
      <c r="AG103">
        <v>77333.333333333328</v>
      </c>
      <c r="AH103">
        <v>0</v>
      </c>
      <c r="AI103">
        <v>750133.33333333337</v>
      </c>
      <c r="AJ103">
        <v>18003200</v>
      </c>
      <c r="AK103">
        <v>0</v>
      </c>
      <c r="AL103">
        <v>20000</v>
      </c>
      <c r="AM103">
        <v>15</v>
      </c>
    </row>
    <row r="104" spans="1:39" x14ac:dyDescent="0.35">
      <c r="A104" s="8" t="s">
        <v>4778</v>
      </c>
      <c r="B104" s="8" t="s">
        <v>110</v>
      </c>
      <c r="C104" s="1">
        <v>32884</v>
      </c>
      <c r="D104" s="8" t="s">
        <v>1211</v>
      </c>
      <c r="E104" s="8" t="s">
        <v>1212</v>
      </c>
      <c r="F104" s="8" t="s">
        <v>3778</v>
      </c>
      <c r="G104" s="8" t="s">
        <v>2796</v>
      </c>
      <c r="H104" s="1">
        <v>41535.754872685182</v>
      </c>
      <c r="I104" s="8" t="s">
        <v>3674</v>
      </c>
      <c r="J104">
        <v>1160000</v>
      </c>
      <c r="K104">
        <v>15</v>
      </c>
      <c r="L104">
        <v>580000</v>
      </c>
      <c r="M104">
        <v>81200</v>
      </c>
      <c r="O104">
        <v>580000</v>
      </c>
      <c r="P104">
        <v>6960000</v>
      </c>
      <c r="S104">
        <v>50000</v>
      </c>
      <c r="T104">
        <v>250000</v>
      </c>
      <c r="U104">
        <v>5000</v>
      </c>
      <c r="V104">
        <v>97440</v>
      </c>
      <c r="W104">
        <v>48720</v>
      </c>
      <c r="X104">
        <v>48720</v>
      </c>
      <c r="Y104">
        <v>77333.333333333328</v>
      </c>
      <c r="Z104">
        <v>174773.33333333331</v>
      </c>
      <c r="AA104">
        <v>16239.999999999998</v>
      </c>
      <c r="AB104">
        <v>58000</v>
      </c>
      <c r="AC104">
        <v>0</v>
      </c>
      <c r="AD104">
        <v>0</v>
      </c>
      <c r="AE104">
        <v>11600</v>
      </c>
      <c r="AF104">
        <v>580</v>
      </c>
      <c r="AG104">
        <v>77333.333333333328</v>
      </c>
      <c r="AH104">
        <v>0</v>
      </c>
      <c r="AI104">
        <v>750133.33333333337</v>
      </c>
      <c r="AJ104">
        <v>18003200</v>
      </c>
      <c r="AK104">
        <v>0</v>
      </c>
      <c r="AL104">
        <v>20000</v>
      </c>
      <c r="AM104">
        <v>15</v>
      </c>
    </row>
    <row r="105" spans="1:39" x14ac:dyDescent="0.35">
      <c r="A105" s="8" t="s">
        <v>4779</v>
      </c>
      <c r="B105" s="8" t="s">
        <v>111</v>
      </c>
      <c r="C105" s="1">
        <v>29851</v>
      </c>
      <c r="D105" s="8" t="s">
        <v>1213</v>
      </c>
      <c r="E105" s="8" t="s">
        <v>1214</v>
      </c>
      <c r="F105" s="8" t="s">
        <v>3779</v>
      </c>
      <c r="G105" s="8" t="s">
        <v>2797</v>
      </c>
      <c r="H105" s="1">
        <v>40947.09039351852</v>
      </c>
      <c r="I105" s="8" t="s">
        <v>3673</v>
      </c>
      <c r="J105">
        <v>1160000</v>
      </c>
      <c r="K105">
        <v>15</v>
      </c>
      <c r="L105">
        <v>580000</v>
      </c>
      <c r="M105">
        <v>81200</v>
      </c>
      <c r="O105">
        <v>580000</v>
      </c>
      <c r="P105">
        <v>6960000</v>
      </c>
      <c r="S105">
        <v>50000</v>
      </c>
      <c r="T105">
        <v>250000</v>
      </c>
      <c r="U105">
        <v>5000</v>
      </c>
      <c r="V105">
        <v>97440</v>
      </c>
      <c r="W105">
        <v>48720</v>
      </c>
      <c r="X105">
        <v>48720</v>
      </c>
      <c r="Y105">
        <v>77333.333333333328</v>
      </c>
      <c r="Z105">
        <v>174773.33333333331</v>
      </c>
      <c r="AA105">
        <v>16239.999999999998</v>
      </c>
      <c r="AB105">
        <v>58000</v>
      </c>
      <c r="AC105">
        <v>0</v>
      </c>
      <c r="AD105">
        <v>0</v>
      </c>
      <c r="AE105">
        <v>11600</v>
      </c>
      <c r="AF105">
        <v>580</v>
      </c>
      <c r="AG105">
        <v>77333.333333333328</v>
      </c>
      <c r="AH105">
        <v>0</v>
      </c>
      <c r="AI105">
        <v>750133.33333333337</v>
      </c>
      <c r="AJ105">
        <v>18003200</v>
      </c>
      <c r="AK105">
        <v>0</v>
      </c>
      <c r="AL105">
        <v>20000</v>
      </c>
      <c r="AM105">
        <v>15</v>
      </c>
    </row>
    <row r="106" spans="1:39" x14ac:dyDescent="0.35">
      <c r="A106" s="8" t="s">
        <v>4780</v>
      </c>
      <c r="B106" s="8" t="s">
        <v>112</v>
      </c>
      <c r="C106" s="1">
        <v>31236</v>
      </c>
      <c r="D106" s="8" t="s">
        <v>1215</v>
      </c>
      <c r="E106" s="8" t="s">
        <v>1216</v>
      </c>
      <c r="F106" s="8" t="s">
        <v>3780</v>
      </c>
      <c r="G106" s="8" t="s">
        <v>2798</v>
      </c>
      <c r="H106" s="1">
        <v>41472.462245370371</v>
      </c>
      <c r="I106" s="8" t="s">
        <v>3671</v>
      </c>
      <c r="J106">
        <v>1160000</v>
      </c>
      <c r="K106">
        <v>15</v>
      </c>
      <c r="L106">
        <v>580000</v>
      </c>
      <c r="M106">
        <v>81200</v>
      </c>
      <c r="O106">
        <v>580000</v>
      </c>
      <c r="P106">
        <v>6960000</v>
      </c>
      <c r="S106">
        <v>50000</v>
      </c>
      <c r="T106">
        <v>250000</v>
      </c>
      <c r="U106">
        <v>5000</v>
      </c>
      <c r="V106">
        <v>97440</v>
      </c>
      <c r="W106">
        <v>48720</v>
      </c>
      <c r="X106">
        <v>48720</v>
      </c>
      <c r="Y106">
        <v>77333.333333333328</v>
      </c>
      <c r="Z106">
        <v>174773.33333333331</v>
      </c>
      <c r="AA106">
        <v>16239.999999999998</v>
      </c>
      <c r="AB106">
        <v>58000</v>
      </c>
      <c r="AC106">
        <v>0</v>
      </c>
      <c r="AD106">
        <v>0</v>
      </c>
      <c r="AE106">
        <v>11600</v>
      </c>
      <c r="AF106">
        <v>580</v>
      </c>
      <c r="AG106">
        <v>77333.333333333328</v>
      </c>
      <c r="AH106">
        <v>0</v>
      </c>
      <c r="AI106">
        <v>750133.33333333337</v>
      </c>
      <c r="AJ106">
        <v>18003200</v>
      </c>
      <c r="AK106">
        <v>0</v>
      </c>
      <c r="AL106">
        <v>20000</v>
      </c>
      <c r="AM106">
        <v>15</v>
      </c>
    </row>
    <row r="107" spans="1:39" x14ac:dyDescent="0.35">
      <c r="A107" s="8" t="s">
        <v>4781</v>
      </c>
      <c r="B107" s="8" t="s">
        <v>113</v>
      </c>
      <c r="C107" s="1">
        <v>32906</v>
      </c>
      <c r="D107" s="8" t="s">
        <v>1217</v>
      </c>
      <c r="E107" s="8" t="s">
        <v>1218</v>
      </c>
      <c r="F107" s="8" t="s">
        <v>3781</v>
      </c>
      <c r="G107" s="8" t="s">
        <v>2799</v>
      </c>
      <c r="H107" s="1">
        <v>42062.179050925923</v>
      </c>
      <c r="I107" s="8" t="s">
        <v>3675</v>
      </c>
      <c r="J107">
        <v>1160000</v>
      </c>
      <c r="K107">
        <v>15</v>
      </c>
      <c r="L107">
        <v>580000</v>
      </c>
      <c r="M107">
        <v>81200</v>
      </c>
      <c r="O107">
        <v>580000</v>
      </c>
      <c r="P107">
        <v>6960000</v>
      </c>
      <c r="S107">
        <v>50000</v>
      </c>
      <c r="T107">
        <v>250000</v>
      </c>
      <c r="U107">
        <v>5000</v>
      </c>
      <c r="V107">
        <v>97440</v>
      </c>
      <c r="W107">
        <v>48720</v>
      </c>
      <c r="X107">
        <v>48720</v>
      </c>
      <c r="Y107">
        <v>77333.333333333328</v>
      </c>
      <c r="Z107">
        <v>174773.33333333331</v>
      </c>
      <c r="AA107">
        <v>16239.999999999998</v>
      </c>
      <c r="AB107">
        <v>58000</v>
      </c>
      <c r="AC107">
        <v>0</v>
      </c>
      <c r="AD107">
        <v>0</v>
      </c>
      <c r="AE107">
        <v>11600</v>
      </c>
      <c r="AF107">
        <v>580</v>
      </c>
      <c r="AG107">
        <v>77333.333333333328</v>
      </c>
      <c r="AH107">
        <v>0</v>
      </c>
      <c r="AI107">
        <v>750133.33333333337</v>
      </c>
      <c r="AJ107">
        <v>18003200</v>
      </c>
      <c r="AK107">
        <v>0</v>
      </c>
      <c r="AL107">
        <v>20000</v>
      </c>
      <c r="AM107">
        <v>15</v>
      </c>
    </row>
    <row r="108" spans="1:39" x14ac:dyDescent="0.35">
      <c r="A108" s="8" t="s">
        <v>4782</v>
      </c>
      <c r="B108" s="8" t="s">
        <v>114</v>
      </c>
      <c r="C108" s="1">
        <v>30250</v>
      </c>
      <c r="D108" s="8" t="s">
        <v>1219</v>
      </c>
      <c r="E108" s="8" t="s">
        <v>1220</v>
      </c>
      <c r="F108" s="8" t="s">
        <v>3782</v>
      </c>
      <c r="G108" s="8" t="s">
        <v>2800</v>
      </c>
      <c r="H108" s="1">
        <v>41565.198287037034</v>
      </c>
      <c r="I108" s="8" t="s">
        <v>3674</v>
      </c>
      <c r="J108">
        <v>1160000</v>
      </c>
      <c r="K108">
        <v>15</v>
      </c>
      <c r="L108">
        <v>580000</v>
      </c>
      <c r="M108">
        <v>81200</v>
      </c>
      <c r="O108">
        <v>580000</v>
      </c>
      <c r="P108">
        <v>6960000</v>
      </c>
      <c r="S108">
        <v>50000</v>
      </c>
      <c r="T108">
        <v>250000</v>
      </c>
      <c r="U108">
        <v>5000</v>
      </c>
      <c r="V108">
        <v>97440</v>
      </c>
      <c r="W108">
        <v>48720</v>
      </c>
      <c r="X108">
        <v>48720</v>
      </c>
      <c r="Y108">
        <v>77333.333333333328</v>
      </c>
      <c r="Z108">
        <v>174773.33333333331</v>
      </c>
      <c r="AA108">
        <v>16239.999999999998</v>
      </c>
      <c r="AB108">
        <v>58000</v>
      </c>
      <c r="AC108">
        <v>0</v>
      </c>
      <c r="AD108">
        <v>0</v>
      </c>
      <c r="AE108">
        <v>11600</v>
      </c>
      <c r="AF108">
        <v>580</v>
      </c>
      <c r="AG108">
        <v>77333.333333333328</v>
      </c>
      <c r="AH108">
        <v>0</v>
      </c>
      <c r="AI108">
        <v>750133.33333333337</v>
      </c>
      <c r="AJ108">
        <v>18003200</v>
      </c>
      <c r="AK108">
        <v>0</v>
      </c>
      <c r="AL108">
        <v>20000</v>
      </c>
      <c r="AM108">
        <v>15</v>
      </c>
    </row>
    <row r="109" spans="1:39" x14ac:dyDescent="0.35">
      <c r="A109" s="8" t="s">
        <v>4783</v>
      </c>
      <c r="B109" s="8" t="s">
        <v>115</v>
      </c>
      <c r="C109" s="1">
        <v>28945</v>
      </c>
      <c r="D109" s="8" t="s">
        <v>1221</v>
      </c>
      <c r="E109" s="8" t="s">
        <v>1222</v>
      </c>
      <c r="F109" s="8" t="s">
        <v>3783</v>
      </c>
      <c r="G109" s="8" t="s">
        <v>2801</v>
      </c>
      <c r="H109" s="1">
        <v>40625.545520833337</v>
      </c>
      <c r="I109" s="8" t="s">
        <v>3675</v>
      </c>
      <c r="J109">
        <v>1160000</v>
      </c>
      <c r="K109">
        <v>15</v>
      </c>
      <c r="L109">
        <v>580000</v>
      </c>
      <c r="M109">
        <v>81200</v>
      </c>
      <c r="O109">
        <v>580000</v>
      </c>
      <c r="P109">
        <v>6960000</v>
      </c>
      <c r="S109">
        <v>50000</v>
      </c>
      <c r="T109">
        <v>250000</v>
      </c>
      <c r="U109">
        <v>5000</v>
      </c>
      <c r="V109">
        <v>97440</v>
      </c>
      <c r="W109">
        <v>48720</v>
      </c>
      <c r="X109">
        <v>48720</v>
      </c>
      <c r="Y109">
        <v>77333.333333333328</v>
      </c>
      <c r="Z109">
        <v>174773.33333333331</v>
      </c>
      <c r="AA109">
        <v>16239.999999999998</v>
      </c>
      <c r="AB109">
        <v>58000</v>
      </c>
      <c r="AC109">
        <v>0</v>
      </c>
      <c r="AD109">
        <v>0</v>
      </c>
      <c r="AE109">
        <v>11600</v>
      </c>
      <c r="AF109">
        <v>580</v>
      </c>
      <c r="AG109">
        <v>77333.333333333328</v>
      </c>
      <c r="AH109">
        <v>0</v>
      </c>
      <c r="AI109">
        <v>750133.33333333337</v>
      </c>
      <c r="AJ109">
        <v>18003200</v>
      </c>
      <c r="AK109">
        <v>0</v>
      </c>
      <c r="AL109">
        <v>20000</v>
      </c>
      <c r="AM109">
        <v>15</v>
      </c>
    </row>
    <row r="110" spans="1:39" x14ac:dyDescent="0.35">
      <c r="A110" s="8" t="s">
        <v>4784</v>
      </c>
      <c r="B110" s="8" t="s">
        <v>116</v>
      </c>
      <c r="C110" s="1">
        <v>33363</v>
      </c>
      <c r="D110" s="8" t="s">
        <v>1223</v>
      </c>
      <c r="E110" s="8" t="s">
        <v>1224</v>
      </c>
      <c r="F110" s="8" t="s">
        <v>3784</v>
      </c>
      <c r="G110" s="8" t="s">
        <v>2802</v>
      </c>
      <c r="H110" s="1">
        <v>43651.827893518515</v>
      </c>
      <c r="I110" s="8" t="s">
        <v>3674</v>
      </c>
      <c r="J110">
        <v>1160000</v>
      </c>
      <c r="K110">
        <v>15</v>
      </c>
      <c r="L110">
        <v>580000</v>
      </c>
      <c r="M110">
        <v>81200</v>
      </c>
      <c r="O110">
        <v>580000</v>
      </c>
      <c r="P110">
        <v>6960000</v>
      </c>
      <c r="S110">
        <v>50000</v>
      </c>
      <c r="T110">
        <v>250000</v>
      </c>
      <c r="U110">
        <v>5000</v>
      </c>
      <c r="V110">
        <v>97440</v>
      </c>
      <c r="W110">
        <v>48720</v>
      </c>
      <c r="X110">
        <v>48720</v>
      </c>
      <c r="Y110">
        <v>77333.333333333328</v>
      </c>
      <c r="Z110">
        <v>174773.33333333331</v>
      </c>
      <c r="AA110">
        <v>16239.999999999998</v>
      </c>
      <c r="AB110">
        <v>58000</v>
      </c>
      <c r="AC110">
        <v>0</v>
      </c>
      <c r="AD110">
        <v>0</v>
      </c>
      <c r="AE110">
        <v>11600</v>
      </c>
      <c r="AF110">
        <v>580</v>
      </c>
      <c r="AG110">
        <v>77333.333333333328</v>
      </c>
      <c r="AH110">
        <v>0</v>
      </c>
      <c r="AI110">
        <v>750133.33333333337</v>
      </c>
      <c r="AJ110">
        <v>18003200</v>
      </c>
      <c r="AK110">
        <v>0</v>
      </c>
      <c r="AL110">
        <v>20000</v>
      </c>
      <c r="AM110">
        <v>15</v>
      </c>
    </row>
    <row r="111" spans="1:39" x14ac:dyDescent="0.35">
      <c r="A111" s="8" t="s">
        <v>4785</v>
      </c>
      <c r="B111" s="8" t="s">
        <v>117</v>
      </c>
      <c r="C111" s="1">
        <v>36328</v>
      </c>
      <c r="D111" s="8" t="s">
        <v>1225</v>
      </c>
      <c r="E111" s="8" t="s">
        <v>1226</v>
      </c>
      <c r="F111" s="8" t="s">
        <v>3785</v>
      </c>
      <c r="G111" s="8" t="s">
        <v>2803</v>
      </c>
      <c r="H111" s="1">
        <v>43889.649027777778</v>
      </c>
      <c r="I111" s="8" t="s">
        <v>3675</v>
      </c>
      <c r="J111">
        <v>1160000</v>
      </c>
      <c r="K111">
        <v>15</v>
      </c>
      <c r="L111">
        <v>580000</v>
      </c>
      <c r="M111">
        <v>81200</v>
      </c>
      <c r="O111">
        <v>580000</v>
      </c>
      <c r="P111">
        <v>6960000</v>
      </c>
      <c r="S111">
        <v>50000</v>
      </c>
      <c r="T111">
        <v>250000</v>
      </c>
      <c r="U111">
        <v>5000</v>
      </c>
      <c r="V111">
        <v>97440</v>
      </c>
      <c r="W111">
        <v>48720</v>
      </c>
      <c r="X111">
        <v>48720</v>
      </c>
      <c r="Y111">
        <v>77333.333333333328</v>
      </c>
      <c r="Z111">
        <v>174773.33333333331</v>
      </c>
      <c r="AA111">
        <v>16239.999999999998</v>
      </c>
      <c r="AB111">
        <v>58000</v>
      </c>
      <c r="AC111">
        <v>0</v>
      </c>
      <c r="AD111">
        <v>0</v>
      </c>
      <c r="AE111">
        <v>11600</v>
      </c>
      <c r="AF111">
        <v>580</v>
      </c>
      <c r="AG111">
        <v>77333.333333333328</v>
      </c>
      <c r="AH111">
        <v>0</v>
      </c>
      <c r="AI111">
        <v>750133.33333333337</v>
      </c>
      <c r="AJ111">
        <v>18003200</v>
      </c>
      <c r="AK111">
        <v>0</v>
      </c>
      <c r="AL111">
        <v>20000</v>
      </c>
      <c r="AM111">
        <v>15</v>
      </c>
    </row>
    <row r="112" spans="1:39" x14ac:dyDescent="0.35">
      <c r="A112" s="8" t="s">
        <v>4786</v>
      </c>
      <c r="B112" s="8" t="s">
        <v>118</v>
      </c>
      <c r="C112" s="1">
        <v>25591</v>
      </c>
      <c r="D112" s="8" t="s">
        <v>1227</v>
      </c>
      <c r="E112" s="8" t="s">
        <v>1228</v>
      </c>
      <c r="F112" s="8" t="s">
        <v>3786</v>
      </c>
      <c r="G112" s="8" t="s">
        <v>2804</v>
      </c>
      <c r="H112" s="1">
        <v>43441.407743055555</v>
      </c>
      <c r="I112" s="8" t="s">
        <v>3674</v>
      </c>
      <c r="J112">
        <v>1160000</v>
      </c>
      <c r="K112">
        <v>15</v>
      </c>
      <c r="L112">
        <v>580000</v>
      </c>
      <c r="M112">
        <v>81200</v>
      </c>
      <c r="O112">
        <v>580000</v>
      </c>
      <c r="P112">
        <v>6960000</v>
      </c>
      <c r="S112">
        <v>50000</v>
      </c>
      <c r="T112">
        <v>250000</v>
      </c>
      <c r="U112">
        <v>5000</v>
      </c>
      <c r="V112">
        <v>97440</v>
      </c>
      <c r="W112">
        <v>48720</v>
      </c>
      <c r="X112">
        <v>48720</v>
      </c>
      <c r="Y112">
        <v>77333.333333333328</v>
      </c>
      <c r="Z112">
        <v>174773.33333333331</v>
      </c>
      <c r="AA112">
        <v>16239.999999999998</v>
      </c>
      <c r="AB112">
        <v>58000</v>
      </c>
      <c r="AC112">
        <v>0</v>
      </c>
      <c r="AD112">
        <v>0</v>
      </c>
      <c r="AE112">
        <v>11600</v>
      </c>
      <c r="AF112">
        <v>580</v>
      </c>
      <c r="AG112">
        <v>77333.333333333328</v>
      </c>
      <c r="AH112">
        <v>0</v>
      </c>
      <c r="AI112">
        <v>750133.33333333337</v>
      </c>
      <c r="AJ112">
        <v>18003200</v>
      </c>
      <c r="AK112">
        <v>0</v>
      </c>
      <c r="AL112">
        <v>20000</v>
      </c>
      <c r="AM112">
        <v>15</v>
      </c>
    </row>
    <row r="113" spans="1:39" x14ac:dyDescent="0.35">
      <c r="A113" s="8" t="s">
        <v>4787</v>
      </c>
      <c r="B113" s="8" t="s">
        <v>119</v>
      </c>
      <c r="C113" s="1">
        <v>29394</v>
      </c>
      <c r="D113" s="8" t="s">
        <v>1229</v>
      </c>
      <c r="E113" s="8" t="s">
        <v>1230</v>
      </c>
      <c r="F113" s="8" t="s">
        <v>3787</v>
      </c>
      <c r="G113" s="8" t="s">
        <v>2805</v>
      </c>
      <c r="H113" s="1">
        <v>41832.124166666668</v>
      </c>
      <c r="I113" s="8" t="s">
        <v>3672</v>
      </c>
      <c r="J113">
        <v>1160000</v>
      </c>
      <c r="K113">
        <v>15</v>
      </c>
      <c r="L113">
        <v>580000</v>
      </c>
      <c r="M113">
        <v>81200</v>
      </c>
      <c r="O113">
        <v>580000</v>
      </c>
      <c r="P113">
        <v>6960000</v>
      </c>
      <c r="S113">
        <v>50000</v>
      </c>
      <c r="T113">
        <v>250000</v>
      </c>
      <c r="U113">
        <v>5000</v>
      </c>
      <c r="V113">
        <v>97440</v>
      </c>
      <c r="W113">
        <v>48720</v>
      </c>
      <c r="X113">
        <v>48720</v>
      </c>
      <c r="Y113">
        <v>77333.333333333328</v>
      </c>
      <c r="Z113">
        <v>174773.33333333331</v>
      </c>
      <c r="AA113">
        <v>16239.999999999998</v>
      </c>
      <c r="AB113">
        <v>58000</v>
      </c>
      <c r="AC113">
        <v>0</v>
      </c>
      <c r="AD113">
        <v>0</v>
      </c>
      <c r="AE113">
        <v>11600</v>
      </c>
      <c r="AF113">
        <v>580</v>
      </c>
      <c r="AG113">
        <v>77333.333333333328</v>
      </c>
      <c r="AH113">
        <v>0</v>
      </c>
      <c r="AI113">
        <v>750133.33333333337</v>
      </c>
      <c r="AJ113">
        <v>18003200</v>
      </c>
      <c r="AK113">
        <v>0</v>
      </c>
      <c r="AL113">
        <v>20000</v>
      </c>
      <c r="AM113">
        <v>15</v>
      </c>
    </row>
    <row r="114" spans="1:39" x14ac:dyDescent="0.35">
      <c r="A114" s="8" t="s">
        <v>4788</v>
      </c>
      <c r="B114" s="8" t="s">
        <v>120</v>
      </c>
      <c r="C114" s="1">
        <v>27233</v>
      </c>
      <c r="D114" s="8" t="s">
        <v>1231</v>
      </c>
      <c r="E114" s="8" t="s">
        <v>1232</v>
      </c>
      <c r="F114" s="8" t="s">
        <v>3788</v>
      </c>
      <c r="G114" s="8" t="s">
        <v>2806</v>
      </c>
      <c r="H114" s="1">
        <v>40716.750902777778</v>
      </c>
      <c r="I114" s="8" t="s">
        <v>3671</v>
      </c>
      <c r="J114">
        <v>1160000</v>
      </c>
      <c r="K114">
        <v>15</v>
      </c>
      <c r="L114">
        <v>580000</v>
      </c>
      <c r="M114">
        <v>81200</v>
      </c>
      <c r="O114">
        <v>580000</v>
      </c>
      <c r="P114">
        <v>6960000</v>
      </c>
      <c r="S114">
        <v>50000</v>
      </c>
      <c r="T114">
        <v>250000</v>
      </c>
      <c r="U114">
        <v>5000</v>
      </c>
      <c r="V114">
        <v>97440</v>
      </c>
      <c r="W114">
        <v>48720</v>
      </c>
      <c r="X114">
        <v>48720</v>
      </c>
      <c r="Y114">
        <v>77333.333333333328</v>
      </c>
      <c r="Z114">
        <v>174773.33333333331</v>
      </c>
      <c r="AA114">
        <v>16239.999999999998</v>
      </c>
      <c r="AB114">
        <v>58000</v>
      </c>
      <c r="AC114">
        <v>0</v>
      </c>
      <c r="AD114">
        <v>0</v>
      </c>
      <c r="AE114">
        <v>11600</v>
      </c>
      <c r="AF114">
        <v>580</v>
      </c>
      <c r="AG114">
        <v>77333.333333333328</v>
      </c>
      <c r="AH114">
        <v>0</v>
      </c>
      <c r="AI114">
        <v>750133.33333333337</v>
      </c>
      <c r="AJ114">
        <v>18003200</v>
      </c>
      <c r="AK114">
        <v>0</v>
      </c>
      <c r="AL114">
        <v>20000</v>
      </c>
      <c r="AM114">
        <v>15</v>
      </c>
    </row>
    <row r="115" spans="1:39" x14ac:dyDescent="0.35">
      <c r="A115" s="8" t="s">
        <v>4789</v>
      </c>
      <c r="B115" s="8" t="s">
        <v>121</v>
      </c>
      <c r="C115" s="1">
        <v>34000</v>
      </c>
      <c r="D115" s="8" t="s">
        <v>1233</v>
      </c>
      <c r="E115" s="8" t="s">
        <v>1234</v>
      </c>
      <c r="F115" s="8" t="s">
        <v>3789</v>
      </c>
      <c r="G115" s="8" t="s">
        <v>2807</v>
      </c>
      <c r="H115" s="1">
        <v>39559.83457175926</v>
      </c>
      <c r="I115" s="8" t="s">
        <v>3675</v>
      </c>
      <c r="J115">
        <v>1160000</v>
      </c>
      <c r="K115">
        <v>15</v>
      </c>
      <c r="L115">
        <v>580000</v>
      </c>
      <c r="M115">
        <v>81200</v>
      </c>
      <c r="O115">
        <v>580000</v>
      </c>
      <c r="P115">
        <v>6960000</v>
      </c>
      <c r="S115">
        <v>50000</v>
      </c>
      <c r="T115">
        <v>250000</v>
      </c>
      <c r="U115">
        <v>5000</v>
      </c>
      <c r="V115">
        <v>97440</v>
      </c>
      <c r="W115">
        <v>48720</v>
      </c>
      <c r="X115">
        <v>48720</v>
      </c>
      <c r="Y115">
        <v>77333.333333333328</v>
      </c>
      <c r="Z115">
        <v>174773.33333333331</v>
      </c>
      <c r="AA115">
        <v>16239.999999999998</v>
      </c>
      <c r="AB115">
        <v>58000</v>
      </c>
      <c r="AC115">
        <v>0</v>
      </c>
      <c r="AD115">
        <v>0</v>
      </c>
      <c r="AE115">
        <v>11600</v>
      </c>
      <c r="AF115">
        <v>580</v>
      </c>
      <c r="AG115">
        <v>77333.333333333328</v>
      </c>
      <c r="AH115">
        <v>0</v>
      </c>
      <c r="AI115">
        <v>750133.33333333337</v>
      </c>
      <c r="AJ115">
        <v>18003200</v>
      </c>
      <c r="AK115">
        <v>0</v>
      </c>
      <c r="AL115">
        <v>20000</v>
      </c>
      <c r="AM115">
        <v>15</v>
      </c>
    </row>
    <row r="116" spans="1:39" x14ac:dyDescent="0.35">
      <c r="A116" s="8" t="s">
        <v>4790</v>
      </c>
      <c r="B116" s="8" t="s">
        <v>122</v>
      </c>
      <c r="C116" s="1">
        <v>34730</v>
      </c>
      <c r="D116" s="8" t="s">
        <v>1235</v>
      </c>
      <c r="E116" s="8" t="s">
        <v>1236</v>
      </c>
      <c r="F116" s="8" t="s">
        <v>3790</v>
      </c>
      <c r="G116" s="8" t="s">
        <v>2808</v>
      </c>
      <c r="H116" s="1">
        <v>41503.104224537034</v>
      </c>
      <c r="I116" s="8" t="s">
        <v>3673</v>
      </c>
      <c r="J116">
        <v>1160000</v>
      </c>
      <c r="K116">
        <v>15</v>
      </c>
      <c r="L116">
        <v>580000</v>
      </c>
      <c r="M116">
        <v>81200</v>
      </c>
      <c r="O116">
        <v>580000</v>
      </c>
      <c r="P116">
        <v>6960000</v>
      </c>
      <c r="S116">
        <v>50000</v>
      </c>
      <c r="T116">
        <v>250000</v>
      </c>
      <c r="U116">
        <v>5000</v>
      </c>
      <c r="V116">
        <v>97440</v>
      </c>
      <c r="W116">
        <v>48720</v>
      </c>
      <c r="X116">
        <v>48720</v>
      </c>
      <c r="Y116">
        <v>77333.333333333328</v>
      </c>
      <c r="Z116">
        <v>174773.33333333331</v>
      </c>
      <c r="AA116">
        <v>16239.999999999998</v>
      </c>
      <c r="AB116">
        <v>58000</v>
      </c>
      <c r="AC116">
        <v>0</v>
      </c>
      <c r="AD116">
        <v>0</v>
      </c>
      <c r="AE116">
        <v>11600</v>
      </c>
      <c r="AF116">
        <v>580</v>
      </c>
      <c r="AG116">
        <v>77333.333333333328</v>
      </c>
      <c r="AH116">
        <v>0</v>
      </c>
      <c r="AI116">
        <v>750133.33333333337</v>
      </c>
      <c r="AJ116">
        <v>18003200</v>
      </c>
      <c r="AK116">
        <v>0</v>
      </c>
      <c r="AL116">
        <v>20000</v>
      </c>
      <c r="AM116">
        <v>15</v>
      </c>
    </row>
    <row r="117" spans="1:39" x14ac:dyDescent="0.35">
      <c r="A117" s="8" t="s">
        <v>4791</v>
      </c>
      <c r="B117" s="8" t="s">
        <v>123</v>
      </c>
      <c r="C117" s="1">
        <v>33094</v>
      </c>
      <c r="D117" s="8" t="s">
        <v>1237</v>
      </c>
      <c r="E117" s="8" t="s">
        <v>1238</v>
      </c>
      <c r="F117" s="8" t="s">
        <v>3791</v>
      </c>
      <c r="G117" s="8" t="s">
        <v>2809</v>
      </c>
      <c r="H117" s="1">
        <v>39984.321550925924</v>
      </c>
      <c r="I117" s="8" t="s">
        <v>3674</v>
      </c>
      <c r="J117">
        <v>1160000</v>
      </c>
      <c r="K117">
        <v>15</v>
      </c>
      <c r="L117">
        <v>580000</v>
      </c>
      <c r="M117">
        <v>81200</v>
      </c>
      <c r="O117">
        <v>580000</v>
      </c>
      <c r="P117">
        <v>6960000</v>
      </c>
      <c r="S117">
        <v>50000</v>
      </c>
      <c r="T117">
        <v>250000</v>
      </c>
      <c r="U117">
        <v>5000</v>
      </c>
      <c r="V117">
        <v>97440</v>
      </c>
      <c r="W117">
        <v>48720</v>
      </c>
      <c r="X117">
        <v>48720</v>
      </c>
      <c r="Y117">
        <v>77333.333333333328</v>
      </c>
      <c r="Z117">
        <v>174773.33333333331</v>
      </c>
      <c r="AA117">
        <v>16239.999999999998</v>
      </c>
      <c r="AB117">
        <v>58000</v>
      </c>
      <c r="AC117">
        <v>0</v>
      </c>
      <c r="AD117">
        <v>0</v>
      </c>
      <c r="AE117">
        <v>11600</v>
      </c>
      <c r="AF117">
        <v>580</v>
      </c>
      <c r="AG117">
        <v>77333.333333333328</v>
      </c>
      <c r="AH117">
        <v>0</v>
      </c>
      <c r="AI117">
        <v>750133.33333333337</v>
      </c>
      <c r="AJ117">
        <v>18003200</v>
      </c>
      <c r="AK117">
        <v>0</v>
      </c>
      <c r="AL117">
        <v>20000</v>
      </c>
      <c r="AM117">
        <v>15</v>
      </c>
    </row>
    <row r="118" spans="1:39" x14ac:dyDescent="0.35">
      <c r="A118" s="8" t="s">
        <v>4792</v>
      </c>
      <c r="B118" s="8" t="s">
        <v>124</v>
      </c>
      <c r="C118" s="1">
        <v>30547</v>
      </c>
      <c r="D118" s="8" t="s">
        <v>1239</v>
      </c>
      <c r="E118" s="8" t="s">
        <v>1240</v>
      </c>
      <c r="F118" s="8" t="s">
        <v>3792</v>
      </c>
      <c r="G118" s="8" t="s">
        <v>2810</v>
      </c>
      <c r="H118" s="1">
        <v>43932.415821759256</v>
      </c>
      <c r="I118" s="8" t="s">
        <v>3675</v>
      </c>
      <c r="J118">
        <v>1160000</v>
      </c>
      <c r="K118">
        <v>15</v>
      </c>
      <c r="L118">
        <v>580000</v>
      </c>
      <c r="M118">
        <v>81200</v>
      </c>
      <c r="O118">
        <v>580000</v>
      </c>
      <c r="P118">
        <v>6960000</v>
      </c>
      <c r="S118">
        <v>50000</v>
      </c>
      <c r="T118">
        <v>250000</v>
      </c>
      <c r="U118">
        <v>5000</v>
      </c>
      <c r="V118">
        <v>97440</v>
      </c>
      <c r="W118">
        <v>48720</v>
      </c>
      <c r="X118">
        <v>48720</v>
      </c>
      <c r="Y118">
        <v>77333.333333333328</v>
      </c>
      <c r="Z118">
        <v>174773.33333333331</v>
      </c>
      <c r="AA118">
        <v>16239.999999999998</v>
      </c>
      <c r="AB118">
        <v>58000</v>
      </c>
      <c r="AC118">
        <v>0</v>
      </c>
      <c r="AD118">
        <v>0</v>
      </c>
      <c r="AE118">
        <v>11600</v>
      </c>
      <c r="AF118">
        <v>580</v>
      </c>
      <c r="AG118">
        <v>77333.333333333328</v>
      </c>
      <c r="AH118">
        <v>0</v>
      </c>
      <c r="AI118">
        <v>750133.33333333337</v>
      </c>
      <c r="AJ118">
        <v>18003200</v>
      </c>
      <c r="AK118">
        <v>0</v>
      </c>
      <c r="AL118">
        <v>20000</v>
      </c>
      <c r="AM118">
        <v>15</v>
      </c>
    </row>
    <row r="119" spans="1:39" x14ac:dyDescent="0.35">
      <c r="A119" s="8" t="s">
        <v>4793</v>
      </c>
      <c r="B119" s="8" t="s">
        <v>125</v>
      </c>
      <c r="C119" s="1">
        <v>30407</v>
      </c>
      <c r="D119" s="8" t="s">
        <v>1241</v>
      </c>
      <c r="E119" s="8" t="s">
        <v>1242</v>
      </c>
      <c r="F119" s="8" t="s">
        <v>3793</v>
      </c>
      <c r="G119" s="8" t="s">
        <v>2811</v>
      </c>
      <c r="H119" s="1">
        <v>44155.691666666666</v>
      </c>
      <c r="I119" s="8" t="s">
        <v>3674</v>
      </c>
      <c r="J119">
        <v>1160000</v>
      </c>
      <c r="K119">
        <v>15</v>
      </c>
      <c r="L119">
        <v>580000</v>
      </c>
      <c r="M119">
        <v>81200</v>
      </c>
      <c r="O119">
        <v>580000</v>
      </c>
      <c r="P119">
        <v>6960000</v>
      </c>
      <c r="S119">
        <v>50000</v>
      </c>
      <c r="T119">
        <v>250000</v>
      </c>
      <c r="U119">
        <v>5000</v>
      </c>
      <c r="V119">
        <v>97440</v>
      </c>
      <c r="W119">
        <v>48720</v>
      </c>
      <c r="X119">
        <v>48720</v>
      </c>
      <c r="Y119">
        <v>77333.333333333328</v>
      </c>
      <c r="Z119">
        <v>174773.33333333331</v>
      </c>
      <c r="AA119">
        <v>16239.999999999998</v>
      </c>
      <c r="AB119">
        <v>58000</v>
      </c>
      <c r="AC119">
        <v>0</v>
      </c>
      <c r="AD119">
        <v>0</v>
      </c>
      <c r="AE119">
        <v>11600</v>
      </c>
      <c r="AF119">
        <v>580</v>
      </c>
      <c r="AG119">
        <v>77333.333333333328</v>
      </c>
      <c r="AH119">
        <v>0</v>
      </c>
      <c r="AI119">
        <v>750133.33333333337</v>
      </c>
      <c r="AJ119">
        <v>18003200</v>
      </c>
      <c r="AK119">
        <v>0</v>
      </c>
      <c r="AL119">
        <v>20000</v>
      </c>
      <c r="AM119">
        <v>15</v>
      </c>
    </row>
    <row r="120" spans="1:39" x14ac:dyDescent="0.35">
      <c r="A120" s="8" t="s">
        <v>4794</v>
      </c>
      <c r="B120" s="8" t="s">
        <v>126</v>
      </c>
      <c r="C120" s="1">
        <v>32259</v>
      </c>
      <c r="D120" s="8" t="s">
        <v>1243</v>
      </c>
      <c r="E120" s="8" t="s">
        <v>1244</v>
      </c>
      <c r="F120" s="8" t="s">
        <v>3794</v>
      </c>
      <c r="G120" s="8" t="s">
        <v>2812</v>
      </c>
      <c r="H120" s="1">
        <v>40643.893692129626</v>
      </c>
      <c r="I120" s="8" t="s">
        <v>3671</v>
      </c>
      <c r="J120">
        <v>1160000</v>
      </c>
      <c r="K120">
        <v>15</v>
      </c>
      <c r="L120">
        <v>580000</v>
      </c>
      <c r="M120">
        <v>81200</v>
      </c>
      <c r="O120">
        <v>580000</v>
      </c>
      <c r="P120">
        <v>6960000</v>
      </c>
      <c r="S120">
        <v>50000</v>
      </c>
      <c r="T120">
        <v>250000</v>
      </c>
      <c r="U120">
        <v>5000</v>
      </c>
      <c r="V120">
        <v>97440</v>
      </c>
      <c r="W120">
        <v>48720</v>
      </c>
      <c r="X120">
        <v>48720</v>
      </c>
      <c r="Y120">
        <v>77333.333333333328</v>
      </c>
      <c r="Z120">
        <v>174773.33333333331</v>
      </c>
      <c r="AA120">
        <v>16239.999999999998</v>
      </c>
      <c r="AB120">
        <v>58000</v>
      </c>
      <c r="AC120">
        <v>0</v>
      </c>
      <c r="AD120">
        <v>0</v>
      </c>
      <c r="AE120">
        <v>11600</v>
      </c>
      <c r="AF120">
        <v>580</v>
      </c>
      <c r="AG120">
        <v>77333.333333333328</v>
      </c>
      <c r="AH120">
        <v>0</v>
      </c>
      <c r="AI120">
        <v>750133.33333333337</v>
      </c>
      <c r="AJ120">
        <v>18003200</v>
      </c>
      <c r="AK120">
        <v>0</v>
      </c>
      <c r="AL120">
        <v>20000</v>
      </c>
      <c r="AM120">
        <v>15</v>
      </c>
    </row>
    <row r="121" spans="1:39" x14ac:dyDescent="0.35">
      <c r="A121" s="8" t="s">
        <v>4795</v>
      </c>
      <c r="B121" s="8" t="s">
        <v>127</v>
      </c>
      <c r="C121" s="1">
        <v>28705</v>
      </c>
      <c r="D121" s="8" t="s">
        <v>1245</v>
      </c>
      <c r="E121" s="8" t="s">
        <v>1246</v>
      </c>
      <c r="F121" s="8" t="s">
        <v>3795</v>
      </c>
      <c r="G121" s="8" t="s">
        <v>2813</v>
      </c>
      <c r="H121" s="1">
        <v>40969.213125000002</v>
      </c>
      <c r="I121" s="8" t="s">
        <v>3672</v>
      </c>
      <c r="J121">
        <v>1160000</v>
      </c>
      <c r="K121">
        <v>15</v>
      </c>
      <c r="L121">
        <v>580000</v>
      </c>
      <c r="M121">
        <v>81200</v>
      </c>
      <c r="O121">
        <v>580000</v>
      </c>
      <c r="P121">
        <v>6960000</v>
      </c>
      <c r="S121">
        <v>50000</v>
      </c>
      <c r="T121">
        <v>250000</v>
      </c>
      <c r="U121">
        <v>5000</v>
      </c>
      <c r="V121">
        <v>97440</v>
      </c>
      <c r="W121">
        <v>48720</v>
      </c>
      <c r="X121">
        <v>48720</v>
      </c>
      <c r="Y121">
        <v>77333.333333333328</v>
      </c>
      <c r="Z121">
        <v>174773.33333333331</v>
      </c>
      <c r="AA121">
        <v>16239.999999999998</v>
      </c>
      <c r="AB121">
        <v>58000</v>
      </c>
      <c r="AC121">
        <v>0</v>
      </c>
      <c r="AD121">
        <v>0</v>
      </c>
      <c r="AE121">
        <v>11600</v>
      </c>
      <c r="AF121">
        <v>580</v>
      </c>
      <c r="AG121">
        <v>77333.333333333328</v>
      </c>
      <c r="AH121">
        <v>0</v>
      </c>
      <c r="AI121">
        <v>750133.33333333337</v>
      </c>
      <c r="AJ121">
        <v>18003200</v>
      </c>
      <c r="AK121">
        <v>0</v>
      </c>
      <c r="AL121">
        <v>20000</v>
      </c>
      <c r="AM121">
        <v>15</v>
      </c>
    </row>
    <row r="122" spans="1:39" x14ac:dyDescent="0.35">
      <c r="A122" s="8" t="s">
        <v>4796</v>
      </c>
      <c r="B122" s="8" t="s">
        <v>128</v>
      </c>
      <c r="C122" s="1">
        <v>32838</v>
      </c>
      <c r="D122" s="8" t="s">
        <v>1247</v>
      </c>
      <c r="E122" s="8" t="s">
        <v>1248</v>
      </c>
      <c r="F122" s="8" t="s">
        <v>3796</v>
      </c>
      <c r="G122" s="8" t="s">
        <v>2814</v>
      </c>
      <c r="H122" s="1">
        <v>44059.279004629629</v>
      </c>
      <c r="I122" s="8" t="s">
        <v>3671</v>
      </c>
      <c r="J122">
        <v>1160000</v>
      </c>
      <c r="K122">
        <v>15</v>
      </c>
      <c r="L122">
        <v>580000</v>
      </c>
      <c r="M122">
        <v>81200</v>
      </c>
      <c r="O122">
        <v>580000</v>
      </c>
      <c r="P122">
        <v>6960000</v>
      </c>
      <c r="S122">
        <v>50000</v>
      </c>
      <c r="T122">
        <v>250000</v>
      </c>
      <c r="U122">
        <v>5000</v>
      </c>
      <c r="V122">
        <v>97440</v>
      </c>
      <c r="W122">
        <v>48720</v>
      </c>
      <c r="X122">
        <v>48720</v>
      </c>
      <c r="Y122">
        <v>77333.333333333328</v>
      </c>
      <c r="Z122">
        <v>174773.33333333331</v>
      </c>
      <c r="AA122">
        <v>16239.999999999998</v>
      </c>
      <c r="AB122">
        <v>58000</v>
      </c>
      <c r="AC122">
        <v>0</v>
      </c>
      <c r="AD122">
        <v>0</v>
      </c>
      <c r="AE122">
        <v>11600</v>
      </c>
      <c r="AF122">
        <v>580</v>
      </c>
      <c r="AG122">
        <v>77333.333333333328</v>
      </c>
      <c r="AH122">
        <v>0</v>
      </c>
      <c r="AI122">
        <v>750133.33333333337</v>
      </c>
      <c r="AJ122">
        <v>18003200</v>
      </c>
      <c r="AK122">
        <v>0</v>
      </c>
      <c r="AL122">
        <v>20000</v>
      </c>
      <c r="AM122">
        <v>15</v>
      </c>
    </row>
    <row r="123" spans="1:39" x14ac:dyDescent="0.35">
      <c r="A123" s="8" t="s">
        <v>4797</v>
      </c>
      <c r="B123" s="8" t="s">
        <v>129</v>
      </c>
      <c r="C123" s="1">
        <v>34191</v>
      </c>
      <c r="D123" s="8" t="s">
        <v>1249</v>
      </c>
      <c r="E123" s="8" t="s">
        <v>1250</v>
      </c>
      <c r="F123" s="8" t="s">
        <v>3797</v>
      </c>
      <c r="G123" s="8" t="s">
        <v>2815</v>
      </c>
      <c r="H123" s="1">
        <v>40916.961412037039</v>
      </c>
      <c r="I123" s="8" t="s">
        <v>3674</v>
      </c>
      <c r="J123">
        <v>1160000</v>
      </c>
      <c r="K123">
        <v>15</v>
      </c>
      <c r="L123">
        <v>580000</v>
      </c>
      <c r="M123">
        <v>81200</v>
      </c>
      <c r="O123">
        <v>580000</v>
      </c>
      <c r="P123">
        <v>6960000</v>
      </c>
      <c r="S123">
        <v>50000</v>
      </c>
      <c r="T123">
        <v>250000</v>
      </c>
      <c r="U123">
        <v>5000</v>
      </c>
      <c r="V123">
        <v>97440</v>
      </c>
      <c r="W123">
        <v>48720</v>
      </c>
      <c r="X123">
        <v>48720</v>
      </c>
      <c r="Y123">
        <v>77333.333333333328</v>
      </c>
      <c r="Z123">
        <v>174773.33333333331</v>
      </c>
      <c r="AA123">
        <v>16239.999999999998</v>
      </c>
      <c r="AB123">
        <v>58000</v>
      </c>
      <c r="AC123">
        <v>0</v>
      </c>
      <c r="AD123">
        <v>0</v>
      </c>
      <c r="AE123">
        <v>11600</v>
      </c>
      <c r="AF123">
        <v>580</v>
      </c>
      <c r="AG123">
        <v>77333.333333333328</v>
      </c>
      <c r="AH123">
        <v>0</v>
      </c>
      <c r="AI123">
        <v>750133.33333333337</v>
      </c>
      <c r="AJ123">
        <v>18003200</v>
      </c>
      <c r="AK123">
        <v>0</v>
      </c>
      <c r="AL123">
        <v>20000</v>
      </c>
      <c r="AM123">
        <v>15</v>
      </c>
    </row>
    <row r="124" spans="1:39" x14ac:dyDescent="0.35">
      <c r="A124" s="8" t="s">
        <v>4798</v>
      </c>
      <c r="B124" s="8" t="s">
        <v>130</v>
      </c>
      <c r="C124" s="1">
        <v>26082</v>
      </c>
      <c r="D124" s="8" t="s">
        <v>1251</v>
      </c>
      <c r="E124" s="8" t="s">
        <v>1252</v>
      </c>
      <c r="F124" s="8" t="s">
        <v>3798</v>
      </c>
      <c r="G124" s="8" t="s">
        <v>2816</v>
      </c>
      <c r="H124" s="1">
        <v>38685.293888888889</v>
      </c>
      <c r="I124" s="8" t="s">
        <v>3673</v>
      </c>
      <c r="J124">
        <v>1160000</v>
      </c>
      <c r="K124">
        <v>15</v>
      </c>
      <c r="L124">
        <v>580000</v>
      </c>
      <c r="M124">
        <v>81200</v>
      </c>
      <c r="O124">
        <v>580000</v>
      </c>
      <c r="P124">
        <v>6960000</v>
      </c>
      <c r="S124">
        <v>50000</v>
      </c>
      <c r="T124">
        <v>250000</v>
      </c>
      <c r="U124">
        <v>5000</v>
      </c>
      <c r="V124">
        <v>97440</v>
      </c>
      <c r="W124">
        <v>48720</v>
      </c>
      <c r="X124">
        <v>48720</v>
      </c>
      <c r="Y124">
        <v>77333.333333333328</v>
      </c>
      <c r="Z124">
        <v>174773.33333333331</v>
      </c>
      <c r="AA124">
        <v>16239.999999999998</v>
      </c>
      <c r="AB124">
        <v>58000</v>
      </c>
      <c r="AC124">
        <v>0</v>
      </c>
      <c r="AD124">
        <v>0</v>
      </c>
      <c r="AE124">
        <v>11600</v>
      </c>
      <c r="AF124">
        <v>580</v>
      </c>
      <c r="AG124">
        <v>77333.333333333328</v>
      </c>
      <c r="AH124">
        <v>0</v>
      </c>
      <c r="AI124">
        <v>750133.33333333337</v>
      </c>
      <c r="AJ124">
        <v>18003200</v>
      </c>
      <c r="AK124">
        <v>0</v>
      </c>
      <c r="AL124">
        <v>20000</v>
      </c>
      <c r="AM124">
        <v>15</v>
      </c>
    </row>
    <row r="125" spans="1:39" x14ac:dyDescent="0.35">
      <c r="A125" s="8" t="s">
        <v>4799</v>
      </c>
      <c r="B125" s="8" t="s">
        <v>131</v>
      </c>
      <c r="C125" s="1">
        <v>35017</v>
      </c>
      <c r="D125" s="8" t="s">
        <v>1253</v>
      </c>
      <c r="E125" s="8" t="s">
        <v>1254</v>
      </c>
      <c r="F125" s="8" t="s">
        <v>3799</v>
      </c>
      <c r="G125" s="8" t="s">
        <v>2817</v>
      </c>
      <c r="H125" s="1">
        <v>39537.497766203705</v>
      </c>
      <c r="I125" s="8" t="s">
        <v>3675</v>
      </c>
      <c r="J125">
        <v>1160000</v>
      </c>
      <c r="K125">
        <v>15</v>
      </c>
      <c r="L125">
        <v>580000</v>
      </c>
      <c r="M125">
        <v>81200</v>
      </c>
      <c r="O125">
        <v>580000</v>
      </c>
      <c r="P125">
        <v>6960000</v>
      </c>
      <c r="S125">
        <v>50000</v>
      </c>
      <c r="T125">
        <v>250000</v>
      </c>
      <c r="U125">
        <v>5000</v>
      </c>
      <c r="V125">
        <v>97440</v>
      </c>
      <c r="W125">
        <v>48720</v>
      </c>
      <c r="X125">
        <v>48720</v>
      </c>
      <c r="Y125">
        <v>77333.333333333328</v>
      </c>
      <c r="Z125">
        <v>174773.33333333331</v>
      </c>
      <c r="AA125">
        <v>16239.999999999998</v>
      </c>
      <c r="AB125">
        <v>58000</v>
      </c>
      <c r="AC125">
        <v>0</v>
      </c>
      <c r="AD125">
        <v>0</v>
      </c>
      <c r="AE125">
        <v>11600</v>
      </c>
      <c r="AF125">
        <v>580</v>
      </c>
      <c r="AG125">
        <v>77333.333333333328</v>
      </c>
      <c r="AH125">
        <v>0</v>
      </c>
      <c r="AI125">
        <v>750133.33333333337</v>
      </c>
      <c r="AJ125">
        <v>18003200</v>
      </c>
      <c r="AK125">
        <v>0</v>
      </c>
      <c r="AL125">
        <v>20000</v>
      </c>
      <c r="AM125">
        <v>15</v>
      </c>
    </row>
    <row r="126" spans="1:39" x14ac:dyDescent="0.35">
      <c r="A126" s="8" t="s">
        <v>4800</v>
      </c>
      <c r="B126" s="8" t="s">
        <v>132</v>
      </c>
      <c r="C126" s="1">
        <v>26564</v>
      </c>
      <c r="D126" s="8" t="s">
        <v>1255</v>
      </c>
      <c r="E126" s="8" t="s">
        <v>1256</v>
      </c>
      <c r="F126" s="8" t="s">
        <v>3800</v>
      </c>
      <c r="G126" s="8" t="s">
        <v>2818</v>
      </c>
      <c r="H126" s="1">
        <v>42352.512395833335</v>
      </c>
      <c r="I126" s="8" t="s">
        <v>3672</v>
      </c>
      <c r="J126">
        <v>1160000</v>
      </c>
      <c r="K126">
        <v>15</v>
      </c>
      <c r="L126">
        <v>580000</v>
      </c>
      <c r="M126">
        <v>81200</v>
      </c>
      <c r="O126">
        <v>580000</v>
      </c>
      <c r="P126">
        <v>6960000</v>
      </c>
      <c r="S126">
        <v>50000</v>
      </c>
      <c r="T126">
        <v>250000</v>
      </c>
      <c r="U126">
        <v>5000</v>
      </c>
      <c r="V126">
        <v>97440</v>
      </c>
      <c r="W126">
        <v>48720</v>
      </c>
      <c r="X126">
        <v>48720</v>
      </c>
      <c r="Y126">
        <v>77333.333333333328</v>
      </c>
      <c r="Z126">
        <v>174773.33333333331</v>
      </c>
      <c r="AA126">
        <v>16239.999999999998</v>
      </c>
      <c r="AB126">
        <v>58000</v>
      </c>
      <c r="AC126">
        <v>0</v>
      </c>
      <c r="AD126">
        <v>0</v>
      </c>
      <c r="AE126">
        <v>11600</v>
      </c>
      <c r="AF126">
        <v>580</v>
      </c>
      <c r="AG126">
        <v>77333.333333333328</v>
      </c>
      <c r="AH126">
        <v>0</v>
      </c>
      <c r="AI126">
        <v>750133.33333333337</v>
      </c>
      <c r="AJ126">
        <v>18003200</v>
      </c>
      <c r="AK126">
        <v>0</v>
      </c>
      <c r="AL126">
        <v>20000</v>
      </c>
      <c r="AM126">
        <v>15</v>
      </c>
    </row>
    <row r="127" spans="1:39" x14ac:dyDescent="0.35">
      <c r="A127" s="8" t="s">
        <v>4801</v>
      </c>
      <c r="B127" s="8" t="s">
        <v>133</v>
      </c>
      <c r="C127" s="1">
        <v>28836</v>
      </c>
      <c r="D127" s="8" t="s">
        <v>1257</v>
      </c>
      <c r="E127" s="8" t="s">
        <v>1258</v>
      </c>
      <c r="F127" s="8" t="s">
        <v>3801</v>
      </c>
      <c r="G127" s="8" t="s">
        <v>2819</v>
      </c>
      <c r="H127" s="1">
        <v>40826.105636574073</v>
      </c>
      <c r="I127" s="8" t="s">
        <v>3671</v>
      </c>
      <c r="J127">
        <v>1160000</v>
      </c>
      <c r="K127">
        <v>15</v>
      </c>
      <c r="L127">
        <v>580000</v>
      </c>
      <c r="M127">
        <v>81200</v>
      </c>
      <c r="O127">
        <v>580000</v>
      </c>
      <c r="P127">
        <v>6960000</v>
      </c>
      <c r="S127">
        <v>50000</v>
      </c>
      <c r="T127">
        <v>250000</v>
      </c>
      <c r="U127">
        <v>5000</v>
      </c>
      <c r="V127">
        <v>97440</v>
      </c>
      <c r="W127">
        <v>48720</v>
      </c>
      <c r="X127">
        <v>48720</v>
      </c>
      <c r="Y127">
        <v>77333.333333333328</v>
      </c>
      <c r="Z127">
        <v>174773.33333333331</v>
      </c>
      <c r="AA127">
        <v>16239.999999999998</v>
      </c>
      <c r="AB127">
        <v>58000</v>
      </c>
      <c r="AC127">
        <v>0</v>
      </c>
      <c r="AD127">
        <v>0</v>
      </c>
      <c r="AE127">
        <v>11600</v>
      </c>
      <c r="AF127">
        <v>580</v>
      </c>
      <c r="AG127">
        <v>77333.333333333328</v>
      </c>
      <c r="AH127">
        <v>0</v>
      </c>
      <c r="AI127">
        <v>750133.33333333337</v>
      </c>
      <c r="AJ127">
        <v>18003200</v>
      </c>
      <c r="AK127">
        <v>0</v>
      </c>
      <c r="AL127">
        <v>20000</v>
      </c>
      <c r="AM127">
        <v>15</v>
      </c>
    </row>
    <row r="128" spans="1:39" x14ac:dyDescent="0.35">
      <c r="A128" s="8" t="s">
        <v>4802</v>
      </c>
      <c r="B128" s="8" t="s">
        <v>134</v>
      </c>
      <c r="C128" s="1">
        <v>36448</v>
      </c>
      <c r="D128" s="8" t="s">
        <v>1259</v>
      </c>
      <c r="E128" s="8" t="s">
        <v>1260</v>
      </c>
      <c r="F128" s="8" t="s">
        <v>3802</v>
      </c>
      <c r="G128" s="8" t="s">
        <v>2820</v>
      </c>
      <c r="H128" s="1">
        <v>40865.513912037037</v>
      </c>
      <c r="I128" s="8" t="s">
        <v>3673</v>
      </c>
      <c r="J128">
        <v>1160000</v>
      </c>
      <c r="K128">
        <v>15</v>
      </c>
      <c r="L128">
        <v>580000</v>
      </c>
      <c r="M128">
        <v>81200</v>
      </c>
      <c r="O128">
        <v>580000</v>
      </c>
      <c r="P128">
        <v>6960000</v>
      </c>
      <c r="S128">
        <v>50000</v>
      </c>
      <c r="T128">
        <v>250000</v>
      </c>
      <c r="U128">
        <v>5000</v>
      </c>
      <c r="V128">
        <v>97440</v>
      </c>
      <c r="W128">
        <v>48720</v>
      </c>
      <c r="X128">
        <v>48720</v>
      </c>
      <c r="Y128">
        <v>77333.333333333328</v>
      </c>
      <c r="Z128">
        <v>174773.33333333331</v>
      </c>
      <c r="AA128">
        <v>16239.999999999998</v>
      </c>
      <c r="AB128">
        <v>58000</v>
      </c>
      <c r="AC128">
        <v>0</v>
      </c>
      <c r="AD128">
        <v>0</v>
      </c>
      <c r="AE128">
        <v>11600</v>
      </c>
      <c r="AF128">
        <v>580</v>
      </c>
      <c r="AG128">
        <v>77333.333333333328</v>
      </c>
      <c r="AH128">
        <v>0</v>
      </c>
      <c r="AI128">
        <v>750133.33333333337</v>
      </c>
      <c r="AJ128">
        <v>18003200</v>
      </c>
      <c r="AK128">
        <v>0</v>
      </c>
      <c r="AL128">
        <v>20000</v>
      </c>
      <c r="AM128">
        <v>15</v>
      </c>
    </row>
    <row r="129" spans="1:39" x14ac:dyDescent="0.35">
      <c r="A129" s="8" t="s">
        <v>4803</v>
      </c>
      <c r="B129" s="8" t="s">
        <v>135</v>
      </c>
      <c r="C129" s="1">
        <v>36425</v>
      </c>
      <c r="D129" s="8" t="s">
        <v>1261</v>
      </c>
      <c r="E129" s="8" t="s">
        <v>1262</v>
      </c>
      <c r="F129" s="8" t="s">
        <v>3803</v>
      </c>
      <c r="G129" s="8" t="s">
        <v>2821</v>
      </c>
      <c r="H129" s="1">
        <v>39259.242337962962</v>
      </c>
      <c r="I129" s="8" t="s">
        <v>3674</v>
      </c>
      <c r="J129">
        <v>1160000</v>
      </c>
      <c r="K129">
        <v>15</v>
      </c>
      <c r="L129">
        <v>580000</v>
      </c>
      <c r="M129">
        <v>81200</v>
      </c>
      <c r="O129">
        <v>580000</v>
      </c>
      <c r="P129">
        <v>6960000</v>
      </c>
      <c r="S129">
        <v>50000</v>
      </c>
      <c r="T129">
        <v>250000</v>
      </c>
      <c r="U129">
        <v>5000</v>
      </c>
      <c r="V129">
        <v>97440</v>
      </c>
      <c r="W129">
        <v>48720</v>
      </c>
      <c r="X129">
        <v>48720</v>
      </c>
      <c r="Y129">
        <v>77333.333333333328</v>
      </c>
      <c r="Z129">
        <v>174773.33333333331</v>
      </c>
      <c r="AA129">
        <v>16239.999999999998</v>
      </c>
      <c r="AB129">
        <v>58000</v>
      </c>
      <c r="AC129">
        <v>0</v>
      </c>
      <c r="AD129">
        <v>0</v>
      </c>
      <c r="AE129">
        <v>11600</v>
      </c>
      <c r="AF129">
        <v>580</v>
      </c>
      <c r="AG129">
        <v>77333.333333333328</v>
      </c>
      <c r="AH129">
        <v>0</v>
      </c>
      <c r="AI129">
        <v>750133.33333333337</v>
      </c>
      <c r="AJ129">
        <v>18003200</v>
      </c>
      <c r="AK129">
        <v>0</v>
      </c>
      <c r="AL129">
        <v>20000</v>
      </c>
      <c r="AM129">
        <v>15</v>
      </c>
    </row>
    <row r="130" spans="1:39" x14ac:dyDescent="0.35">
      <c r="A130" s="8" t="s">
        <v>4804</v>
      </c>
      <c r="B130" s="8" t="s">
        <v>136</v>
      </c>
      <c r="C130" s="1">
        <v>27626</v>
      </c>
      <c r="D130" s="8" t="s">
        <v>1263</v>
      </c>
      <c r="E130" s="8" t="s">
        <v>1264</v>
      </c>
      <c r="F130" s="8" t="s">
        <v>3804</v>
      </c>
      <c r="G130" s="8" t="s">
        <v>2822</v>
      </c>
      <c r="H130" s="1">
        <v>44146.606388888889</v>
      </c>
      <c r="I130" s="8" t="s">
        <v>3673</v>
      </c>
      <c r="J130">
        <v>1160000</v>
      </c>
      <c r="K130">
        <v>15</v>
      </c>
      <c r="L130">
        <v>580000</v>
      </c>
      <c r="M130">
        <v>81200</v>
      </c>
      <c r="O130">
        <v>580000</v>
      </c>
      <c r="P130">
        <v>6960000</v>
      </c>
      <c r="S130">
        <v>50000</v>
      </c>
      <c r="T130">
        <v>250000</v>
      </c>
      <c r="U130">
        <v>5000</v>
      </c>
      <c r="V130">
        <v>97440</v>
      </c>
      <c r="W130">
        <v>48720</v>
      </c>
      <c r="X130">
        <v>48720</v>
      </c>
      <c r="Y130">
        <v>77333.333333333328</v>
      </c>
      <c r="Z130">
        <v>174773.33333333331</v>
      </c>
      <c r="AA130">
        <v>16239.999999999998</v>
      </c>
      <c r="AB130">
        <v>58000</v>
      </c>
      <c r="AC130">
        <v>0</v>
      </c>
      <c r="AD130">
        <v>0</v>
      </c>
      <c r="AE130">
        <v>11600</v>
      </c>
      <c r="AF130">
        <v>580</v>
      </c>
      <c r="AG130">
        <v>77333.333333333328</v>
      </c>
      <c r="AH130">
        <v>0</v>
      </c>
      <c r="AI130">
        <v>750133.33333333337</v>
      </c>
      <c r="AJ130">
        <v>18003200</v>
      </c>
      <c r="AK130">
        <v>0</v>
      </c>
      <c r="AL130">
        <v>20000</v>
      </c>
      <c r="AM130">
        <v>15</v>
      </c>
    </row>
    <row r="131" spans="1:39" x14ac:dyDescent="0.35">
      <c r="A131" s="8" t="s">
        <v>4805</v>
      </c>
      <c r="B131" s="8" t="s">
        <v>137</v>
      </c>
      <c r="C131" s="1">
        <v>26910</v>
      </c>
      <c r="D131" s="8" t="s">
        <v>1265</v>
      </c>
      <c r="E131" s="8" t="s">
        <v>1266</v>
      </c>
      <c r="F131" s="8" t="s">
        <v>3805</v>
      </c>
      <c r="G131" s="8" t="s">
        <v>2823</v>
      </c>
      <c r="H131" s="1">
        <v>39837.372164351851</v>
      </c>
      <c r="I131" s="8" t="s">
        <v>3675</v>
      </c>
      <c r="J131">
        <v>1160000</v>
      </c>
      <c r="K131">
        <v>15</v>
      </c>
      <c r="L131">
        <v>580000</v>
      </c>
      <c r="M131">
        <v>81200</v>
      </c>
      <c r="O131">
        <v>580000</v>
      </c>
      <c r="P131">
        <v>6960000</v>
      </c>
      <c r="S131">
        <v>50000</v>
      </c>
      <c r="T131">
        <v>250000</v>
      </c>
      <c r="U131">
        <v>5000</v>
      </c>
      <c r="V131">
        <v>97440</v>
      </c>
      <c r="W131">
        <v>48720</v>
      </c>
      <c r="X131">
        <v>48720</v>
      </c>
      <c r="Y131">
        <v>77333.333333333328</v>
      </c>
      <c r="Z131">
        <v>174773.33333333331</v>
      </c>
      <c r="AA131">
        <v>16239.999999999998</v>
      </c>
      <c r="AB131">
        <v>58000</v>
      </c>
      <c r="AC131">
        <v>0</v>
      </c>
      <c r="AD131">
        <v>0</v>
      </c>
      <c r="AE131">
        <v>11600</v>
      </c>
      <c r="AF131">
        <v>580</v>
      </c>
      <c r="AG131">
        <v>77333.333333333328</v>
      </c>
      <c r="AH131">
        <v>0</v>
      </c>
      <c r="AI131">
        <v>750133.33333333337</v>
      </c>
      <c r="AJ131">
        <v>18003200</v>
      </c>
      <c r="AK131">
        <v>0</v>
      </c>
      <c r="AL131">
        <v>20000</v>
      </c>
      <c r="AM131">
        <v>15</v>
      </c>
    </row>
    <row r="132" spans="1:39" x14ac:dyDescent="0.35">
      <c r="A132" s="8" t="s">
        <v>4806</v>
      </c>
      <c r="B132" s="8" t="s">
        <v>138</v>
      </c>
      <c r="C132" s="1">
        <v>35507</v>
      </c>
      <c r="D132" s="8" t="s">
        <v>1267</v>
      </c>
      <c r="E132" s="8" t="s">
        <v>1268</v>
      </c>
      <c r="F132" s="8" t="s">
        <v>3806</v>
      </c>
      <c r="G132" s="8" t="s">
        <v>2824</v>
      </c>
      <c r="H132" s="1">
        <v>41626.338495370372</v>
      </c>
      <c r="I132" s="8" t="s">
        <v>3673</v>
      </c>
      <c r="J132">
        <v>1160000</v>
      </c>
      <c r="K132">
        <v>15</v>
      </c>
      <c r="L132">
        <v>580000</v>
      </c>
      <c r="M132">
        <v>81200</v>
      </c>
      <c r="O132">
        <v>580000</v>
      </c>
      <c r="P132">
        <v>6960000</v>
      </c>
      <c r="S132">
        <v>50000</v>
      </c>
      <c r="T132">
        <v>250000</v>
      </c>
      <c r="U132">
        <v>5000</v>
      </c>
      <c r="V132">
        <v>97440</v>
      </c>
      <c r="W132">
        <v>48720</v>
      </c>
      <c r="X132">
        <v>48720</v>
      </c>
      <c r="Y132">
        <v>77333.333333333328</v>
      </c>
      <c r="Z132">
        <v>174773.33333333331</v>
      </c>
      <c r="AA132">
        <v>16239.999999999998</v>
      </c>
      <c r="AB132">
        <v>58000</v>
      </c>
      <c r="AC132">
        <v>0</v>
      </c>
      <c r="AD132">
        <v>0</v>
      </c>
      <c r="AE132">
        <v>11600</v>
      </c>
      <c r="AF132">
        <v>580</v>
      </c>
      <c r="AG132">
        <v>77333.333333333328</v>
      </c>
      <c r="AH132">
        <v>0</v>
      </c>
      <c r="AI132">
        <v>750133.33333333337</v>
      </c>
      <c r="AJ132">
        <v>18003200</v>
      </c>
      <c r="AK132">
        <v>0</v>
      </c>
      <c r="AL132">
        <v>20000</v>
      </c>
      <c r="AM132">
        <v>15</v>
      </c>
    </row>
    <row r="133" spans="1:39" x14ac:dyDescent="0.35">
      <c r="A133" s="8" t="s">
        <v>4807</v>
      </c>
      <c r="B133" s="8" t="s">
        <v>139</v>
      </c>
      <c r="C133" s="1">
        <v>27105</v>
      </c>
      <c r="D133" s="8" t="s">
        <v>1269</v>
      </c>
      <c r="E133" s="8" t="s">
        <v>1270</v>
      </c>
      <c r="F133" s="8" t="s">
        <v>3807</v>
      </c>
      <c r="G133" s="8" t="s">
        <v>2825</v>
      </c>
      <c r="H133" s="1">
        <v>43256.849687499998</v>
      </c>
      <c r="I133" s="8" t="s">
        <v>3675</v>
      </c>
      <c r="J133">
        <v>1160000</v>
      </c>
      <c r="K133">
        <v>15</v>
      </c>
      <c r="L133">
        <v>580000</v>
      </c>
      <c r="M133">
        <v>81200</v>
      </c>
      <c r="O133">
        <v>580000</v>
      </c>
      <c r="P133">
        <v>6960000</v>
      </c>
      <c r="S133">
        <v>50000</v>
      </c>
      <c r="T133">
        <v>250000</v>
      </c>
      <c r="U133">
        <v>5000</v>
      </c>
      <c r="V133">
        <v>97440</v>
      </c>
      <c r="W133">
        <v>48720</v>
      </c>
      <c r="X133">
        <v>48720</v>
      </c>
      <c r="Y133">
        <v>77333.333333333328</v>
      </c>
      <c r="Z133">
        <v>174773.33333333331</v>
      </c>
      <c r="AA133">
        <v>16239.999999999998</v>
      </c>
      <c r="AB133">
        <v>58000</v>
      </c>
      <c r="AC133">
        <v>0</v>
      </c>
      <c r="AD133">
        <v>0</v>
      </c>
      <c r="AE133">
        <v>11600</v>
      </c>
      <c r="AF133">
        <v>580</v>
      </c>
      <c r="AG133">
        <v>77333.333333333328</v>
      </c>
      <c r="AH133">
        <v>0</v>
      </c>
      <c r="AI133">
        <v>750133.33333333337</v>
      </c>
      <c r="AJ133">
        <v>18003200</v>
      </c>
      <c r="AK133">
        <v>0</v>
      </c>
      <c r="AL133">
        <v>20000</v>
      </c>
      <c r="AM133">
        <v>15</v>
      </c>
    </row>
    <row r="134" spans="1:39" x14ac:dyDescent="0.35">
      <c r="A134" s="8" t="s">
        <v>4808</v>
      </c>
      <c r="B134" s="8" t="s">
        <v>140</v>
      </c>
      <c r="C134" s="1">
        <v>31782</v>
      </c>
      <c r="D134" s="8" t="s">
        <v>1271</v>
      </c>
      <c r="E134" s="8" t="s">
        <v>1272</v>
      </c>
      <c r="F134" s="8" t="s">
        <v>3808</v>
      </c>
      <c r="G134" s="8" t="s">
        <v>2826</v>
      </c>
      <c r="H134" s="1">
        <v>40420.280439814815</v>
      </c>
      <c r="I134" s="8" t="s">
        <v>3671</v>
      </c>
      <c r="J134">
        <v>1160000</v>
      </c>
      <c r="K134">
        <v>15</v>
      </c>
      <c r="L134">
        <v>580000</v>
      </c>
      <c r="M134">
        <v>81200</v>
      </c>
      <c r="O134">
        <v>580000</v>
      </c>
      <c r="P134">
        <v>6960000</v>
      </c>
      <c r="S134">
        <v>50000</v>
      </c>
      <c r="T134">
        <v>250000</v>
      </c>
      <c r="U134">
        <v>5000</v>
      </c>
      <c r="V134">
        <v>97440</v>
      </c>
      <c r="W134">
        <v>48720</v>
      </c>
      <c r="X134">
        <v>48720</v>
      </c>
      <c r="Y134">
        <v>77333.333333333328</v>
      </c>
      <c r="Z134">
        <v>174773.33333333331</v>
      </c>
      <c r="AA134">
        <v>16239.999999999998</v>
      </c>
      <c r="AB134">
        <v>58000</v>
      </c>
      <c r="AC134">
        <v>0</v>
      </c>
      <c r="AD134">
        <v>0</v>
      </c>
      <c r="AE134">
        <v>11600</v>
      </c>
      <c r="AF134">
        <v>580</v>
      </c>
      <c r="AG134">
        <v>77333.333333333328</v>
      </c>
      <c r="AH134">
        <v>0</v>
      </c>
      <c r="AI134">
        <v>750133.33333333337</v>
      </c>
      <c r="AJ134">
        <v>18003200</v>
      </c>
      <c r="AK134">
        <v>0</v>
      </c>
      <c r="AL134">
        <v>20000</v>
      </c>
      <c r="AM134">
        <v>15</v>
      </c>
    </row>
    <row r="135" spans="1:39" x14ac:dyDescent="0.35">
      <c r="A135" s="8" t="s">
        <v>4809</v>
      </c>
      <c r="B135" s="8" t="s">
        <v>141</v>
      </c>
      <c r="C135" s="1">
        <v>25628</v>
      </c>
      <c r="D135" s="8" t="s">
        <v>1273</v>
      </c>
      <c r="E135" s="8" t="s">
        <v>1274</v>
      </c>
      <c r="F135" s="8" t="s">
        <v>3809</v>
      </c>
      <c r="G135" s="8" t="s">
        <v>2827</v>
      </c>
      <c r="H135" s="1">
        <v>39347.689259259256</v>
      </c>
      <c r="I135" s="8" t="s">
        <v>3674</v>
      </c>
      <c r="J135">
        <v>1160000</v>
      </c>
      <c r="K135">
        <v>15</v>
      </c>
      <c r="L135">
        <v>580000</v>
      </c>
      <c r="M135">
        <v>81200</v>
      </c>
      <c r="O135">
        <v>580000</v>
      </c>
      <c r="P135">
        <v>6960000</v>
      </c>
      <c r="S135">
        <v>50000</v>
      </c>
      <c r="T135">
        <v>250000</v>
      </c>
      <c r="U135">
        <v>5000</v>
      </c>
      <c r="V135">
        <v>97440</v>
      </c>
      <c r="W135">
        <v>48720</v>
      </c>
      <c r="X135">
        <v>48720</v>
      </c>
      <c r="Y135">
        <v>77333.333333333328</v>
      </c>
      <c r="Z135">
        <v>174773.33333333331</v>
      </c>
      <c r="AA135">
        <v>16239.999999999998</v>
      </c>
      <c r="AB135">
        <v>58000</v>
      </c>
      <c r="AC135">
        <v>0</v>
      </c>
      <c r="AD135">
        <v>0</v>
      </c>
      <c r="AE135">
        <v>11600</v>
      </c>
      <c r="AF135">
        <v>580</v>
      </c>
      <c r="AG135">
        <v>77333.333333333328</v>
      </c>
      <c r="AH135">
        <v>0</v>
      </c>
      <c r="AI135">
        <v>750133.33333333337</v>
      </c>
      <c r="AJ135">
        <v>18003200</v>
      </c>
      <c r="AK135">
        <v>0</v>
      </c>
      <c r="AL135">
        <v>20000</v>
      </c>
      <c r="AM135">
        <v>15</v>
      </c>
    </row>
    <row r="136" spans="1:39" x14ac:dyDescent="0.35">
      <c r="A136" s="8" t="s">
        <v>4810</v>
      </c>
      <c r="B136" s="8" t="s">
        <v>142</v>
      </c>
      <c r="C136" s="1">
        <v>35792</v>
      </c>
      <c r="D136" s="8" t="s">
        <v>1275</v>
      </c>
      <c r="E136" s="8" t="s">
        <v>1276</v>
      </c>
      <c r="F136" s="8" t="s">
        <v>3810</v>
      </c>
      <c r="G136" s="8" t="s">
        <v>2828</v>
      </c>
      <c r="H136" s="1">
        <v>40130.216215277775</v>
      </c>
      <c r="I136" s="8" t="s">
        <v>3674</v>
      </c>
      <c r="J136">
        <v>1160000</v>
      </c>
      <c r="K136">
        <v>15</v>
      </c>
      <c r="L136">
        <v>580000</v>
      </c>
      <c r="M136">
        <v>81200</v>
      </c>
      <c r="O136">
        <v>580000</v>
      </c>
      <c r="P136">
        <v>6960000</v>
      </c>
      <c r="S136">
        <v>50000</v>
      </c>
      <c r="T136">
        <v>250000</v>
      </c>
      <c r="U136">
        <v>5000</v>
      </c>
      <c r="V136">
        <v>97440</v>
      </c>
      <c r="W136">
        <v>48720</v>
      </c>
      <c r="X136">
        <v>48720</v>
      </c>
      <c r="Y136">
        <v>77333.333333333328</v>
      </c>
      <c r="Z136">
        <v>174773.33333333331</v>
      </c>
      <c r="AA136">
        <v>16239.999999999998</v>
      </c>
      <c r="AB136">
        <v>58000</v>
      </c>
      <c r="AC136">
        <v>0</v>
      </c>
      <c r="AD136">
        <v>0</v>
      </c>
      <c r="AE136">
        <v>11600</v>
      </c>
      <c r="AF136">
        <v>580</v>
      </c>
      <c r="AG136">
        <v>77333.333333333328</v>
      </c>
      <c r="AH136">
        <v>0</v>
      </c>
      <c r="AI136">
        <v>750133.33333333337</v>
      </c>
      <c r="AJ136">
        <v>18003200</v>
      </c>
      <c r="AK136">
        <v>0</v>
      </c>
      <c r="AL136">
        <v>20000</v>
      </c>
      <c r="AM136">
        <v>15</v>
      </c>
    </row>
    <row r="137" spans="1:39" x14ac:dyDescent="0.35">
      <c r="A137" s="8" t="s">
        <v>4811</v>
      </c>
      <c r="B137" s="8" t="s">
        <v>143</v>
      </c>
      <c r="C137" s="1">
        <v>26278</v>
      </c>
      <c r="D137" s="8" t="s">
        <v>1277</v>
      </c>
      <c r="E137" s="8" t="s">
        <v>1278</v>
      </c>
      <c r="F137" s="8" t="s">
        <v>3811</v>
      </c>
      <c r="G137" s="8" t="s">
        <v>2829</v>
      </c>
      <c r="H137" s="1">
        <v>40705.103854166664</v>
      </c>
      <c r="I137" s="8" t="s">
        <v>3675</v>
      </c>
      <c r="J137">
        <v>1160000</v>
      </c>
      <c r="K137">
        <v>15</v>
      </c>
      <c r="L137">
        <v>580000</v>
      </c>
      <c r="M137">
        <v>81200</v>
      </c>
      <c r="O137">
        <v>580000</v>
      </c>
      <c r="P137">
        <v>6960000</v>
      </c>
      <c r="S137">
        <v>50000</v>
      </c>
      <c r="T137">
        <v>250000</v>
      </c>
      <c r="U137">
        <v>5000</v>
      </c>
      <c r="V137">
        <v>97440</v>
      </c>
      <c r="W137">
        <v>48720</v>
      </c>
      <c r="X137">
        <v>48720</v>
      </c>
      <c r="Y137">
        <v>77333.333333333328</v>
      </c>
      <c r="Z137">
        <v>174773.33333333331</v>
      </c>
      <c r="AA137">
        <v>16239.999999999998</v>
      </c>
      <c r="AB137">
        <v>58000</v>
      </c>
      <c r="AC137">
        <v>0</v>
      </c>
      <c r="AD137">
        <v>0</v>
      </c>
      <c r="AE137">
        <v>11600</v>
      </c>
      <c r="AF137">
        <v>580</v>
      </c>
      <c r="AG137">
        <v>77333.333333333328</v>
      </c>
      <c r="AH137">
        <v>0</v>
      </c>
      <c r="AI137">
        <v>750133.33333333337</v>
      </c>
      <c r="AJ137">
        <v>18003200</v>
      </c>
      <c r="AK137">
        <v>0</v>
      </c>
      <c r="AL137">
        <v>20000</v>
      </c>
      <c r="AM137">
        <v>15</v>
      </c>
    </row>
    <row r="138" spans="1:39" x14ac:dyDescent="0.35">
      <c r="A138" s="8" t="s">
        <v>4812</v>
      </c>
      <c r="B138" s="8" t="s">
        <v>144</v>
      </c>
      <c r="C138" s="1">
        <v>28963</v>
      </c>
      <c r="D138" s="8" t="s">
        <v>1279</v>
      </c>
      <c r="E138" s="8" t="s">
        <v>1280</v>
      </c>
      <c r="F138" s="8" t="s">
        <v>3812</v>
      </c>
      <c r="G138" s="8" t="s">
        <v>2830</v>
      </c>
      <c r="H138" s="1">
        <v>39299.205555555556</v>
      </c>
      <c r="I138" s="8" t="s">
        <v>3674</v>
      </c>
      <c r="J138">
        <v>1160000</v>
      </c>
      <c r="K138">
        <v>15</v>
      </c>
      <c r="L138">
        <v>580000</v>
      </c>
      <c r="M138">
        <v>81200</v>
      </c>
      <c r="O138">
        <v>580000</v>
      </c>
      <c r="P138">
        <v>6960000</v>
      </c>
      <c r="S138">
        <v>50000</v>
      </c>
      <c r="T138">
        <v>250000</v>
      </c>
      <c r="U138">
        <v>5000</v>
      </c>
      <c r="V138">
        <v>97440</v>
      </c>
      <c r="W138">
        <v>48720</v>
      </c>
      <c r="X138">
        <v>48720</v>
      </c>
      <c r="Y138">
        <v>77333.333333333328</v>
      </c>
      <c r="Z138">
        <v>174773.33333333331</v>
      </c>
      <c r="AA138">
        <v>16239.999999999998</v>
      </c>
      <c r="AB138">
        <v>58000</v>
      </c>
      <c r="AC138">
        <v>0</v>
      </c>
      <c r="AD138">
        <v>0</v>
      </c>
      <c r="AE138">
        <v>11600</v>
      </c>
      <c r="AF138">
        <v>580</v>
      </c>
      <c r="AG138">
        <v>77333.333333333328</v>
      </c>
      <c r="AH138">
        <v>0</v>
      </c>
      <c r="AI138">
        <v>750133.33333333337</v>
      </c>
      <c r="AJ138">
        <v>18003200</v>
      </c>
      <c r="AK138">
        <v>0</v>
      </c>
      <c r="AL138">
        <v>20000</v>
      </c>
      <c r="AM138">
        <v>15</v>
      </c>
    </row>
    <row r="139" spans="1:39" x14ac:dyDescent="0.35">
      <c r="A139" s="8" t="s">
        <v>4813</v>
      </c>
      <c r="B139" s="8" t="s">
        <v>145</v>
      </c>
      <c r="C139" s="1">
        <v>26658</v>
      </c>
      <c r="D139" s="8" t="s">
        <v>1281</v>
      </c>
      <c r="E139" s="8" t="s">
        <v>1282</v>
      </c>
      <c r="F139" s="8" t="s">
        <v>3813</v>
      </c>
      <c r="G139" s="8" t="s">
        <v>2831</v>
      </c>
      <c r="H139" s="1">
        <v>41193.278321759259</v>
      </c>
      <c r="I139" s="8" t="s">
        <v>3671</v>
      </c>
      <c r="J139">
        <v>1160000</v>
      </c>
      <c r="K139">
        <v>15</v>
      </c>
      <c r="L139">
        <v>580000</v>
      </c>
      <c r="M139">
        <v>81200</v>
      </c>
      <c r="O139">
        <v>580000</v>
      </c>
      <c r="P139">
        <v>6960000</v>
      </c>
      <c r="S139">
        <v>50000</v>
      </c>
      <c r="T139">
        <v>250000</v>
      </c>
      <c r="U139">
        <v>5000</v>
      </c>
      <c r="V139">
        <v>97440</v>
      </c>
      <c r="W139">
        <v>48720</v>
      </c>
      <c r="X139">
        <v>48720</v>
      </c>
      <c r="Y139">
        <v>77333.333333333328</v>
      </c>
      <c r="Z139">
        <v>174773.33333333331</v>
      </c>
      <c r="AA139">
        <v>16239.999999999998</v>
      </c>
      <c r="AB139">
        <v>58000</v>
      </c>
      <c r="AC139">
        <v>0</v>
      </c>
      <c r="AD139">
        <v>0</v>
      </c>
      <c r="AE139">
        <v>11600</v>
      </c>
      <c r="AF139">
        <v>580</v>
      </c>
      <c r="AG139">
        <v>77333.333333333328</v>
      </c>
      <c r="AH139">
        <v>0</v>
      </c>
      <c r="AI139">
        <v>750133.33333333337</v>
      </c>
      <c r="AJ139">
        <v>18003200</v>
      </c>
      <c r="AK139">
        <v>0</v>
      </c>
      <c r="AL139">
        <v>20000</v>
      </c>
      <c r="AM139">
        <v>15</v>
      </c>
    </row>
    <row r="140" spans="1:39" x14ac:dyDescent="0.35">
      <c r="A140" s="8" t="s">
        <v>4814</v>
      </c>
      <c r="B140" s="8" t="s">
        <v>146</v>
      </c>
      <c r="C140" s="1">
        <v>28246</v>
      </c>
      <c r="D140" s="8" t="s">
        <v>1283</v>
      </c>
      <c r="E140" s="8" t="s">
        <v>1284</v>
      </c>
      <c r="F140" s="8" t="s">
        <v>3814</v>
      </c>
      <c r="G140" s="8" t="s">
        <v>2832</v>
      </c>
      <c r="H140" s="1">
        <v>43584.448067129626</v>
      </c>
      <c r="I140" s="8" t="s">
        <v>3671</v>
      </c>
      <c r="J140">
        <v>1160000</v>
      </c>
      <c r="K140">
        <v>15</v>
      </c>
      <c r="L140">
        <v>580000</v>
      </c>
      <c r="M140">
        <v>81200</v>
      </c>
      <c r="O140">
        <v>580000</v>
      </c>
      <c r="P140">
        <v>6960000</v>
      </c>
      <c r="S140">
        <v>50000</v>
      </c>
      <c r="T140">
        <v>250000</v>
      </c>
      <c r="U140">
        <v>5000</v>
      </c>
      <c r="V140">
        <v>97440</v>
      </c>
      <c r="W140">
        <v>48720</v>
      </c>
      <c r="X140">
        <v>48720</v>
      </c>
      <c r="Y140">
        <v>77333.333333333328</v>
      </c>
      <c r="Z140">
        <v>174773.33333333331</v>
      </c>
      <c r="AA140">
        <v>16239.999999999998</v>
      </c>
      <c r="AB140">
        <v>58000</v>
      </c>
      <c r="AC140">
        <v>0</v>
      </c>
      <c r="AD140">
        <v>0</v>
      </c>
      <c r="AE140">
        <v>11600</v>
      </c>
      <c r="AF140">
        <v>580</v>
      </c>
      <c r="AG140">
        <v>77333.333333333328</v>
      </c>
      <c r="AH140">
        <v>0</v>
      </c>
      <c r="AI140">
        <v>750133.33333333337</v>
      </c>
      <c r="AJ140">
        <v>18003200</v>
      </c>
      <c r="AK140">
        <v>0</v>
      </c>
      <c r="AL140">
        <v>20000</v>
      </c>
      <c r="AM140">
        <v>15</v>
      </c>
    </row>
    <row r="141" spans="1:39" x14ac:dyDescent="0.35">
      <c r="A141" s="8" t="s">
        <v>4815</v>
      </c>
      <c r="B141" s="8" t="s">
        <v>147</v>
      </c>
      <c r="C141" s="1">
        <v>36166</v>
      </c>
      <c r="D141" s="8" t="s">
        <v>1285</v>
      </c>
      <c r="E141" s="8" t="s">
        <v>1286</v>
      </c>
      <c r="F141" s="8" t="s">
        <v>3815</v>
      </c>
      <c r="G141" s="8" t="s">
        <v>2833</v>
      </c>
      <c r="H141" s="1">
        <v>39633.076018518521</v>
      </c>
      <c r="I141" s="8" t="s">
        <v>3673</v>
      </c>
      <c r="J141">
        <v>1160000</v>
      </c>
      <c r="K141">
        <v>15</v>
      </c>
      <c r="L141">
        <v>580000</v>
      </c>
      <c r="M141">
        <v>81200</v>
      </c>
      <c r="O141">
        <v>580000</v>
      </c>
      <c r="P141">
        <v>6960000</v>
      </c>
      <c r="S141">
        <v>50000</v>
      </c>
      <c r="T141">
        <v>250000</v>
      </c>
      <c r="U141">
        <v>5000</v>
      </c>
      <c r="V141">
        <v>97440</v>
      </c>
      <c r="W141">
        <v>48720</v>
      </c>
      <c r="X141">
        <v>48720</v>
      </c>
      <c r="Y141">
        <v>77333.333333333328</v>
      </c>
      <c r="Z141">
        <v>174773.33333333331</v>
      </c>
      <c r="AA141">
        <v>16239.999999999998</v>
      </c>
      <c r="AB141">
        <v>58000</v>
      </c>
      <c r="AC141">
        <v>0</v>
      </c>
      <c r="AD141">
        <v>0</v>
      </c>
      <c r="AE141">
        <v>11600</v>
      </c>
      <c r="AF141">
        <v>580</v>
      </c>
      <c r="AG141">
        <v>77333.333333333328</v>
      </c>
      <c r="AH141">
        <v>0</v>
      </c>
      <c r="AI141">
        <v>750133.33333333337</v>
      </c>
      <c r="AJ141">
        <v>18003200</v>
      </c>
      <c r="AK141">
        <v>0</v>
      </c>
      <c r="AL141">
        <v>20000</v>
      </c>
      <c r="AM141">
        <v>15</v>
      </c>
    </row>
    <row r="142" spans="1:39" x14ac:dyDescent="0.35">
      <c r="A142" s="8" t="s">
        <v>4816</v>
      </c>
      <c r="B142" s="8" t="s">
        <v>148</v>
      </c>
      <c r="C142" s="1">
        <v>27018</v>
      </c>
      <c r="D142" s="8" t="s">
        <v>1287</v>
      </c>
      <c r="E142" s="8" t="s">
        <v>1288</v>
      </c>
      <c r="F142" s="8" t="s">
        <v>3816</v>
      </c>
      <c r="G142" s="8" t="s">
        <v>2834</v>
      </c>
      <c r="H142" s="1">
        <v>43604.014409722222</v>
      </c>
      <c r="I142" s="8" t="s">
        <v>3671</v>
      </c>
      <c r="J142">
        <v>1160000</v>
      </c>
      <c r="K142">
        <v>15</v>
      </c>
      <c r="L142">
        <v>580000</v>
      </c>
      <c r="M142">
        <v>81200</v>
      </c>
      <c r="O142">
        <v>580000</v>
      </c>
      <c r="P142">
        <v>6960000</v>
      </c>
      <c r="S142">
        <v>50000</v>
      </c>
      <c r="T142">
        <v>250000</v>
      </c>
      <c r="U142">
        <v>5000</v>
      </c>
      <c r="V142">
        <v>97440</v>
      </c>
      <c r="W142">
        <v>48720</v>
      </c>
      <c r="X142">
        <v>48720</v>
      </c>
      <c r="Y142">
        <v>77333.333333333328</v>
      </c>
      <c r="Z142">
        <v>174773.33333333331</v>
      </c>
      <c r="AA142">
        <v>16239.999999999998</v>
      </c>
      <c r="AB142">
        <v>58000</v>
      </c>
      <c r="AC142">
        <v>0</v>
      </c>
      <c r="AD142">
        <v>0</v>
      </c>
      <c r="AE142">
        <v>11600</v>
      </c>
      <c r="AF142">
        <v>580</v>
      </c>
      <c r="AG142">
        <v>77333.333333333328</v>
      </c>
      <c r="AH142">
        <v>0</v>
      </c>
      <c r="AI142">
        <v>750133.33333333337</v>
      </c>
      <c r="AJ142">
        <v>18003200</v>
      </c>
      <c r="AK142">
        <v>0</v>
      </c>
      <c r="AL142">
        <v>20000</v>
      </c>
      <c r="AM142">
        <v>15</v>
      </c>
    </row>
    <row r="143" spans="1:39" x14ac:dyDescent="0.35">
      <c r="A143" s="8" t="s">
        <v>4817</v>
      </c>
      <c r="B143" s="8" t="s">
        <v>149</v>
      </c>
      <c r="C143" s="1">
        <v>31683</v>
      </c>
      <c r="D143" s="8" t="s">
        <v>1289</v>
      </c>
      <c r="E143" s="8" t="s">
        <v>1290</v>
      </c>
      <c r="F143" s="8" t="s">
        <v>3817</v>
      </c>
      <c r="G143" s="8" t="s">
        <v>2835</v>
      </c>
      <c r="H143" s="1">
        <v>42341.846238425926</v>
      </c>
      <c r="I143" s="8" t="s">
        <v>3675</v>
      </c>
      <c r="J143">
        <v>1160000</v>
      </c>
      <c r="K143">
        <v>15</v>
      </c>
      <c r="L143">
        <v>580000</v>
      </c>
      <c r="M143">
        <v>81200</v>
      </c>
      <c r="O143">
        <v>580000</v>
      </c>
      <c r="P143">
        <v>6960000</v>
      </c>
      <c r="S143">
        <v>50000</v>
      </c>
      <c r="T143">
        <v>250000</v>
      </c>
      <c r="U143">
        <v>5000</v>
      </c>
      <c r="V143">
        <v>97440</v>
      </c>
      <c r="W143">
        <v>48720</v>
      </c>
      <c r="X143">
        <v>48720</v>
      </c>
      <c r="Y143">
        <v>77333.333333333328</v>
      </c>
      <c r="Z143">
        <v>174773.33333333331</v>
      </c>
      <c r="AA143">
        <v>16239.999999999998</v>
      </c>
      <c r="AB143">
        <v>58000</v>
      </c>
      <c r="AC143">
        <v>0</v>
      </c>
      <c r="AD143">
        <v>0</v>
      </c>
      <c r="AE143">
        <v>11600</v>
      </c>
      <c r="AF143">
        <v>580</v>
      </c>
      <c r="AG143">
        <v>77333.333333333328</v>
      </c>
      <c r="AH143">
        <v>0</v>
      </c>
      <c r="AI143">
        <v>750133.33333333337</v>
      </c>
      <c r="AJ143">
        <v>18003200</v>
      </c>
      <c r="AK143">
        <v>0</v>
      </c>
      <c r="AL143">
        <v>20000</v>
      </c>
      <c r="AM143">
        <v>15</v>
      </c>
    </row>
    <row r="144" spans="1:39" x14ac:dyDescent="0.35">
      <c r="A144" s="8" t="s">
        <v>4818</v>
      </c>
      <c r="B144" s="8" t="s">
        <v>150</v>
      </c>
      <c r="C144" s="1">
        <v>34635</v>
      </c>
      <c r="D144" s="8" t="s">
        <v>1291</v>
      </c>
      <c r="E144" s="8" t="s">
        <v>1292</v>
      </c>
      <c r="F144" s="8" t="s">
        <v>3818</v>
      </c>
      <c r="G144" s="8" t="s">
        <v>2836</v>
      </c>
      <c r="H144" s="1">
        <v>41826.708715277775</v>
      </c>
      <c r="I144" s="8" t="s">
        <v>3675</v>
      </c>
      <c r="J144">
        <v>1160000</v>
      </c>
      <c r="K144">
        <v>15</v>
      </c>
      <c r="L144">
        <v>580000</v>
      </c>
      <c r="M144">
        <v>81200</v>
      </c>
      <c r="O144">
        <v>580000</v>
      </c>
      <c r="P144">
        <v>6960000</v>
      </c>
      <c r="S144">
        <v>50000</v>
      </c>
      <c r="T144">
        <v>250000</v>
      </c>
      <c r="U144">
        <v>5000</v>
      </c>
      <c r="V144">
        <v>97440</v>
      </c>
      <c r="W144">
        <v>48720</v>
      </c>
      <c r="X144">
        <v>48720</v>
      </c>
      <c r="Y144">
        <v>77333.333333333328</v>
      </c>
      <c r="Z144">
        <v>174773.33333333331</v>
      </c>
      <c r="AA144">
        <v>16239.999999999998</v>
      </c>
      <c r="AB144">
        <v>58000</v>
      </c>
      <c r="AC144">
        <v>0</v>
      </c>
      <c r="AD144">
        <v>0</v>
      </c>
      <c r="AE144">
        <v>11600</v>
      </c>
      <c r="AF144">
        <v>580</v>
      </c>
      <c r="AG144">
        <v>77333.333333333328</v>
      </c>
      <c r="AH144">
        <v>0</v>
      </c>
      <c r="AI144">
        <v>750133.33333333337</v>
      </c>
      <c r="AJ144">
        <v>18003200</v>
      </c>
      <c r="AK144">
        <v>0</v>
      </c>
      <c r="AL144">
        <v>20000</v>
      </c>
      <c r="AM144">
        <v>15</v>
      </c>
    </row>
    <row r="145" spans="1:39" x14ac:dyDescent="0.35">
      <c r="A145" s="8" t="s">
        <v>4819</v>
      </c>
      <c r="B145" s="8" t="s">
        <v>151</v>
      </c>
      <c r="C145" s="1">
        <v>32084</v>
      </c>
      <c r="D145" s="8" t="s">
        <v>1293</v>
      </c>
      <c r="E145" s="8" t="s">
        <v>1294</v>
      </c>
      <c r="F145" s="8" t="s">
        <v>3819</v>
      </c>
      <c r="G145" s="8" t="s">
        <v>2837</v>
      </c>
      <c r="H145" s="1">
        <v>41536.27685185185</v>
      </c>
      <c r="I145" s="8" t="s">
        <v>3671</v>
      </c>
      <c r="J145">
        <v>1160000</v>
      </c>
      <c r="K145">
        <v>15</v>
      </c>
      <c r="L145">
        <v>580000</v>
      </c>
      <c r="M145">
        <v>81200</v>
      </c>
      <c r="O145">
        <v>580000</v>
      </c>
      <c r="P145">
        <v>6960000</v>
      </c>
      <c r="S145">
        <v>50000</v>
      </c>
      <c r="T145">
        <v>250000</v>
      </c>
      <c r="U145">
        <v>5000</v>
      </c>
      <c r="V145">
        <v>97440</v>
      </c>
      <c r="W145">
        <v>48720</v>
      </c>
      <c r="X145">
        <v>48720</v>
      </c>
      <c r="Y145">
        <v>77333.333333333328</v>
      </c>
      <c r="Z145">
        <v>174773.33333333331</v>
      </c>
      <c r="AA145">
        <v>16239.999999999998</v>
      </c>
      <c r="AB145">
        <v>58000</v>
      </c>
      <c r="AC145">
        <v>0</v>
      </c>
      <c r="AD145">
        <v>0</v>
      </c>
      <c r="AE145">
        <v>11600</v>
      </c>
      <c r="AF145">
        <v>580</v>
      </c>
      <c r="AG145">
        <v>77333.333333333328</v>
      </c>
      <c r="AH145">
        <v>0</v>
      </c>
      <c r="AI145">
        <v>750133.33333333337</v>
      </c>
      <c r="AJ145">
        <v>18003200</v>
      </c>
      <c r="AK145">
        <v>0</v>
      </c>
      <c r="AL145">
        <v>20000</v>
      </c>
      <c r="AM145">
        <v>15</v>
      </c>
    </row>
    <row r="146" spans="1:39" x14ac:dyDescent="0.35">
      <c r="A146" s="8" t="s">
        <v>4820</v>
      </c>
      <c r="B146" s="8" t="s">
        <v>152</v>
      </c>
      <c r="C146" s="1">
        <v>27254</v>
      </c>
      <c r="D146" s="8" t="s">
        <v>1295</v>
      </c>
      <c r="E146" s="8" t="s">
        <v>1296</v>
      </c>
      <c r="F146" s="8" t="s">
        <v>3820</v>
      </c>
      <c r="G146" s="8" t="s">
        <v>2838</v>
      </c>
      <c r="H146" s="1">
        <v>38401.339085648149</v>
      </c>
      <c r="I146" s="8" t="s">
        <v>3672</v>
      </c>
      <c r="J146">
        <v>1160000</v>
      </c>
      <c r="K146">
        <v>15</v>
      </c>
      <c r="L146">
        <v>580000</v>
      </c>
      <c r="M146">
        <v>81200</v>
      </c>
      <c r="O146">
        <v>580000</v>
      </c>
      <c r="P146">
        <v>6960000</v>
      </c>
      <c r="S146">
        <v>50000</v>
      </c>
      <c r="T146">
        <v>250000</v>
      </c>
      <c r="U146">
        <v>5000</v>
      </c>
      <c r="V146">
        <v>97440</v>
      </c>
      <c r="W146">
        <v>48720</v>
      </c>
      <c r="X146">
        <v>48720</v>
      </c>
      <c r="Y146">
        <v>77333.333333333328</v>
      </c>
      <c r="Z146">
        <v>174773.33333333331</v>
      </c>
      <c r="AA146">
        <v>16239.999999999998</v>
      </c>
      <c r="AB146">
        <v>58000</v>
      </c>
      <c r="AC146">
        <v>0</v>
      </c>
      <c r="AD146">
        <v>0</v>
      </c>
      <c r="AE146">
        <v>11600</v>
      </c>
      <c r="AF146">
        <v>580</v>
      </c>
      <c r="AG146">
        <v>77333.333333333328</v>
      </c>
      <c r="AH146">
        <v>0</v>
      </c>
      <c r="AI146">
        <v>750133.33333333337</v>
      </c>
      <c r="AJ146">
        <v>18003200</v>
      </c>
      <c r="AK146">
        <v>0</v>
      </c>
      <c r="AL146">
        <v>20000</v>
      </c>
      <c r="AM146">
        <v>15</v>
      </c>
    </row>
    <row r="147" spans="1:39" x14ac:dyDescent="0.35">
      <c r="A147" s="8" t="s">
        <v>4821</v>
      </c>
      <c r="B147" s="8" t="s">
        <v>153</v>
      </c>
      <c r="C147" s="1">
        <v>33667</v>
      </c>
      <c r="D147" s="8" t="s">
        <v>1297</v>
      </c>
      <c r="E147" s="8" t="s">
        <v>1298</v>
      </c>
      <c r="F147" s="8" t="s">
        <v>3821</v>
      </c>
      <c r="G147" s="8" t="s">
        <v>2839</v>
      </c>
      <c r="H147" s="1">
        <v>38886.761562500003</v>
      </c>
      <c r="I147" s="8" t="s">
        <v>3672</v>
      </c>
      <c r="J147">
        <v>1160000</v>
      </c>
      <c r="K147">
        <v>15</v>
      </c>
      <c r="L147">
        <v>580000</v>
      </c>
      <c r="M147">
        <v>81200</v>
      </c>
      <c r="O147">
        <v>580000</v>
      </c>
      <c r="P147">
        <v>6960000</v>
      </c>
      <c r="S147">
        <v>50000</v>
      </c>
      <c r="T147">
        <v>250000</v>
      </c>
      <c r="U147">
        <v>5000</v>
      </c>
      <c r="V147">
        <v>97440</v>
      </c>
      <c r="W147">
        <v>48720</v>
      </c>
      <c r="X147">
        <v>48720</v>
      </c>
      <c r="Y147">
        <v>77333.333333333328</v>
      </c>
      <c r="Z147">
        <v>174773.33333333331</v>
      </c>
      <c r="AA147">
        <v>16239.999999999998</v>
      </c>
      <c r="AB147">
        <v>58000</v>
      </c>
      <c r="AC147">
        <v>0</v>
      </c>
      <c r="AD147">
        <v>0</v>
      </c>
      <c r="AE147">
        <v>11600</v>
      </c>
      <c r="AF147">
        <v>580</v>
      </c>
      <c r="AG147">
        <v>77333.333333333328</v>
      </c>
      <c r="AH147">
        <v>0</v>
      </c>
      <c r="AI147">
        <v>750133.33333333337</v>
      </c>
      <c r="AJ147">
        <v>18003200</v>
      </c>
      <c r="AK147">
        <v>0</v>
      </c>
      <c r="AL147">
        <v>20000</v>
      </c>
      <c r="AM147">
        <v>15</v>
      </c>
    </row>
    <row r="148" spans="1:39" x14ac:dyDescent="0.35">
      <c r="A148" s="8" t="s">
        <v>4822</v>
      </c>
      <c r="B148" s="8" t="s">
        <v>154</v>
      </c>
      <c r="C148" s="1">
        <v>29348</v>
      </c>
      <c r="D148" s="8" t="s">
        <v>1299</v>
      </c>
      <c r="E148" s="8" t="s">
        <v>1300</v>
      </c>
      <c r="F148" s="8" t="s">
        <v>3822</v>
      </c>
      <c r="G148" s="8" t="s">
        <v>2840</v>
      </c>
      <c r="H148" s="1">
        <v>43981.745844907404</v>
      </c>
      <c r="I148" s="8" t="s">
        <v>3675</v>
      </c>
      <c r="J148">
        <v>1160000</v>
      </c>
      <c r="K148">
        <v>15</v>
      </c>
      <c r="L148">
        <v>580000</v>
      </c>
      <c r="M148">
        <v>81200</v>
      </c>
      <c r="O148">
        <v>580000</v>
      </c>
      <c r="P148">
        <v>6960000</v>
      </c>
      <c r="S148">
        <v>50000</v>
      </c>
      <c r="T148">
        <v>250000</v>
      </c>
      <c r="U148">
        <v>5000</v>
      </c>
      <c r="V148">
        <v>97440</v>
      </c>
      <c r="W148">
        <v>48720</v>
      </c>
      <c r="X148">
        <v>48720</v>
      </c>
      <c r="Y148">
        <v>77333.333333333328</v>
      </c>
      <c r="Z148">
        <v>174773.33333333331</v>
      </c>
      <c r="AA148">
        <v>16239.999999999998</v>
      </c>
      <c r="AB148">
        <v>58000</v>
      </c>
      <c r="AC148">
        <v>0</v>
      </c>
      <c r="AD148">
        <v>0</v>
      </c>
      <c r="AE148">
        <v>11600</v>
      </c>
      <c r="AF148">
        <v>580</v>
      </c>
      <c r="AG148">
        <v>77333.333333333328</v>
      </c>
      <c r="AH148">
        <v>0</v>
      </c>
      <c r="AI148">
        <v>750133.33333333337</v>
      </c>
      <c r="AJ148">
        <v>18003200</v>
      </c>
      <c r="AK148">
        <v>0</v>
      </c>
      <c r="AL148">
        <v>20000</v>
      </c>
      <c r="AM148">
        <v>15</v>
      </c>
    </row>
    <row r="149" spans="1:39" x14ac:dyDescent="0.35">
      <c r="A149" s="8" t="s">
        <v>4823</v>
      </c>
      <c r="B149" s="8" t="s">
        <v>155</v>
      </c>
      <c r="C149" s="1">
        <v>31850</v>
      </c>
      <c r="D149" s="8" t="s">
        <v>1301</v>
      </c>
      <c r="E149" s="8" t="s">
        <v>1302</v>
      </c>
      <c r="F149" s="8" t="s">
        <v>3823</v>
      </c>
      <c r="G149" s="8" t="s">
        <v>2841</v>
      </c>
      <c r="H149" s="1">
        <v>41027.199699074074</v>
      </c>
      <c r="I149" s="8" t="s">
        <v>3675</v>
      </c>
      <c r="J149">
        <v>1160000</v>
      </c>
      <c r="K149">
        <v>15</v>
      </c>
      <c r="L149">
        <v>580000</v>
      </c>
      <c r="M149">
        <v>81200</v>
      </c>
      <c r="O149">
        <v>580000</v>
      </c>
      <c r="P149">
        <v>6960000</v>
      </c>
      <c r="S149">
        <v>50000</v>
      </c>
      <c r="T149">
        <v>250000</v>
      </c>
      <c r="U149">
        <v>5000</v>
      </c>
      <c r="V149">
        <v>97440</v>
      </c>
      <c r="W149">
        <v>48720</v>
      </c>
      <c r="X149">
        <v>48720</v>
      </c>
      <c r="Y149">
        <v>77333.333333333328</v>
      </c>
      <c r="Z149">
        <v>174773.33333333331</v>
      </c>
      <c r="AA149">
        <v>16239.999999999998</v>
      </c>
      <c r="AB149">
        <v>58000</v>
      </c>
      <c r="AC149">
        <v>0</v>
      </c>
      <c r="AD149">
        <v>0</v>
      </c>
      <c r="AE149">
        <v>11600</v>
      </c>
      <c r="AF149">
        <v>580</v>
      </c>
      <c r="AG149">
        <v>77333.333333333328</v>
      </c>
      <c r="AH149">
        <v>0</v>
      </c>
      <c r="AI149">
        <v>750133.33333333337</v>
      </c>
      <c r="AJ149">
        <v>18003200</v>
      </c>
      <c r="AK149">
        <v>0</v>
      </c>
      <c r="AL149">
        <v>20000</v>
      </c>
      <c r="AM149">
        <v>15</v>
      </c>
    </row>
    <row r="150" spans="1:39" x14ac:dyDescent="0.35">
      <c r="A150" s="8" t="s">
        <v>4824</v>
      </c>
      <c r="B150" s="8" t="s">
        <v>156</v>
      </c>
      <c r="C150" s="1">
        <v>35454</v>
      </c>
      <c r="D150" s="8" t="s">
        <v>1303</v>
      </c>
      <c r="E150" s="8" t="s">
        <v>1304</v>
      </c>
      <c r="F150" s="8" t="s">
        <v>3824</v>
      </c>
      <c r="G150" s="8" t="s">
        <v>2842</v>
      </c>
      <c r="H150" s="1">
        <v>43819.494085648148</v>
      </c>
      <c r="I150" s="8" t="s">
        <v>3672</v>
      </c>
      <c r="J150">
        <v>1160000</v>
      </c>
      <c r="K150">
        <v>15</v>
      </c>
      <c r="L150">
        <v>580000</v>
      </c>
      <c r="M150">
        <v>81200</v>
      </c>
      <c r="O150">
        <v>580000</v>
      </c>
      <c r="P150">
        <v>6960000</v>
      </c>
      <c r="S150">
        <v>50000</v>
      </c>
      <c r="T150">
        <v>250000</v>
      </c>
      <c r="U150">
        <v>5000</v>
      </c>
      <c r="V150">
        <v>97440</v>
      </c>
      <c r="W150">
        <v>48720</v>
      </c>
      <c r="X150">
        <v>48720</v>
      </c>
      <c r="Y150">
        <v>77333.333333333328</v>
      </c>
      <c r="Z150">
        <v>174773.33333333331</v>
      </c>
      <c r="AA150">
        <v>16239.999999999998</v>
      </c>
      <c r="AB150">
        <v>58000</v>
      </c>
      <c r="AC150">
        <v>0</v>
      </c>
      <c r="AD150">
        <v>0</v>
      </c>
      <c r="AE150">
        <v>11600</v>
      </c>
      <c r="AF150">
        <v>580</v>
      </c>
      <c r="AG150">
        <v>77333.333333333328</v>
      </c>
      <c r="AH150">
        <v>0</v>
      </c>
      <c r="AI150">
        <v>750133.33333333337</v>
      </c>
      <c r="AJ150">
        <v>18003200</v>
      </c>
      <c r="AK150">
        <v>0</v>
      </c>
      <c r="AL150">
        <v>20000</v>
      </c>
      <c r="AM150">
        <v>15</v>
      </c>
    </row>
    <row r="151" spans="1:39" x14ac:dyDescent="0.35">
      <c r="A151" s="8" t="s">
        <v>4825</v>
      </c>
      <c r="B151" s="8" t="s">
        <v>157</v>
      </c>
      <c r="C151" s="1">
        <v>26181</v>
      </c>
      <c r="D151" s="8" t="s">
        <v>1305</v>
      </c>
      <c r="E151" s="8" t="s">
        <v>1306</v>
      </c>
      <c r="F151" s="8" t="s">
        <v>3825</v>
      </c>
      <c r="G151" s="8" t="s">
        <v>2843</v>
      </c>
      <c r="H151" s="1">
        <v>41331.643263888887</v>
      </c>
      <c r="I151" s="8" t="s">
        <v>3672</v>
      </c>
      <c r="J151">
        <v>1160000</v>
      </c>
      <c r="K151">
        <v>15</v>
      </c>
      <c r="L151">
        <v>580000</v>
      </c>
      <c r="M151">
        <v>81200</v>
      </c>
      <c r="O151">
        <v>580000</v>
      </c>
      <c r="P151">
        <v>6960000</v>
      </c>
      <c r="S151">
        <v>50000</v>
      </c>
      <c r="T151">
        <v>250000</v>
      </c>
      <c r="U151">
        <v>5000</v>
      </c>
      <c r="V151">
        <v>97440</v>
      </c>
      <c r="W151">
        <v>48720</v>
      </c>
      <c r="X151">
        <v>48720</v>
      </c>
      <c r="Y151">
        <v>77333.333333333328</v>
      </c>
      <c r="Z151">
        <v>174773.33333333331</v>
      </c>
      <c r="AA151">
        <v>16239.999999999998</v>
      </c>
      <c r="AB151">
        <v>58000</v>
      </c>
      <c r="AC151">
        <v>0</v>
      </c>
      <c r="AD151">
        <v>0</v>
      </c>
      <c r="AE151">
        <v>11600</v>
      </c>
      <c r="AF151">
        <v>580</v>
      </c>
      <c r="AG151">
        <v>77333.333333333328</v>
      </c>
      <c r="AH151">
        <v>0</v>
      </c>
      <c r="AI151">
        <v>750133.33333333337</v>
      </c>
      <c r="AJ151">
        <v>18003200</v>
      </c>
      <c r="AK151">
        <v>0</v>
      </c>
      <c r="AL151">
        <v>20000</v>
      </c>
      <c r="AM151">
        <v>15</v>
      </c>
    </row>
    <row r="152" spans="1:39" x14ac:dyDescent="0.35">
      <c r="A152" s="8" t="s">
        <v>4826</v>
      </c>
      <c r="B152" s="8" t="s">
        <v>158</v>
      </c>
      <c r="C152" s="1">
        <v>32357</v>
      </c>
      <c r="D152" s="8" t="s">
        <v>1307</v>
      </c>
      <c r="E152" s="8" t="s">
        <v>1308</v>
      </c>
      <c r="F152" s="8" t="s">
        <v>3826</v>
      </c>
      <c r="G152" s="8" t="s">
        <v>2844</v>
      </c>
      <c r="H152" s="1">
        <v>44193.150995370372</v>
      </c>
      <c r="I152" s="8" t="s">
        <v>3671</v>
      </c>
      <c r="J152">
        <v>1160000</v>
      </c>
      <c r="K152">
        <v>15</v>
      </c>
      <c r="L152">
        <v>580000</v>
      </c>
      <c r="M152">
        <v>81200</v>
      </c>
      <c r="O152">
        <v>580000</v>
      </c>
      <c r="P152">
        <v>6960000</v>
      </c>
      <c r="S152">
        <v>50000</v>
      </c>
      <c r="T152">
        <v>250000</v>
      </c>
      <c r="U152">
        <v>5000</v>
      </c>
      <c r="V152">
        <v>97440</v>
      </c>
      <c r="W152">
        <v>48720</v>
      </c>
      <c r="X152">
        <v>48720</v>
      </c>
      <c r="Y152">
        <v>77333.333333333328</v>
      </c>
      <c r="Z152">
        <v>174773.33333333331</v>
      </c>
      <c r="AA152">
        <v>16239.999999999998</v>
      </c>
      <c r="AB152">
        <v>58000</v>
      </c>
      <c r="AC152">
        <v>0</v>
      </c>
      <c r="AD152">
        <v>0</v>
      </c>
      <c r="AE152">
        <v>11600</v>
      </c>
      <c r="AF152">
        <v>580</v>
      </c>
      <c r="AG152">
        <v>77333.333333333328</v>
      </c>
      <c r="AH152">
        <v>0</v>
      </c>
      <c r="AI152">
        <v>750133.33333333337</v>
      </c>
      <c r="AJ152">
        <v>18003200</v>
      </c>
      <c r="AK152">
        <v>0</v>
      </c>
      <c r="AL152">
        <v>20000</v>
      </c>
      <c r="AM152">
        <v>15</v>
      </c>
    </row>
    <row r="153" spans="1:39" x14ac:dyDescent="0.35">
      <c r="A153" s="8" t="s">
        <v>4827</v>
      </c>
      <c r="B153" s="8" t="s">
        <v>159</v>
      </c>
      <c r="C153" s="1">
        <v>25837</v>
      </c>
      <c r="D153" s="8" t="s">
        <v>1309</v>
      </c>
      <c r="E153" s="8" t="s">
        <v>1310</v>
      </c>
      <c r="F153" s="8" t="s">
        <v>3827</v>
      </c>
      <c r="G153" s="8" t="s">
        <v>2845</v>
      </c>
      <c r="H153" s="1">
        <v>40759.222280092596</v>
      </c>
      <c r="I153" s="8" t="s">
        <v>3673</v>
      </c>
      <c r="J153">
        <v>1160000</v>
      </c>
      <c r="K153">
        <v>15</v>
      </c>
      <c r="L153">
        <v>580000</v>
      </c>
      <c r="M153">
        <v>81200</v>
      </c>
      <c r="O153">
        <v>580000</v>
      </c>
      <c r="P153">
        <v>6960000</v>
      </c>
      <c r="S153">
        <v>50000</v>
      </c>
      <c r="T153">
        <v>250000</v>
      </c>
      <c r="U153">
        <v>5000</v>
      </c>
      <c r="V153">
        <v>97440</v>
      </c>
      <c r="W153">
        <v>48720</v>
      </c>
      <c r="X153">
        <v>48720</v>
      </c>
      <c r="Y153">
        <v>77333.333333333328</v>
      </c>
      <c r="Z153">
        <v>174773.33333333331</v>
      </c>
      <c r="AA153">
        <v>16239.999999999998</v>
      </c>
      <c r="AB153">
        <v>58000</v>
      </c>
      <c r="AC153">
        <v>0</v>
      </c>
      <c r="AD153">
        <v>0</v>
      </c>
      <c r="AE153">
        <v>11600</v>
      </c>
      <c r="AF153">
        <v>580</v>
      </c>
      <c r="AG153">
        <v>77333.333333333328</v>
      </c>
      <c r="AH153">
        <v>0</v>
      </c>
      <c r="AI153">
        <v>750133.33333333337</v>
      </c>
      <c r="AJ153">
        <v>18003200</v>
      </c>
      <c r="AK153">
        <v>0</v>
      </c>
      <c r="AL153">
        <v>20000</v>
      </c>
      <c r="AM153">
        <v>15</v>
      </c>
    </row>
    <row r="154" spans="1:39" x14ac:dyDescent="0.35">
      <c r="A154" s="8" t="s">
        <v>4828</v>
      </c>
      <c r="B154" s="8" t="s">
        <v>160</v>
      </c>
      <c r="C154" s="1">
        <v>32122</v>
      </c>
      <c r="D154" s="8" t="s">
        <v>1311</v>
      </c>
      <c r="E154" s="8" t="s">
        <v>1312</v>
      </c>
      <c r="F154" s="8" t="s">
        <v>3828</v>
      </c>
      <c r="G154" s="8" t="s">
        <v>2846</v>
      </c>
      <c r="H154" s="1">
        <v>40217.169687499998</v>
      </c>
      <c r="I154" s="8" t="s">
        <v>3675</v>
      </c>
      <c r="J154">
        <v>1160000</v>
      </c>
      <c r="K154">
        <v>15</v>
      </c>
      <c r="L154">
        <v>580000</v>
      </c>
      <c r="M154">
        <v>81200</v>
      </c>
      <c r="O154">
        <v>580000</v>
      </c>
      <c r="P154">
        <v>6960000</v>
      </c>
      <c r="S154">
        <v>50000</v>
      </c>
      <c r="T154">
        <v>250000</v>
      </c>
      <c r="U154">
        <v>5000</v>
      </c>
      <c r="V154">
        <v>97440</v>
      </c>
      <c r="W154">
        <v>48720</v>
      </c>
      <c r="X154">
        <v>48720</v>
      </c>
      <c r="Y154">
        <v>77333.333333333328</v>
      </c>
      <c r="Z154">
        <v>174773.33333333331</v>
      </c>
      <c r="AA154">
        <v>16239.999999999998</v>
      </c>
      <c r="AB154">
        <v>58000</v>
      </c>
      <c r="AC154">
        <v>0</v>
      </c>
      <c r="AD154">
        <v>0</v>
      </c>
      <c r="AE154">
        <v>11600</v>
      </c>
      <c r="AF154">
        <v>580</v>
      </c>
      <c r="AG154">
        <v>77333.333333333328</v>
      </c>
      <c r="AH154">
        <v>0</v>
      </c>
      <c r="AI154">
        <v>750133.33333333337</v>
      </c>
      <c r="AJ154">
        <v>18003200</v>
      </c>
      <c r="AK154">
        <v>0</v>
      </c>
      <c r="AL154">
        <v>20000</v>
      </c>
      <c r="AM154">
        <v>15</v>
      </c>
    </row>
    <row r="155" spans="1:39" x14ac:dyDescent="0.35">
      <c r="A155" s="8" t="s">
        <v>4829</v>
      </c>
      <c r="B155" s="8" t="s">
        <v>161</v>
      </c>
      <c r="C155" s="1">
        <v>35586</v>
      </c>
      <c r="D155" s="8" t="s">
        <v>1313</v>
      </c>
      <c r="E155" s="8" t="s">
        <v>1314</v>
      </c>
      <c r="F155" s="8" t="s">
        <v>3829</v>
      </c>
      <c r="G155" s="8" t="s">
        <v>2847</v>
      </c>
      <c r="H155" s="1">
        <v>38418.201203703706</v>
      </c>
      <c r="I155" s="8" t="s">
        <v>3672</v>
      </c>
      <c r="J155">
        <v>1160000</v>
      </c>
      <c r="K155">
        <v>15</v>
      </c>
      <c r="L155">
        <v>580000</v>
      </c>
      <c r="M155">
        <v>81200</v>
      </c>
      <c r="O155">
        <v>580000</v>
      </c>
      <c r="P155">
        <v>6960000</v>
      </c>
      <c r="S155">
        <v>50000</v>
      </c>
      <c r="T155">
        <v>250000</v>
      </c>
      <c r="U155">
        <v>5000</v>
      </c>
      <c r="V155">
        <v>97440</v>
      </c>
      <c r="W155">
        <v>48720</v>
      </c>
      <c r="X155">
        <v>48720</v>
      </c>
      <c r="Y155">
        <v>77333.333333333328</v>
      </c>
      <c r="Z155">
        <v>174773.33333333331</v>
      </c>
      <c r="AA155">
        <v>16239.999999999998</v>
      </c>
      <c r="AB155">
        <v>58000</v>
      </c>
      <c r="AC155">
        <v>0</v>
      </c>
      <c r="AD155">
        <v>0</v>
      </c>
      <c r="AE155">
        <v>11600</v>
      </c>
      <c r="AF155">
        <v>580</v>
      </c>
      <c r="AG155">
        <v>77333.333333333328</v>
      </c>
      <c r="AH155">
        <v>0</v>
      </c>
      <c r="AI155">
        <v>750133.33333333337</v>
      </c>
      <c r="AJ155">
        <v>18003200</v>
      </c>
      <c r="AK155">
        <v>0</v>
      </c>
      <c r="AL155">
        <v>20000</v>
      </c>
      <c r="AM155">
        <v>15</v>
      </c>
    </row>
    <row r="156" spans="1:39" x14ac:dyDescent="0.35">
      <c r="A156" s="8" t="s">
        <v>4830</v>
      </c>
      <c r="B156" s="8" t="s">
        <v>162</v>
      </c>
      <c r="C156" s="1">
        <v>35826</v>
      </c>
      <c r="D156" s="8" t="s">
        <v>1315</v>
      </c>
      <c r="E156" s="8" t="s">
        <v>1316</v>
      </c>
      <c r="F156" s="8" t="s">
        <v>3830</v>
      </c>
      <c r="G156" s="8" t="s">
        <v>2848</v>
      </c>
      <c r="H156" s="1">
        <v>41343.786608796298</v>
      </c>
      <c r="I156" s="8" t="s">
        <v>3672</v>
      </c>
      <c r="J156">
        <v>1160000</v>
      </c>
      <c r="K156">
        <v>15</v>
      </c>
      <c r="L156">
        <v>580000</v>
      </c>
      <c r="M156">
        <v>81200</v>
      </c>
      <c r="O156">
        <v>580000</v>
      </c>
      <c r="P156">
        <v>6960000</v>
      </c>
      <c r="S156">
        <v>50000</v>
      </c>
      <c r="T156">
        <v>250000</v>
      </c>
      <c r="U156">
        <v>5000</v>
      </c>
      <c r="V156">
        <v>97440</v>
      </c>
      <c r="W156">
        <v>48720</v>
      </c>
      <c r="X156">
        <v>48720</v>
      </c>
      <c r="Y156">
        <v>77333.333333333328</v>
      </c>
      <c r="Z156">
        <v>174773.33333333331</v>
      </c>
      <c r="AA156">
        <v>16239.999999999998</v>
      </c>
      <c r="AB156">
        <v>58000</v>
      </c>
      <c r="AC156">
        <v>0</v>
      </c>
      <c r="AD156">
        <v>0</v>
      </c>
      <c r="AE156">
        <v>11600</v>
      </c>
      <c r="AF156">
        <v>580</v>
      </c>
      <c r="AG156">
        <v>77333.333333333328</v>
      </c>
      <c r="AH156">
        <v>0</v>
      </c>
      <c r="AI156">
        <v>750133.33333333337</v>
      </c>
      <c r="AJ156">
        <v>18003200</v>
      </c>
      <c r="AK156">
        <v>0</v>
      </c>
      <c r="AL156">
        <v>20000</v>
      </c>
      <c r="AM156">
        <v>15</v>
      </c>
    </row>
    <row r="157" spans="1:39" x14ac:dyDescent="0.35">
      <c r="A157" s="8" t="s">
        <v>4831</v>
      </c>
      <c r="B157" s="8" t="s">
        <v>163</v>
      </c>
      <c r="C157" s="1">
        <v>35951</v>
      </c>
      <c r="D157" s="8" t="s">
        <v>1317</v>
      </c>
      <c r="E157" s="8" t="s">
        <v>1318</v>
      </c>
      <c r="F157" s="8" t="s">
        <v>3831</v>
      </c>
      <c r="G157" s="8" t="s">
        <v>2849</v>
      </c>
      <c r="H157" s="1">
        <v>38755.748518518521</v>
      </c>
      <c r="I157" s="8" t="s">
        <v>3675</v>
      </c>
      <c r="J157">
        <v>1160000</v>
      </c>
      <c r="K157">
        <v>15</v>
      </c>
      <c r="L157">
        <v>580000</v>
      </c>
      <c r="M157">
        <v>81200</v>
      </c>
      <c r="O157">
        <v>580000</v>
      </c>
      <c r="P157">
        <v>6960000</v>
      </c>
      <c r="S157">
        <v>50000</v>
      </c>
      <c r="T157">
        <v>250000</v>
      </c>
      <c r="U157">
        <v>5000</v>
      </c>
      <c r="V157">
        <v>97440</v>
      </c>
      <c r="W157">
        <v>48720</v>
      </c>
      <c r="X157">
        <v>48720</v>
      </c>
      <c r="Y157">
        <v>77333.333333333328</v>
      </c>
      <c r="Z157">
        <v>174773.33333333331</v>
      </c>
      <c r="AA157">
        <v>16239.999999999998</v>
      </c>
      <c r="AB157">
        <v>58000</v>
      </c>
      <c r="AC157">
        <v>0</v>
      </c>
      <c r="AD157">
        <v>0</v>
      </c>
      <c r="AE157">
        <v>11600</v>
      </c>
      <c r="AF157">
        <v>580</v>
      </c>
      <c r="AG157">
        <v>77333.333333333328</v>
      </c>
      <c r="AH157">
        <v>0</v>
      </c>
      <c r="AI157">
        <v>750133.33333333337</v>
      </c>
      <c r="AJ157">
        <v>18003200</v>
      </c>
      <c r="AK157">
        <v>0</v>
      </c>
      <c r="AL157">
        <v>20000</v>
      </c>
      <c r="AM157">
        <v>15</v>
      </c>
    </row>
    <row r="158" spans="1:39" x14ac:dyDescent="0.35">
      <c r="A158" s="8" t="s">
        <v>4832</v>
      </c>
      <c r="B158" s="8" t="s">
        <v>164</v>
      </c>
      <c r="C158" s="1">
        <v>35349</v>
      </c>
      <c r="D158" s="8" t="s">
        <v>1319</v>
      </c>
      <c r="E158" s="8" t="s">
        <v>1320</v>
      </c>
      <c r="F158" s="8" t="s">
        <v>3832</v>
      </c>
      <c r="G158" s="8" t="s">
        <v>2850</v>
      </c>
      <c r="H158" s="1">
        <v>40794.801296296297</v>
      </c>
      <c r="I158" s="8" t="s">
        <v>3672</v>
      </c>
      <c r="J158">
        <v>1160000</v>
      </c>
      <c r="K158">
        <v>15</v>
      </c>
      <c r="L158">
        <v>580000</v>
      </c>
      <c r="M158">
        <v>81200</v>
      </c>
      <c r="O158">
        <v>580000</v>
      </c>
      <c r="P158">
        <v>6960000</v>
      </c>
      <c r="S158">
        <v>50000</v>
      </c>
      <c r="T158">
        <v>250000</v>
      </c>
      <c r="U158">
        <v>5000</v>
      </c>
      <c r="V158">
        <v>97440</v>
      </c>
      <c r="W158">
        <v>48720</v>
      </c>
      <c r="X158">
        <v>48720</v>
      </c>
      <c r="Y158">
        <v>77333.333333333328</v>
      </c>
      <c r="Z158">
        <v>174773.33333333331</v>
      </c>
      <c r="AA158">
        <v>16239.999999999998</v>
      </c>
      <c r="AB158">
        <v>58000</v>
      </c>
      <c r="AC158">
        <v>0</v>
      </c>
      <c r="AD158">
        <v>0</v>
      </c>
      <c r="AE158">
        <v>11600</v>
      </c>
      <c r="AF158">
        <v>580</v>
      </c>
      <c r="AG158">
        <v>77333.333333333328</v>
      </c>
      <c r="AH158">
        <v>0</v>
      </c>
      <c r="AI158">
        <v>750133.33333333337</v>
      </c>
      <c r="AJ158">
        <v>18003200</v>
      </c>
      <c r="AK158">
        <v>0</v>
      </c>
      <c r="AL158">
        <v>20000</v>
      </c>
      <c r="AM158">
        <v>15</v>
      </c>
    </row>
    <row r="159" spans="1:39" x14ac:dyDescent="0.35">
      <c r="A159" s="8" t="s">
        <v>4833</v>
      </c>
      <c r="B159" s="8" t="s">
        <v>165</v>
      </c>
      <c r="C159" s="1">
        <v>29493</v>
      </c>
      <c r="D159" s="8" t="s">
        <v>1321</v>
      </c>
      <c r="E159" s="8" t="s">
        <v>1322</v>
      </c>
      <c r="F159" s="8" t="s">
        <v>3833</v>
      </c>
      <c r="G159" s="8" t="s">
        <v>2851</v>
      </c>
      <c r="H159" s="1">
        <v>40683.351354166669</v>
      </c>
      <c r="I159" s="8" t="s">
        <v>3672</v>
      </c>
      <c r="J159">
        <v>1160000</v>
      </c>
      <c r="K159">
        <v>15</v>
      </c>
      <c r="L159">
        <v>580000</v>
      </c>
      <c r="M159">
        <v>81200</v>
      </c>
      <c r="O159">
        <v>580000</v>
      </c>
      <c r="P159">
        <v>6960000</v>
      </c>
      <c r="S159">
        <v>50000</v>
      </c>
      <c r="T159">
        <v>250000</v>
      </c>
      <c r="U159">
        <v>5000</v>
      </c>
      <c r="V159">
        <v>97440</v>
      </c>
      <c r="W159">
        <v>48720</v>
      </c>
      <c r="X159">
        <v>48720</v>
      </c>
      <c r="Y159">
        <v>77333.333333333328</v>
      </c>
      <c r="Z159">
        <v>174773.33333333331</v>
      </c>
      <c r="AA159">
        <v>16239.999999999998</v>
      </c>
      <c r="AB159">
        <v>58000</v>
      </c>
      <c r="AC159">
        <v>0</v>
      </c>
      <c r="AD159">
        <v>0</v>
      </c>
      <c r="AE159">
        <v>11600</v>
      </c>
      <c r="AF159">
        <v>580</v>
      </c>
      <c r="AG159">
        <v>77333.333333333328</v>
      </c>
      <c r="AH159">
        <v>0</v>
      </c>
      <c r="AI159">
        <v>750133.33333333337</v>
      </c>
      <c r="AJ159">
        <v>18003200</v>
      </c>
      <c r="AK159">
        <v>0</v>
      </c>
      <c r="AL159">
        <v>20000</v>
      </c>
      <c r="AM159">
        <v>15</v>
      </c>
    </row>
    <row r="160" spans="1:39" x14ac:dyDescent="0.35">
      <c r="A160" s="8" t="s">
        <v>4834</v>
      </c>
      <c r="B160" s="8" t="s">
        <v>166</v>
      </c>
      <c r="C160" s="1">
        <v>35093</v>
      </c>
      <c r="D160" s="8" t="s">
        <v>1323</v>
      </c>
      <c r="E160" s="8" t="s">
        <v>1324</v>
      </c>
      <c r="F160" s="8" t="s">
        <v>3834</v>
      </c>
      <c r="G160" s="8" t="s">
        <v>2852</v>
      </c>
      <c r="H160" s="1">
        <v>39796.81517361111</v>
      </c>
      <c r="I160" s="8" t="s">
        <v>3675</v>
      </c>
      <c r="J160">
        <v>1160000</v>
      </c>
      <c r="K160">
        <v>15</v>
      </c>
      <c r="L160">
        <v>580000</v>
      </c>
      <c r="M160">
        <v>81200</v>
      </c>
      <c r="O160">
        <v>580000</v>
      </c>
      <c r="P160">
        <v>6960000</v>
      </c>
      <c r="S160">
        <v>50000</v>
      </c>
      <c r="T160">
        <v>250000</v>
      </c>
      <c r="U160">
        <v>5000</v>
      </c>
      <c r="V160">
        <v>97440</v>
      </c>
      <c r="W160">
        <v>48720</v>
      </c>
      <c r="X160">
        <v>48720</v>
      </c>
      <c r="Y160">
        <v>77333.333333333328</v>
      </c>
      <c r="Z160">
        <v>174773.33333333331</v>
      </c>
      <c r="AA160">
        <v>16239.999999999998</v>
      </c>
      <c r="AB160">
        <v>58000</v>
      </c>
      <c r="AC160">
        <v>0</v>
      </c>
      <c r="AD160">
        <v>0</v>
      </c>
      <c r="AE160">
        <v>11600</v>
      </c>
      <c r="AF160">
        <v>580</v>
      </c>
      <c r="AG160">
        <v>77333.333333333328</v>
      </c>
      <c r="AH160">
        <v>0</v>
      </c>
      <c r="AI160">
        <v>750133.33333333337</v>
      </c>
      <c r="AJ160">
        <v>18003200</v>
      </c>
      <c r="AK160">
        <v>0</v>
      </c>
      <c r="AL160">
        <v>20000</v>
      </c>
      <c r="AM160">
        <v>15</v>
      </c>
    </row>
    <row r="161" spans="1:39" x14ac:dyDescent="0.35">
      <c r="A161" s="8" t="s">
        <v>4835</v>
      </c>
      <c r="B161" s="8" t="s">
        <v>167</v>
      </c>
      <c r="C161" s="1">
        <v>35038</v>
      </c>
      <c r="D161" s="8" t="s">
        <v>1325</v>
      </c>
      <c r="E161" s="8" t="s">
        <v>1326</v>
      </c>
      <c r="F161" s="8" t="s">
        <v>3835</v>
      </c>
      <c r="G161" s="8" t="s">
        <v>2853</v>
      </c>
      <c r="H161" s="1">
        <v>42835.193252314813</v>
      </c>
      <c r="I161" s="8" t="s">
        <v>3674</v>
      </c>
      <c r="J161">
        <v>1160000</v>
      </c>
      <c r="K161">
        <v>15</v>
      </c>
      <c r="L161">
        <v>580000</v>
      </c>
      <c r="M161">
        <v>81200</v>
      </c>
      <c r="O161">
        <v>580000</v>
      </c>
      <c r="P161">
        <v>6960000</v>
      </c>
      <c r="S161">
        <v>50000</v>
      </c>
      <c r="T161">
        <v>250000</v>
      </c>
      <c r="U161">
        <v>5000</v>
      </c>
      <c r="V161">
        <v>97440</v>
      </c>
      <c r="W161">
        <v>48720</v>
      </c>
      <c r="X161">
        <v>48720</v>
      </c>
      <c r="Y161">
        <v>77333.333333333328</v>
      </c>
      <c r="Z161">
        <v>174773.33333333331</v>
      </c>
      <c r="AA161">
        <v>16239.999999999998</v>
      </c>
      <c r="AB161">
        <v>58000</v>
      </c>
      <c r="AC161">
        <v>0</v>
      </c>
      <c r="AD161">
        <v>0</v>
      </c>
      <c r="AE161">
        <v>11600</v>
      </c>
      <c r="AF161">
        <v>580</v>
      </c>
      <c r="AG161">
        <v>77333.333333333328</v>
      </c>
      <c r="AH161">
        <v>0</v>
      </c>
      <c r="AI161">
        <v>750133.33333333337</v>
      </c>
      <c r="AJ161">
        <v>18003200</v>
      </c>
      <c r="AK161">
        <v>0</v>
      </c>
      <c r="AL161">
        <v>20000</v>
      </c>
      <c r="AM161">
        <v>15</v>
      </c>
    </row>
    <row r="162" spans="1:39" x14ac:dyDescent="0.35">
      <c r="A162" s="8" t="s">
        <v>4836</v>
      </c>
      <c r="B162" s="8" t="s">
        <v>168</v>
      </c>
      <c r="C162" s="1">
        <v>36252</v>
      </c>
      <c r="D162" s="8" t="s">
        <v>1327</v>
      </c>
      <c r="E162" s="8" t="s">
        <v>1328</v>
      </c>
      <c r="F162" s="8" t="s">
        <v>3836</v>
      </c>
      <c r="G162" s="8" t="s">
        <v>2854</v>
      </c>
      <c r="H162" s="1">
        <v>43468.345856481479</v>
      </c>
      <c r="I162" s="8" t="s">
        <v>3673</v>
      </c>
      <c r="J162">
        <v>1160000</v>
      </c>
      <c r="K162">
        <v>15</v>
      </c>
      <c r="L162">
        <v>580000</v>
      </c>
      <c r="M162">
        <v>81200</v>
      </c>
      <c r="O162">
        <v>580000</v>
      </c>
      <c r="P162">
        <v>6960000</v>
      </c>
      <c r="S162">
        <v>50000</v>
      </c>
      <c r="T162">
        <v>250000</v>
      </c>
      <c r="U162">
        <v>5000</v>
      </c>
      <c r="V162">
        <v>97440</v>
      </c>
      <c r="W162">
        <v>48720</v>
      </c>
      <c r="X162">
        <v>48720</v>
      </c>
      <c r="Y162">
        <v>77333.333333333328</v>
      </c>
      <c r="Z162">
        <v>174773.33333333331</v>
      </c>
      <c r="AA162">
        <v>16239.999999999998</v>
      </c>
      <c r="AB162">
        <v>58000</v>
      </c>
      <c r="AC162">
        <v>0</v>
      </c>
      <c r="AD162">
        <v>0</v>
      </c>
      <c r="AE162">
        <v>11600</v>
      </c>
      <c r="AF162">
        <v>580</v>
      </c>
      <c r="AG162">
        <v>77333.333333333328</v>
      </c>
      <c r="AH162">
        <v>0</v>
      </c>
      <c r="AI162">
        <v>750133.33333333337</v>
      </c>
      <c r="AJ162">
        <v>18003200</v>
      </c>
      <c r="AK162">
        <v>0</v>
      </c>
      <c r="AL162">
        <v>20000</v>
      </c>
      <c r="AM162">
        <v>15</v>
      </c>
    </row>
    <row r="163" spans="1:39" x14ac:dyDescent="0.35">
      <c r="A163" s="8" t="s">
        <v>4837</v>
      </c>
      <c r="B163" s="8" t="s">
        <v>169</v>
      </c>
      <c r="C163" s="1">
        <v>33555</v>
      </c>
      <c r="D163" s="8" t="s">
        <v>1329</v>
      </c>
      <c r="E163" s="8" t="s">
        <v>1330</v>
      </c>
      <c r="F163" s="8" t="s">
        <v>3837</v>
      </c>
      <c r="G163" s="8" t="s">
        <v>2855</v>
      </c>
      <c r="H163" s="1">
        <v>43458.449756944443</v>
      </c>
      <c r="I163" s="8" t="s">
        <v>3674</v>
      </c>
      <c r="J163">
        <v>1160000</v>
      </c>
      <c r="K163">
        <v>15</v>
      </c>
      <c r="L163">
        <v>580000</v>
      </c>
      <c r="M163">
        <v>81200</v>
      </c>
      <c r="O163">
        <v>580000</v>
      </c>
      <c r="P163">
        <v>6960000</v>
      </c>
      <c r="S163">
        <v>50000</v>
      </c>
      <c r="T163">
        <v>250000</v>
      </c>
      <c r="U163">
        <v>5000</v>
      </c>
      <c r="V163">
        <v>97440</v>
      </c>
      <c r="W163">
        <v>48720</v>
      </c>
      <c r="X163">
        <v>48720</v>
      </c>
      <c r="Y163">
        <v>77333.333333333328</v>
      </c>
      <c r="Z163">
        <v>174773.33333333331</v>
      </c>
      <c r="AA163">
        <v>16239.999999999998</v>
      </c>
      <c r="AB163">
        <v>58000</v>
      </c>
      <c r="AC163">
        <v>0</v>
      </c>
      <c r="AD163">
        <v>0</v>
      </c>
      <c r="AE163">
        <v>11600</v>
      </c>
      <c r="AF163">
        <v>580</v>
      </c>
      <c r="AG163">
        <v>77333.333333333328</v>
      </c>
      <c r="AH163">
        <v>0</v>
      </c>
      <c r="AI163">
        <v>750133.33333333337</v>
      </c>
      <c r="AJ163">
        <v>18003200</v>
      </c>
      <c r="AK163">
        <v>0</v>
      </c>
      <c r="AL163">
        <v>20000</v>
      </c>
      <c r="AM163">
        <v>15</v>
      </c>
    </row>
    <row r="164" spans="1:39" x14ac:dyDescent="0.35">
      <c r="A164" s="8" t="s">
        <v>4838</v>
      </c>
      <c r="B164" s="8" t="s">
        <v>170</v>
      </c>
      <c r="C164" s="1">
        <v>34599</v>
      </c>
      <c r="D164" s="8" t="s">
        <v>1331</v>
      </c>
      <c r="E164" s="8" t="s">
        <v>1332</v>
      </c>
      <c r="F164" s="8" t="s">
        <v>3838</v>
      </c>
      <c r="G164" s="8" t="s">
        <v>2762</v>
      </c>
      <c r="H164" s="1">
        <v>42218.085104166668</v>
      </c>
      <c r="I164" s="8" t="s">
        <v>3671</v>
      </c>
      <c r="J164">
        <v>1160000</v>
      </c>
      <c r="K164">
        <v>15</v>
      </c>
      <c r="L164">
        <v>580000</v>
      </c>
      <c r="M164">
        <v>81200</v>
      </c>
      <c r="O164">
        <v>580000</v>
      </c>
      <c r="P164">
        <v>6960000</v>
      </c>
      <c r="S164">
        <v>50000</v>
      </c>
      <c r="T164">
        <v>250000</v>
      </c>
      <c r="U164">
        <v>5000</v>
      </c>
      <c r="V164">
        <v>97440</v>
      </c>
      <c r="W164">
        <v>48720</v>
      </c>
      <c r="X164">
        <v>48720</v>
      </c>
      <c r="Y164">
        <v>77333.333333333328</v>
      </c>
      <c r="Z164">
        <v>174773.33333333331</v>
      </c>
      <c r="AA164">
        <v>16239.999999999998</v>
      </c>
      <c r="AB164">
        <v>58000</v>
      </c>
      <c r="AC164">
        <v>0</v>
      </c>
      <c r="AD164">
        <v>0</v>
      </c>
      <c r="AE164">
        <v>11600</v>
      </c>
      <c r="AF164">
        <v>580</v>
      </c>
      <c r="AG164">
        <v>77333.333333333328</v>
      </c>
      <c r="AH164">
        <v>0</v>
      </c>
      <c r="AI164">
        <v>750133.33333333337</v>
      </c>
      <c r="AJ164">
        <v>18003200</v>
      </c>
      <c r="AK164">
        <v>0</v>
      </c>
      <c r="AL164">
        <v>20000</v>
      </c>
      <c r="AM164">
        <v>15</v>
      </c>
    </row>
    <row r="165" spans="1:39" x14ac:dyDescent="0.35">
      <c r="A165" s="8" t="s">
        <v>4839</v>
      </c>
      <c r="B165" s="8" t="s">
        <v>171</v>
      </c>
      <c r="C165" s="1">
        <v>33725</v>
      </c>
      <c r="D165" s="8" t="s">
        <v>1333</v>
      </c>
      <c r="E165" s="8" t="s">
        <v>1334</v>
      </c>
      <c r="F165" s="8" t="s">
        <v>3839</v>
      </c>
      <c r="G165" s="8" t="s">
        <v>2856</v>
      </c>
      <c r="H165" s="1">
        <v>42824.387442129628</v>
      </c>
      <c r="I165" s="8" t="s">
        <v>3675</v>
      </c>
      <c r="J165">
        <v>1160000</v>
      </c>
      <c r="K165">
        <v>15</v>
      </c>
      <c r="L165">
        <v>580000</v>
      </c>
      <c r="M165">
        <v>81200</v>
      </c>
      <c r="O165">
        <v>580000</v>
      </c>
      <c r="P165">
        <v>6960000</v>
      </c>
      <c r="S165">
        <v>50000</v>
      </c>
      <c r="T165">
        <v>250000</v>
      </c>
      <c r="U165">
        <v>5000</v>
      </c>
      <c r="V165">
        <v>97440</v>
      </c>
      <c r="W165">
        <v>48720</v>
      </c>
      <c r="X165">
        <v>48720</v>
      </c>
      <c r="Y165">
        <v>77333.333333333328</v>
      </c>
      <c r="Z165">
        <v>174773.33333333331</v>
      </c>
      <c r="AA165">
        <v>16239.999999999998</v>
      </c>
      <c r="AB165">
        <v>58000</v>
      </c>
      <c r="AC165">
        <v>0</v>
      </c>
      <c r="AD165">
        <v>0</v>
      </c>
      <c r="AE165">
        <v>11600</v>
      </c>
      <c r="AF165">
        <v>580</v>
      </c>
      <c r="AG165">
        <v>77333.333333333328</v>
      </c>
      <c r="AH165">
        <v>0</v>
      </c>
      <c r="AI165">
        <v>750133.33333333337</v>
      </c>
      <c r="AJ165">
        <v>18003200</v>
      </c>
      <c r="AK165">
        <v>0</v>
      </c>
      <c r="AL165">
        <v>20000</v>
      </c>
      <c r="AM165">
        <v>15</v>
      </c>
    </row>
    <row r="166" spans="1:39" x14ac:dyDescent="0.35">
      <c r="A166" s="8" t="s">
        <v>4840</v>
      </c>
      <c r="B166" s="8" t="s">
        <v>172</v>
      </c>
      <c r="C166" s="1">
        <v>36285</v>
      </c>
      <c r="D166" s="8" t="s">
        <v>1335</v>
      </c>
      <c r="E166" s="8" t="s">
        <v>1336</v>
      </c>
      <c r="F166" s="8" t="s">
        <v>3840</v>
      </c>
      <c r="G166" s="8" t="s">
        <v>2857</v>
      </c>
      <c r="H166" s="1">
        <v>43258.849386574075</v>
      </c>
      <c r="I166" s="8" t="s">
        <v>3674</v>
      </c>
      <c r="J166">
        <v>1160000</v>
      </c>
      <c r="K166">
        <v>15</v>
      </c>
      <c r="L166">
        <v>580000</v>
      </c>
      <c r="M166">
        <v>81200</v>
      </c>
      <c r="O166">
        <v>580000</v>
      </c>
      <c r="P166">
        <v>6960000</v>
      </c>
      <c r="S166">
        <v>50000</v>
      </c>
      <c r="T166">
        <v>250000</v>
      </c>
      <c r="U166">
        <v>5000</v>
      </c>
      <c r="V166">
        <v>97440</v>
      </c>
      <c r="W166">
        <v>48720</v>
      </c>
      <c r="X166">
        <v>48720</v>
      </c>
      <c r="Y166">
        <v>77333.333333333328</v>
      </c>
      <c r="Z166">
        <v>174773.33333333331</v>
      </c>
      <c r="AA166">
        <v>16239.999999999998</v>
      </c>
      <c r="AB166">
        <v>58000</v>
      </c>
      <c r="AC166">
        <v>0</v>
      </c>
      <c r="AD166">
        <v>0</v>
      </c>
      <c r="AE166">
        <v>11600</v>
      </c>
      <c r="AF166">
        <v>580</v>
      </c>
      <c r="AG166">
        <v>77333.333333333328</v>
      </c>
      <c r="AH166">
        <v>0</v>
      </c>
      <c r="AI166">
        <v>750133.33333333337</v>
      </c>
      <c r="AJ166">
        <v>18003200</v>
      </c>
      <c r="AK166">
        <v>0</v>
      </c>
      <c r="AL166">
        <v>20000</v>
      </c>
      <c r="AM166">
        <v>15</v>
      </c>
    </row>
    <row r="167" spans="1:39" x14ac:dyDescent="0.35">
      <c r="A167" s="8" t="s">
        <v>4841</v>
      </c>
      <c r="B167" s="8" t="s">
        <v>173</v>
      </c>
      <c r="C167" s="1">
        <v>31596</v>
      </c>
      <c r="D167" s="8" t="s">
        <v>1337</v>
      </c>
      <c r="E167" s="8" t="s">
        <v>1338</v>
      </c>
      <c r="F167" s="8" t="s">
        <v>3841</v>
      </c>
      <c r="G167" s="8" t="s">
        <v>2858</v>
      </c>
      <c r="H167" s="1">
        <v>41661.019837962966</v>
      </c>
      <c r="I167" s="8" t="s">
        <v>3672</v>
      </c>
      <c r="J167">
        <v>1160000</v>
      </c>
      <c r="K167">
        <v>15</v>
      </c>
      <c r="L167">
        <v>580000</v>
      </c>
      <c r="M167">
        <v>81200</v>
      </c>
      <c r="O167">
        <v>580000</v>
      </c>
      <c r="P167">
        <v>6960000</v>
      </c>
      <c r="S167">
        <v>50000</v>
      </c>
      <c r="T167">
        <v>250000</v>
      </c>
      <c r="U167">
        <v>5000</v>
      </c>
      <c r="V167">
        <v>97440</v>
      </c>
      <c r="W167">
        <v>48720</v>
      </c>
      <c r="X167">
        <v>48720</v>
      </c>
      <c r="Y167">
        <v>77333.333333333328</v>
      </c>
      <c r="Z167">
        <v>174773.33333333331</v>
      </c>
      <c r="AA167">
        <v>16239.999999999998</v>
      </c>
      <c r="AB167">
        <v>58000</v>
      </c>
      <c r="AC167">
        <v>0</v>
      </c>
      <c r="AD167">
        <v>0</v>
      </c>
      <c r="AE167">
        <v>11600</v>
      </c>
      <c r="AF167">
        <v>580</v>
      </c>
      <c r="AG167">
        <v>77333.333333333328</v>
      </c>
      <c r="AH167">
        <v>0</v>
      </c>
      <c r="AI167">
        <v>750133.33333333337</v>
      </c>
      <c r="AJ167">
        <v>18003200</v>
      </c>
      <c r="AK167">
        <v>0</v>
      </c>
      <c r="AL167">
        <v>20000</v>
      </c>
      <c r="AM167">
        <v>15</v>
      </c>
    </row>
    <row r="168" spans="1:39" x14ac:dyDescent="0.35">
      <c r="A168" s="8" t="s">
        <v>4842</v>
      </c>
      <c r="B168" s="8" t="s">
        <v>174</v>
      </c>
      <c r="C168" s="1">
        <v>36188</v>
      </c>
      <c r="D168" s="8" t="s">
        <v>1339</v>
      </c>
      <c r="E168" s="8" t="s">
        <v>1340</v>
      </c>
      <c r="F168" s="8" t="s">
        <v>3842</v>
      </c>
      <c r="G168" s="8" t="s">
        <v>2859</v>
      </c>
      <c r="H168" s="1">
        <v>39277.557569444441</v>
      </c>
      <c r="I168" s="8" t="s">
        <v>3673</v>
      </c>
      <c r="J168">
        <v>1160000</v>
      </c>
      <c r="K168">
        <v>15</v>
      </c>
      <c r="L168">
        <v>580000</v>
      </c>
      <c r="M168">
        <v>81200</v>
      </c>
      <c r="O168">
        <v>580000</v>
      </c>
      <c r="P168">
        <v>6960000</v>
      </c>
      <c r="S168">
        <v>50000</v>
      </c>
      <c r="T168">
        <v>250000</v>
      </c>
      <c r="U168">
        <v>5000</v>
      </c>
      <c r="V168">
        <v>97440</v>
      </c>
      <c r="W168">
        <v>48720</v>
      </c>
      <c r="X168">
        <v>48720</v>
      </c>
      <c r="Y168">
        <v>77333.333333333328</v>
      </c>
      <c r="Z168">
        <v>174773.33333333331</v>
      </c>
      <c r="AA168">
        <v>16239.999999999998</v>
      </c>
      <c r="AB168">
        <v>58000</v>
      </c>
      <c r="AC168">
        <v>0</v>
      </c>
      <c r="AD168">
        <v>0</v>
      </c>
      <c r="AE168">
        <v>11600</v>
      </c>
      <c r="AF168">
        <v>580</v>
      </c>
      <c r="AG168">
        <v>77333.333333333328</v>
      </c>
      <c r="AH168">
        <v>0</v>
      </c>
      <c r="AI168">
        <v>750133.33333333337</v>
      </c>
      <c r="AJ168">
        <v>18003200</v>
      </c>
      <c r="AK168">
        <v>0</v>
      </c>
      <c r="AL168">
        <v>20000</v>
      </c>
      <c r="AM168">
        <v>15</v>
      </c>
    </row>
    <row r="169" spans="1:39" x14ac:dyDescent="0.35">
      <c r="A169" s="8" t="s">
        <v>4843</v>
      </c>
      <c r="B169" s="8" t="s">
        <v>175</v>
      </c>
      <c r="C169" s="1">
        <v>31722</v>
      </c>
      <c r="D169" s="8" t="s">
        <v>1341</v>
      </c>
      <c r="E169" s="8" t="s">
        <v>1342</v>
      </c>
      <c r="F169" s="8" t="s">
        <v>3843</v>
      </c>
      <c r="G169" s="8" t="s">
        <v>2860</v>
      </c>
      <c r="H169" s="1">
        <v>40265.384293981479</v>
      </c>
      <c r="I169" s="8" t="s">
        <v>3675</v>
      </c>
      <c r="J169">
        <v>1160000</v>
      </c>
      <c r="K169">
        <v>15</v>
      </c>
      <c r="L169">
        <v>580000</v>
      </c>
      <c r="M169">
        <v>81200</v>
      </c>
      <c r="O169">
        <v>580000</v>
      </c>
      <c r="P169">
        <v>6960000</v>
      </c>
      <c r="S169">
        <v>50000</v>
      </c>
      <c r="T169">
        <v>250000</v>
      </c>
      <c r="U169">
        <v>5000</v>
      </c>
      <c r="V169">
        <v>97440</v>
      </c>
      <c r="W169">
        <v>48720</v>
      </c>
      <c r="X169">
        <v>48720</v>
      </c>
      <c r="Y169">
        <v>77333.333333333328</v>
      </c>
      <c r="Z169">
        <v>174773.33333333331</v>
      </c>
      <c r="AA169">
        <v>16239.999999999998</v>
      </c>
      <c r="AB169">
        <v>58000</v>
      </c>
      <c r="AC169">
        <v>0</v>
      </c>
      <c r="AD169">
        <v>0</v>
      </c>
      <c r="AE169">
        <v>11600</v>
      </c>
      <c r="AF169">
        <v>580</v>
      </c>
      <c r="AG169">
        <v>77333.333333333328</v>
      </c>
      <c r="AH169">
        <v>0</v>
      </c>
      <c r="AI169">
        <v>750133.33333333337</v>
      </c>
      <c r="AJ169">
        <v>18003200</v>
      </c>
      <c r="AK169">
        <v>0</v>
      </c>
      <c r="AL169">
        <v>20000</v>
      </c>
      <c r="AM169">
        <v>15</v>
      </c>
    </row>
    <row r="170" spans="1:39" x14ac:dyDescent="0.35">
      <c r="A170" s="8" t="s">
        <v>4844</v>
      </c>
      <c r="B170" s="8" t="s">
        <v>176</v>
      </c>
      <c r="C170" s="1">
        <v>28278</v>
      </c>
      <c r="D170" s="8" t="s">
        <v>1343</v>
      </c>
      <c r="E170" s="8" t="s">
        <v>1344</v>
      </c>
      <c r="F170" s="8" t="s">
        <v>3844</v>
      </c>
      <c r="G170" s="8" t="s">
        <v>2861</v>
      </c>
      <c r="H170" s="1">
        <v>39303.364722222221</v>
      </c>
      <c r="I170" s="8" t="s">
        <v>3675</v>
      </c>
      <c r="J170">
        <v>1160000</v>
      </c>
      <c r="K170">
        <v>15</v>
      </c>
      <c r="L170">
        <v>580000</v>
      </c>
      <c r="M170">
        <v>81200</v>
      </c>
      <c r="O170">
        <v>580000</v>
      </c>
      <c r="P170">
        <v>6960000</v>
      </c>
      <c r="S170">
        <v>50000</v>
      </c>
      <c r="T170">
        <v>250000</v>
      </c>
      <c r="U170">
        <v>5000</v>
      </c>
      <c r="V170">
        <v>97440</v>
      </c>
      <c r="W170">
        <v>48720</v>
      </c>
      <c r="X170">
        <v>48720</v>
      </c>
      <c r="Y170">
        <v>77333.333333333328</v>
      </c>
      <c r="Z170">
        <v>174773.33333333331</v>
      </c>
      <c r="AA170">
        <v>16239.999999999998</v>
      </c>
      <c r="AB170">
        <v>58000</v>
      </c>
      <c r="AC170">
        <v>0</v>
      </c>
      <c r="AD170">
        <v>0</v>
      </c>
      <c r="AE170">
        <v>11600</v>
      </c>
      <c r="AF170">
        <v>580</v>
      </c>
      <c r="AG170">
        <v>77333.333333333328</v>
      </c>
      <c r="AH170">
        <v>0</v>
      </c>
      <c r="AI170">
        <v>750133.33333333337</v>
      </c>
      <c r="AJ170">
        <v>18003200</v>
      </c>
      <c r="AK170">
        <v>0</v>
      </c>
      <c r="AL170">
        <v>20000</v>
      </c>
      <c r="AM170">
        <v>15</v>
      </c>
    </row>
    <row r="171" spans="1:39" x14ac:dyDescent="0.35">
      <c r="A171" s="8" t="s">
        <v>4845</v>
      </c>
      <c r="B171" s="8" t="s">
        <v>177</v>
      </c>
      <c r="C171" s="1">
        <v>29942</v>
      </c>
      <c r="D171" s="8" t="s">
        <v>1345</v>
      </c>
      <c r="E171" s="8" t="s">
        <v>1346</v>
      </c>
      <c r="F171" s="8" t="s">
        <v>3845</v>
      </c>
      <c r="G171" s="8" t="s">
        <v>2862</v>
      </c>
      <c r="H171" s="1">
        <v>41048.376261574071</v>
      </c>
      <c r="I171" s="8" t="s">
        <v>3674</v>
      </c>
      <c r="J171">
        <v>1160000</v>
      </c>
      <c r="K171">
        <v>15</v>
      </c>
      <c r="L171">
        <v>580000</v>
      </c>
      <c r="M171">
        <v>81200</v>
      </c>
      <c r="O171">
        <v>580000</v>
      </c>
      <c r="P171">
        <v>6960000</v>
      </c>
      <c r="S171">
        <v>50000</v>
      </c>
      <c r="T171">
        <v>250000</v>
      </c>
      <c r="U171">
        <v>5000</v>
      </c>
      <c r="V171">
        <v>97440</v>
      </c>
      <c r="W171">
        <v>48720</v>
      </c>
      <c r="X171">
        <v>48720</v>
      </c>
      <c r="Y171">
        <v>77333.333333333328</v>
      </c>
      <c r="Z171">
        <v>174773.33333333331</v>
      </c>
      <c r="AA171">
        <v>16239.999999999998</v>
      </c>
      <c r="AB171">
        <v>58000</v>
      </c>
      <c r="AC171">
        <v>0</v>
      </c>
      <c r="AD171">
        <v>0</v>
      </c>
      <c r="AE171">
        <v>11600</v>
      </c>
      <c r="AF171">
        <v>580</v>
      </c>
      <c r="AG171">
        <v>77333.333333333328</v>
      </c>
      <c r="AH171">
        <v>0</v>
      </c>
      <c r="AI171">
        <v>750133.33333333337</v>
      </c>
      <c r="AJ171">
        <v>18003200</v>
      </c>
      <c r="AK171">
        <v>0</v>
      </c>
      <c r="AL171">
        <v>20000</v>
      </c>
      <c r="AM171">
        <v>15</v>
      </c>
    </row>
    <row r="172" spans="1:39" x14ac:dyDescent="0.35">
      <c r="A172" s="8" t="s">
        <v>4846</v>
      </c>
      <c r="B172" s="8" t="s">
        <v>178</v>
      </c>
      <c r="C172" s="1">
        <v>34761</v>
      </c>
      <c r="D172" s="8" t="s">
        <v>1347</v>
      </c>
      <c r="E172" s="8" t="s">
        <v>1348</v>
      </c>
      <c r="F172" s="8" t="s">
        <v>3846</v>
      </c>
      <c r="G172" s="8" t="s">
        <v>2863</v>
      </c>
      <c r="H172" s="1">
        <v>40408.673796296294</v>
      </c>
      <c r="I172" s="8" t="s">
        <v>3673</v>
      </c>
      <c r="J172">
        <v>1160000</v>
      </c>
      <c r="K172">
        <v>15</v>
      </c>
      <c r="L172">
        <v>580000</v>
      </c>
      <c r="M172">
        <v>81200</v>
      </c>
      <c r="O172">
        <v>580000</v>
      </c>
      <c r="P172">
        <v>6960000</v>
      </c>
      <c r="S172">
        <v>50000</v>
      </c>
      <c r="T172">
        <v>250000</v>
      </c>
      <c r="U172">
        <v>5000</v>
      </c>
      <c r="V172">
        <v>97440</v>
      </c>
      <c r="W172">
        <v>48720</v>
      </c>
      <c r="X172">
        <v>48720</v>
      </c>
      <c r="Y172">
        <v>77333.333333333328</v>
      </c>
      <c r="Z172">
        <v>174773.33333333331</v>
      </c>
      <c r="AA172">
        <v>16239.999999999998</v>
      </c>
      <c r="AB172">
        <v>58000</v>
      </c>
      <c r="AC172">
        <v>0</v>
      </c>
      <c r="AD172">
        <v>0</v>
      </c>
      <c r="AE172">
        <v>11600</v>
      </c>
      <c r="AF172">
        <v>580</v>
      </c>
      <c r="AG172">
        <v>77333.333333333328</v>
      </c>
      <c r="AH172">
        <v>0</v>
      </c>
      <c r="AI172">
        <v>750133.33333333337</v>
      </c>
      <c r="AJ172">
        <v>18003200</v>
      </c>
      <c r="AK172">
        <v>0</v>
      </c>
      <c r="AL172">
        <v>20000</v>
      </c>
      <c r="AM172">
        <v>15</v>
      </c>
    </row>
    <row r="173" spans="1:39" x14ac:dyDescent="0.35">
      <c r="A173" s="8" t="s">
        <v>4847</v>
      </c>
      <c r="B173" s="8" t="s">
        <v>179</v>
      </c>
      <c r="C173" s="1">
        <v>32249</v>
      </c>
      <c r="D173" s="8" t="s">
        <v>1349</v>
      </c>
      <c r="E173" s="8" t="s">
        <v>1350</v>
      </c>
      <c r="F173" s="8" t="s">
        <v>3847</v>
      </c>
      <c r="G173" s="8" t="s">
        <v>2864</v>
      </c>
      <c r="H173" s="1">
        <v>41141.281817129631</v>
      </c>
      <c r="I173" s="8" t="s">
        <v>3672</v>
      </c>
      <c r="J173">
        <v>1160000</v>
      </c>
      <c r="K173">
        <v>15</v>
      </c>
      <c r="L173">
        <v>580000</v>
      </c>
      <c r="M173">
        <v>81200</v>
      </c>
      <c r="O173">
        <v>580000</v>
      </c>
      <c r="P173">
        <v>6960000</v>
      </c>
      <c r="S173">
        <v>50000</v>
      </c>
      <c r="T173">
        <v>250000</v>
      </c>
      <c r="U173">
        <v>5000</v>
      </c>
      <c r="V173">
        <v>97440</v>
      </c>
      <c r="W173">
        <v>48720</v>
      </c>
      <c r="X173">
        <v>48720</v>
      </c>
      <c r="Y173">
        <v>77333.333333333328</v>
      </c>
      <c r="Z173">
        <v>174773.33333333331</v>
      </c>
      <c r="AA173">
        <v>16239.999999999998</v>
      </c>
      <c r="AB173">
        <v>58000</v>
      </c>
      <c r="AC173">
        <v>0</v>
      </c>
      <c r="AD173">
        <v>0</v>
      </c>
      <c r="AE173">
        <v>11600</v>
      </c>
      <c r="AF173">
        <v>580</v>
      </c>
      <c r="AG173">
        <v>77333.333333333328</v>
      </c>
      <c r="AH173">
        <v>0</v>
      </c>
      <c r="AI173">
        <v>750133.33333333337</v>
      </c>
      <c r="AJ173">
        <v>18003200</v>
      </c>
      <c r="AK173">
        <v>0</v>
      </c>
      <c r="AL173">
        <v>20000</v>
      </c>
      <c r="AM173">
        <v>15</v>
      </c>
    </row>
    <row r="174" spans="1:39" x14ac:dyDescent="0.35">
      <c r="A174" s="8" t="s">
        <v>4848</v>
      </c>
      <c r="B174" s="8" t="s">
        <v>180</v>
      </c>
      <c r="C174" s="1">
        <v>29102</v>
      </c>
      <c r="D174" s="8" t="s">
        <v>1351</v>
      </c>
      <c r="E174" s="8" t="s">
        <v>1352</v>
      </c>
      <c r="F174" s="8" t="s">
        <v>3848</v>
      </c>
      <c r="G174" s="8" t="s">
        <v>2833</v>
      </c>
      <c r="H174" s="1">
        <v>39809.341678240744</v>
      </c>
      <c r="I174" s="8" t="s">
        <v>3671</v>
      </c>
      <c r="J174">
        <v>1160000</v>
      </c>
      <c r="K174">
        <v>15</v>
      </c>
      <c r="L174">
        <v>580000</v>
      </c>
      <c r="M174">
        <v>81200</v>
      </c>
      <c r="O174">
        <v>580000</v>
      </c>
      <c r="P174">
        <v>6960000</v>
      </c>
      <c r="S174">
        <v>50000</v>
      </c>
      <c r="T174">
        <v>250000</v>
      </c>
      <c r="U174">
        <v>5000</v>
      </c>
      <c r="V174">
        <v>97440</v>
      </c>
      <c r="W174">
        <v>48720</v>
      </c>
      <c r="X174">
        <v>48720</v>
      </c>
      <c r="Y174">
        <v>77333.333333333328</v>
      </c>
      <c r="Z174">
        <v>174773.33333333331</v>
      </c>
      <c r="AA174">
        <v>16239.999999999998</v>
      </c>
      <c r="AB174">
        <v>58000</v>
      </c>
      <c r="AC174">
        <v>0</v>
      </c>
      <c r="AD174">
        <v>0</v>
      </c>
      <c r="AE174">
        <v>11600</v>
      </c>
      <c r="AF174">
        <v>580</v>
      </c>
      <c r="AG174">
        <v>77333.333333333328</v>
      </c>
      <c r="AH174">
        <v>0</v>
      </c>
      <c r="AI174">
        <v>750133.33333333337</v>
      </c>
      <c r="AJ174">
        <v>18003200</v>
      </c>
      <c r="AK174">
        <v>0</v>
      </c>
      <c r="AL174">
        <v>20000</v>
      </c>
      <c r="AM174">
        <v>15</v>
      </c>
    </row>
    <row r="175" spans="1:39" x14ac:dyDescent="0.35">
      <c r="A175" s="8" t="s">
        <v>4849</v>
      </c>
      <c r="B175" s="8" t="s">
        <v>181</v>
      </c>
      <c r="C175" s="1">
        <v>30836</v>
      </c>
      <c r="D175" s="8" t="s">
        <v>1353</v>
      </c>
      <c r="E175" s="8" t="s">
        <v>1354</v>
      </c>
      <c r="F175" s="8" t="s">
        <v>3849</v>
      </c>
      <c r="G175" s="8" t="s">
        <v>2865</v>
      </c>
      <c r="H175" s="1">
        <v>43783.998252314814</v>
      </c>
      <c r="I175" s="8" t="s">
        <v>3675</v>
      </c>
      <c r="J175">
        <v>1160000</v>
      </c>
      <c r="K175">
        <v>15</v>
      </c>
      <c r="L175">
        <v>580000</v>
      </c>
      <c r="M175">
        <v>81200</v>
      </c>
      <c r="O175">
        <v>580000</v>
      </c>
      <c r="P175">
        <v>6960000</v>
      </c>
      <c r="S175">
        <v>50000</v>
      </c>
      <c r="T175">
        <v>250000</v>
      </c>
      <c r="U175">
        <v>5000</v>
      </c>
      <c r="V175">
        <v>97440</v>
      </c>
      <c r="W175">
        <v>48720</v>
      </c>
      <c r="X175">
        <v>48720</v>
      </c>
      <c r="Y175">
        <v>77333.333333333328</v>
      </c>
      <c r="Z175">
        <v>174773.33333333331</v>
      </c>
      <c r="AA175">
        <v>16239.999999999998</v>
      </c>
      <c r="AB175">
        <v>58000</v>
      </c>
      <c r="AC175">
        <v>0</v>
      </c>
      <c r="AD175">
        <v>0</v>
      </c>
      <c r="AE175">
        <v>11600</v>
      </c>
      <c r="AF175">
        <v>580</v>
      </c>
      <c r="AG175">
        <v>77333.333333333328</v>
      </c>
      <c r="AH175">
        <v>0</v>
      </c>
      <c r="AI175">
        <v>750133.33333333337</v>
      </c>
      <c r="AJ175">
        <v>18003200</v>
      </c>
      <c r="AK175">
        <v>0</v>
      </c>
      <c r="AL175">
        <v>20000</v>
      </c>
      <c r="AM175">
        <v>15</v>
      </c>
    </row>
    <row r="176" spans="1:39" x14ac:dyDescent="0.35">
      <c r="A176" s="8" t="s">
        <v>4850</v>
      </c>
      <c r="B176" s="8" t="s">
        <v>182</v>
      </c>
      <c r="C176" s="1">
        <v>33334</v>
      </c>
      <c r="D176" s="8" t="s">
        <v>1355</v>
      </c>
      <c r="E176" s="8" t="s">
        <v>1356</v>
      </c>
      <c r="F176" s="8" t="s">
        <v>3850</v>
      </c>
      <c r="G176" s="8" t="s">
        <v>2866</v>
      </c>
      <c r="H176" s="1">
        <v>43944.822662037041</v>
      </c>
      <c r="I176" s="8" t="s">
        <v>3675</v>
      </c>
      <c r="J176">
        <v>1160000</v>
      </c>
      <c r="K176">
        <v>15</v>
      </c>
      <c r="L176">
        <v>580000</v>
      </c>
      <c r="M176">
        <v>81200</v>
      </c>
      <c r="O176">
        <v>580000</v>
      </c>
      <c r="P176">
        <v>6960000</v>
      </c>
      <c r="S176">
        <v>50000</v>
      </c>
      <c r="T176">
        <v>250000</v>
      </c>
      <c r="U176">
        <v>5000</v>
      </c>
      <c r="V176">
        <v>97440</v>
      </c>
      <c r="W176">
        <v>48720</v>
      </c>
      <c r="X176">
        <v>48720</v>
      </c>
      <c r="Y176">
        <v>77333.333333333328</v>
      </c>
      <c r="Z176">
        <v>174773.33333333331</v>
      </c>
      <c r="AA176">
        <v>16239.999999999998</v>
      </c>
      <c r="AB176">
        <v>58000</v>
      </c>
      <c r="AC176">
        <v>0</v>
      </c>
      <c r="AD176">
        <v>0</v>
      </c>
      <c r="AE176">
        <v>11600</v>
      </c>
      <c r="AF176">
        <v>580</v>
      </c>
      <c r="AG176">
        <v>77333.333333333328</v>
      </c>
      <c r="AH176">
        <v>0</v>
      </c>
      <c r="AI176">
        <v>750133.33333333337</v>
      </c>
      <c r="AJ176">
        <v>18003200</v>
      </c>
      <c r="AK176">
        <v>0</v>
      </c>
      <c r="AL176">
        <v>20000</v>
      </c>
      <c r="AM176">
        <v>15</v>
      </c>
    </row>
    <row r="177" spans="1:39" x14ac:dyDescent="0.35">
      <c r="A177" s="8" t="s">
        <v>4851</v>
      </c>
      <c r="B177" s="8" t="s">
        <v>183</v>
      </c>
      <c r="C177" s="1">
        <v>35844</v>
      </c>
      <c r="D177" s="8" t="s">
        <v>1357</v>
      </c>
      <c r="E177" s="8" t="s">
        <v>1358</v>
      </c>
      <c r="F177" s="8" t="s">
        <v>3851</v>
      </c>
      <c r="G177" s="8" t="s">
        <v>2867</v>
      </c>
      <c r="H177" s="1">
        <v>40832.961793981478</v>
      </c>
      <c r="I177" s="8" t="s">
        <v>3674</v>
      </c>
      <c r="J177">
        <v>1160000</v>
      </c>
      <c r="K177">
        <v>15</v>
      </c>
      <c r="L177">
        <v>580000</v>
      </c>
      <c r="M177">
        <v>81200</v>
      </c>
      <c r="O177">
        <v>580000</v>
      </c>
      <c r="P177">
        <v>6960000</v>
      </c>
      <c r="S177">
        <v>50000</v>
      </c>
      <c r="T177">
        <v>250000</v>
      </c>
      <c r="U177">
        <v>5000</v>
      </c>
      <c r="V177">
        <v>97440</v>
      </c>
      <c r="W177">
        <v>48720</v>
      </c>
      <c r="X177">
        <v>48720</v>
      </c>
      <c r="Y177">
        <v>77333.333333333328</v>
      </c>
      <c r="Z177">
        <v>174773.33333333331</v>
      </c>
      <c r="AA177">
        <v>16239.999999999998</v>
      </c>
      <c r="AB177">
        <v>58000</v>
      </c>
      <c r="AC177">
        <v>0</v>
      </c>
      <c r="AD177">
        <v>0</v>
      </c>
      <c r="AE177">
        <v>11600</v>
      </c>
      <c r="AF177">
        <v>580</v>
      </c>
      <c r="AG177">
        <v>77333.333333333328</v>
      </c>
      <c r="AH177">
        <v>0</v>
      </c>
      <c r="AI177">
        <v>750133.33333333337</v>
      </c>
      <c r="AJ177">
        <v>18003200</v>
      </c>
      <c r="AK177">
        <v>0</v>
      </c>
      <c r="AL177">
        <v>20000</v>
      </c>
      <c r="AM177">
        <v>15</v>
      </c>
    </row>
    <row r="178" spans="1:39" x14ac:dyDescent="0.35">
      <c r="A178" s="8" t="s">
        <v>4852</v>
      </c>
      <c r="B178" s="8" t="s">
        <v>184</v>
      </c>
      <c r="C178" s="1">
        <v>29223</v>
      </c>
      <c r="D178" s="8" t="s">
        <v>1359</v>
      </c>
      <c r="E178" s="8" t="s">
        <v>1360</v>
      </c>
      <c r="F178" s="8" t="s">
        <v>3852</v>
      </c>
      <c r="G178" s="8" t="s">
        <v>2868</v>
      </c>
      <c r="H178" s="1">
        <v>43008.955312500002</v>
      </c>
      <c r="I178" s="8" t="s">
        <v>3675</v>
      </c>
      <c r="J178">
        <v>1160000</v>
      </c>
      <c r="K178">
        <v>15</v>
      </c>
      <c r="L178">
        <v>580000</v>
      </c>
      <c r="M178">
        <v>81200</v>
      </c>
      <c r="O178">
        <v>580000</v>
      </c>
      <c r="P178">
        <v>6960000</v>
      </c>
      <c r="S178">
        <v>50000</v>
      </c>
      <c r="T178">
        <v>250000</v>
      </c>
      <c r="U178">
        <v>5000</v>
      </c>
      <c r="V178">
        <v>97440</v>
      </c>
      <c r="W178">
        <v>48720</v>
      </c>
      <c r="X178">
        <v>48720</v>
      </c>
      <c r="Y178">
        <v>77333.333333333328</v>
      </c>
      <c r="Z178">
        <v>174773.33333333331</v>
      </c>
      <c r="AA178">
        <v>16239.999999999998</v>
      </c>
      <c r="AB178">
        <v>58000</v>
      </c>
      <c r="AC178">
        <v>0</v>
      </c>
      <c r="AD178">
        <v>0</v>
      </c>
      <c r="AE178">
        <v>11600</v>
      </c>
      <c r="AF178">
        <v>580</v>
      </c>
      <c r="AG178">
        <v>77333.333333333328</v>
      </c>
      <c r="AH178">
        <v>0</v>
      </c>
      <c r="AI178">
        <v>750133.33333333337</v>
      </c>
      <c r="AJ178">
        <v>18003200</v>
      </c>
      <c r="AK178">
        <v>0</v>
      </c>
      <c r="AL178">
        <v>20000</v>
      </c>
      <c r="AM178">
        <v>15</v>
      </c>
    </row>
    <row r="179" spans="1:39" x14ac:dyDescent="0.35">
      <c r="A179" s="8" t="s">
        <v>4853</v>
      </c>
      <c r="B179" s="8" t="s">
        <v>185</v>
      </c>
      <c r="C179" s="1">
        <v>26024</v>
      </c>
      <c r="D179" s="8" t="s">
        <v>1361</v>
      </c>
      <c r="E179" s="8" t="s">
        <v>1362</v>
      </c>
      <c r="F179" s="8" t="s">
        <v>3853</v>
      </c>
      <c r="G179" s="8" t="s">
        <v>2869</v>
      </c>
      <c r="H179" s="1">
        <v>41936.549351851849</v>
      </c>
      <c r="I179" s="8" t="s">
        <v>3675</v>
      </c>
      <c r="J179">
        <v>1160000</v>
      </c>
      <c r="K179">
        <v>15</v>
      </c>
      <c r="L179">
        <v>580000</v>
      </c>
      <c r="M179">
        <v>81200</v>
      </c>
      <c r="O179">
        <v>580000</v>
      </c>
      <c r="P179">
        <v>6960000</v>
      </c>
      <c r="S179">
        <v>50000</v>
      </c>
      <c r="T179">
        <v>250000</v>
      </c>
      <c r="U179">
        <v>5000</v>
      </c>
      <c r="V179">
        <v>97440</v>
      </c>
      <c r="W179">
        <v>48720</v>
      </c>
      <c r="X179">
        <v>48720</v>
      </c>
      <c r="Y179">
        <v>77333.333333333328</v>
      </c>
      <c r="Z179">
        <v>174773.33333333331</v>
      </c>
      <c r="AA179">
        <v>16239.999999999998</v>
      </c>
      <c r="AB179">
        <v>58000</v>
      </c>
      <c r="AC179">
        <v>0</v>
      </c>
      <c r="AD179">
        <v>0</v>
      </c>
      <c r="AE179">
        <v>11600</v>
      </c>
      <c r="AF179">
        <v>580</v>
      </c>
      <c r="AG179">
        <v>77333.333333333328</v>
      </c>
      <c r="AH179">
        <v>0</v>
      </c>
      <c r="AI179">
        <v>750133.33333333337</v>
      </c>
      <c r="AJ179">
        <v>18003200</v>
      </c>
      <c r="AK179">
        <v>0</v>
      </c>
      <c r="AL179">
        <v>20000</v>
      </c>
      <c r="AM179">
        <v>15</v>
      </c>
    </row>
    <row r="180" spans="1:39" x14ac:dyDescent="0.35">
      <c r="A180" s="8" t="s">
        <v>4854</v>
      </c>
      <c r="B180" s="8" t="s">
        <v>186</v>
      </c>
      <c r="C180" s="1">
        <v>31696</v>
      </c>
      <c r="D180" s="8" t="s">
        <v>1363</v>
      </c>
      <c r="E180" s="8" t="s">
        <v>1364</v>
      </c>
      <c r="F180" s="8" t="s">
        <v>3854</v>
      </c>
      <c r="G180" s="8" t="s">
        <v>2870</v>
      </c>
      <c r="H180" s="1">
        <v>42563.724317129629</v>
      </c>
      <c r="I180" s="8" t="s">
        <v>3675</v>
      </c>
      <c r="J180">
        <v>1160000</v>
      </c>
      <c r="K180">
        <v>15</v>
      </c>
      <c r="L180">
        <v>580000</v>
      </c>
      <c r="M180">
        <v>81200</v>
      </c>
      <c r="O180">
        <v>580000</v>
      </c>
      <c r="P180">
        <v>6960000</v>
      </c>
      <c r="S180">
        <v>50000</v>
      </c>
      <c r="T180">
        <v>250000</v>
      </c>
      <c r="U180">
        <v>5000</v>
      </c>
      <c r="V180">
        <v>97440</v>
      </c>
      <c r="W180">
        <v>48720</v>
      </c>
      <c r="X180">
        <v>48720</v>
      </c>
      <c r="Y180">
        <v>77333.333333333328</v>
      </c>
      <c r="Z180">
        <v>174773.33333333331</v>
      </c>
      <c r="AA180">
        <v>16239.999999999998</v>
      </c>
      <c r="AB180">
        <v>58000</v>
      </c>
      <c r="AC180">
        <v>0</v>
      </c>
      <c r="AD180">
        <v>0</v>
      </c>
      <c r="AE180">
        <v>11600</v>
      </c>
      <c r="AF180">
        <v>580</v>
      </c>
      <c r="AG180">
        <v>77333.333333333328</v>
      </c>
      <c r="AH180">
        <v>0</v>
      </c>
      <c r="AI180">
        <v>750133.33333333337</v>
      </c>
      <c r="AJ180">
        <v>18003200</v>
      </c>
      <c r="AK180">
        <v>0</v>
      </c>
      <c r="AL180">
        <v>20000</v>
      </c>
      <c r="AM180">
        <v>15</v>
      </c>
    </row>
    <row r="181" spans="1:39" x14ac:dyDescent="0.35">
      <c r="A181" s="8" t="s">
        <v>4855</v>
      </c>
      <c r="B181" s="8" t="s">
        <v>187</v>
      </c>
      <c r="C181" s="1">
        <v>34155</v>
      </c>
      <c r="D181" s="8" t="s">
        <v>1365</v>
      </c>
      <c r="E181" s="8" t="s">
        <v>1366</v>
      </c>
      <c r="F181" s="8" t="s">
        <v>3855</v>
      </c>
      <c r="G181" s="8" t="s">
        <v>2871</v>
      </c>
      <c r="H181" s="1">
        <v>40483.128506944442</v>
      </c>
      <c r="I181" s="8" t="s">
        <v>3675</v>
      </c>
      <c r="J181">
        <v>1160000</v>
      </c>
      <c r="K181">
        <v>15</v>
      </c>
      <c r="L181">
        <v>580000</v>
      </c>
      <c r="M181">
        <v>81200</v>
      </c>
      <c r="O181">
        <v>580000</v>
      </c>
      <c r="P181">
        <v>6960000</v>
      </c>
      <c r="S181">
        <v>50000</v>
      </c>
      <c r="T181">
        <v>250000</v>
      </c>
      <c r="U181">
        <v>5000</v>
      </c>
      <c r="V181">
        <v>97440</v>
      </c>
      <c r="W181">
        <v>48720</v>
      </c>
      <c r="X181">
        <v>48720</v>
      </c>
      <c r="Y181">
        <v>77333.333333333328</v>
      </c>
      <c r="Z181">
        <v>174773.33333333331</v>
      </c>
      <c r="AA181">
        <v>16239.999999999998</v>
      </c>
      <c r="AB181">
        <v>58000</v>
      </c>
      <c r="AC181">
        <v>0</v>
      </c>
      <c r="AD181">
        <v>0</v>
      </c>
      <c r="AE181">
        <v>11600</v>
      </c>
      <c r="AF181">
        <v>580</v>
      </c>
      <c r="AG181">
        <v>77333.333333333328</v>
      </c>
      <c r="AH181">
        <v>0</v>
      </c>
      <c r="AI181">
        <v>750133.33333333337</v>
      </c>
      <c r="AJ181">
        <v>18003200</v>
      </c>
      <c r="AK181">
        <v>0</v>
      </c>
      <c r="AL181">
        <v>20000</v>
      </c>
      <c r="AM181">
        <v>15</v>
      </c>
    </row>
    <row r="182" spans="1:39" x14ac:dyDescent="0.35">
      <c r="A182" s="8" t="s">
        <v>4856</v>
      </c>
      <c r="B182" s="8" t="s">
        <v>188</v>
      </c>
      <c r="C182" s="1">
        <v>30023</v>
      </c>
      <c r="D182" s="8" t="s">
        <v>1367</v>
      </c>
      <c r="E182" s="8" t="s">
        <v>1368</v>
      </c>
      <c r="F182" s="8" t="s">
        <v>3856</v>
      </c>
      <c r="G182" s="8" t="s">
        <v>2872</v>
      </c>
      <c r="H182" s="1">
        <v>38610.065729166665</v>
      </c>
      <c r="I182" s="8" t="s">
        <v>3673</v>
      </c>
      <c r="J182">
        <v>1160000</v>
      </c>
      <c r="K182">
        <v>15</v>
      </c>
      <c r="L182">
        <v>580000</v>
      </c>
      <c r="M182">
        <v>81200</v>
      </c>
      <c r="O182">
        <v>580000</v>
      </c>
      <c r="P182">
        <v>6960000</v>
      </c>
      <c r="S182">
        <v>50000</v>
      </c>
      <c r="T182">
        <v>250000</v>
      </c>
      <c r="U182">
        <v>5000</v>
      </c>
      <c r="V182">
        <v>97440</v>
      </c>
      <c r="W182">
        <v>48720</v>
      </c>
      <c r="X182">
        <v>48720</v>
      </c>
      <c r="Y182">
        <v>77333.333333333328</v>
      </c>
      <c r="Z182">
        <v>174773.33333333331</v>
      </c>
      <c r="AA182">
        <v>16239.999999999998</v>
      </c>
      <c r="AB182">
        <v>58000</v>
      </c>
      <c r="AC182">
        <v>0</v>
      </c>
      <c r="AD182">
        <v>0</v>
      </c>
      <c r="AE182">
        <v>11600</v>
      </c>
      <c r="AF182">
        <v>580</v>
      </c>
      <c r="AG182">
        <v>77333.333333333328</v>
      </c>
      <c r="AH182">
        <v>0</v>
      </c>
      <c r="AI182">
        <v>750133.33333333337</v>
      </c>
      <c r="AJ182">
        <v>18003200</v>
      </c>
      <c r="AK182">
        <v>0</v>
      </c>
      <c r="AL182">
        <v>20000</v>
      </c>
      <c r="AM182">
        <v>15</v>
      </c>
    </row>
    <row r="183" spans="1:39" x14ac:dyDescent="0.35">
      <c r="A183" s="8" t="s">
        <v>4857</v>
      </c>
      <c r="B183" s="8" t="s">
        <v>189</v>
      </c>
      <c r="C183" s="1">
        <v>28292</v>
      </c>
      <c r="D183" s="8" t="s">
        <v>1369</v>
      </c>
      <c r="E183" s="8" t="s">
        <v>1370</v>
      </c>
      <c r="F183" s="8" t="s">
        <v>3857</v>
      </c>
      <c r="G183" s="8" t="s">
        <v>2873</v>
      </c>
      <c r="H183" s="1">
        <v>40825.83934027778</v>
      </c>
      <c r="I183" s="8" t="s">
        <v>3674</v>
      </c>
      <c r="J183">
        <v>1160000</v>
      </c>
      <c r="K183">
        <v>15</v>
      </c>
      <c r="L183">
        <v>580000</v>
      </c>
      <c r="M183">
        <v>81200</v>
      </c>
      <c r="O183">
        <v>580000</v>
      </c>
      <c r="P183">
        <v>6960000</v>
      </c>
      <c r="S183">
        <v>50000</v>
      </c>
      <c r="T183">
        <v>250000</v>
      </c>
      <c r="U183">
        <v>5000</v>
      </c>
      <c r="V183">
        <v>97440</v>
      </c>
      <c r="W183">
        <v>48720</v>
      </c>
      <c r="X183">
        <v>48720</v>
      </c>
      <c r="Y183">
        <v>77333.333333333328</v>
      </c>
      <c r="Z183">
        <v>174773.33333333331</v>
      </c>
      <c r="AA183">
        <v>16239.999999999998</v>
      </c>
      <c r="AB183">
        <v>58000</v>
      </c>
      <c r="AC183">
        <v>0</v>
      </c>
      <c r="AD183">
        <v>0</v>
      </c>
      <c r="AE183">
        <v>11600</v>
      </c>
      <c r="AF183">
        <v>580</v>
      </c>
      <c r="AG183">
        <v>77333.333333333328</v>
      </c>
      <c r="AH183">
        <v>0</v>
      </c>
      <c r="AI183">
        <v>750133.33333333337</v>
      </c>
      <c r="AJ183">
        <v>18003200</v>
      </c>
      <c r="AK183">
        <v>0</v>
      </c>
      <c r="AL183">
        <v>20000</v>
      </c>
      <c r="AM183">
        <v>15</v>
      </c>
    </row>
    <row r="184" spans="1:39" x14ac:dyDescent="0.35">
      <c r="A184" s="8" t="s">
        <v>4858</v>
      </c>
      <c r="B184" s="8" t="s">
        <v>190</v>
      </c>
      <c r="C184" s="1">
        <v>28155</v>
      </c>
      <c r="D184" s="8" t="s">
        <v>1371</v>
      </c>
      <c r="E184" s="8" t="s">
        <v>1372</v>
      </c>
      <c r="F184" s="8" t="s">
        <v>3858</v>
      </c>
      <c r="G184" s="8" t="s">
        <v>2874</v>
      </c>
      <c r="H184" s="1">
        <v>38560.905972222223</v>
      </c>
      <c r="I184" s="8" t="s">
        <v>3673</v>
      </c>
      <c r="J184">
        <v>1160000</v>
      </c>
      <c r="K184">
        <v>15</v>
      </c>
      <c r="L184">
        <v>580000</v>
      </c>
      <c r="M184">
        <v>81200</v>
      </c>
      <c r="O184">
        <v>580000</v>
      </c>
      <c r="P184">
        <v>6960000</v>
      </c>
      <c r="S184">
        <v>50000</v>
      </c>
      <c r="T184">
        <v>250000</v>
      </c>
      <c r="U184">
        <v>5000</v>
      </c>
      <c r="V184">
        <v>97440</v>
      </c>
      <c r="W184">
        <v>48720</v>
      </c>
      <c r="X184">
        <v>48720</v>
      </c>
      <c r="Y184">
        <v>77333.333333333328</v>
      </c>
      <c r="Z184">
        <v>174773.33333333331</v>
      </c>
      <c r="AA184">
        <v>16239.999999999998</v>
      </c>
      <c r="AB184">
        <v>58000</v>
      </c>
      <c r="AC184">
        <v>0</v>
      </c>
      <c r="AD184">
        <v>0</v>
      </c>
      <c r="AE184">
        <v>11600</v>
      </c>
      <c r="AF184">
        <v>580</v>
      </c>
      <c r="AG184">
        <v>77333.333333333328</v>
      </c>
      <c r="AH184">
        <v>0</v>
      </c>
      <c r="AI184">
        <v>750133.33333333337</v>
      </c>
      <c r="AJ184">
        <v>18003200</v>
      </c>
      <c r="AK184">
        <v>0</v>
      </c>
      <c r="AL184">
        <v>20000</v>
      </c>
      <c r="AM184">
        <v>15</v>
      </c>
    </row>
    <row r="185" spans="1:39" x14ac:dyDescent="0.35">
      <c r="A185" s="8" t="s">
        <v>4859</v>
      </c>
      <c r="B185" s="8" t="s">
        <v>191</v>
      </c>
      <c r="C185" s="1">
        <v>36088</v>
      </c>
      <c r="D185" s="8" t="s">
        <v>1373</v>
      </c>
      <c r="E185" s="8" t="s">
        <v>1374</v>
      </c>
      <c r="F185" s="8" t="s">
        <v>3859</v>
      </c>
      <c r="G185" s="8" t="s">
        <v>2875</v>
      </c>
      <c r="H185" s="1">
        <v>40374.850636574076</v>
      </c>
      <c r="I185" s="8" t="s">
        <v>3674</v>
      </c>
      <c r="J185">
        <v>1160000</v>
      </c>
      <c r="K185">
        <v>15</v>
      </c>
      <c r="L185">
        <v>580000</v>
      </c>
      <c r="M185">
        <v>81200</v>
      </c>
      <c r="O185">
        <v>580000</v>
      </c>
      <c r="P185">
        <v>6960000</v>
      </c>
      <c r="S185">
        <v>50000</v>
      </c>
      <c r="T185">
        <v>250000</v>
      </c>
      <c r="U185">
        <v>5000</v>
      </c>
      <c r="V185">
        <v>97440</v>
      </c>
      <c r="W185">
        <v>48720</v>
      </c>
      <c r="X185">
        <v>48720</v>
      </c>
      <c r="Y185">
        <v>77333.333333333328</v>
      </c>
      <c r="Z185">
        <v>174773.33333333331</v>
      </c>
      <c r="AA185">
        <v>16239.999999999998</v>
      </c>
      <c r="AB185">
        <v>58000</v>
      </c>
      <c r="AC185">
        <v>0</v>
      </c>
      <c r="AD185">
        <v>0</v>
      </c>
      <c r="AE185">
        <v>11600</v>
      </c>
      <c r="AF185">
        <v>580</v>
      </c>
      <c r="AG185">
        <v>77333.333333333328</v>
      </c>
      <c r="AH185">
        <v>0</v>
      </c>
      <c r="AI185">
        <v>750133.33333333337</v>
      </c>
      <c r="AJ185">
        <v>18003200</v>
      </c>
      <c r="AK185">
        <v>0</v>
      </c>
      <c r="AL185">
        <v>20000</v>
      </c>
      <c r="AM185">
        <v>15</v>
      </c>
    </row>
    <row r="186" spans="1:39" x14ac:dyDescent="0.35">
      <c r="A186" s="8" t="s">
        <v>4860</v>
      </c>
      <c r="B186" s="8" t="s">
        <v>192</v>
      </c>
      <c r="C186" s="1">
        <v>34328</v>
      </c>
      <c r="D186" s="8" t="s">
        <v>1375</v>
      </c>
      <c r="E186" s="8" t="s">
        <v>1376</v>
      </c>
      <c r="F186" s="8" t="s">
        <v>3860</v>
      </c>
      <c r="G186" s="8" t="s">
        <v>2876</v>
      </c>
      <c r="H186" s="1">
        <v>39312.835243055553</v>
      </c>
      <c r="I186" s="8" t="s">
        <v>3674</v>
      </c>
      <c r="J186">
        <v>1160000</v>
      </c>
      <c r="K186">
        <v>15</v>
      </c>
      <c r="L186">
        <v>580000</v>
      </c>
      <c r="M186">
        <v>81200</v>
      </c>
      <c r="O186">
        <v>580000</v>
      </c>
      <c r="P186">
        <v>6960000</v>
      </c>
      <c r="S186">
        <v>50000</v>
      </c>
      <c r="T186">
        <v>250000</v>
      </c>
      <c r="U186">
        <v>5000</v>
      </c>
      <c r="V186">
        <v>97440</v>
      </c>
      <c r="W186">
        <v>48720</v>
      </c>
      <c r="X186">
        <v>48720</v>
      </c>
      <c r="Y186">
        <v>77333.333333333328</v>
      </c>
      <c r="Z186">
        <v>174773.33333333331</v>
      </c>
      <c r="AA186">
        <v>16239.999999999998</v>
      </c>
      <c r="AB186">
        <v>58000</v>
      </c>
      <c r="AC186">
        <v>0</v>
      </c>
      <c r="AD186">
        <v>0</v>
      </c>
      <c r="AE186">
        <v>11600</v>
      </c>
      <c r="AF186">
        <v>580</v>
      </c>
      <c r="AG186">
        <v>77333.333333333328</v>
      </c>
      <c r="AH186">
        <v>0</v>
      </c>
      <c r="AI186">
        <v>750133.33333333337</v>
      </c>
      <c r="AJ186">
        <v>18003200</v>
      </c>
      <c r="AK186">
        <v>0</v>
      </c>
      <c r="AL186">
        <v>20000</v>
      </c>
      <c r="AM186">
        <v>15</v>
      </c>
    </row>
    <row r="187" spans="1:39" x14ac:dyDescent="0.35">
      <c r="A187" s="8" t="s">
        <v>4861</v>
      </c>
      <c r="B187" s="8" t="s">
        <v>193</v>
      </c>
      <c r="C187" s="1">
        <v>31986</v>
      </c>
      <c r="D187" s="8" t="s">
        <v>1377</v>
      </c>
      <c r="E187" s="8" t="s">
        <v>1378</v>
      </c>
      <c r="F187" s="8" t="s">
        <v>3861</v>
      </c>
      <c r="G187" s="8" t="s">
        <v>2877</v>
      </c>
      <c r="H187" s="1">
        <v>42573.454733796294</v>
      </c>
      <c r="I187" s="8" t="s">
        <v>3674</v>
      </c>
      <c r="J187">
        <v>1160000</v>
      </c>
      <c r="K187">
        <v>15</v>
      </c>
      <c r="L187">
        <v>580000</v>
      </c>
      <c r="M187">
        <v>81200</v>
      </c>
      <c r="O187">
        <v>580000</v>
      </c>
      <c r="P187">
        <v>6960000</v>
      </c>
      <c r="S187">
        <v>50000</v>
      </c>
      <c r="T187">
        <v>250000</v>
      </c>
      <c r="U187">
        <v>5000</v>
      </c>
      <c r="V187">
        <v>97440</v>
      </c>
      <c r="W187">
        <v>48720</v>
      </c>
      <c r="X187">
        <v>48720</v>
      </c>
      <c r="Y187">
        <v>77333.333333333328</v>
      </c>
      <c r="Z187">
        <v>174773.33333333331</v>
      </c>
      <c r="AA187">
        <v>16239.999999999998</v>
      </c>
      <c r="AB187">
        <v>58000</v>
      </c>
      <c r="AC187">
        <v>0</v>
      </c>
      <c r="AD187">
        <v>0</v>
      </c>
      <c r="AE187">
        <v>11600</v>
      </c>
      <c r="AF187">
        <v>580</v>
      </c>
      <c r="AG187">
        <v>77333.333333333328</v>
      </c>
      <c r="AH187">
        <v>0</v>
      </c>
      <c r="AI187">
        <v>750133.33333333337</v>
      </c>
      <c r="AJ187">
        <v>18003200</v>
      </c>
      <c r="AK187">
        <v>0</v>
      </c>
      <c r="AL187">
        <v>20000</v>
      </c>
      <c r="AM187">
        <v>15</v>
      </c>
    </row>
    <row r="188" spans="1:39" x14ac:dyDescent="0.35">
      <c r="A188" s="8" t="s">
        <v>4862</v>
      </c>
      <c r="B188" s="8" t="s">
        <v>194</v>
      </c>
      <c r="C188" s="1">
        <v>28373</v>
      </c>
      <c r="D188" s="8" t="s">
        <v>1379</v>
      </c>
      <c r="E188" s="8" t="s">
        <v>1380</v>
      </c>
      <c r="F188" s="8" t="s">
        <v>3862</v>
      </c>
      <c r="G188" s="8" t="s">
        <v>2878</v>
      </c>
      <c r="H188" s="1">
        <v>38607.7578125</v>
      </c>
      <c r="I188" s="8" t="s">
        <v>3675</v>
      </c>
      <c r="J188">
        <v>1160000</v>
      </c>
      <c r="K188">
        <v>15</v>
      </c>
      <c r="L188">
        <v>580000</v>
      </c>
      <c r="M188">
        <v>81200</v>
      </c>
      <c r="O188">
        <v>580000</v>
      </c>
      <c r="P188">
        <v>6960000</v>
      </c>
      <c r="S188">
        <v>50000</v>
      </c>
      <c r="T188">
        <v>250000</v>
      </c>
      <c r="U188">
        <v>5000</v>
      </c>
      <c r="V188">
        <v>97440</v>
      </c>
      <c r="W188">
        <v>48720</v>
      </c>
      <c r="X188">
        <v>48720</v>
      </c>
      <c r="Y188">
        <v>77333.333333333328</v>
      </c>
      <c r="Z188">
        <v>174773.33333333331</v>
      </c>
      <c r="AA188">
        <v>16239.999999999998</v>
      </c>
      <c r="AB188">
        <v>58000</v>
      </c>
      <c r="AC188">
        <v>0</v>
      </c>
      <c r="AD188">
        <v>0</v>
      </c>
      <c r="AE188">
        <v>11600</v>
      </c>
      <c r="AF188">
        <v>580</v>
      </c>
      <c r="AG188">
        <v>77333.333333333328</v>
      </c>
      <c r="AH188">
        <v>0</v>
      </c>
      <c r="AI188">
        <v>750133.33333333337</v>
      </c>
      <c r="AJ188">
        <v>18003200</v>
      </c>
      <c r="AK188">
        <v>0</v>
      </c>
      <c r="AL188">
        <v>20000</v>
      </c>
      <c r="AM188">
        <v>15</v>
      </c>
    </row>
    <row r="189" spans="1:39" x14ac:dyDescent="0.35">
      <c r="A189" s="8" t="s">
        <v>4863</v>
      </c>
      <c r="B189" s="8" t="s">
        <v>195</v>
      </c>
      <c r="C189" s="1">
        <v>32429</v>
      </c>
      <c r="D189" s="8" t="s">
        <v>1381</v>
      </c>
      <c r="E189" s="8" t="s">
        <v>1382</v>
      </c>
      <c r="F189" s="8" t="s">
        <v>3863</v>
      </c>
      <c r="G189" s="8" t="s">
        <v>2879</v>
      </c>
      <c r="H189" s="1">
        <v>41507.680972222224</v>
      </c>
      <c r="I189" s="8" t="s">
        <v>3675</v>
      </c>
      <c r="J189">
        <v>1160000</v>
      </c>
      <c r="K189">
        <v>15</v>
      </c>
      <c r="L189">
        <v>580000</v>
      </c>
      <c r="M189">
        <v>81200</v>
      </c>
      <c r="O189">
        <v>580000</v>
      </c>
      <c r="P189">
        <v>6960000</v>
      </c>
      <c r="S189">
        <v>50000</v>
      </c>
      <c r="T189">
        <v>250000</v>
      </c>
      <c r="U189">
        <v>5000</v>
      </c>
      <c r="V189">
        <v>97440</v>
      </c>
      <c r="W189">
        <v>48720</v>
      </c>
      <c r="X189">
        <v>48720</v>
      </c>
      <c r="Y189">
        <v>77333.333333333328</v>
      </c>
      <c r="Z189">
        <v>174773.33333333331</v>
      </c>
      <c r="AA189">
        <v>16239.999999999998</v>
      </c>
      <c r="AB189">
        <v>58000</v>
      </c>
      <c r="AC189">
        <v>0</v>
      </c>
      <c r="AD189">
        <v>0</v>
      </c>
      <c r="AE189">
        <v>11600</v>
      </c>
      <c r="AF189">
        <v>580</v>
      </c>
      <c r="AG189">
        <v>77333.333333333328</v>
      </c>
      <c r="AH189">
        <v>0</v>
      </c>
      <c r="AI189">
        <v>750133.33333333337</v>
      </c>
      <c r="AJ189">
        <v>18003200</v>
      </c>
      <c r="AK189">
        <v>0</v>
      </c>
      <c r="AL189">
        <v>20000</v>
      </c>
      <c r="AM189">
        <v>15</v>
      </c>
    </row>
    <row r="190" spans="1:39" x14ac:dyDescent="0.35">
      <c r="A190" s="8" t="s">
        <v>4864</v>
      </c>
      <c r="B190" s="8" t="s">
        <v>196</v>
      </c>
      <c r="C190" s="1">
        <v>28367</v>
      </c>
      <c r="D190" s="8" t="s">
        <v>1383</v>
      </c>
      <c r="E190" s="8" t="s">
        <v>1384</v>
      </c>
      <c r="F190" s="8" t="s">
        <v>3864</v>
      </c>
      <c r="G190" s="8" t="s">
        <v>2880</v>
      </c>
      <c r="H190" s="1">
        <v>39051.233831018515</v>
      </c>
      <c r="I190" s="8" t="s">
        <v>3674</v>
      </c>
      <c r="J190">
        <v>1160000</v>
      </c>
      <c r="K190">
        <v>15</v>
      </c>
      <c r="L190">
        <v>580000</v>
      </c>
      <c r="M190">
        <v>81200</v>
      </c>
      <c r="O190">
        <v>580000</v>
      </c>
      <c r="P190">
        <v>6960000</v>
      </c>
      <c r="S190">
        <v>50000</v>
      </c>
      <c r="T190">
        <v>250000</v>
      </c>
      <c r="U190">
        <v>5000</v>
      </c>
      <c r="V190">
        <v>97440</v>
      </c>
      <c r="W190">
        <v>48720</v>
      </c>
      <c r="X190">
        <v>48720</v>
      </c>
      <c r="Y190">
        <v>77333.333333333328</v>
      </c>
      <c r="Z190">
        <v>174773.33333333331</v>
      </c>
      <c r="AA190">
        <v>16239.999999999998</v>
      </c>
      <c r="AB190">
        <v>58000</v>
      </c>
      <c r="AC190">
        <v>0</v>
      </c>
      <c r="AD190">
        <v>0</v>
      </c>
      <c r="AE190">
        <v>11600</v>
      </c>
      <c r="AF190">
        <v>580</v>
      </c>
      <c r="AG190">
        <v>77333.333333333328</v>
      </c>
      <c r="AH190">
        <v>0</v>
      </c>
      <c r="AI190">
        <v>750133.33333333337</v>
      </c>
      <c r="AJ190">
        <v>18003200</v>
      </c>
      <c r="AK190">
        <v>0</v>
      </c>
      <c r="AL190">
        <v>20000</v>
      </c>
      <c r="AM190">
        <v>15</v>
      </c>
    </row>
    <row r="191" spans="1:39" x14ac:dyDescent="0.35">
      <c r="A191" s="8" t="s">
        <v>4865</v>
      </c>
      <c r="B191" s="8" t="s">
        <v>197</v>
      </c>
      <c r="C191" s="1">
        <v>25720</v>
      </c>
      <c r="D191" s="8" t="s">
        <v>1385</v>
      </c>
      <c r="E191" s="8" t="s">
        <v>1386</v>
      </c>
      <c r="F191" s="8" t="s">
        <v>3865</v>
      </c>
      <c r="G191" s="8" t="s">
        <v>2881</v>
      </c>
      <c r="H191" s="1">
        <v>41318.354768518519</v>
      </c>
      <c r="I191" s="8" t="s">
        <v>3673</v>
      </c>
      <c r="J191">
        <v>1160000</v>
      </c>
      <c r="K191">
        <v>15</v>
      </c>
      <c r="L191">
        <v>580000</v>
      </c>
      <c r="M191">
        <v>81200</v>
      </c>
      <c r="O191">
        <v>580000</v>
      </c>
      <c r="P191">
        <v>6960000</v>
      </c>
      <c r="S191">
        <v>50000</v>
      </c>
      <c r="T191">
        <v>250000</v>
      </c>
      <c r="U191">
        <v>5000</v>
      </c>
      <c r="V191">
        <v>97440</v>
      </c>
      <c r="W191">
        <v>48720</v>
      </c>
      <c r="X191">
        <v>48720</v>
      </c>
      <c r="Y191">
        <v>77333.333333333328</v>
      </c>
      <c r="Z191">
        <v>174773.33333333331</v>
      </c>
      <c r="AA191">
        <v>16239.999999999998</v>
      </c>
      <c r="AB191">
        <v>58000</v>
      </c>
      <c r="AC191">
        <v>0</v>
      </c>
      <c r="AD191">
        <v>0</v>
      </c>
      <c r="AE191">
        <v>11600</v>
      </c>
      <c r="AF191">
        <v>580</v>
      </c>
      <c r="AG191">
        <v>77333.333333333328</v>
      </c>
      <c r="AH191">
        <v>0</v>
      </c>
      <c r="AI191">
        <v>750133.33333333337</v>
      </c>
      <c r="AJ191">
        <v>18003200</v>
      </c>
      <c r="AK191">
        <v>0</v>
      </c>
      <c r="AL191">
        <v>20000</v>
      </c>
      <c r="AM191">
        <v>15</v>
      </c>
    </row>
    <row r="192" spans="1:39" x14ac:dyDescent="0.35">
      <c r="A192" s="8" t="s">
        <v>4866</v>
      </c>
      <c r="B192" s="8" t="s">
        <v>198</v>
      </c>
      <c r="C192" s="1">
        <v>27720</v>
      </c>
      <c r="D192" s="8" t="s">
        <v>1387</v>
      </c>
      <c r="E192" s="8" t="s">
        <v>1388</v>
      </c>
      <c r="F192" s="8" t="s">
        <v>3866</v>
      </c>
      <c r="G192" s="8" t="s">
        <v>2882</v>
      </c>
      <c r="H192" s="1">
        <v>43485.755324074074</v>
      </c>
      <c r="I192" s="8" t="s">
        <v>3674</v>
      </c>
      <c r="J192">
        <v>1160000</v>
      </c>
      <c r="K192">
        <v>15</v>
      </c>
      <c r="L192">
        <v>580000</v>
      </c>
      <c r="M192">
        <v>81200</v>
      </c>
      <c r="O192">
        <v>580000</v>
      </c>
      <c r="P192">
        <v>6960000</v>
      </c>
      <c r="S192">
        <v>50000</v>
      </c>
      <c r="T192">
        <v>250000</v>
      </c>
      <c r="U192">
        <v>5000</v>
      </c>
      <c r="V192">
        <v>97440</v>
      </c>
      <c r="W192">
        <v>48720</v>
      </c>
      <c r="X192">
        <v>48720</v>
      </c>
      <c r="Y192">
        <v>77333.333333333328</v>
      </c>
      <c r="Z192">
        <v>174773.33333333331</v>
      </c>
      <c r="AA192">
        <v>16239.999999999998</v>
      </c>
      <c r="AB192">
        <v>58000</v>
      </c>
      <c r="AC192">
        <v>0</v>
      </c>
      <c r="AD192">
        <v>0</v>
      </c>
      <c r="AE192">
        <v>11600</v>
      </c>
      <c r="AF192">
        <v>580</v>
      </c>
      <c r="AG192">
        <v>77333.333333333328</v>
      </c>
      <c r="AH192">
        <v>0</v>
      </c>
      <c r="AI192">
        <v>750133.33333333337</v>
      </c>
      <c r="AJ192">
        <v>18003200</v>
      </c>
      <c r="AK192">
        <v>0</v>
      </c>
      <c r="AL192">
        <v>20000</v>
      </c>
      <c r="AM192">
        <v>15</v>
      </c>
    </row>
    <row r="193" spans="1:39" x14ac:dyDescent="0.35">
      <c r="A193" s="8" t="s">
        <v>4867</v>
      </c>
      <c r="B193" s="8" t="s">
        <v>199</v>
      </c>
      <c r="C193" s="1">
        <v>27517</v>
      </c>
      <c r="D193" s="8" t="s">
        <v>1389</v>
      </c>
      <c r="E193" s="8" t="s">
        <v>1390</v>
      </c>
      <c r="F193" s="8" t="s">
        <v>3867</v>
      </c>
      <c r="G193" s="8" t="s">
        <v>2883</v>
      </c>
      <c r="H193" s="1">
        <v>41841.380231481482</v>
      </c>
      <c r="I193" s="8" t="s">
        <v>3675</v>
      </c>
      <c r="J193">
        <v>1160000</v>
      </c>
      <c r="K193">
        <v>15</v>
      </c>
      <c r="L193">
        <v>580000</v>
      </c>
      <c r="M193">
        <v>81200</v>
      </c>
      <c r="O193">
        <v>580000</v>
      </c>
      <c r="P193">
        <v>6960000</v>
      </c>
      <c r="S193">
        <v>50000</v>
      </c>
      <c r="T193">
        <v>250000</v>
      </c>
      <c r="U193">
        <v>5000</v>
      </c>
      <c r="V193">
        <v>97440</v>
      </c>
      <c r="W193">
        <v>48720</v>
      </c>
      <c r="X193">
        <v>48720</v>
      </c>
      <c r="Y193">
        <v>77333.333333333328</v>
      </c>
      <c r="Z193">
        <v>174773.33333333331</v>
      </c>
      <c r="AA193">
        <v>16239.999999999998</v>
      </c>
      <c r="AB193">
        <v>58000</v>
      </c>
      <c r="AC193">
        <v>0</v>
      </c>
      <c r="AD193">
        <v>0</v>
      </c>
      <c r="AE193">
        <v>11600</v>
      </c>
      <c r="AF193">
        <v>580</v>
      </c>
      <c r="AG193">
        <v>77333.333333333328</v>
      </c>
      <c r="AH193">
        <v>0</v>
      </c>
      <c r="AI193">
        <v>750133.33333333337</v>
      </c>
      <c r="AJ193">
        <v>18003200</v>
      </c>
      <c r="AK193">
        <v>0</v>
      </c>
      <c r="AL193">
        <v>20000</v>
      </c>
      <c r="AM193">
        <v>15</v>
      </c>
    </row>
    <row r="194" spans="1:39" x14ac:dyDescent="0.35">
      <c r="A194" s="8" t="s">
        <v>4868</v>
      </c>
      <c r="B194" s="8" t="s">
        <v>200</v>
      </c>
      <c r="C194" s="1">
        <v>35367</v>
      </c>
      <c r="D194" s="8" t="s">
        <v>1391</v>
      </c>
      <c r="E194" s="8" t="s">
        <v>1392</v>
      </c>
      <c r="F194" s="8" t="s">
        <v>3868</v>
      </c>
      <c r="G194" s="8" t="s">
        <v>2884</v>
      </c>
      <c r="H194" s="1">
        <v>39204.742627314816</v>
      </c>
      <c r="I194" s="8" t="s">
        <v>3674</v>
      </c>
      <c r="J194">
        <v>1160000</v>
      </c>
      <c r="K194">
        <v>15</v>
      </c>
      <c r="L194">
        <v>580000</v>
      </c>
      <c r="M194">
        <v>81200</v>
      </c>
      <c r="O194">
        <v>580000</v>
      </c>
      <c r="P194">
        <v>6960000</v>
      </c>
      <c r="S194">
        <v>50000</v>
      </c>
      <c r="T194">
        <v>250000</v>
      </c>
      <c r="U194">
        <v>5000</v>
      </c>
      <c r="V194">
        <v>97440</v>
      </c>
      <c r="W194">
        <v>48720</v>
      </c>
      <c r="X194">
        <v>48720</v>
      </c>
      <c r="Y194">
        <v>77333.333333333328</v>
      </c>
      <c r="Z194">
        <v>174773.33333333331</v>
      </c>
      <c r="AA194">
        <v>16239.999999999998</v>
      </c>
      <c r="AB194">
        <v>58000</v>
      </c>
      <c r="AC194">
        <v>0</v>
      </c>
      <c r="AD194">
        <v>0</v>
      </c>
      <c r="AE194">
        <v>11600</v>
      </c>
      <c r="AF194">
        <v>580</v>
      </c>
      <c r="AG194">
        <v>77333.333333333328</v>
      </c>
      <c r="AH194">
        <v>0</v>
      </c>
      <c r="AI194">
        <v>750133.33333333337</v>
      </c>
      <c r="AJ194">
        <v>18003200</v>
      </c>
      <c r="AK194">
        <v>0</v>
      </c>
      <c r="AL194">
        <v>20000</v>
      </c>
      <c r="AM194">
        <v>15</v>
      </c>
    </row>
    <row r="195" spans="1:39" x14ac:dyDescent="0.35">
      <c r="A195" s="8" t="s">
        <v>4869</v>
      </c>
      <c r="B195" s="8" t="s">
        <v>201</v>
      </c>
      <c r="C195" s="1">
        <v>32776</v>
      </c>
      <c r="D195" s="8" t="s">
        <v>1393</v>
      </c>
      <c r="E195" s="8" t="s">
        <v>1394</v>
      </c>
      <c r="F195" s="8" t="s">
        <v>3869</v>
      </c>
      <c r="G195" s="8" t="s">
        <v>2885</v>
      </c>
      <c r="H195" s="1">
        <v>39180.475601851853</v>
      </c>
      <c r="I195" s="8" t="s">
        <v>3674</v>
      </c>
      <c r="J195">
        <v>1160000</v>
      </c>
      <c r="K195">
        <v>15</v>
      </c>
      <c r="L195">
        <v>580000</v>
      </c>
      <c r="M195">
        <v>81200</v>
      </c>
      <c r="O195">
        <v>580000</v>
      </c>
      <c r="P195">
        <v>6960000</v>
      </c>
      <c r="S195">
        <v>50000</v>
      </c>
      <c r="T195">
        <v>250000</v>
      </c>
      <c r="U195">
        <v>5000</v>
      </c>
      <c r="V195">
        <v>97440</v>
      </c>
      <c r="W195">
        <v>48720</v>
      </c>
      <c r="X195">
        <v>48720</v>
      </c>
      <c r="Y195">
        <v>77333.333333333328</v>
      </c>
      <c r="Z195">
        <v>174773.33333333331</v>
      </c>
      <c r="AA195">
        <v>16239.999999999998</v>
      </c>
      <c r="AB195">
        <v>58000</v>
      </c>
      <c r="AC195">
        <v>0</v>
      </c>
      <c r="AD195">
        <v>0</v>
      </c>
      <c r="AE195">
        <v>11600</v>
      </c>
      <c r="AF195">
        <v>580</v>
      </c>
      <c r="AG195">
        <v>77333.333333333328</v>
      </c>
      <c r="AH195">
        <v>0</v>
      </c>
      <c r="AI195">
        <v>750133.33333333337</v>
      </c>
      <c r="AJ195">
        <v>18003200</v>
      </c>
      <c r="AK195">
        <v>0</v>
      </c>
      <c r="AL195">
        <v>20000</v>
      </c>
      <c r="AM195">
        <v>15</v>
      </c>
    </row>
    <row r="196" spans="1:39" x14ac:dyDescent="0.35">
      <c r="A196" s="8" t="s">
        <v>4870</v>
      </c>
      <c r="B196" s="8" t="s">
        <v>202</v>
      </c>
      <c r="C196" s="1">
        <v>34250</v>
      </c>
      <c r="D196" s="8" t="s">
        <v>1395</v>
      </c>
      <c r="E196" s="8" t="s">
        <v>1396</v>
      </c>
      <c r="F196" s="8" t="s">
        <v>3870</v>
      </c>
      <c r="G196" s="8" t="s">
        <v>2886</v>
      </c>
      <c r="H196" s="1">
        <v>38751.748738425929</v>
      </c>
      <c r="I196" s="8" t="s">
        <v>3671</v>
      </c>
      <c r="J196">
        <v>1160000</v>
      </c>
      <c r="K196">
        <v>15</v>
      </c>
      <c r="L196">
        <v>580000</v>
      </c>
      <c r="M196">
        <v>81200</v>
      </c>
      <c r="O196">
        <v>580000</v>
      </c>
      <c r="P196">
        <v>6960000</v>
      </c>
      <c r="S196">
        <v>50000</v>
      </c>
      <c r="T196">
        <v>250000</v>
      </c>
      <c r="U196">
        <v>5000</v>
      </c>
      <c r="V196">
        <v>97440</v>
      </c>
      <c r="W196">
        <v>48720</v>
      </c>
      <c r="X196">
        <v>48720</v>
      </c>
      <c r="Y196">
        <v>77333.333333333328</v>
      </c>
      <c r="Z196">
        <v>174773.33333333331</v>
      </c>
      <c r="AA196">
        <v>16239.999999999998</v>
      </c>
      <c r="AB196">
        <v>58000</v>
      </c>
      <c r="AC196">
        <v>0</v>
      </c>
      <c r="AD196">
        <v>0</v>
      </c>
      <c r="AE196">
        <v>11600</v>
      </c>
      <c r="AF196">
        <v>580</v>
      </c>
      <c r="AG196">
        <v>77333.333333333328</v>
      </c>
      <c r="AH196">
        <v>0</v>
      </c>
      <c r="AI196">
        <v>750133.33333333337</v>
      </c>
      <c r="AJ196">
        <v>18003200</v>
      </c>
      <c r="AK196">
        <v>0</v>
      </c>
      <c r="AL196">
        <v>20000</v>
      </c>
      <c r="AM196">
        <v>15</v>
      </c>
    </row>
    <row r="197" spans="1:39" x14ac:dyDescent="0.35">
      <c r="A197" s="8" t="s">
        <v>4871</v>
      </c>
      <c r="B197" s="8" t="s">
        <v>203</v>
      </c>
      <c r="C197" s="1">
        <v>35916</v>
      </c>
      <c r="D197" s="8" t="s">
        <v>1397</v>
      </c>
      <c r="E197" s="8" t="s">
        <v>1398</v>
      </c>
      <c r="F197" s="8" t="s">
        <v>3871</v>
      </c>
      <c r="G197" s="8" t="s">
        <v>2887</v>
      </c>
      <c r="H197" s="1">
        <v>38468.927534722221</v>
      </c>
      <c r="I197" s="8" t="s">
        <v>3674</v>
      </c>
      <c r="J197">
        <v>1160000</v>
      </c>
      <c r="K197">
        <v>15</v>
      </c>
      <c r="L197">
        <v>580000</v>
      </c>
      <c r="M197">
        <v>81200</v>
      </c>
      <c r="O197">
        <v>580000</v>
      </c>
      <c r="P197">
        <v>6960000</v>
      </c>
      <c r="S197">
        <v>50000</v>
      </c>
      <c r="T197">
        <v>250000</v>
      </c>
      <c r="U197">
        <v>5000</v>
      </c>
      <c r="V197">
        <v>97440</v>
      </c>
      <c r="W197">
        <v>48720</v>
      </c>
      <c r="X197">
        <v>48720</v>
      </c>
      <c r="Y197">
        <v>77333.333333333328</v>
      </c>
      <c r="Z197">
        <v>174773.33333333331</v>
      </c>
      <c r="AA197">
        <v>16239.999999999998</v>
      </c>
      <c r="AB197">
        <v>58000</v>
      </c>
      <c r="AC197">
        <v>0</v>
      </c>
      <c r="AD197">
        <v>0</v>
      </c>
      <c r="AE197">
        <v>11600</v>
      </c>
      <c r="AF197">
        <v>580</v>
      </c>
      <c r="AG197">
        <v>77333.333333333328</v>
      </c>
      <c r="AH197">
        <v>0</v>
      </c>
      <c r="AI197">
        <v>750133.33333333337</v>
      </c>
      <c r="AJ197">
        <v>18003200</v>
      </c>
      <c r="AK197">
        <v>0</v>
      </c>
      <c r="AL197">
        <v>20000</v>
      </c>
      <c r="AM197">
        <v>15</v>
      </c>
    </row>
    <row r="198" spans="1:39" x14ac:dyDescent="0.35">
      <c r="A198" s="8" t="s">
        <v>4872</v>
      </c>
      <c r="B198" s="8" t="s">
        <v>204</v>
      </c>
      <c r="C198" s="1">
        <v>34994</v>
      </c>
      <c r="D198" s="8" t="s">
        <v>1399</v>
      </c>
      <c r="E198" s="8" t="s">
        <v>1400</v>
      </c>
      <c r="F198" s="8" t="s">
        <v>3872</v>
      </c>
      <c r="G198" s="8" t="s">
        <v>2888</v>
      </c>
      <c r="H198" s="1">
        <v>42544.160358796296</v>
      </c>
      <c r="I198" s="8" t="s">
        <v>3675</v>
      </c>
      <c r="J198">
        <v>1160000</v>
      </c>
      <c r="K198">
        <v>15</v>
      </c>
      <c r="L198">
        <v>580000</v>
      </c>
      <c r="M198">
        <v>81200</v>
      </c>
      <c r="O198">
        <v>580000</v>
      </c>
      <c r="P198">
        <v>6960000</v>
      </c>
      <c r="S198">
        <v>50000</v>
      </c>
      <c r="T198">
        <v>250000</v>
      </c>
      <c r="U198">
        <v>5000</v>
      </c>
      <c r="V198">
        <v>97440</v>
      </c>
      <c r="W198">
        <v>48720</v>
      </c>
      <c r="X198">
        <v>48720</v>
      </c>
      <c r="Y198">
        <v>77333.333333333328</v>
      </c>
      <c r="Z198">
        <v>174773.33333333331</v>
      </c>
      <c r="AA198">
        <v>16239.999999999998</v>
      </c>
      <c r="AB198">
        <v>58000</v>
      </c>
      <c r="AC198">
        <v>0</v>
      </c>
      <c r="AD198">
        <v>0</v>
      </c>
      <c r="AE198">
        <v>11600</v>
      </c>
      <c r="AF198">
        <v>580</v>
      </c>
      <c r="AG198">
        <v>77333.333333333328</v>
      </c>
      <c r="AH198">
        <v>0</v>
      </c>
      <c r="AI198">
        <v>750133.33333333337</v>
      </c>
      <c r="AJ198">
        <v>18003200</v>
      </c>
      <c r="AK198">
        <v>0</v>
      </c>
      <c r="AL198">
        <v>20000</v>
      </c>
      <c r="AM198">
        <v>15</v>
      </c>
    </row>
    <row r="199" spans="1:39" x14ac:dyDescent="0.35">
      <c r="A199" s="8" t="s">
        <v>4873</v>
      </c>
      <c r="B199" s="8" t="s">
        <v>205</v>
      </c>
      <c r="C199" s="1">
        <v>30728</v>
      </c>
      <c r="D199" s="8" t="s">
        <v>1401</v>
      </c>
      <c r="E199" s="8" t="s">
        <v>1402</v>
      </c>
      <c r="F199" s="8" t="s">
        <v>3873</v>
      </c>
      <c r="G199" s="8" t="s">
        <v>2889</v>
      </c>
      <c r="H199" s="1">
        <v>42433.511689814812</v>
      </c>
      <c r="I199" s="8" t="s">
        <v>3675</v>
      </c>
      <c r="J199">
        <v>1160000</v>
      </c>
      <c r="K199">
        <v>15</v>
      </c>
      <c r="L199">
        <v>580000</v>
      </c>
      <c r="M199">
        <v>81200</v>
      </c>
      <c r="O199">
        <v>580000</v>
      </c>
      <c r="P199">
        <v>6960000</v>
      </c>
      <c r="S199">
        <v>50000</v>
      </c>
      <c r="T199">
        <v>250000</v>
      </c>
      <c r="U199">
        <v>5000</v>
      </c>
      <c r="V199">
        <v>97440</v>
      </c>
      <c r="W199">
        <v>48720</v>
      </c>
      <c r="X199">
        <v>48720</v>
      </c>
      <c r="Y199">
        <v>77333.333333333328</v>
      </c>
      <c r="Z199">
        <v>174773.33333333331</v>
      </c>
      <c r="AA199">
        <v>16239.999999999998</v>
      </c>
      <c r="AB199">
        <v>58000</v>
      </c>
      <c r="AC199">
        <v>0</v>
      </c>
      <c r="AD199">
        <v>0</v>
      </c>
      <c r="AE199">
        <v>11600</v>
      </c>
      <c r="AF199">
        <v>580</v>
      </c>
      <c r="AG199">
        <v>77333.333333333328</v>
      </c>
      <c r="AH199">
        <v>0</v>
      </c>
      <c r="AI199">
        <v>750133.33333333337</v>
      </c>
      <c r="AJ199">
        <v>18003200</v>
      </c>
      <c r="AK199">
        <v>0</v>
      </c>
      <c r="AL199">
        <v>20000</v>
      </c>
      <c r="AM199">
        <v>15</v>
      </c>
    </row>
    <row r="200" spans="1:39" x14ac:dyDescent="0.35">
      <c r="A200" s="8" t="s">
        <v>4874</v>
      </c>
      <c r="B200" s="8" t="s">
        <v>206</v>
      </c>
      <c r="C200" s="1">
        <v>28005</v>
      </c>
      <c r="D200" s="8" t="s">
        <v>1403</v>
      </c>
      <c r="E200" s="8" t="s">
        <v>1404</v>
      </c>
      <c r="F200" s="8" t="s">
        <v>3874</v>
      </c>
      <c r="G200" s="8" t="s">
        <v>2890</v>
      </c>
      <c r="H200" s="1">
        <v>39222.76840277778</v>
      </c>
      <c r="I200" s="8" t="s">
        <v>3673</v>
      </c>
      <c r="J200">
        <v>1160000</v>
      </c>
      <c r="K200">
        <v>15</v>
      </c>
      <c r="L200">
        <v>580000</v>
      </c>
      <c r="M200">
        <v>81200</v>
      </c>
      <c r="O200">
        <v>580000</v>
      </c>
      <c r="P200">
        <v>6960000</v>
      </c>
      <c r="S200">
        <v>50000</v>
      </c>
      <c r="T200">
        <v>250000</v>
      </c>
      <c r="U200">
        <v>5000</v>
      </c>
      <c r="V200">
        <v>97440</v>
      </c>
      <c r="W200">
        <v>48720</v>
      </c>
      <c r="X200">
        <v>48720</v>
      </c>
      <c r="Y200">
        <v>77333.333333333328</v>
      </c>
      <c r="Z200">
        <v>174773.33333333331</v>
      </c>
      <c r="AA200">
        <v>16239.999999999998</v>
      </c>
      <c r="AB200">
        <v>58000</v>
      </c>
      <c r="AC200">
        <v>0</v>
      </c>
      <c r="AD200">
        <v>0</v>
      </c>
      <c r="AE200">
        <v>11600</v>
      </c>
      <c r="AF200">
        <v>580</v>
      </c>
      <c r="AG200">
        <v>77333.333333333328</v>
      </c>
      <c r="AH200">
        <v>0</v>
      </c>
      <c r="AI200">
        <v>750133.33333333337</v>
      </c>
      <c r="AJ200">
        <v>18003200</v>
      </c>
      <c r="AK200">
        <v>0</v>
      </c>
      <c r="AL200">
        <v>20000</v>
      </c>
      <c r="AM200">
        <v>15</v>
      </c>
    </row>
    <row r="201" spans="1:39" x14ac:dyDescent="0.35">
      <c r="A201" s="8" t="s">
        <v>4875</v>
      </c>
      <c r="B201" s="8" t="s">
        <v>207</v>
      </c>
      <c r="C201" s="1">
        <v>36027</v>
      </c>
      <c r="D201" s="8" t="s">
        <v>1405</v>
      </c>
      <c r="E201" s="8" t="s">
        <v>1406</v>
      </c>
      <c r="F201" s="8" t="s">
        <v>3875</v>
      </c>
      <c r="G201" s="8" t="s">
        <v>2891</v>
      </c>
      <c r="H201" s="1">
        <v>42516.177430555559</v>
      </c>
      <c r="I201" s="8" t="s">
        <v>3671</v>
      </c>
      <c r="J201">
        <v>1160000</v>
      </c>
      <c r="K201">
        <v>15</v>
      </c>
      <c r="L201">
        <v>580000</v>
      </c>
      <c r="M201">
        <v>81200</v>
      </c>
      <c r="O201">
        <v>580000</v>
      </c>
      <c r="P201">
        <v>6960000</v>
      </c>
      <c r="S201">
        <v>50000</v>
      </c>
      <c r="T201">
        <v>250000</v>
      </c>
      <c r="U201">
        <v>5000</v>
      </c>
      <c r="V201">
        <v>97440</v>
      </c>
      <c r="W201">
        <v>48720</v>
      </c>
      <c r="X201">
        <v>48720</v>
      </c>
      <c r="Y201">
        <v>77333.333333333328</v>
      </c>
      <c r="Z201">
        <v>174773.33333333331</v>
      </c>
      <c r="AA201">
        <v>16239.999999999998</v>
      </c>
      <c r="AB201">
        <v>58000</v>
      </c>
      <c r="AC201">
        <v>0</v>
      </c>
      <c r="AD201">
        <v>0</v>
      </c>
      <c r="AE201">
        <v>11600</v>
      </c>
      <c r="AF201">
        <v>580</v>
      </c>
      <c r="AG201">
        <v>77333.333333333328</v>
      </c>
      <c r="AH201">
        <v>0</v>
      </c>
      <c r="AI201">
        <v>750133.33333333337</v>
      </c>
      <c r="AJ201">
        <v>18003200</v>
      </c>
      <c r="AK201">
        <v>0</v>
      </c>
      <c r="AL201">
        <v>20000</v>
      </c>
      <c r="AM201">
        <v>15</v>
      </c>
    </row>
    <row r="202" spans="1:39" x14ac:dyDescent="0.35">
      <c r="A202" s="8" t="s">
        <v>4876</v>
      </c>
      <c r="B202" s="8" t="s">
        <v>208</v>
      </c>
      <c r="C202" s="1">
        <v>26381</v>
      </c>
      <c r="D202" s="8" t="s">
        <v>1407</v>
      </c>
      <c r="E202" s="8" t="s">
        <v>1408</v>
      </c>
      <c r="F202" s="8" t="s">
        <v>3876</v>
      </c>
      <c r="G202" s="8" t="s">
        <v>2892</v>
      </c>
      <c r="H202" s="1">
        <v>41844.772916666669</v>
      </c>
      <c r="I202" s="8" t="s">
        <v>3671</v>
      </c>
      <c r="J202">
        <v>1160000</v>
      </c>
      <c r="K202">
        <v>15</v>
      </c>
      <c r="L202">
        <v>580000</v>
      </c>
      <c r="M202">
        <v>81200</v>
      </c>
      <c r="O202">
        <v>580000</v>
      </c>
      <c r="P202">
        <v>6960000</v>
      </c>
      <c r="S202">
        <v>50000</v>
      </c>
      <c r="T202">
        <v>250000</v>
      </c>
      <c r="U202">
        <v>5000</v>
      </c>
      <c r="V202">
        <v>97440</v>
      </c>
      <c r="W202">
        <v>48720</v>
      </c>
      <c r="X202">
        <v>48720</v>
      </c>
      <c r="Y202">
        <v>77333.333333333328</v>
      </c>
      <c r="Z202">
        <v>174773.33333333331</v>
      </c>
      <c r="AA202">
        <v>16239.999999999998</v>
      </c>
      <c r="AB202">
        <v>58000</v>
      </c>
      <c r="AC202">
        <v>0</v>
      </c>
      <c r="AD202">
        <v>0</v>
      </c>
      <c r="AE202">
        <v>11600</v>
      </c>
      <c r="AF202">
        <v>580</v>
      </c>
      <c r="AG202">
        <v>77333.333333333328</v>
      </c>
      <c r="AH202">
        <v>0</v>
      </c>
      <c r="AI202">
        <v>750133.33333333337</v>
      </c>
      <c r="AJ202">
        <v>18003200</v>
      </c>
      <c r="AK202">
        <v>0</v>
      </c>
      <c r="AL202">
        <v>20000</v>
      </c>
      <c r="AM202">
        <v>15</v>
      </c>
    </row>
    <row r="203" spans="1:39" x14ac:dyDescent="0.35">
      <c r="A203" s="8" t="s">
        <v>4877</v>
      </c>
      <c r="B203" s="8" t="s">
        <v>209</v>
      </c>
      <c r="C203" s="1">
        <v>26305</v>
      </c>
      <c r="D203" s="8" t="s">
        <v>1409</v>
      </c>
      <c r="E203" s="8" t="s">
        <v>1410</v>
      </c>
      <c r="F203" s="8" t="s">
        <v>3877</v>
      </c>
      <c r="G203" s="8" t="s">
        <v>2893</v>
      </c>
      <c r="H203" s="1">
        <v>40882.767650462964</v>
      </c>
      <c r="I203" s="8" t="s">
        <v>3671</v>
      </c>
      <c r="J203">
        <v>1160000</v>
      </c>
      <c r="K203">
        <v>15</v>
      </c>
      <c r="L203">
        <v>580000</v>
      </c>
      <c r="M203">
        <v>81200</v>
      </c>
      <c r="O203">
        <v>580000</v>
      </c>
      <c r="P203">
        <v>6960000</v>
      </c>
      <c r="S203">
        <v>50000</v>
      </c>
      <c r="T203">
        <v>250000</v>
      </c>
      <c r="U203">
        <v>5000</v>
      </c>
      <c r="V203">
        <v>97440</v>
      </c>
      <c r="W203">
        <v>48720</v>
      </c>
      <c r="X203">
        <v>48720</v>
      </c>
      <c r="Y203">
        <v>77333.333333333328</v>
      </c>
      <c r="Z203">
        <v>174773.33333333331</v>
      </c>
      <c r="AA203">
        <v>16239.999999999998</v>
      </c>
      <c r="AB203">
        <v>58000</v>
      </c>
      <c r="AC203">
        <v>0</v>
      </c>
      <c r="AD203">
        <v>0</v>
      </c>
      <c r="AE203">
        <v>11600</v>
      </c>
      <c r="AF203">
        <v>580</v>
      </c>
      <c r="AG203">
        <v>77333.333333333328</v>
      </c>
      <c r="AH203">
        <v>0</v>
      </c>
      <c r="AI203">
        <v>750133.33333333337</v>
      </c>
      <c r="AJ203">
        <v>18003200</v>
      </c>
      <c r="AK203">
        <v>0</v>
      </c>
      <c r="AL203">
        <v>20000</v>
      </c>
      <c r="AM203">
        <v>15</v>
      </c>
    </row>
    <row r="204" spans="1:39" x14ac:dyDescent="0.35">
      <c r="A204" s="8" t="s">
        <v>4878</v>
      </c>
      <c r="B204" s="8" t="s">
        <v>210</v>
      </c>
      <c r="C204" s="1">
        <v>25871</v>
      </c>
      <c r="D204" s="8" t="s">
        <v>1411</v>
      </c>
      <c r="E204" s="8" t="s">
        <v>1412</v>
      </c>
      <c r="F204" s="8" t="s">
        <v>3878</v>
      </c>
      <c r="G204" s="8" t="s">
        <v>2894</v>
      </c>
      <c r="H204" s="1">
        <v>41479.135949074072</v>
      </c>
      <c r="I204" s="8" t="s">
        <v>3671</v>
      </c>
      <c r="J204">
        <v>1160000</v>
      </c>
      <c r="K204">
        <v>15</v>
      </c>
      <c r="L204">
        <v>580000</v>
      </c>
      <c r="M204">
        <v>81200</v>
      </c>
      <c r="O204">
        <v>580000</v>
      </c>
      <c r="P204">
        <v>6960000</v>
      </c>
      <c r="S204">
        <v>50000</v>
      </c>
      <c r="T204">
        <v>250000</v>
      </c>
      <c r="U204">
        <v>5000</v>
      </c>
      <c r="V204">
        <v>97440</v>
      </c>
      <c r="W204">
        <v>48720</v>
      </c>
      <c r="X204">
        <v>48720</v>
      </c>
      <c r="Y204">
        <v>77333.333333333328</v>
      </c>
      <c r="Z204">
        <v>174773.33333333331</v>
      </c>
      <c r="AA204">
        <v>16239.999999999998</v>
      </c>
      <c r="AB204">
        <v>58000</v>
      </c>
      <c r="AC204">
        <v>0</v>
      </c>
      <c r="AD204">
        <v>0</v>
      </c>
      <c r="AE204">
        <v>11600</v>
      </c>
      <c r="AF204">
        <v>580</v>
      </c>
      <c r="AG204">
        <v>77333.333333333328</v>
      </c>
      <c r="AH204">
        <v>0</v>
      </c>
      <c r="AI204">
        <v>750133.33333333337</v>
      </c>
      <c r="AJ204">
        <v>18003200</v>
      </c>
      <c r="AK204">
        <v>0</v>
      </c>
      <c r="AL204">
        <v>20000</v>
      </c>
      <c r="AM204">
        <v>15</v>
      </c>
    </row>
    <row r="205" spans="1:39" x14ac:dyDescent="0.35">
      <c r="A205" s="8" t="s">
        <v>4879</v>
      </c>
      <c r="B205" s="8" t="s">
        <v>211</v>
      </c>
      <c r="C205" s="1">
        <v>34403</v>
      </c>
      <c r="D205" s="8" t="s">
        <v>1413</v>
      </c>
      <c r="E205" s="8" t="s">
        <v>1414</v>
      </c>
      <c r="F205" s="8" t="s">
        <v>3879</v>
      </c>
      <c r="G205" s="8" t="s">
        <v>2895</v>
      </c>
      <c r="H205" s="1">
        <v>43706.590740740743</v>
      </c>
      <c r="I205" s="8" t="s">
        <v>3671</v>
      </c>
      <c r="J205">
        <v>1160000</v>
      </c>
      <c r="K205">
        <v>15</v>
      </c>
      <c r="L205">
        <v>580000</v>
      </c>
      <c r="M205">
        <v>81200</v>
      </c>
      <c r="O205">
        <v>580000</v>
      </c>
      <c r="P205">
        <v>6960000</v>
      </c>
      <c r="S205">
        <v>50000</v>
      </c>
      <c r="T205">
        <v>250000</v>
      </c>
      <c r="U205">
        <v>5000</v>
      </c>
      <c r="V205">
        <v>97440</v>
      </c>
      <c r="W205">
        <v>48720</v>
      </c>
      <c r="X205">
        <v>48720</v>
      </c>
      <c r="Y205">
        <v>77333.333333333328</v>
      </c>
      <c r="Z205">
        <v>174773.33333333331</v>
      </c>
      <c r="AA205">
        <v>16239.999999999998</v>
      </c>
      <c r="AB205">
        <v>58000</v>
      </c>
      <c r="AC205">
        <v>0</v>
      </c>
      <c r="AD205">
        <v>0</v>
      </c>
      <c r="AE205">
        <v>11600</v>
      </c>
      <c r="AF205">
        <v>580</v>
      </c>
      <c r="AG205">
        <v>77333.333333333328</v>
      </c>
      <c r="AH205">
        <v>0</v>
      </c>
      <c r="AI205">
        <v>750133.33333333337</v>
      </c>
      <c r="AJ205">
        <v>18003200</v>
      </c>
      <c r="AK205">
        <v>0</v>
      </c>
      <c r="AL205">
        <v>20000</v>
      </c>
      <c r="AM205">
        <v>15</v>
      </c>
    </row>
    <row r="206" spans="1:39" x14ac:dyDescent="0.35">
      <c r="A206" s="8" t="s">
        <v>4880</v>
      </c>
      <c r="B206" s="8" t="s">
        <v>212</v>
      </c>
      <c r="C206" s="1">
        <v>25615</v>
      </c>
      <c r="D206" s="8" t="s">
        <v>1415</v>
      </c>
      <c r="E206" s="8" t="s">
        <v>1416</v>
      </c>
      <c r="F206" s="8" t="s">
        <v>3880</v>
      </c>
      <c r="G206" s="8" t="s">
        <v>2896</v>
      </c>
      <c r="H206" s="1">
        <v>43122.329305555555</v>
      </c>
      <c r="I206" s="8" t="s">
        <v>3674</v>
      </c>
      <c r="J206">
        <v>1160000</v>
      </c>
      <c r="K206">
        <v>15</v>
      </c>
      <c r="L206">
        <v>580000</v>
      </c>
      <c r="M206">
        <v>81200</v>
      </c>
      <c r="O206">
        <v>580000</v>
      </c>
      <c r="P206">
        <v>6960000</v>
      </c>
      <c r="S206">
        <v>50000</v>
      </c>
      <c r="T206">
        <v>250000</v>
      </c>
      <c r="U206">
        <v>5000</v>
      </c>
      <c r="V206">
        <v>97440</v>
      </c>
      <c r="W206">
        <v>48720</v>
      </c>
      <c r="X206">
        <v>48720</v>
      </c>
      <c r="Y206">
        <v>77333.333333333328</v>
      </c>
      <c r="Z206">
        <v>174773.33333333331</v>
      </c>
      <c r="AA206">
        <v>16239.999999999998</v>
      </c>
      <c r="AB206">
        <v>58000</v>
      </c>
      <c r="AC206">
        <v>0</v>
      </c>
      <c r="AD206">
        <v>0</v>
      </c>
      <c r="AE206">
        <v>11600</v>
      </c>
      <c r="AF206">
        <v>580</v>
      </c>
      <c r="AG206">
        <v>77333.333333333328</v>
      </c>
      <c r="AH206">
        <v>0</v>
      </c>
      <c r="AI206">
        <v>750133.33333333337</v>
      </c>
      <c r="AJ206">
        <v>18003200</v>
      </c>
      <c r="AK206">
        <v>0</v>
      </c>
      <c r="AL206">
        <v>20000</v>
      </c>
      <c r="AM206">
        <v>15</v>
      </c>
    </row>
    <row r="207" spans="1:39" x14ac:dyDescent="0.35">
      <c r="A207" s="8" t="s">
        <v>4881</v>
      </c>
      <c r="B207" s="8" t="s">
        <v>213</v>
      </c>
      <c r="C207" s="1">
        <v>26643</v>
      </c>
      <c r="D207" s="8" t="s">
        <v>1417</v>
      </c>
      <c r="E207" s="8" t="s">
        <v>1418</v>
      </c>
      <c r="F207" s="8" t="s">
        <v>3881</v>
      </c>
      <c r="G207" s="8" t="s">
        <v>2897</v>
      </c>
      <c r="H207" s="1">
        <v>43606.516145833331</v>
      </c>
      <c r="I207" s="8" t="s">
        <v>3674</v>
      </c>
      <c r="J207">
        <v>1160000</v>
      </c>
      <c r="K207">
        <v>15</v>
      </c>
      <c r="L207">
        <v>580000</v>
      </c>
      <c r="M207">
        <v>81200</v>
      </c>
      <c r="O207">
        <v>580000</v>
      </c>
      <c r="P207">
        <v>6960000</v>
      </c>
      <c r="S207">
        <v>50000</v>
      </c>
      <c r="T207">
        <v>250000</v>
      </c>
      <c r="U207">
        <v>5000</v>
      </c>
      <c r="V207">
        <v>97440</v>
      </c>
      <c r="W207">
        <v>48720</v>
      </c>
      <c r="X207">
        <v>48720</v>
      </c>
      <c r="Y207">
        <v>77333.333333333328</v>
      </c>
      <c r="Z207">
        <v>174773.33333333331</v>
      </c>
      <c r="AA207">
        <v>16239.999999999998</v>
      </c>
      <c r="AB207">
        <v>58000</v>
      </c>
      <c r="AC207">
        <v>0</v>
      </c>
      <c r="AD207">
        <v>0</v>
      </c>
      <c r="AE207">
        <v>11600</v>
      </c>
      <c r="AF207">
        <v>580</v>
      </c>
      <c r="AG207">
        <v>77333.333333333328</v>
      </c>
      <c r="AH207">
        <v>0</v>
      </c>
      <c r="AI207">
        <v>750133.33333333337</v>
      </c>
      <c r="AJ207">
        <v>18003200</v>
      </c>
      <c r="AK207">
        <v>0</v>
      </c>
      <c r="AL207">
        <v>20000</v>
      </c>
      <c r="AM207">
        <v>15</v>
      </c>
    </row>
    <row r="208" spans="1:39" x14ac:dyDescent="0.35">
      <c r="A208" s="8" t="s">
        <v>4882</v>
      </c>
      <c r="B208" s="8" t="s">
        <v>214</v>
      </c>
      <c r="C208" s="1">
        <v>32866</v>
      </c>
      <c r="D208" s="8" t="s">
        <v>1419</v>
      </c>
      <c r="E208" s="8" t="s">
        <v>1420</v>
      </c>
      <c r="F208" s="8" t="s">
        <v>3882</v>
      </c>
      <c r="G208" s="8" t="s">
        <v>2898</v>
      </c>
      <c r="H208" s="1">
        <v>43637.900636574072</v>
      </c>
      <c r="I208" s="8" t="s">
        <v>3675</v>
      </c>
      <c r="J208">
        <v>1160000</v>
      </c>
      <c r="K208">
        <v>15</v>
      </c>
      <c r="L208">
        <v>580000</v>
      </c>
      <c r="M208">
        <v>81200</v>
      </c>
      <c r="O208">
        <v>580000</v>
      </c>
      <c r="P208">
        <v>6960000</v>
      </c>
      <c r="S208">
        <v>50000</v>
      </c>
      <c r="T208">
        <v>250000</v>
      </c>
      <c r="U208">
        <v>5000</v>
      </c>
      <c r="V208">
        <v>97440</v>
      </c>
      <c r="W208">
        <v>48720</v>
      </c>
      <c r="X208">
        <v>48720</v>
      </c>
      <c r="Y208">
        <v>77333.333333333328</v>
      </c>
      <c r="Z208">
        <v>174773.33333333331</v>
      </c>
      <c r="AA208">
        <v>16239.999999999998</v>
      </c>
      <c r="AB208">
        <v>58000</v>
      </c>
      <c r="AC208">
        <v>0</v>
      </c>
      <c r="AD208">
        <v>0</v>
      </c>
      <c r="AE208">
        <v>11600</v>
      </c>
      <c r="AF208">
        <v>580</v>
      </c>
      <c r="AG208">
        <v>77333.333333333328</v>
      </c>
      <c r="AH208">
        <v>0</v>
      </c>
      <c r="AI208">
        <v>750133.33333333337</v>
      </c>
      <c r="AJ208">
        <v>18003200</v>
      </c>
      <c r="AK208">
        <v>0</v>
      </c>
      <c r="AL208">
        <v>20000</v>
      </c>
      <c r="AM208">
        <v>15</v>
      </c>
    </row>
    <row r="209" spans="1:39" x14ac:dyDescent="0.35">
      <c r="A209" s="8" t="s">
        <v>4883</v>
      </c>
      <c r="B209" s="8" t="s">
        <v>215</v>
      </c>
      <c r="C209" s="1">
        <v>32536</v>
      </c>
      <c r="D209" s="8" t="s">
        <v>1421</v>
      </c>
      <c r="E209" s="8" t="s">
        <v>1422</v>
      </c>
      <c r="F209" s="8" t="s">
        <v>3883</v>
      </c>
      <c r="G209" s="8" t="s">
        <v>2899</v>
      </c>
      <c r="H209" s="1">
        <v>40993.195543981485</v>
      </c>
      <c r="I209" s="8" t="s">
        <v>3671</v>
      </c>
      <c r="J209">
        <v>1160000</v>
      </c>
      <c r="K209">
        <v>15</v>
      </c>
      <c r="L209">
        <v>580000</v>
      </c>
      <c r="M209">
        <v>81200</v>
      </c>
      <c r="O209">
        <v>580000</v>
      </c>
      <c r="P209">
        <v>6960000</v>
      </c>
      <c r="S209">
        <v>50000</v>
      </c>
      <c r="T209">
        <v>250000</v>
      </c>
      <c r="U209">
        <v>5000</v>
      </c>
      <c r="V209">
        <v>97440</v>
      </c>
      <c r="W209">
        <v>48720</v>
      </c>
      <c r="X209">
        <v>48720</v>
      </c>
      <c r="Y209">
        <v>77333.333333333328</v>
      </c>
      <c r="Z209">
        <v>174773.33333333331</v>
      </c>
      <c r="AA209">
        <v>16239.999999999998</v>
      </c>
      <c r="AB209">
        <v>58000</v>
      </c>
      <c r="AC209">
        <v>0</v>
      </c>
      <c r="AD209">
        <v>0</v>
      </c>
      <c r="AE209">
        <v>11600</v>
      </c>
      <c r="AF209">
        <v>580</v>
      </c>
      <c r="AG209">
        <v>77333.333333333328</v>
      </c>
      <c r="AH209">
        <v>0</v>
      </c>
      <c r="AI209">
        <v>750133.33333333337</v>
      </c>
      <c r="AJ209">
        <v>18003200</v>
      </c>
      <c r="AK209">
        <v>0</v>
      </c>
      <c r="AL209">
        <v>20000</v>
      </c>
      <c r="AM209">
        <v>15</v>
      </c>
    </row>
    <row r="210" spans="1:39" x14ac:dyDescent="0.35">
      <c r="A210" s="8" t="s">
        <v>4884</v>
      </c>
      <c r="B210" s="8" t="s">
        <v>216</v>
      </c>
      <c r="C210" s="1">
        <v>35716</v>
      </c>
      <c r="D210" s="8" t="s">
        <v>1423</v>
      </c>
      <c r="E210" s="8" t="s">
        <v>1424</v>
      </c>
      <c r="F210" s="8" t="s">
        <v>3884</v>
      </c>
      <c r="G210" s="8" t="s">
        <v>2900</v>
      </c>
      <c r="H210" s="1">
        <v>38781.127754629626</v>
      </c>
      <c r="I210" s="8" t="s">
        <v>3675</v>
      </c>
      <c r="J210">
        <v>1160000</v>
      </c>
      <c r="K210">
        <v>15</v>
      </c>
      <c r="L210">
        <v>580000</v>
      </c>
      <c r="M210">
        <v>81200</v>
      </c>
      <c r="O210">
        <v>580000</v>
      </c>
      <c r="P210">
        <v>6960000</v>
      </c>
      <c r="S210">
        <v>50000</v>
      </c>
      <c r="T210">
        <v>250000</v>
      </c>
      <c r="U210">
        <v>5000</v>
      </c>
      <c r="V210">
        <v>97440</v>
      </c>
      <c r="W210">
        <v>48720</v>
      </c>
      <c r="X210">
        <v>48720</v>
      </c>
      <c r="Y210">
        <v>77333.333333333328</v>
      </c>
      <c r="Z210">
        <v>174773.33333333331</v>
      </c>
      <c r="AA210">
        <v>16239.999999999998</v>
      </c>
      <c r="AB210">
        <v>58000</v>
      </c>
      <c r="AC210">
        <v>0</v>
      </c>
      <c r="AD210">
        <v>0</v>
      </c>
      <c r="AE210">
        <v>11600</v>
      </c>
      <c r="AF210">
        <v>580</v>
      </c>
      <c r="AG210">
        <v>77333.333333333328</v>
      </c>
      <c r="AH210">
        <v>0</v>
      </c>
      <c r="AI210">
        <v>750133.33333333337</v>
      </c>
      <c r="AJ210">
        <v>18003200</v>
      </c>
      <c r="AK210">
        <v>0</v>
      </c>
      <c r="AL210">
        <v>20000</v>
      </c>
      <c r="AM210">
        <v>15</v>
      </c>
    </row>
    <row r="211" spans="1:39" x14ac:dyDescent="0.35">
      <c r="A211" s="8" t="s">
        <v>4885</v>
      </c>
      <c r="B211" s="8" t="s">
        <v>217</v>
      </c>
      <c r="C211" s="1">
        <v>26515</v>
      </c>
      <c r="D211" s="8" t="s">
        <v>1425</v>
      </c>
      <c r="E211" s="8" t="s">
        <v>1426</v>
      </c>
      <c r="F211" s="8" t="s">
        <v>3885</v>
      </c>
      <c r="G211" s="8" t="s">
        <v>2901</v>
      </c>
      <c r="H211" s="1">
        <v>39263.142708333333</v>
      </c>
      <c r="I211" s="8" t="s">
        <v>3673</v>
      </c>
      <c r="J211">
        <v>1160000</v>
      </c>
      <c r="K211">
        <v>15</v>
      </c>
      <c r="L211">
        <v>580000</v>
      </c>
      <c r="M211">
        <v>81200</v>
      </c>
      <c r="O211">
        <v>580000</v>
      </c>
      <c r="P211">
        <v>6960000</v>
      </c>
      <c r="S211">
        <v>50000</v>
      </c>
      <c r="T211">
        <v>250000</v>
      </c>
      <c r="U211">
        <v>5000</v>
      </c>
      <c r="V211">
        <v>97440</v>
      </c>
      <c r="W211">
        <v>48720</v>
      </c>
      <c r="X211">
        <v>48720</v>
      </c>
      <c r="Y211">
        <v>77333.333333333328</v>
      </c>
      <c r="Z211">
        <v>174773.33333333331</v>
      </c>
      <c r="AA211">
        <v>16239.999999999998</v>
      </c>
      <c r="AB211">
        <v>58000</v>
      </c>
      <c r="AC211">
        <v>0</v>
      </c>
      <c r="AD211">
        <v>0</v>
      </c>
      <c r="AE211">
        <v>11600</v>
      </c>
      <c r="AF211">
        <v>580</v>
      </c>
      <c r="AG211">
        <v>77333.333333333328</v>
      </c>
      <c r="AH211">
        <v>0</v>
      </c>
      <c r="AI211">
        <v>750133.33333333337</v>
      </c>
      <c r="AJ211">
        <v>18003200</v>
      </c>
      <c r="AK211">
        <v>0</v>
      </c>
      <c r="AL211">
        <v>20000</v>
      </c>
      <c r="AM211">
        <v>15</v>
      </c>
    </row>
    <row r="212" spans="1:39" x14ac:dyDescent="0.35">
      <c r="A212" s="8" t="s">
        <v>4886</v>
      </c>
      <c r="B212" s="8" t="s">
        <v>218</v>
      </c>
      <c r="C212" s="1">
        <v>35890</v>
      </c>
      <c r="D212" s="8" t="s">
        <v>1427</v>
      </c>
      <c r="E212" s="8" t="s">
        <v>1428</v>
      </c>
      <c r="F212" s="8" t="s">
        <v>3886</v>
      </c>
      <c r="G212" s="8" t="s">
        <v>2902</v>
      </c>
      <c r="H212" s="1">
        <v>42934.617800925924</v>
      </c>
      <c r="I212" s="8" t="s">
        <v>3674</v>
      </c>
      <c r="J212">
        <v>1160000</v>
      </c>
      <c r="K212">
        <v>15</v>
      </c>
      <c r="L212">
        <v>580000</v>
      </c>
      <c r="M212">
        <v>81200</v>
      </c>
      <c r="O212">
        <v>580000</v>
      </c>
      <c r="P212">
        <v>6960000</v>
      </c>
      <c r="S212">
        <v>50000</v>
      </c>
      <c r="T212">
        <v>250000</v>
      </c>
      <c r="U212">
        <v>5000</v>
      </c>
      <c r="V212">
        <v>97440</v>
      </c>
      <c r="W212">
        <v>48720</v>
      </c>
      <c r="X212">
        <v>48720</v>
      </c>
      <c r="Y212">
        <v>77333.333333333328</v>
      </c>
      <c r="Z212">
        <v>174773.33333333331</v>
      </c>
      <c r="AA212">
        <v>16239.999999999998</v>
      </c>
      <c r="AB212">
        <v>58000</v>
      </c>
      <c r="AC212">
        <v>0</v>
      </c>
      <c r="AD212">
        <v>0</v>
      </c>
      <c r="AE212">
        <v>11600</v>
      </c>
      <c r="AF212">
        <v>580</v>
      </c>
      <c r="AG212">
        <v>77333.333333333328</v>
      </c>
      <c r="AH212">
        <v>0</v>
      </c>
      <c r="AI212">
        <v>750133.33333333337</v>
      </c>
      <c r="AJ212">
        <v>18003200</v>
      </c>
      <c r="AK212">
        <v>0</v>
      </c>
      <c r="AL212">
        <v>20000</v>
      </c>
      <c r="AM212">
        <v>15</v>
      </c>
    </row>
    <row r="213" spans="1:39" x14ac:dyDescent="0.35">
      <c r="A213" s="8" t="s">
        <v>4887</v>
      </c>
      <c r="B213" s="8" t="s">
        <v>219</v>
      </c>
      <c r="C213" s="1">
        <v>29165</v>
      </c>
      <c r="D213" s="8" t="s">
        <v>1429</v>
      </c>
      <c r="E213" s="8" t="s">
        <v>1430</v>
      </c>
      <c r="F213" s="8" t="s">
        <v>3887</v>
      </c>
      <c r="G213" s="8" t="s">
        <v>2752</v>
      </c>
      <c r="H213" s="1">
        <v>39320.900439814817</v>
      </c>
      <c r="I213" s="8" t="s">
        <v>3673</v>
      </c>
      <c r="J213">
        <v>1160000</v>
      </c>
      <c r="K213">
        <v>15</v>
      </c>
      <c r="L213">
        <v>580000</v>
      </c>
      <c r="M213">
        <v>81200</v>
      </c>
      <c r="O213">
        <v>580000</v>
      </c>
      <c r="P213">
        <v>6960000</v>
      </c>
      <c r="S213">
        <v>50000</v>
      </c>
      <c r="T213">
        <v>250000</v>
      </c>
      <c r="U213">
        <v>5000</v>
      </c>
      <c r="V213">
        <v>97440</v>
      </c>
      <c r="W213">
        <v>48720</v>
      </c>
      <c r="X213">
        <v>48720</v>
      </c>
      <c r="Y213">
        <v>77333.333333333328</v>
      </c>
      <c r="Z213">
        <v>174773.33333333331</v>
      </c>
      <c r="AA213">
        <v>16239.999999999998</v>
      </c>
      <c r="AB213">
        <v>58000</v>
      </c>
      <c r="AC213">
        <v>0</v>
      </c>
      <c r="AD213">
        <v>0</v>
      </c>
      <c r="AE213">
        <v>11600</v>
      </c>
      <c r="AF213">
        <v>580</v>
      </c>
      <c r="AG213">
        <v>77333.333333333328</v>
      </c>
      <c r="AH213">
        <v>0</v>
      </c>
      <c r="AI213">
        <v>750133.33333333337</v>
      </c>
      <c r="AJ213">
        <v>18003200</v>
      </c>
      <c r="AK213">
        <v>0</v>
      </c>
      <c r="AL213">
        <v>20000</v>
      </c>
      <c r="AM213">
        <v>15</v>
      </c>
    </row>
    <row r="214" spans="1:39" x14ac:dyDescent="0.35">
      <c r="A214" s="8" t="s">
        <v>4888</v>
      </c>
      <c r="B214" s="8" t="s">
        <v>220</v>
      </c>
      <c r="C214" s="1">
        <v>30020</v>
      </c>
      <c r="D214" s="8" t="s">
        <v>1431</v>
      </c>
      <c r="E214" s="8" t="s">
        <v>1432</v>
      </c>
      <c r="F214" s="8" t="s">
        <v>3888</v>
      </c>
      <c r="G214" s="8" t="s">
        <v>2903</v>
      </c>
      <c r="H214" s="1">
        <v>42596.214780092596</v>
      </c>
      <c r="I214" s="8" t="s">
        <v>3672</v>
      </c>
      <c r="J214">
        <v>1160000</v>
      </c>
      <c r="K214">
        <v>15</v>
      </c>
      <c r="L214">
        <v>580000</v>
      </c>
      <c r="M214">
        <v>81200</v>
      </c>
      <c r="O214">
        <v>580000</v>
      </c>
      <c r="P214">
        <v>6960000</v>
      </c>
      <c r="S214">
        <v>50000</v>
      </c>
      <c r="T214">
        <v>250000</v>
      </c>
      <c r="U214">
        <v>5000</v>
      </c>
      <c r="V214">
        <v>97440</v>
      </c>
      <c r="W214">
        <v>48720</v>
      </c>
      <c r="X214">
        <v>48720</v>
      </c>
      <c r="Y214">
        <v>77333.333333333328</v>
      </c>
      <c r="Z214">
        <v>174773.33333333331</v>
      </c>
      <c r="AA214">
        <v>16239.999999999998</v>
      </c>
      <c r="AB214">
        <v>58000</v>
      </c>
      <c r="AC214">
        <v>0</v>
      </c>
      <c r="AD214">
        <v>0</v>
      </c>
      <c r="AE214">
        <v>11600</v>
      </c>
      <c r="AF214">
        <v>580</v>
      </c>
      <c r="AG214">
        <v>77333.333333333328</v>
      </c>
      <c r="AH214">
        <v>0</v>
      </c>
      <c r="AI214">
        <v>750133.33333333337</v>
      </c>
      <c r="AJ214">
        <v>18003200</v>
      </c>
      <c r="AK214">
        <v>0</v>
      </c>
      <c r="AL214">
        <v>20000</v>
      </c>
      <c r="AM214">
        <v>15</v>
      </c>
    </row>
    <row r="215" spans="1:39" x14ac:dyDescent="0.35">
      <c r="A215" s="8" t="s">
        <v>4889</v>
      </c>
      <c r="B215" s="8" t="s">
        <v>221</v>
      </c>
      <c r="C215" s="1">
        <v>29981</v>
      </c>
      <c r="D215" s="8" t="s">
        <v>1433</v>
      </c>
      <c r="E215" s="8" t="s">
        <v>1434</v>
      </c>
      <c r="F215" s="8" t="s">
        <v>3889</v>
      </c>
      <c r="G215" s="8" t="s">
        <v>2904</v>
      </c>
      <c r="H215" s="1">
        <v>43842.537233796298</v>
      </c>
      <c r="I215" s="8" t="s">
        <v>3671</v>
      </c>
      <c r="J215">
        <v>1160000</v>
      </c>
      <c r="K215">
        <v>15</v>
      </c>
      <c r="L215">
        <v>580000</v>
      </c>
      <c r="M215">
        <v>81200</v>
      </c>
      <c r="O215">
        <v>580000</v>
      </c>
      <c r="P215">
        <v>6960000</v>
      </c>
      <c r="S215">
        <v>50000</v>
      </c>
      <c r="T215">
        <v>250000</v>
      </c>
      <c r="U215">
        <v>5000</v>
      </c>
      <c r="V215">
        <v>97440</v>
      </c>
      <c r="W215">
        <v>48720</v>
      </c>
      <c r="X215">
        <v>48720</v>
      </c>
      <c r="Y215">
        <v>77333.333333333328</v>
      </c>
      <c r="Z215">
        <v>174773.33333333331</v>
      </c>
      <c r="AA215">
        <v>16239.999999999998</v>
      </c>
      <c r="AB215">
        <v>58000</v>
      </c>
      <c r="AC215">
        <v>0</v>
      </c>
      <c r="AD215">
        <v>0</v>
      </c>
      <c r="AE215">
        <v>11600</v>
      </c>
      <c r="AF215">
        <v>580</v>
      </c>
      <c r="AG215">
        <v>77333.333333333328</v>
      </c>
      <c r="AH215">
        <v>0</v>
      </c>
      <c r="AI215">
        <v>750133.33333333337</v>
      </c>
      <c r="AJ215">
        <v>18003200</v>
      </c>
      <c r="AK215">
        <v>0</v>
      </c>
      <c r="AL215">
        <v>20000</v>
      </c>
      <c r="AM215">
        <v>15</v>
      </c>
    </row>
    <row r="216" spans="1:39" x14ac:dyDescent="0.35">
      <c r="A216" s="8" t="s">
        <v>4890</v>
      </c>
      <c r="B216" s="8" t="s">
        <v>222</v>
      </c>
      <c r="C216" s="1">
        <v>29372</v>
      </c>
      <c r="D216" s="8" t="s">
        <v>1435</v>
      </c>
      <c r="E216" s="8" t="s">
        <v>1436</v>
      </c>
      <c r="F216" s="8" t="s">
        <v>3890</v>
      </c>
      <c r="G216" s="8" t="s">
        <v>2905</v>
      </c>
      <c r="H216" s="1">
        <v>38851.53328703704</v>
      </c>
      <c r="I216" s="8" t="s">
        <v>3671</v>
      </c>
      <c r="J216">
        <v>1160000</v>
      </c>
      <c r="K216">
        <v>15</v>
      </c>
      <c r="L216">
        <v>580000</v>
      </c>
      <c r="M216">
        <v>81200</v>
      </c>
      <c r="O216">
        <v>580000</v>
      </c>
      <c r="P216">
        <v>6960000</v>
      </c>
      <c r="S216">
        <v>50000</v>
      </c>
      <c r="T216">
        <v>250000</v>
      </c>
      <c r="U216">
        <v>5000</v>
      </c>
      <c r="V216">
        <v>97440</v>
      </c>
      <c r="W216">
        <v>48720</v>
      </c>
      <c r="X216">
        <v>48720</v>
      </c>
      <c r="Y216">
        <v>77333.333333333328</v>
      </c>
      <c r="Z216">
        <v>174773.33333333331</v>
      </c>
      <c r="AA216">
        <v>16239.999999999998</v>
      </c>
      <c r="AB216">
        <v>58000</v>
      </c>
      <c r="AC216">
        <v>0</v>
      </c>
      <c r="AD216">
        <v>0</v>
      </c>
      <c r="AE216">
        <v>11600</v>
      </c>
      <c r="AF216">
        <v>580</v>
      </c>
      <c r="AG216">
        <v>77333.333333333328</v>
      </c>
      <c r="AH216">
        <v>0</v>
      </c>
      <c r="AI216">
        <v>750133.33333333337</v>
      </c>
      <c r="AJ216">
        <v>18003200</v>
      </c>
      <c r="AK216">
        <v>0</v>
      </c>
      <c r="AL216">
        <v>20000</v>
      </c>
      <c r="AM216">
        <v>15</v>
      </c>
    </row>
    <row r="217" spans="1:39" x14ac:dyDescent="0.35">
      <c r="A217" s="8" t="s">
        <v>4891</v>
      </c>
      <c r="B217" s="8" t="s">
        <v>223</v>
      </c>
      <c r="C217" s="1">
        <v>34787</v>
      </c>
      <c r="D217" s="8" t="s">
        <v>1437</v>
      </c>
      <c r="E217" s="8" t="s">
        <v>1438</v>
      </c>
      <c r="F217" s="8" t="s">
        <v>3891</v>
      </c>
      <c r="G217" s="8" t="s">
        <v>2906</v>
      </c>
      <c r="H217" s="1">
        <v>40392.918576388889</v>
      </c>
      <c r="I217" s="8" t="s">
        <v>3672</v>
      </c>
      <c r="J217">
        <v>1160000</v>
      </c>
      <c r="K217">
        <v>15</v>
      </c>
      <c r="L217">
        <v>580000</v>
      </c>
      <c r="M217">
        <v>81200</v>
      </c>
      <c r="O217">
        <v>580000</v>
      </c>
      <c r="P217">
        <v>6960000</v>
      </c>
      <c r="S217">
        <v>50000</v>
      </c>
      <c r="T217">
        <v>250000</v>
      </c>
      <c r="U217">
        <v>5000</v>
      </c>
      <c r="V217">
        <v>97440</v>
      </c>
      <c r="W217">
        <v>48720</v>
      </c>
      <c r="X217">
        <v>48720</v>
      </c>
      <c r="Y217">
        <v>77333.333333333328</v>
      </c>
      <c r="Z217">
        <v>174773.33333333331</v>
      </c>
      <c r="AA217">
        <v>16239.999999999998</v>
      </c>
      <c r="AB217">
        <v>58000</v>
      </c>
      <c r="AC217">
        <v>0</v>
      </c>
      <c r="AD217">
        <v>0</v>
      </c>
      <c r="AE217">
        <v>11600</v>
      </c>
      <c r="AF217">
        <v>580</v>
      </c>
      <c r="AG217">
        <v>77333.333333333328</v>
      </c>
      <c r="AH217">
        <v>0</v>
      </c>
      <c r="AI217">
        <v>750133.33333333337</v>
      </c>
      <c r="AJ217">
        <v>18003200</v>
      </c>
      <c r="AK217">
        <v>0</v>
      </c>
      <c r="AL217">
        <v>20000</v>
      </c>
      <c r="AM217">
        <v>15</v>
      </c>
    </row>
    <row r="218" spans="1:39" x14ac:dyDescent="0.35">
      <c r="A218" s="8" t="s">
        <v>4892</v>
      </c>
      <c r="B218" s="8" t="s">
        <v>224</v>
      </c>
      <c r="C218" s="1">
        <v>27650</v>
      </c>
      <c r="D218" s="8" t="s">
        <v>1439</v>
      </c>
      <c r="E218" s="8" t="s">
        <v>1440</v>
      </c>
      <c r="F218" s="8" t="s">
        <v>3892</v>
      </c>
      <c r="G218" s="8" t="s">
        <v>2907</v>
      </c>
      <c r="H218" s="1">
        <v>41392.874699074076</v>
      </c>
      <c r="I218" s="8" t="s">
        <v>3672</v>
      </c>
      <c r="J218">
        <v>1160000</v>
      </c>
      <c r="K218">
        <v>15</v>
      </c>
      <c r="L218">
        <v>580000</v>
      </c>
      <c r="M218">
        <v>81200</v>
      </c>
      <c r="O218">
        <v>580000</v>
      </c>
      <c r="P218">
        <v>6960000</v>
      </c>
      <c r="S218">
        <v>50000</v>
      </c>
      <c r="T218">
        <v>250000</v>
      </c>
      <c r="U218">
        <v>5000</v>
      </c>
      <c r="V218">
        <v>97440</v>
      </c>
      <c r="W218">
        <v>48720</v>
      </c>
      <c r="X218">
        <v>48720</v>
      </c>
      <c r="Y218">
        <v>77333.333333333328</v>
      </c>
      <c r="Z218">
        <v>174773.33333333331</v>
      </c>
      <c r="AA218">
        <v>16239.999999999998</v>
      </c>
      <c r="AB218">
        <v>58000</v>
      </c>
      <c r="AC218">
        <v>0</v>
      </c>
      <c r="AD218">
        <v>0</v>
      </c>
      <c r="AE218">
        <v>11600</v>
      </c>
      <c r="AF218">
        <v>580</v>
      </c>
      <c r="AG218">
        <v>77333.333333333328</v>
      </c>
      <c r="AH218">
        <v>0</v>
      </c>
      <c r="AI218">
        <v>750133.33333333337</v>
      </c>
      <c r="AJ218">
        <v>18003200</v>
      </c>
      <c r="AK218">
        <v>0</v>
      </c>
      <c r="AL218">
        <v>20000</v>
      </c>
      <c r="AM218">
        <v>15</v>
      </c>
    </row>
    <row r="219" spans="1:39" x14ac:dyDescent="0.35">
      <c r="A219" s="8" t="s">
        <v>4893</v>
      </c>
      <c r="B219" s="8" t="s">
        <v>225</v>
      </c>
      <c r="C219" s="1">
        <v>29621</v>
      </c>
      <c r="D219" s="8" t="s">
        <v>1441</v>
      </c>
      <c r="E219" s="8" t="s">
        <v>1442</v>
      </c>
      <c r="F219" s="8" t="s">
        <v>3893</v>
      </c>
      <c r="G219" s="8" t="s">
        <v>2908</v>
      </c>
      <c r="H219" s="1">
        <v>43798.574988425928</v>
      </c>
      <c r="I219" s="8" t="s">
        <v>3672</v>
      </c>
      <c r="J219">
        <v>1160000</v>
      </c>
      <c r="K219">
        <v>15</v>
      </c>
      <c r="L219">
        <v>580000</v>
      </c>
      <c r="M219">
        <v>81200</v>
      </c>
      <c r="O219">
        <v>580000</v>
      </c>
      <c r="P219">
        <v>6960000</v>
      </c>
      <c r="S219">
        <v>50000</v>
      </c>
      <c r="T219">
        <v>250000</v>
      </c>
      <c r="U219">
        <v>5000</v>
      </c>
      <c r="V219">
        <v>97440</v>
      </c>
      <c r="W219">
        <v>48720</v>
      </c>
      <c r="X219">
        <v>48720</v>
      </c>
      <c r="Y219">
        <v>77333.333333333328</v>
      </c>
      <c r="Z219">
        <v>174773.33333333331</v>
      </c>
      <c r="AA219">
        <v>16239.999999999998</v>
      </c>
      <c r="AB219">
        <v>58000</v>
      </c>
      <c r="AC219">
        <v>0</v>
      </c>
      <c r="AD219">
        <v>0</v>
      </c>
      <c r="AE219">
        <v>11600</v>
      </c>
      <c r="AF219">
        <v>580</v>
      </c>
      <c r="AG219">
        <v>77333.333333333328</v>
      </c>
      <c r="AH219">
        <v>0</v>
      </c>
      <c r="AI219">
        <v>750133.33333333337</v>
      </c>
      <c r="AJ219">
        <v>18003200</v>
      </c>
      <c r="AK219">
        <v>0</v>
      </c>
      <c r="AL219">
        <v>20000</v>
      </c>
      <c r="AM219">
        <v>15</v>
      </c>
    </row>
    <row r="220" spans="1:39" x14ac:dyDescent="0.35">
      <c r="A220" s="8" t="s">
        <v>4894</v>
      </c>
      <c r="B220" s="8" t="s">
        <v>226</v>
      </c>
      <c r="C220" s="1">
        <v>29241</v>
      </c>
      <c r="D220" s="8" t="s">
        <v>1443</v>
      </c>
      <c r="E220" s="8" t="s">
        <v>1444</v>
      </c>
      <c r="F220" s="8" t="s">
        <v>3894</v>
      </c>
      <c r="G220" s="8" t="s">
        <v>2909</v>
      </c>
      <c r="H220" s="1">
        <v>43075.701539351852</v>
      </c>
      <c r="I220" s="8" t="s">
        <v>3674</v>
      </c>
      <c r="J220">
        <v>1160000</v>
      </c>
      <c r="K220">
        <v>15</v>
      </c>
      <c r="L220">
        <v>580000</v>
      </c>
      <c r="M220">
        <v>81200</v>
      </c>
      <c r="O220">
        <v>580000</v>
      </c>
      <c r="P220">
        <v>6960000</v>
      </c>
      <c r="S220">
        <v>50000</v>
      </c>
      <c r="T220">
        <v>250000</v>
      </c>
      <c r="U220">
        <v>5000</v>
      </c>
      <c r="V220">
        <v>97440</v>
      </c>
      <c r="W220">
        <v>48720</v>
      </c>
      <c r="X220">
        <v>48720</v>
      </c>
      <c r="Y220">
        <v>77333.333333333328</v>
      </c>
      <c r="Z220">
        <v>174773.33333333331</v>
      </c>
      <c r="AA220">
        <v>16239.999999999998</v>
      </c>
      <c r="AB220">
        <v>58000</v>
      </c>
      <c r="AC220">
        <v>0</v>
      </c>
      <c r="AD220">
        <v>0</v>
      </c>
      <c r="AE220">
        <v>11600</v>
      </c>
      <c r="AF220">
        <v>580</v>
      </c>
      <c r="AG220">
        <v>77333.333333333328</v>
      </c>
      <c r="AH220">
        <v>0</v>
      </c>
      <c r="AI220">
        <v>750133.33333333337</v>
      </c>
      <c r="AJ220">
        <v>18003200</v>
      </c>
      <c r="AK220">
        <v>0</v>
      </c>
      <c r="AL220">
        <v>20000</v>
      </c>
      <c r="AM220">
        <v>15</v>
      </c>
    </row>
    <row r="221" spans="1:39" x14ac:dyDescent="0.35">
      <c r="A221" s="8" t="s">
        <v>4895</v>
      </c>
      <c r="B221" s="8" t="s">
        <v>227</v>
      </c>
      <c r="C221" s="1">
        <v>34113</v>
      </c>
      <c r="D221" s="8" t="s">
        <v>1445</v>
      </c>
      <c r="E221" s="8" t="s">
        <v>1446</v>
      </c>
      <c r="F221" s="8" t="s">
        <v>3895</v>
      </c>
      <c r="G221" s="8" t="s">
        <v>2910</v>
      </c>
      <c r="H221" s="1">
        <v>38473.242418981485</v>
      </c>
      <c r="I221" s="8" t="s">
        <v>3671</v>
      </c>
      <c r="J221">
        <v>1160000</v>
      </c>
      <c r="K221">
        <v>15</v>
      </c>
      <c r="L221">
        <v>580000</v>
      </c>
      <c r="M221">
        <v>81200</v>
      </c>
      <c r="O221">
        <v>580000</v>
      </c>
      <c r="P221">
        <v>6960000</v>
      </c>
      <c r="S221">
        <v>50000</v>
      </c>
      <c r="T221">
        <v>250000</v>
      </c>
      <c r="U221">
        <v>5000</v>
      </c>
      <c r="V221">
        <v>97440</v>
      </c>
      <c r="W221">
        <v>48720</v>
      </c>
      <c r="X221">
        <v>48720</v>
      </c>
      <c r="Y221">
        <v>77333.333333333328</v>
      </c>
      <c r="Z221">
        <v>174773.33333333331</v>
      </c>
      <c r="AA221">
        <v>16239.999999999998</v>
      </c>
      <c r="AB221">
        <v>58000</v>
      </c>
      <c r="AC221">
        <v>0</v>
      </c>
      <c r="AD221">
        <v>0</v>
      </c>
      <c r="AE221">
        <v>11600</v>
      </c>
      <c r="AF221">
        <v>580</v>
      </c>
      <c r="AG221">
        <v>77333.333333333328</v>
      </c>
      <c r="AH221">
        <v>0</v>
      </c>
      <c r="AI221">
        <v>750133.33333333337</v>
      </c>
      <c r="AJ221">
        <v>18003200</v>
      </c>
      <c r="AK221">
        <v>0</v>
      </c>
      <c r="AL221">
        <v>20000</v>
      </c>
      <c r="AM221">
        <v>15</v>
      </c>
    </row>
    <row r="222" spans="1:39" x14ac:dyDescent="0.35">
      <c r="A222" s="8" t="s">
        <v>4896</v>
      </c>
      <c r="B222" s="8" t="s">
        <v>228</v>
      </c>
      <c r="C222" s="1">
        <v>31275</v>
      </c>
      <c r="D222" s="8" t="s">
        <v>1447</v>
      </c>
      <c r="E222" s="8" t="s">
        <v>1448</v>
      </c>
      <c r="F222" s="8" t="s">
        <v>3896</v>
      </c>
      <c r="G222" s="8" t="s">
        <v>2911</v>
      </c>
      <c r="H222" s="1">
        <v>38949.136643518519</v>
      </c>
      <c r="I222" s="8" t="s">
        <v>3675</v>
      </c>
      <c r="J222">
        <v>1160000</v>
      </c>
      <c r="K222">
        <v>15</v>
      </c>
      <c r="L222">
        <v>580000</v>
      </c>
      <c r="M222">
        <v>81200</v>
      </c>
      <c r="O222">
        <v>580000</v>
      </c>
      <c r="P222">
        <v>6960000</v>
      </c>
      <c r="S222">
        <v>50000</v>
      </c>
      <c r="T222">
        <v>250000</v>
      </c>
      <c r="U222">
        <v>5000</v>
      </c>
      <c r="V222">
        <v>97440</v>
      </c>
      <c r="W222">
        <v>48720</v>
      </c>
      <c r="X222">
        <v>48720</v>
      </c>
      <c r="Y222">
        <v>77333.333333333328</v>
      </c>
      <c r="Z222">
        <v>174773.33333333331</v>
      </c>
      <c r="AA222">
        <v>16239.999999999998</v>
      </c>
      <c r="AB222">
        <v>58000</v>
      </c>
      <c r="AC222">
        <v>0</v>
      </c>
      <c r="AD222">
        <v>0</v>
      </c>
      <c r="AE222">
        <v>11600</v>
      </c>
      <c r="AF222">
        <v>580</v>
      </c>
      <c r="AG222">
        <v>77333.333333333328</v>
      </c>
      <c r="AH222">
        <v>0</v>
      </c>
      <c r="AI222">
        <v>750133.33333333337</v>
      </c>
      <c r="AJ222">
        <v>18003200</v>
      </c>
      <c r="AK222">
        <v>0</v>
      </c>
      <c r="AL222">
        <v>20000</v>
      </c>
      <c r="AM222">
        <v>15</v>
      </c>
    </row>
    <row r="223" spans="1:39" x14ac:dyDescent="0.35">
      <c r="A223" s="8" t="s">
        <v>4897</v>
      </c>
      <c r="B223" s="8" t="s">
        <v>229</v>
      </c>
      <c r="C223" s="1">
        <v>35851</v>
      </c>
      <c r="D223" s="8" t="s">
        <v>1449</v>
      </c>
      <c r="E223" s="8" t="s">
        <v>1450</v>
      </c>
      <c r="F223" s="8" t="s">
        <v>3897</v>
      </c>
      <c r="G223" s="8" t="s">
        <v>2912</v>
      </c>
      <c r="H223" s="1">
        <v>39005.642453703702</v>
      </c>
      <c r="I223" s="8" t="s">
        <v>3675</v>
      </c>
      <c r="J223">
        <v>1160000</v>
      </c>
      <c r="K223">
        <v>15</v>
      </c>
      <c r="L223">
        <v>580000</v>
      </c>
      <c r="M223">
        <v>81200</v>
      </c>
      <c r="O223">
        <v>580000</v>
      </c>
      <c r="P223">
        <v>6960000</v>
      </c>
      <c r="S223">
        <v>50000</v>
      </c>
      <c r="T223">
        <v>250000</v>
      </c>
      <c r="U223">
        <v>5000</v>
      </c>
      <c r="V223">
        <v>97440</v>
      </c>
      <c r="W223">
        <v>48720</v>
      </c>
      <c r="X223">
        <v>48720</v>
      </c>
      <c r="Y223">
        <v>77333.333333333328</v>
      </c>
      <c r="Z223">
        <v>174773.33333333331</v>
      </c>
      <c r="AA223">
        <v>16239.999999999998</v>
      </c>
      <c r="AB223">
        <v>58000</v>
      </c>
      <c r="AC223">
        <v>0</v>
      </c>
      <c r="AD223">
        <v>0</v>
      </c>
      <c r="AE223">
        <v>11600</v>
      </c>
      <c r="AF223">
        <v>580</v>
      </c>
      <c r="AG223">
        <v>77333.333333333328</v>
      </c>
      <c r="AH223">
        <v>0</v>
      </c>
      <c r="AI223">
        <v>750133.33333333337</v>
      </c>
      <c r="AJ223">
        <v>18003200</v>
      </c>
      <c r="AK223">
        <v>0</v>
      </c>
      <c r="AL223">
        <v>20000</v>
      </c>
      <c r="AM223">
        <v>15</v>
      </c>
    </row>
    <row r="224" spans="1:39" x14ac:dyDescent="0.35">
      <c r="A224" s="8" t="s">
        <v>4898</v>
      </c>
      <c r="B224" s="8" t="s">
        <v>230</v>
      </c>
      <c r="C224" s="1">
        <v>32633</v>
      </c>
      <c r="D224" s="8" t="s">
        <v>1451</v>
      </c>
      <c r="E224" s="8" t="s">
        <v>1452</v>
      </c>
      <c r="F224" s="8" t="s">
        <v>3898</v>
      </c>
      <c r="G224" s="8" t="s">
        <v>2913</v>
      </c>
      <c r="H224" s="1">
        <v>41122.587731481479</v>
      </c>
      <c r="I224" s="8" t="s">
        <v>3674</v>
      </c>
      <c r="J224">
        <v>1160000</v>
      </c>
      <c r="K224">
        <v>15</v>
      </c>
      <c r="L224">
        <v>580000</v>
      </c>
      <c r="M224">
        <v>81200</v>
      </c>
      <c r="O224">
        <v>580000</v>
      </c>
      <c r="P224">
        <v>6960000</v>
      </c>
      <c r="S224">
        <v>50000</v>
      </c>
      <c r="T224">
        <v>250000</v>
      </c>
      <c r="U224">
        <v>5000</v>
      </c>
      <c r="V224">
        <v>97440</v>
      </c>
      <c r="W224">
        <v>48720</v>
      </c>
      <c r="X224">
        <v>48720</v>
      </c>
      <c r="Y224">
        <v>77333.333333333328</v>
      </c>
      <c r="Z224">
        <v>174773.33333333331</v>
      </c>
      <c r="AA224">
        <v>16239.999999999998</v>
      </c>
      <c r="AB224">
        <v>58000</v>
      </c>
      <c r="AC224">
        <v>0</v>
      </c>
      <c r="AD224">
        <v>0</v>
      </c>
      <c r="AE224">
        <v>11600</v>
      </c>
      <c r="AF224">
        <v>580</v>
      </c>
      <c r="AG224">
        <v>77333.333333333328</v>
      </c>
      <c r="AH224">
        <v>0</v>
      </c>
      <c r="AI224">
        <v>750133.33333333337</v>
      </c>
      <c r="AJ224">
        <v>18003200</v>
      </c>
      <c r="AK224">
        <v>0</v>
      </c>
      <c r="AL224">
        <v>20000</v>
      </c>
      <c r="AM224">
        <v>15</v>
      </c>
    </row>
    <row r="225" spans="1:39" x14ac:dyDescent="0.35">
      <c r="A225" s="8" t="s">
        <v>4899</v>
      </c>
      <c r="B225" s="8" t="s">
        <v>231</v>
      </c>
      <c r="C225" s="1">
        <v>34983</v>
      </c>
      <c r="D225" s="8" t="s">
        <v>1453</v>
      </c>
      <c r="E225" s="8" t="s">
        <v>1454</v>
      </c>
      <c r="F225" s="8" t="s">
        <v>3899</v>
      </c>
      <c r="G225" s="8" t="s">
        <v>2914</v>
      </c>
      <c r="H225" s="1">
        <v>43440.295613425929</v>
      </c>
      <c r="I225" s="8" t="s">
        <v>3672</v>
      </c>
      <c r="J225">
        <v>1160000</v>
      </c>
      <c r="K225">
        <v>15</v>
      </c>
      <c r="L225">
        <v>580000</v>
      </c>
      <c r="M225">
        <v>81200</v>
      </c>
      <c r="O225">
        <v>580000</v>
      </c>
      <c r="P225">
        <v>6960000</v>
      </c>
      <c r="S225">
        <v>50000</v>
      </c>
      <c r="T225">
        <v>250000</v>
      </c>
      <c r="U225">
        <v>5000</v>
      </c>
      <c r="V225">
        <v>97440</v>
      </c>
      <c r="W225">
        <v>48720</v>
      </c>
      <c r="X225">
        <v>48720</v>
      </c>
      <c r="Y225">
        <v>77333.333333333328</v>
      </c>
      <c r="Z225">
        <v>174773.33333333331</v>
      </c>
      <c r="AA225">
        <v>16239.999999999998</v>
      </c>
      <c r="AB225">
        <v>58000</v>
      </c>
      <c r="AC225">
        <v>0</v>
      </c>
      <c r="AD225">
        <v>0</v>
      </c>
      <c r="AE225">
        <v>11600</v>
      </c>
      <c r="AF225">
        <v>580</v>
      </c>
      <c r="AG225">
        <v>77333.333333333328</v>
      </c>
      <c r="AH225">
        <v>0</v>
      </c>
      <c r="AI225">
        <v>750133.33333333337</v>
      </c>
      <c r="AJ225">
        <v>18003200</v>
      </c>
      <c r="AK225">
        <v>0</v>
      </c>
      <c r="AL225">
        <v>20000</v>
      </c>
      <c r="AM225">
        <v>15</v>
      </c>
    </row>
    <row r="226" spans="1:39" x14ac:dyDescent="0.35">
      <c r="A226" s="8" t="s">
        <v>4900</v>
      </c>
      <c r="B226" s="8" t="s">
        <v>232</v>
      </c>
      <c r="C226" s="1">
        <v>36289</v>
      </c>
      <c r="D226" s="8" t="s">
        <v>1455</v>
      </c>
      <c r="E226" s="8" t="s">
        <v>1456</v>
      </c>
      <c r="F226" s="8" t="s">
        <v>3900</v>
      </c>
      <c r="G226" s="8" t="s">
        <v>2915</v>
      </c>
      <c r="H226" s="1">
        <v>41643.512986111113</v>
      </c>
      <c r="I226" s="8" t="s">
        <v>3673</v>
      </c>
      <c r="J226">
        <v>1160000</v>
      </c>
      <c r="K226">
        <v>15</v>
      </c>
      <c r="L226">
        <v>580000</v>
      </c>
      <c r="M226">
        <v>81200</v>
      </c>
      <c r="O226">
        <v>580000</v>
      </c>
      <c r="P226">
        <v>6960000</v>
      </c>
      <c r="S226">
        <v>50000</v>
      </c>
      <c r="T226">
        <v>250000</v>
      </c>
      <c r="U226">
        <v>5000</v>
      </c>
      <c r="V226">
        <v>97440</v>
      </c>
      <c r="W226">
        <v>48720</v>
      </c>
      <c r="X226">
        <v>48720</v>
      </c>
      <c r="Y226">
        <v>77333.333333333328</v>
      </c>
      <c r="Z226">
        <v>174773.33333333331</v>
      </c>
      <c r="AA226">
        <v>16239.999999999998</v>
      </c>
      <c r="AB226">
        <v>58000</v>
      </c>
      <c r="AC226">
        <v>0</v>
      </c>
      <c r="AD226">
        <v>0</v>
      </c>
      <c r="AE226">
        <v>11600</v>
      </c>
      <c r="AF226">
        <v>580</v>
      </c>
      <c r="AG226">
        <v>77333.333333333328</v>
      </c>
      <c r="AH226">
        <v>0</v>
      </c>
      <c r="AI226">
        <v>750133.33333333337</v>
      </c>
      <c r="AJ226">
        <v>18003200</v>
      </c>
      <c r="AK226">
        <v>0</v>
      </c>
      <c r="AL226">
        <v>20000</v>
      </c>
      <c r="AM226">
        <v>15</v>
      </c>
    </row>
    <row r="227" spans="1:39" x14ac:dyDescent="0.35">
      <c r="A227" s="8" t="s">
        <v>4901</v>
      </c>
      <c r="B227" s="8" t="s">
        <v>233</v>
      </c>
      <c r="C227" s="1">
        <v>36542</v>
      </c>
      <c r="D227" s="8" t="s">
        <v>1457</v>
      </c>
      <c r="E227" s="8" t="s">
        <v>1458</v>
      </c>
      <c r="F227" s="8" t="s">
        <v>3901</v>
      </c>
      <c r="G227" s="8" t="s">
        <v>2916</v>
      </c>
      <c r="H227" s="1">
        <v>41259.266574074078</v>
      </c>
      <c r="I227" s="8" t="s">
        <v>3671</v>
      </c>
      <c r="J227">
        <v>1160000</v>
      </c>
      <c r="K227">
        <v>15</v>
      </c>
      <c r="L227">
        <v>580000</v>
      </c>
      <c r="M227">
        <v>81200</v>
      </c>
      <c r="O227">
        <v>580000</v>
      </c>
      <c r="P227">
        <v>6960000</v>
      </c>
      <c r="S227">
        <v>50000</v>
      </c>
      <c r="T227">
        <v>250000</v>
      </c>
      <c r="U227">
        <v>5000</v>
      </c>
      <c r="V227">
        <v>97440</v>
      </c>
      <c r="W227">
        <v>48720</v>
      </c>
      <c r="X227">
        <v>48720</v>
      </c>
      <c r="Y227">
        <v>77333.333333333328</v>
      </c>
      <c r="Z227">
        <v>174773.33333333331</v>
      </c>
      <c r="AA227">
        <v>16239.999999999998</v>
      </c>
      <c r="AB227">
        <v>58000</v>
      </c>
      <c r="AC227">
        <v>0</v>
      </c>
      <c r="AD227">
        <v>0</v>
      </c>
      <c r="AE227">
        <v>11600</v>
      </c>
      <c r="AF227">
        <v>580</v>
      </c>
      <c r="AG227">
        <v>77333.333333333328</v>
      </c>
      <c r="AH227">
        <v>0</v>
      </c>
      <c r="AI227">
        <v>750133.33333333337</v>
      </c>
      <c r="AJ227">
        <v>18003200</v>
      </c>
      <c r="AK227">
        <v>0</v>
      </c>
      <c r="AL227">
        <v>20000</v>
      </c>
      <c r="AM227">
        <v>15</v>
      </c>
    </row>
    <row r="228" spans="1:39" x14ac:dyDescent="0.35">
      <c r="A228" s="8" t="s">
        <v>4902</v>
      </c>
      <c r="B228" s="8" t="s">
        <v>234</v>
      </c>
      <c r="C228" s="1">
        <v>33936</v>
      </c>
      <c r="D228" s="8" t="s">
        <v>1459</v>
      </c>
      <c r="E228" s="8" t="s">
        <v>1460</v>
      </c>
      <c r="F228" s="8" t="s">
        <v>3902</v>
      </c>
      <c r="G228" s="8" t="s">
        <v>2917</v>
      </c>
      <c r="H228" s="1">
        <v>40271.263912037037</v>
      </c>
      <c r="I228" s="8" t="s">
        <v>3673</v>
      </c>
      <c r="J228">
        <v>1160000</v>
      </c>
      <c r="K228">
        <v>15</v>
      </c>
      <c r="L228">
        <v>580000</v>
      </c>
      <c r="M228">
        <v>81200</v>
      </c>
      <c r="O228">
        <v>580000</v>
      </c>
      <c r="P228">
        <v>6960000</v>
      </c>
      <c r="S228">
        <v>50000</v>
      </c>
      <c r="T228">
        <v>250000</v>
      </c>
      <c r="U228">
        <v>5000</v>
      </c>
      <c r="V228">
        <v>97440</v>
      </c>
      <c r="W228">
        <v>48720</v>
      </c>
      <c r="X228">
        <v>48720</v>
      </c>
      <c r="Y228">
        <v>77333.333333333328</v>
      </c>
      <c r="Z228">
        <v>174773.33333333331</v>
      </c>
      <c r="AA228">
        <v>16239.999999999998</v>
      </c>
      <c r="AB228">
        <v>58000</v>
      </c>
      <c r="AC228">
        <v>0</v>
      </c>
      <c r="AD228">
        <v>0</v>
      </c>
      <c r="AE228">
        <v>11600</v>
      </c>
      <c r="AF228">
        <v>580</v>
      </c>
      <c r="AG228">
        <v>77333.333333333328</v>
      </c>
      <c r="AH228">
        <v>0</v>
      </c>
      <c r="AI228">
        <v>750133.33333333337</v>
      </c>
      <c r="AJ228">
        <v>18003200</v>
      </c>
      <c r="AK228">
        <v>0</v>
      </c>
      <c r="AL228">
        <v>20000</v>
      </c>
      <c r="AM228">
        <v>15</v>
      </c>
    </row>
    <row r="229" spans="1:39" x14ac:dyDescent="0.35">
      <c r="A229" s="8" t="s">
        <v>4903</v>
      </c>
      <c r="B229" s="8" t="s">
        <v>235</v>
      </c>
      <c r="C229" s="1">
        <v>35929</v>
      </c>
      <c r="D229" s="8" t="s">
        <v>1461</v>
      </c>
      <c r="E229" s="8" t="s">
        <v>1462</v>
      </c>
      <c r="F229" s="8" t="s">
        <v>3903</v>
      </c>
      <c r="G229" s="8" t="s">
        <v>2918</v>
      </c>
      <c r="H229" s="1">
        <v>39286.920659722222</v>
      </c>
      <c r="I229" s="8" t="s">
        <v>3672</v>
      </c>
      <c r="J229">
        <v>1160000</v>
      </c>
      <c r="K229">
        <v>15</v>
      </c>
      <c r="L229">
        <v>580000</v>
      </c>
      <c r="M229">
        <v>81200</v>
      </c>
      <c r="O229">
        <v>580000</v>
      </c>
      <c r="P229">
        <v>6960000</v>
      </c>
      <c r="S229">
        <v>50000</v>
      </c>
      <c r="T229">
        <v>250000</v>
      </c>
      <c r="U229">
        <v>5000</v>
      </c>
      <c r="V229">
        <v>97440</v>
      </c>
      <c r="W229">
        <v>48720</v>
      </c>
      <c r="X229">
        <v>48720</v>
      </c>
      <c r="Y229">
        <v>77333.333333333328</v>
      </c>
      <c r="Z229">
        <v>174773.33333333331</v>
      </c>
      <c r="AA229">
        <v>16239.999999999998</v>
      </c>
      <c r="AB229">
        <v>58000</v>
      </c>
      <c r="AC229">
        <v>0</v>
      </c>
      <c r="AD229">
        <v>0</v>
      </c>
      <c r="AE229">
        <v>11600</v>
      </c>
      <c r="AF229">
        <v>580</v>
      </c>
      <c r="AG229">
        <v>77333.333333333328</v>
      </c>
      <c r="AH229">
        <v>0</v>
      </c>
      <c r="AI229">
        <v>750133.33333333337</v>
      </c>
      <c r="AJ229">
        <v>18003200</v>
      </c>
      <c r="AK229">
        <v>0</v>
      </c>
      <c r="AL229">
        <v>20000</v>
      </c>
      <c r="AM229">
        <v>15</v>
      </c>
    </row>
    <row r="230" spans="1:39" x14ac:dyDescent="0.35">
      <c r="A230" s="8" t="s">
        <v>4904</v>
      </c>
      <c r="B230" s="8" t="s">
        <v>236</v>
      </c>
      <c r="C230" s="1">
        <v>32986</v>
      </c>
      <c r="D230" s="8" t="s">
        <v>1463</v>
      </c>
      <c r="E230" s="8" t="s">
        <v>1464</v>
      </c>
      <c r="F230" s="8" t="s">
        <v>3904</v>
      </c>
      <c r="G230" s="8" t="s">
        <v>2919</v>
      </c>
      <c r="H230" s="1">
        <v>42249.933946759258</v>
      </c>
      <c r="I230" s="8" t="s">
        <v>3672</v>
      </c>
      <c r="J230">
        <v>1160000</v>
      </c>
      <c r="K230">
        <v>15</v>
      </c>
      <c r="L230">
        <v>580000</v>
      </c>
      <c r="M230">
        <v>81200</v>
      </c>
      <c r="O230">
        <v>580000</v>
      </c>
      <c r="P230">
        <v>6960000</v>
      </c>
      <c r="S230">
        <v>50000</v>
      </c>
      <c r="T230">
        <v>250000</v>
      </c>
      <c r="U230">
        <v>5000</v>
      </c>
      <c r="V230">
        <v>97440</v>
      </c>
      <c r="W230">
        <v>48720</v>
      </c>
      <c r="X230">
        <v>48720</v>
      </c>
      <c r="Y230">
        <v>77333.333333333328</v>
      </c>
      <c r="Z230">
        <v>174773.33333333331</v>
      </c>
      <c r="AA230">
        <v>16239.999999999998</v>
      </c>
      <c r="AB230">
        <v>58000</v>
      </c>
      <c r="AC230">
        <v>0</v>
      </c>
      <c r="AD230">
        <v>0</v>
      </c>
      <c r="AE230">
        <v>11600</v>
      </c>
      <c r="AF230">
        <v>580</v>
      </c>
      <c r="AG230">
        <v>77333.333333333328</v>
      </c>
      <c r="AH230">
        <v>0</v>
      </c>
      <c r="AI230">
        <v>750133.33333333337</v>
      </c>
      <c r="AJ230">
        <v>18003200</v>
      </c>
      <c r="AK230">
        <v>0</v>
      </c>
      <c r="AL230">
        <v>20000</v>
      </c>
      <c r="AM230">
        <v>15</v>
      </c>
    </row>
    <row r="231" spans="1:39" x14ac:dyDescent="0.35">
      <c r="A231" s="8" t="s">
        <v>4905</v>
      </c>
      <c r="B231" s="8" t="s">
        <v>237</v>
      </c>
      <c r="C231" s="1">
        <v>30261</v>
      </c>
      <c r="D231" s="8" t="s">
        <v>1465</v>
      </c>
      <c r="E231" s="8" t="s">
        <v>1466</v>
      </c>
      <c r="F231" s="8" t="s">
        <v>3905</v>
      </c>
      <c r="G231" s="8" t="s">
        <v>2920</v>
      </c>
      <c r="H231" s="1">
        <v>42871.936921296299</v>
      </c>
      <c r="I231" s="8" t="s">
        <v>3675</v>
      </c>
      <c r="J231">
        <v>1160000</v>
      </c>
      <c r="K231">
        <v>15</v>
      </c>
      <c r="L231">
        <v>580000</v>
      </c>
      <c r="M231">
        <v>81200</v>
      </c>
      <c r="O231">
        <v>580000</v>
      </c>
      <c r="P231">
        <v>6960000</v>
      </c>
      <c r="S231">
        <v>50000</v>
      </c>
      <c r="T231">
        <v>250000</v>
      </c>
      <c r="U231">
        <v>5000</v>
      </c>
      <c r="V231">
        <v>97440</v>
      </c>
      <c r="W231">
        <v>48720</v>
      </c>
      <c r="X231">
        <v>48720</v>
      </c>
      <c r="Y231">
        <v>77333.333333333328</v>
      </c>
      <c r="Z231">
        <v>174773.33333333331</v>
      </c>
      <c r="AA231">
        <v>16239.999999999998</v>
      </c>
      <c r="AB231">
        <v>58000</v>
      </c>
      <c r="AC231">
        <v>0</v>
      </c>
      <c r="AD231">
        <v>0</v>
      </c>
      <c r="AE231">
        <v>11600</v>
      </c>
      <c r="AF231">
        <v>580</v>
      </c>
      <c r="AG231">
        <v>77333.333333333328</v>
      </c>
      <c r="AH231">
        <v>0</v>
      </c>
      <c r="AI231">
        <v>750133.33333333337</v>
      </c>
      <c r="AJ231">
        <v>18003200</v>
      </c>
      <c r="AK231">
        <v>0</v>
      </c>
      <c r="AL231">
        <v>20000</v>
      </c>
      <c r="AM231">
        <v>15</v>
      </c>
    </row>
    <row r="232" spans="1:39" x14ac:dyDescent="0.35">
      <c r="A232" s="8" t="s">
        <v>4906</v>
      </c>
      <c r="B232" s="8" t="s">
        <v>238</v>
      </c>
      <c r="C232" s="1">
        <v>25961</v>
      </c>
      <c r="D232" s="8" t="s">
        <v>1467</v>
      </c>
      <c r="E232" s="8" t="s">
        <v>1468</v>
      </c>
      <c r="F232" s="8" t="s">
        <v>3906</v>
      </c>
      <c r="G232" s="8" t="s">
        <v>2921</v>
      </c>
      <c r="H232" s="1">
        <v>39711.469398148147</v>
      </c>
      <c r="I232" s="8" t="s">
        <v>3675</v>
      </c>
      <c r="J232">
        <v>1160000</v>
      </c>
      <c r="K232">
        <v>15</v>
      </c>
      <c r="L232">
        <v>580000</v>
      </c>
      <c r="M232">
        <v>81200</v>
      </c>
      <c r="O232">
        <v>580000</v>
      </c>
      <c r="P232">
        <v>6960000</v>
      </c>
      <c r="S232">
        <v>50000</v>
      </c>
      <c r="T232">
        <v>250000</v>
      </c>
      <c r="U232">
        <v>5000</v>
      </c>
      <c r="V232">
        <v>97440</v>
      </c>
      <c r="W232">
        <v>48720</v>
      </c>
      <c r="X232">
        <v>48720</v>
      </c>
      <c r="Y232">
        <v>77333.333333333328</v>
      </c>
      <c r="Z232">
        <v>174773.33333333331</v>
      </c>
      <c r="AA232">
        <v>16239.999999999998</v>
      </c>
      <c r="AB232">
        <v>58000</v>
      </c>
      <c r="AC232">
        <v>0</v>
      </c>
      <c r="AD232">
        <v>0</v>
      </c>
      <c r="AE232">
        <v>11600</v>
      </c>
      <c r="AF232">
        <v>580</v>
      </c>
      <c r="AG232">
        <v>77333.333333333328</v>
      </c>
      <c r="AH232">
        <v>0</v>
      </c>
      <c r="AI232">
        <v>750133.33333333337</v>
      </c>
      <c r="AJ232">
        <v>18003200</v>
      </c>
      <c r="AK232">
        <v>0</v>
      </c>
      <c r="AL232">
        <v>20000</v>
      </c>
      <c r="AM232">
        <v>15</v>
      </c>
    </row>
    <row r="233" spans="1:39" x14ac:dyDescent="0.35">
      <c r="A233" s="8" t="s">
        <v>4907</v>
      </c>
      <c r="B233" s="8" t="s">
        <v>239</v>
      </c>
      <c r="C233" s="1">
        <v>33897</v>
      </c>
      <c r="D233" s="8" t="s">
        <v>1469</v>
      </c>
      <c r="E233" s="8" t="s">
        <v>1470</v>
      </c>
      <c r="F233" s="8" t="s">
        <v>3907</v>
      </c>
      <c r="G233" s="8" t="s">
        <v>2922</v>
      </c>
      <c r="H233" s="1">
        <v>38926.735023148147</v>
      </c>
      <c r="I233" s="8" t="s">
        <v>3671</v>
      </c>
      <c r="J233">
        <v>1160000</v>
      </c>
      <c r="K233">
        <v>15</v>
      </c>
      <c r="L233">
        <v>580000</v>
      </c>
      <c r="M233">
        <v>81200</v>
      </c>
      <c r="O233">
        <v>580000</v>
      </c>
      <c r="P233">
        <v>6960000</v>
      </c>
      <c r="S233">
        <v>50000</v>
      </c>
      <c r="T233">
        <v>250000</v>
      </c>
      <c r="U233">
        <v>5000</v>
      </c>
      <c r="V233">
        <v>97440</v>
      </c>
      <c r="W233">
        <v>48720</v>
      </c>
      <c r="X233">
        <v>48720</v>
      </c>
      <c r="Y233">
        <v>77333.333333333328</v>
      </c>
      <c r="Z233">
        <v>174773.33333333331</v>
      </c>
      <c r="AA233">
        <v>16239.999999999998</v>
      </c>
      <c r="AB233">
        <v>58000</v>
      </c>
      <c r="AC233">
        <v>0</v>
      </c>
      <c r="AD233">
        <v>0</v>
      </c>
      <c r="AE233">
        <v>11600</v>
      </c>
      <c r="AF233">
        <v>580</v>
      </c>
      <c r="AG233">
        <v>77333.333333333328</v>
      </c>
      <c r="AH233">
        <v>0</v>
      </c>
      <c r="AI233">
        <v>750133.33333333337</v>
      </c>
      <c r="AJ233">
        <v>18003200</v>
      </c>
      <c r="AK233">
        <v>0</v>
      </c>
      <c r="AL233">
        <v>20000</v>
      </c>
      <c r="AM233">
        <v>15</v>
      </c>
    </row>
    <row r="234" spans="1:39" x14ac:dyDescent="0.35">
      <c r="A234" s="8" t="s">
        <v>4908</v>
      </c>
      <c r="B234" s="8" t="s">
        <v>240</v>
      </c>
      <c r="C234" s="1">
        <v>30752</v>
      </c>
      <c r="D234" s="8" t="s">
        <v>1471</v>
      </c>
      <c r="E234" s="8" t="s">
        <v>1472</v>
      </c>
      <c r="F234" s="8" t="s">
        <v>3908</v>
      </c>
      <c r="G234" s="8" t="s">
        <v>2923</v>
      </c>
      <c r="H234" s="1">
        <v>41486.103877314818</v>
      </c>
      <c r="I234" s="8" t="s">
        <v>3673</v>
      </c>
      <c r="J234">
        <v>1160000</v>
      </c>
      <c r="K234">
        <v>15</v>
      </c>
      <c r="L234">
        <v>580000</v>
      </c>
      <c r="M234">
        <v>81200</v>
      </c>
      <c r="O234">
        <v>580000</v>
      </c>
      <c r="P234">
        <v>6960000</v>
      </c>
      <c r="S234">
        <v>50000</v>
      </c>
      <c r="T234">
        <v>250000</v>
      </c>
      <c r="U234">
        <v>5000</v>
      </c>
      <c r="V234">
        <v>97440</v>
      </c>
      <c r="W234">
        <v>48720</v>
      </c>
      <c r="X234">
        <v>48720</v>
      </c>
      <c r="Y234">
        <v>77333.333333333328</v>
      </c>
      <c r="Z234">
        <v>174773.33333333331</v>
      </c>
      <c r="AA234">
        <v>16239.999999999998</v>
      </c>
      <c r="AB234">
        <v>58000</v>
      </c>
      <c r="AC234">
        <v>0</v>
      </c>
      <c r="AD234">
        <v>0</v>
      </c>
      <c r="AE234">
        <v>11600</v>
      </c>
      <c r="AF234">
        <v>580</v>
      </c>
      <c r="AG234">
        <v>77333.333333333328</v>
      </c>
      <c r="AH234">
        <v>0</v>
      </c>
      <c r="AI234">
        <v>750133.33333333337</v>
      </c>
      <c r="AJ234">
        <v>18003200</v>
      </c>
      <c r="AK234">
        <v>0</v>
      </c>
      <c r="AL234">
        <v>20000</v>
      </c>
      <c r="AM234">
        <v>15</v>
      </c>
    </row>
    <row r="235" spans="1:39" x14ac:dyDescent="0.35">
      <c r="A235" s="8" t="s">
        <v>4909</v>
      </c>
      <c r="B235" s="8" t="s">
        <v>241</v>
      </c>
      <c r="C235" s="1">
        <v>28593</v>
      </c>
      <c r="D235" s="8" t="s">
        <v>1473</v>
      </c>
      <c r="E235" s="8" t="s">
        <v>1474</v>
      </c>
      <c r="F235" s="8" t="s">
        <v>3909</v>
      </c>
      <c r="G235" s="8" t="s">
        <v>2924</v>
      </c>
      <c r="H235" s="1">
        <v>42913.422662037039</v>
      </c>
      <c r="I235" s="8" t="s">
        <v>3672</v>
      </c>
      <c r="J235">
        <v>1160000</v>
      </c>
      <c r="K235">
        <v>15</v>
      </c>
      <c r="L235">
        <v>580000</v>
      </c>
      <c r="M235">
        <v>81200</v>
      </c>
      <c r="O235">
        <v>580000</v>
      </c>
      <c r="P235">
        <v>6960000</v>
      </c>
      <c r="S235">
        <v>50000</v>
      </c>
      <c r="T235">
        <v>250000</v>
      </c>
      <c r="U235">
        <v>5000</v>
      </c>
      <c r="V235">
        <v>97440</v>
      </c>
      <c r="W235">
        <v>48720</v>
      </c>
      <c r="X235">
        <v>48720</v>
      </c>
      <c r="Y235">
        <v>77333.333333333328</v>
      </c>
      <c r="Z235">
        <v>174773.33333333331</v>
      </c>
      <c r="AA235">
        <v>16239.999999999998</v>
      </c>
      <c r="AB235">
        <v>58000</v>
      </c>
      <c r="AC235">
        <v>0</v>
      </c>
      <c r="AD235">
        <v>0</v>
      </c>
      <c r="AE235">
        <v>11600</v>
      </c>
      <c r="AF235">
        <v>580</v>
      </c>
      <c r="AG235">
        <v>77333.333333333328</v>
      </c>
      <c r="AH235">
        <v>0</v>
      </c>
      <c r="AI235">
        <v>750133.33333333337</v>
      </c>
      <c r="AJ235">
        <v>18003200</v>
      </c>
      <c r="AK235">
        <v>0</v>
      </c>
      <c r="AL235">
        <v>20000</v>
      </c>
      <c r="AM235">
        <v>15</v>
      </c>
    </row>
    <row r="236" spans="1:39" x14ac:dyDescent="0.35">
      <c r="A236" s="8" t="s">
        <v>4910</v>
      </c>
      <c r="B236" s="8" t="s">
        <v>242</v>
      </c>
      <c r="C236" s="1">
        <v>32560</v>
      </c>
      <c r="D236" s="8" t="s">
        <v>1475</v>
      </c>
      <c r="E236" s="8" t="s">
        <v>1476</v>
      </c>
      <c r="F236" s="8" t="s">
        <v>3910</v>
      </c>
      <c r="G236" s="8" t="s">
        <v>2925</v>
      </c>
      <c r="H236" s="1">
        <v>41876.844050925924</v>
      </c>
      <c r="I236" s="8" t="s">
        <v>3674</v>
      </c>
      <c r="J236">
        <v>1160000</v>
      </c>
      <c r="K236">
        <v>15</v>
      </c>
      <c r="L236">
        <v>580000</v>
      </c>
      <c r="M236">
        <v>81200</v>
      </c>
      <c r="O236">
        <v>580000</v>
      </c>
      <c r="P236">
        <v>6960000</v>
      </c>
      <c r="S236">
        <v>50000</v>
      </c>
      <c r="T236">
        <v>250000</v>
      </c>
      <c r="U236">
        <v>5000</v>
      </c>
      <c r="V236">
        <v>97440</v>
      </c>
      <c r="W236">
        <v>48720</v>
      </c>
      <c r="X236">
        <v>48720</v>
      </c>
      <c r="Y236">
        <v>77333.333333333328</v>
      </c>
      <c r="Z236">
        <v>174773.33333333331</v>
      </c>
      <c r="AA236">
        <v>16239.999999999998</v>
      </c>
      <c r="AB236">
        <v>58000</v>
      </c>
      <c r="AC236">
        <v>0</v>
      </c>
      <c r="AD236">
        <v>0</v>
      </c>
      <c r="AE236">
        <v>11600</v>
      </c>
      <c r="AF236">
        <v>580</v>
      </c>
      <c r="AG236">
        <v>77333.333333333328</v>
      </c>
      <c r="AH236">
        <v>0</v>
      </c>
      <c r="AI236">
        <v>750133.33333333337</v>
      </c>
      <c r="AJ236">
        <v>18003200</v>
      </c>
      <c r="AK236">
        <v>0</v>
      </c>
      <c r="AL236">
        <v>20000</v>
      </c>
      <c r="AM236">
        <v>15</v>
      </c>
    </row>
    <row r="237" spans="1:39" x14ac:dyDescent="0.35">
      <c r="A237" s="8" t="s">
        <v>4911</v>
      </c>
      <c r="B237" s="8" t="s">
        <v>243</v>
      </c>
      <c r="C237" s="1">
        <v>36106</v>
      </c>
      <c r="D237" s="8" t="s">
        <v>1477</v>
      </c>
      <c r="E237" s="8" t="s">
        <v>1478</v>
      </c>
      <c r="F237" s="8" t="s">
        <v>3911</v>
      </c>
      <c r="G237" s="8" t="s">
        <v>2926</v>
      </c>
      <c r="H237" s="1">
        <v>41222.562164351853</v>
      </c>
      <c r="I237" s="8" t="s">
        <v>3673</v>
      </c>
      <c r="J237">
        <v>1160000</v>
      </c>
      <c r="K237">
        <v>15</v>
      </c>
      <c r="L237">
        <v>580000</v>
      </c>
      <c r="M237">
        <v>81200</v>
      </c>
      <c r="O237">
        <v>580000</v>
      </c>
      <c r="P237">
        <v>6960000</v>
      </c>
      <c r="S237">
        <v>50000</v>
      </c>
      <c r="T237">
        <v>250000</v>
      </c>
      <c r="U237">
        <v>5000</v>
      </c>
      <c r="V237">
        <v>97440</v>
      </c>
      <c r="W237">
        <v>48720</v>
      </c>
      <c r="X237">
        <v>48720</v>
      </c>
      <c r="Y237">
        <v>77333.333333333328</v>
      </c>
      <c r="Z237">
        <v>174773.33333333331</v>
      </c>
      <c r="AA237">
        <v>16239.999999999998</v>
      </c>
      <c r="AB237">
        <v>58000</v>
      </c>
      <c r="AC237">
        <v>0</v>
      </c>
      <c r="AD237">
        <v>0</v>
      </c>
      <c r="AE237">
        <v>11600</v>
      </c>
      <c r="AF237">
        <v>580</v>
      </c>
      <c r="AG237">
        <v>77333.333333333328</v>
      </c>
      <c r="AH237">
        <v>0</v>
      </c>
      <c r="AI237">
        <v>750133.33333333337</v>
      </c>
      <c r="AJ237">
        <v>18003200</v>
      </c>
      <c r="AK237">
        <v>0</v>
      </c>
      <c r="AL237">
        <v>20000</v>
      </c>
      <c r="AM237">
        <v>15</v>
      </c>
    </row>
    <row r="238" spans="1:39" x14ac:dyDescent="0.35">
      <c r="A238" s="8" t="s">
        <v>4912</v>
      </c>
      <c r="B238" s="8" t="s">
        <v>244</v>
      </c>
      <c r="C238" s="1">
        <v>36253</v>
      </c>
      <c r="D238" s="8" t="s">
        <v>1479</v>
      </c>
      <c r="E238" s="8" t="s">
        <v>1480</v>
      </c>
      <c r="F238" s="8" t="s">
        <v>3912</v>
      </c>
      <c r="G238" s="8" t="s">
        <v>2927</v>
      </c>
      <c r="H238" s="1">
        <v>41516.556875000002</v>
      </c>
      <c r="I238" s="8" t="s">
        <v>3672</v>
      </c>
      <c r="J238">
        <v>1160000</v>
      </c>
      <c r="K238">
        <v>15</v>
      </c>
      <c r="L238">
        <v>580000</v>
      </c>
      <c r="M238">
        <v>81200</v>
      </c>
      <c r="O238">
        <v>580000</v>
      </c>
      <c r="P238">
        <v>6960000</v>
      </c>
      <c r="S238">
        <v>50000</v>
      </c>
      <c r="T238">
        <v>250000</v>
      </c>
      <c r="U238">
        <v>5000</v>
      </c>
      <c r="V238">
        <v>97440</v>
      </c>
      <c r="W238">
        <v>48720</v>
      </c>
      <c r="X238">
        <v>48720</v>
      </c>
      <c r="Y238">
        <v>77333.333333333328</v>
      </c>
      <c r="Z238">
        <v>174773.33333333331</v>
      </c>
      <c r="AA238">
        <v>16239.999999999998</v>
      </c>
      <c r="AB238">
        <v>58000</v>
      </c>
      <c r="AC238">
        <v>0</v>
      </c>
      <c r="AD238">
        <v>0</v>
      </c>
      <c r="AE238">
        <v>11600</v>
      </c>
      <c r="AF238">
        <v>580</v>
      </c>
      <c r="AG238">
        <v>77333.333333333328</v>
      </c>
      <c r="AH238">
        <v>0</v>
      </c>
      <c r="AI238">
        <v>750133.33333333337</v>
      </c>
      <c r="AJ238">
        <v>18003200</v>
      </c>
      <c r="AK238">
        <v>0</v>
      </c>
      <c r="AL238">
        <v>20000</v>
      </c>
      <c r="AM238">
        <v>15</v>
      </c>
    </row>
    <row r="239" spans="1:39" x14ac:dyDescent="0.35">
      <c r="A239" s="8" t="s">
        <v>4913</v>
      </c>
      <c r="B239" s="8" t="s">
        <v>245</v>
      </c>
      <c r="C239" s="1">
        <v>32221</v>
      </c>
      <c r="D239" s="8" t="s">
        <v>1481</v>
      </c>
      <c r="E239" s="8" t="s">
        <v>1482</v>
      </c>
      <c r="F239" s="8" t="s">
        <v>3913</v>
      </c>
      <c r="G239" s="8" t="s">
        <v>2928</v>
      </c>
      <c r="H239" s="1">
        <v>39491.522604166668</v>
      </c>
      <c r="I239" s="8" t="s">
        <v>3671</v>
      </c>
      <c r="J239">
        <v>1160000</v>
      </c>
      <c r="K239">
        <v>15</v>
      </c>
      <c r="L239">
        <v>580000</v>
      </c>
      <c r="M239">
        <v>81200</v>
      </c>
      <c r="O239">
        <v>580000</v>
      </c>
      <c r="P239">
        <v>6960000</v>
      </c>
      <c r="S239">
        <v>50000</v>
      </c>
      <c r="T239">
        <v>250000</v>
      </c>
      <c r="U239">
        <v>5000</v>
      </c>
      <c r="V239">
        <v>97440</v>
      </c>
      <c r="W239">
        <v>48720</v>
      </c>
      <c r="X239">
        <v>48720</v>
      </c>
      <c r="Y239">
        <v>77333.333333333328</v>
      </c>
      <c r="Z239">
        <v>174773.33333333331</v>
      </c>
      <c r="AA239">
        <v>16239.999999999998</v>
      </c>
      <c r="AB239">
        <v>58000</v>
      </c>
      <c r="AC239">
        <v>0</v>
      </c>
      <c r="AD239">
        <v>0</v>
      </c>
      <c r="AE239">
        <v>11600</v>
      </c>
      <c r="AF239">
        <v>580</v>
      </c>
      <c r="AG239">
        <v>77333.333333333328</v>
      </c>
      <c r="AH239">
        <v>0</v>
      </c>
      <c r="AI239">
        <v>750133.33333333337</v>
      </c>
      <c r="AJ239">
        <v>18003200</v>
      </c>
      <c r="AK239">
        <v>0</v>
      </c>
      <c r="AL239">
        <v>20000</v>
      </c>
      <c r="AM239">
        <v>15</v>
      </c>
    </row>
    <row r="240" spans="1:39" x14ac:dyDescent="0.35">
      <c r="A240" s="8" t="s">
        <v>4914</v>
      </c>
      <c r="B240" s="8" t="s">
        <v>246</v>
      </c>
      <c r="C240" s="1">
        <v>30088</v>
      </c>
      <c r="D240" s="8" t="s">
        <v>1483</v>
      </c>
      <c r="E240" s="8" t="s">
        <v>1484</v>
      </c>
      <c r="F240" s="8" t="s">
        <v>3914</v>
      </c>
      <c r="G240" s="8" t="s">
        <v>2929</v>
      </c>
      <c r="H240" s="1">
        <v>40473.439293981479</v>
      </c>
      <c r="I240" s="8" t="s">
        <v>3675</v>
      </c>
      <c r="J240">
        <v>1160000</v>
      </c>
      <c r="K240">
        <v>15</v>
      </c>
      <c r="L240">
        <v>580000</v>
      </c>
      <c r="M240">
        <v>81200</v>
      </c>
      <c r="O240">
        <v>580000</v>
      </c>
      <c r="P240">
        <v>6960000</v>
      </c>
      <c r="S240">
        <v>50000</v>
      </c>
      <c r="T240">
        <v>250000</v>
      </c>
      <c r="U240">
        <v>5000</v>
      </c>
      <c r="V240">
        <v>97440</v>
      </c>
      <c r="W240">
        <v>48720</v>
      </c>
      <c r="X240">
        <v>48720</v>
      </c>
      <c r="Y240">
        <v>77333.333333333328</v>
      </c>
      <c r="Z240">
        <v>174773.33333333331</v>
      </c>
      <c r="AA240">
        <v>16239.999999999998</v>
      </c>
      <c r="AB240">
        <v>58000</v>
      </c>
      <c r="AC240">
        <v>0</v>
      </c>
      <c r="AD240">
        <v>0</v>
      </c>
      <c r="AE240">
        <v>11600</v>
      </c>
      <c r="AF240">
        <v>580</v>
      </c>
      <c r="AG240">
        <v>77333.333333333328</v>
      </c>
      <c r="AH240">
        <v>0</v>
      </c>
      <c r="AI240">
        <v>750133.33333333337</v>
      </c>
      <c r="AJ240">
        <v>18003200</v>
      </c>
      <c r="AK240">
        <v>0</v>
      </c>
      <c r="AL240">
        <v>20000</v>
      </c>
      <c r="AM240">
        <v>15</v>
      </c>
    </row>
    <row r="241" spans="1:39" x14ac:dyDescent="0.35">
      <c r="A241" s="8" t="s">
        <v>4915</v>
      </c>
      <c r="B241" s="8" t="s">
        <v>247</v>
      </c>
      <c r="C241" s="1">
        <v>34650</v>
      </c>
      <c r="D241" s="8" t="s">
        <v>1485</v>
      </c>
      <c r="E241" s="8" t="s">
        <v>1486</v>
      </c>
      <c r="F241" s="8" t="s">
        <v>3915</v>
      </c>
      <c r="G241" s="8" t="s">
        <v>2930</v>
      </c>
      <c r="H241" s="1">
        <v>42630.314780092594</v>
      </c>
      <c r="I241" s="8" t="s">
        <v>3672</v>
      </c>
      <c r="J241">
        <v>1160000</v>
      </c>
      <c r="K241">
        <v>15</v>
      </c>
      <c r="L241">
        <v>580000</v>
      </c>
      <c r="M241">
        <v>81200</v>
      </c>
      <c r="O241">
        <v>580000</v>
      </c>
      <c r="P241">
        <v>6960000</v>
      </c>
      <c r="S241">
        <v>50000</v>
      </c>
      <c r="T241">
        <v>250000</v>
      </c>
      <c r="U241">
        <v>5000</v>
      </c>
      <c r="V241">
        <v>97440</v>
      </c>
      <c r="W241">
        <v>48720</v>
      </c>
      <c r="X241">
        <v>48720</v>
      </c>
      <c r="Y241">
        <v>77333.333333333328</v>
      </c>
      <c r="Z241">
        <v>174773.33333333331</v>
      </c>
      <c r="AA241">
        <v>16239.999999999998</v>
      </c>
      <c r="AB241">
        <v>58000</v>
      </c>
      <c r="AC241">
        <v>0</v>
      </c>
      <c r="AD241">
        <v>0</v>
      </c>
      <c r="AE241">
        <v>11600</v>
      </c>
      <c r="AF241">
        <v>580</v>
      </c>
      <c r="AG241">
        <v>77333.333333333328</v>
      </c>
      <c r="AH241">
        <v>0</v>
      </c>
      <c r="AI241">
        <v>750133.33333333337</v>
      </c>
      <c r="AJ241">
        <v>18003200</v>
      </c>
      <c r="AK241">
        <v>0</v>
      </c>
      <c r="AL241">
        <v>20000</v>
      </c>
      <c r="AM241">
        <v>15</v>
      </c>
    </row>
    <row r="242" spans="1:39" x14ac:dyDescent="0.35">
      <c r="A242" s="8" t="s">
        <v>4916</v>
      </c>
      <c r="B242" s="8" t="s">
        <v>248</v>
      </c>
      <c r="C242" s="1">
        <v>34769</v>
      </c>
      <c r="D242" s="8" t="s">
        <v>1487</v>
      </c>
      <c r="E242" s="8" t="s">
        <v>1488</v>
      </c>
      <c r="F242" s="8" t="s">
        <v>3916</v>
      </c>
      <c r="G242" s="8" t="s">
        <v>2931</v>
      </c>
      <c r="H242" s="1">
        <v>38606.783483796295</v>
      </c>
      <c r="I242" s="8" t="s">
        <v>3671</v>
      </c>
      <c r="J242">
        <v>1160000</v>
      </c>
      <c r="K242">
        <v>15</v>
      </c>
      <c r="L242">
        <v>580000</v>
      </c>
      <c r="M242">
        <v>81200</v>
      </c>
      <c r="O242">
        <v>580000</v>
      </c>
      <c r="P242">
        <v>6960000</v>
      </c>
      <c r="S242">
        <v>50000</v>
      </c>
      <c r="T242">
        <v>250000</v>
      </c>
      <c r="U242">
        <v>5000</v>
      </c>
      <c r="V242">
        <v>97440</v>
      </c>
      <c r="W242">
        <v>48720</v>
      </c>
      <c r="X242">
        <v>48720</v>
      </c>
      <c r="Y242">
        <v>77333.333333333328</v>
      </c>
      <c r="Z242">
        <v>174773.33333333331</v>
      </c>
      <c r="AA242">
        <v>16239.999999999998</v>
      </c>
      <c r="AB242">
        <v>58000</v>
      </c>
      <c r="AC242">
        <v>0</v>
      </c>
      <c r="AD242">
        <v>0</v>
      </c>
      <c r="AE242">
        <v>11600</v>
      </c>
      <c r="AF242">
        <v>580</v>
      </c>
      <c r="AG242">
        <v>77333.333333333328</v>
      </c>
      <c r="AH242">
        <v>0</v>
      </c>
      <c r="AI242">
        <v>750133.33333333337</v>
      </c>
      <c r="AJ242">
        <v>18003200</v>
      </c>
      <c r="AK242">
        <v>0</v>
      </c>
      <c r="AL242">
        <v>20000</v>
      </c>
      <c r="AM242">
        <v>15</v>
      </c>
    </row>
    <row r="243" spans="1:39" x14ac:dyDescent="0.35">
      <c r="A243" s="8" t="s">
        <v>4917</v>
      </c>
      <c r="B243" s="8" t="s">
        <v>249</v>
      </c>
      <c r="C243" s="1">
        <v>29422</v>
      </c>
      <c r="D243" s="8" t="s">
        <v>1489</v>
      </c>
      <c r="E243" s="8" t="s">
        <v>1490</v>
      </c>
      <c r="F243" s="8" t="s">
        <v>3917</v>
      </c>
      <c r="G243" s="8" t="s">
        <v>2932</v>
      </c>
      <c r="H243" s="1">
        <v>38657.711967592593</v>
      </c>
      <c r="I243" s="8" t="s">
        <v>3674</v>
      </c>
      <c r="J243">
        <v>1160000</v>
      </c>
      <c r="K243">
        <v>15</v>
      </c>
      <c r="L243">
        <v>580000</v>
      </c>
      <c r="M243">
        <v>81200</v>
      </c>
      <c r="O243">
        <v>580000</v>
      </c>
      <c r="P243">
        <v>6960000</v>
      </c>
      <c r="S243">
        <v>50000</v>
      </c>
      <c r="T243">
        <v>250000</v>
      </c>
      <c r="U243">
        <v>5000</v>
      </c>
      <c r="V243">
        <v>97440</v>
      </c>
      <c r="W243">
        <v>48720</v>
      </c>
      <c r="X243">
        <v>48720</v>
      </c>
      <c r="Y243">
        <v>77333.333333333328</v>
      </c>
      <c r="Z243">
        <v>174773.33333333331</v>
      </c>
      <c r="AA243">
        <v>16239.999999999998</v>
      </c>
      <c r="AB243">
        <v>58000</v>
      </c>
      <c r="AC243">
        <v>0</v>
      </c>
      <c r="AD243">
        <v>0</v>
      </c>
      <c r="AE243">
        <v>11600</v>
      </c>
      <c r="AF243">
        <v>580</v>
      </c>
      <c r="AG243">
        <v>77333.333333333328</v>
      </c>
      <c r="AH243">
        <v>0</v>
      </c>
      <c r="AI243">
        <v>750133.33333333337</v>
      </c>
      <c r="AJ243">
        <v>18003200</v>
      </c>
      <c r="AK243">
        <v>0</v>
      </c>
      <c r="AL243">
        <v>20000</v>
      </c>
      <c r="AM243">
        <v>15</v>
      </c>
    </row>
    <row r="244" spans="1:39" x14ac:dyDescent="0.35">
      <c r="A244" s="8" t="s">
        <v>4918</v>
      </c>
      <c r="B244" s="8" t="s">
        <v>250</v>
      </c>
      <c r="C244" s="1">
        <v>30800</v>
      </c>
      <c r="D244" s="8" t="s">
        <v>1491</v>
      </c>
      <c r="E244" s="8" t="s">
        <v>1492</v>
      </c>
      <c r="F244" s="8" t="s">
        <v>3918</v>
      </c>
      <c r="G244" s="8" t="s">
        <v>2933</v>
      </c>
      <c r="H244" s="1">
        <v>41565.590208333335</v>
      </c>
      <c r="I244" s="8" t="s">
        <v>3671</v>
      </c>
      <c r="J244">
        <v>1160000</v>
      </c>
      <c r="K244">
        <v>15</v>
      </c>
      <c r="L244">
        <v>580000</v>
      </c>
      <c r="M244">
        <v>81200</v>
      </c>
      <c r="O244">
        <v>580000</v>
      </c>
      <c r="P244">
        <v>6960000</v>
      </c>
      <c r="S244">
        <v>50000</v>
      </c>
      <c r="T244">
        <v>250000</v>
      </c>
      <c r="U244">
        <v>5000</v>
      </c>
      <c r="V244">
        <v>97440</v>
      </c>
      <c r="W244">
        <v>48720</v>
      </c>
      <c r="X244">
        <v>48720</v>
      </c>
      <c r="Y244">
        <v>77333.333333333328</v>
      </c>
      <c r="Z244">
        <v>174773.33333333331</v>
      </c>
      <c r="AA244">
        <v>16239.999999999998</v>
      </c>
      <c r="AB244">
        <v>58000</v>
      </c>
      <c r="AC244">
        <v>0</v>
      </c>
      <c r="AD244">
        <v>0</v>
      </c>
      <c r="AE244">
        <v>11600</v>
      </c>
      <c r="AF244">
        <v>580</v>
      </c>
      <c r="AG244">
        <v>77333.333333333328</v>
      </c>
      <c r="AH244">
        <v>0</v>
      </c>
      <c r="AI244">
        <v>750133.33333333337</v>
      </c>
      <c r="AJ244">
        <v>18003200</v>
      </c>
      <c r="AK244">
        <v>0</v>
      </c>
      <c r="AL244">
        <v>20000</v>
      </c>
      <c r="AM244">
        <v>15</v>
      </c>
    </row>
    <row r="245" spans="1:39" x14ac:dyDescent="0.35">
      <c r="A245" s="8" t="s">
        <v>4919</v>
      </c>
      <c r="B245" s="8" t="s">
        <v>251</v>
      </c>
      <c r="C245" s="1">
        <v>27987</v>
      </c>
      <c r="D245" s="8" t="s">
        <v>1493</v>
      </c>
      <c r="E245" s="8" t="s">
        <v>1494</v>
      </c>
      <c r="F245" s="8" t="s">
        <v>3919</v>
      </c>
      <c r="G245" s="8" t="s">
        <v>2934</v>
      </c>
      <c r="H245" s="1">
        <v>39781.585057870368</v>
      </c>
      <c r="I245" s="8" t="s">
        <v>3675</v>
      </c>
      <c r="J245">
        <v>1160000</v>
      </c>
      <c r="K245">
        <v>15</v>
      </c>
      <c r="L245">
        <v>580000</v>
      </c>
      <c r="M245">
        <v>81200</v>
      </c>
      <c r="O245">
        <v>580000</v>
      </c>
      <c r="P245">
        <v>6960000</v>
      </c>
      <c r="S245">
        <v>50000</v>
      </c>
      <c r="T245">
        <v>250000</v>
      </c>
      <c r="U245">
        <v>5000</v>
      </c>
      <c r="V245">
        <v>97440</v>
      </c>
      <c r="W245">
        <v>48720</v>
      </c>
      <c r="X245">
        <v>48720</v>
      </c>
      <c r="Y245">
        <v>77333.333333333328</v>
      </c>
      <c r="Z245">
        <v>174773.33333333331</v>
      </c>
      <c r="AA245">
        <v>16239.999999999998</v>
      </c>
      <c r="AB245">
        <v>58000</v>
      </c>
      <c r="AC245">
        <v>0</v>
      </c>
      <c r="AD245">
        <v>0</v>
      </c>
      <c r="AE245">
        <v>11600</v>
      </c>
      <c r="AF245">
        <v>580</v>
      </c>
      <c r="AG245">
        <v>77333.333333333328</v>
      </c>
      <c r="AH245">
        <v>0</v>
      </c>
      <c r="AI245">
        <v>750133.33333333337</v>
      </c>
      <c r="AJ245">
        <v>18003200</v>
      </c>
      <c r="AK245">
        <v>0</v>
      </c>
      <c r="AL245">
        <v>20000</v>
      </c>
      <c r="AM245">
        <v>15</v>
      </c>
    </row>
    <row r="246" spans="1:39" x14ac:dyDescent="0.35">
      <c r="A246" s="8" t="s">
        <v>4920</v>
      </c>
      <c r="B246" s="8" t="s">
        <v>252</v>
      </c>
      <c r="C246" s="1">
        <v>31362</v>
      </c>
      <c r="D246" s="8" t="s">
        <v>1495</v>
      </c>
      <c r="E246" s="8" t="s">
        <v>1496</v>
      </c>
      <c r="F246" s="8" t="s">
        <v>3920</v>
      </c>
      <c r="G246" s="8" t="s">
        <v>2935</v>
      </c>
      <c r="H246" s="1">
        <v>39518.585578703707</v>
      </c>
      <c r="I246" s="8" t="s">
        <v>3675</v>
      </c>
      <c r="J246">
        <v>1160000</v>
      </c>
      <c r="K246">
        <v>15</v>
      </c>
      <c r="L246">
        <v>580000</v>
      </c>
      <c r="M246">
        <v>81200</v>
      </c>
      <c r="O246">
        <v>580000</v>
      </c>
      <c r="P246">
        <v>6960000</v>
      </c>
      <c r="S246">
        <v>50000</v>
      </c>
      <c r="T246">
        <v>250000</v>
      </c>
      <c r="U246">
        <v>5000</v>
      </c>
      <c r="V246">
        <v>97440</v>
      </c>
      <c r="W246">
        <v>48720</v>
      </c>
      <c r="X246">
        <v>48720</v>
      </c>
      <c r="Y246">
        <v>77333.333333333328</v>
      </c>
      <c r="Z246">
        <v>174773.33333333331</v>
      </c>
      <c r="AA246">
        <v>16239.999999999998</v>
      </c>
      <c r="AB246">
        <v>58000</v>
      </c>
      <c r="AC246">
        <v>0</v>
      </c>
      <c r="AD246">
        <v>0</v>
      </c>
      <c r="AE246">
        <v>11600</v>
      </c>
      <c r="AF246">
        <v>580</v>
      </c>
      <c r="AG246">
        <v>77333.333333333328</v>
      </c>
      <c r="AH246">
        <v>0</v>
      </c>
      <c r="AI246">
        <v>750133.33333333337</v>
      </c>
      <c r="AJ246">
        <v>18003200</v>
      </c>
      <c r="AK246">
        <v>0</v>
      </c>
      <c r="AL246">
        <v>20000</v>
      </c>
      <c r="AM246">
        <v>15</v>
      </c>
    </row>
    <row r="247" spans="1:39" x14ac:dyDescent="0.35">
      <c r="A247" s="8" t="s">
        <v>4921</v>
      </c>
      <c r="B247" s="8" t="s">
        <v>253</v>
      </c>
      <c r="C247" s="1">
        <v>32483</v>
      </c>
      <c r="D247" s="8" t="s">
        <v>1497</v>
      </c>
      <c r="E247" s="8" t="s">
        <v>1498</v>
      </c>
      <c r="F247" s="8" t="s">
        <v>3921</v>
      </c>
      <c r="G247" s="8" t="s">
        <v>2936</v>
      </c>
      <c r="H247" s="1">
        <v>43260.300254629627</v>
      </c>
      <c r="I247" s="8" t="s">
        <v>3674</v>
      </c>
      <c r="J247">
        <v>1160000</v>
      </c>
      <c r="K247">
        <v>15</v>
      </c>
      <c r="L247">
        <v>580000</v>
      </c>
      <c r="M247">
        <v>81200</v>
      </c>
      <c r="O247">
        <v>580000</v>
      </c>
      <c r="P247">
        <v>6960000</v>
      </c>
      <c r="S247">
        <v>50000</v>
      </c>
      <c r="T247">
        <v>250000</v>
      </c>
      <c r="U247">
        <v>5000</v>
      </c>
      <c r="V247">
        <v>97440</v>
      </c>
      <c r="W247">
        <v>48720</v>
      </c>
      <c r="X247">
        <v>48720</v>
      </c>
      <c r="Y247">
        <v>77333.333333333328</v>
      </c>
      <c r="Z247">
        <v>174773.33333333331</v>
      </c>
      <c r="AA247">
        <v>16239.999999999998</v>
      </c>
      <c r="AB247">
        <v>58000</v>
      </c>
      <c r="AC247">
        <v>0</v>
      </c>
      <c r="AD247">
        <v>0</v>
      </c>
      <c r="AE247">
        <v>11600</v>
      </c>
      <c r="AF247">
        <v>580</v>
      </c>
      <c r="AG247">
        <v>77333.333333333328</v>
      </c>
      <c r="AH247">
        <v>0</v>
      </c>
      <c r="AI247">
        <v>750133.33333333337</v>
      </c>
      <c r="AJ247">
        <v>18003200</v>
      </c>
      <c r="AK247">
        <v>0</v>
      </c>
      <c r="AL247">
        <v>20000</v>
      </c>
      <c r="AM247">
        <v>15</v>
      </c>
    </row>
    <row r="248" spans="1:39" x14ac:dyDescent="0.35">
      <c r="A248" s="8" t="s">
        <v>4922</v>
      </c>
      <c r="B248" s="8" t="s">
        <v>254</v>
      </c>
      <c r="C248" s="1">
        <v>33407</v>
      </c>
      <c r="D248" s="8" t="s">
        <v>1499</v>
      </c>
      <c r="E248" s="8" t="s">
        <v>1500</v>
      </c>
      <c r="F248" s="8" t="s">
        <v>3922</v>
      </c>
      <c r="G248" s="8" t="s">
        <v>2937</v>
      </c>
      <c r="H248" s="1">
        <v>43662.63003472222</v>
      </c>
      <c r="I248" s="8" t="s">
        <v>3672</v>
      </c>
      <c r="J248">
        <v>1160000</v>
      </c>
      <c r="K248">
        <v>15</v>
      </c>
      <c r="L248">
        <v>580000</v>
      </c>
      <c r="M248">
        <v>81200</v>
      </c>
      <c r="O248">
        <v>580000</v>
      </c>
      <c r="P248">
        <v>6960000</v>
      </c>
      <c r="S248">
        <v>50000</v>
      </c>
      <c r="T248">
        <v>250000</v>
      </c>
      <c r="U248">
        <v>5000</v>
      </c>
      <c r="V248">
        <v>97440</v>
      </c>
      <c r="W248">
        <v>48720</v>
      </c>
      <c r="X248">
        <v>48720</v>
      </c>
      <c r="Y248">
        <v>77333.333333333328</v>
      </c>
      <c r="Z248">
        <v>174773.33333333331</v>
      </c>
      <c r="AA248">
        <v>16239.999999999998</v>
      </c>
      <c r="AB248">
        <v>58000</v>
      </c>
      <c r="AC248">
        <v>0</v>
      </c>
      <c r="AD248">
        <v>0</v>
      </c>
      <c r="AE248">
        <v>11600</v>
      </c>
      <c r="AF248">
        <v>580</v>
      </c>
      <c r="AG248">
        <v>77333.333333333328</v>
      </c>
      <c r="AH248">
        <v>0</v>
      </c>
      <c r="AI248">
        <v>750133.33333333337</v>
      </c>
      <c r="AJ248">
        <v>18003200</v>
      </c>
      <c r="AK248">
        <v>0</v>
      </c>
      <c r="AL248">
        <v>20000</v>
      </c>
      <c r="AM248">
        <v>15</v>
      </c>
    </row>
    <row r="249" spans="1:39" x14ac:dyDescent="0.35">
      <c r="A249" s="8" t="s">
        <v>4923</v>
      </c>
      <c r="B249" s="8" t="s">
        <v>255</v>
      </c>
      <c r="C249" s="1">
        <v>26762</v>
      </c>
      <c r="D249" s="8" t="s">
        <v>1501</v>
      </c>
      <c r="E249" s="8" t="s">
        <v>1502</v>
      </c>
      <c r="F249" s="8" t="s">
        <v>3923</v>
      </c>
      <c r="G249" s="8" t="s">
        <v>2938</v>
      </c>
      <c r="H249" s="1">
        <v>43688.90425925926</v>
      </c>
      <c r="I249" s="8" t="s">
        <v>3672</v>
      </c>
      <c r="J249">
        <v>1160000</v>
      </c>
      <c r="K249">
        <v>15</v>
      </c>
      <c r="L249">
        <v>580000</v>
      </c>
      <c r="M249">
        <v>81200</v>
      </c>
      <c r="O249">
        <v>580000</v>
      </c>
      <c r="P249">
        <v>6960000</v>
      </c>
      <c r="S249">
        <v>50000</v>
      </c>
      <c r="T249">
        <v>250000</v>
      </c>
      <c r="U249">
        <v>5000</v>
      </c>
      <c r="V249">
        <v>97440</v>
      </c>
      <c r="W249">
        <v>48720</v>
      </c>
      <c r="X249">
        <v>48720</v>
      </c>
      <c r="Y249">
        <v>77333.333333333328</v>
      </c>
      <c r="Z249">
        <v>174773.33333333331</v>
      </c>
      <c r="AA249">
        <v>16239.999999999998</v>
      </c>
      <c r="AB249">
        <v>58000</v>
      </c>
      <c r="AC249">
        <v>0</v>
      </c>
      <c r="AD249">
        <v>0</v>
      </c>
      <c r="AE249">
        <v>11600</v>
      </c>
      <c r="AF249">
        <v>580</v>
      </c>
      <c r="AG249">
        <v>77333.333333333328</v>
      </c>
      <c r="AH249">
        <v>0</v>
      </c>
      <c r="AI249">
        <v>750133.33333333337</v>
      </c>
      <c r="AJ249">
        <v>18003200</v>
      </c>
      <c r="AK249">
        <v>0</v>
      </c>
      <c r="AL249">
        <v>20000</v>
      </c>
      <c r="AM249">
        <v>15</v>
      </c>
    </row>
    <row r="250" spans="1:39" x14ac:dyDescent="0.35">
      <c r="A250" s="8" t="s">
        <v>4924</v>
      </c>
      <c r="B250" s="8" t="s">
        <v>256</v>
      </c>
      <c r="C250" s="1">
        <v>33868</v>
      </c>
      <c r="D250" s="8" t="s">
        <v>1503</v>
      </c>
      <c r="E250" s="8" t="s">
        <v>1504</v>
      </c>
      <c r="F250" s="8" t="s">
        <v>3924</v>
      </c>
      <c r="G250" s="8" t="s">
        <v>2939</v>
      </c>
      <c r="H250" s="1">
        <v>41460.620393518519</v>
      </c>
      <c r="I250" s="8" t="s">
        <v>3674</v>
      </c>
      <c r="J250">
        <v>1160000</v>
      </c>
      <c r="K250">
        <v>15</v>
      </c>
      <c r="L250">
        <v>580000</v>
      </c>
      <c r="M250">
        <v>81200</v>
      </c>
      <c r="O250">
        <v>580000</v>
      </c>
      <c r="P250">
        <v>6960000</v>
      </c>
      <c r="S250">
        <v>50000</v>
      </c>
      <c r="T250">
        <v>250000</v>
      </c>
      <c r="U250">
        <v>5000</v>
      </c>
      <c r="V250">
        <v>97440</v>
      </c>
      <c r="W250">
        <v>48720</v>
      </c>
      <c r="X250">
        <v>48720</v>
      </c>
      <c r="Y250">
        <v>77333.333333333328</v>
      </c>
      <c r="Z250">
        <v>174773.33333333331</v>
      </c>
      <c r="AA250">
        <v>16239.999999999998</v>
      </c>
      <c r="AB250">
        <v>58000</v>
      </c>
      <c r="AC250">
        <v>0</v>
      </c>
      <c r="AD250">
        <v>0</v>
      </c>
      <c r="AE250">
        <v>11600</v>
      </c>
      <c r="AF250">
        <v>580</v>
      </c>
      <c r="AG250">
        <v>77333.333333333328</v>
      </c>
      <c r="AH250">
        <v>0</v>
      </c>
      <c r="AI250">
        <v>750133.33333333337</v>
      </c>
      <c r="AJ250">
        <v>18003200</v>
      </c>
      <c r="AK250">
        <v>0</v>
      </c>
      <c r="AL250">
        <v>20000</v>
      </c>
      <c r="AM250">
        <v>15</v>
      </c>
    </row>
    <row r="251" spans="1:39" x14ac:dyDescent="0.35">
      <c r="A251" s="8" t="s">
        <v>4925</v>
      </c>
      <c r="B251" s="8" t="s">
        <v>257</v>
      </c>
      <c r="C251" s="1">
        <v>31153</v>
      </c>
      <c r="D251" s="8" t="s">
        <v>1505</v>
      </c>
      <c r="E251" s="8" t="s">
        <v>1506</v>
      </c>
      <c r="F251" s="8" t="s">
        <v>3925</v>
      </c>
      <c r="G251" s="8" t="s">
        <v>2940</v>
      </c>
      <c r="H251" s="1">
        <v>42373.459155092591</v>
      </c>
      <c r="I251" s="8" t="s">
        <v>3672</v>
      </c>
      <c r="J251">
        <v>1160000</v>
      </c>
      <c r="K251">
        <v>15</v>
      </c>
      <c r="L251">
        <v>580000</v>
      </c>
      <c r="M251">
        <v>81200</v>
      </c>
      <c r="O251">
        <v>580000</v>
      </c>
      <c r="P251">
        <v>6960000</v>
      </c>
      <c r="S251">
        <v>50000</v>
      </c>
      <c r="T251">
        <v>250000</v>
      </c>
      <c r="U251">
        <v>5000</v>
      </c>
      <c r="V251">
        <v>97440</v>
      </c>
      <c r="W251">
        <v>48720</v>
      </c>
      <c r="X251">
        <v>48720</v>
      </c>
      <c r="Y251">
        <v>77333.333333333328</v>
      </c>
      <c r="Z251">
        <v>174773.33333333331</v>
      </c>
      <c r="AA251">
        <v>16239.999999999998</v>
      </c>
      <c r="AB251">
        <v>58000</v>
      </c>
      <c r="AC251">
        <v>0</v>
      </c>
      <c r="AD251">
        <v>0</v>
      </c>
      <c r="AE251">
        <v>11600</v>
      </c>
      <c r="AF251">
        <v>580</v>
      </c>
      <c r="AG251">
        <v>77333.333333333328</v>
      </c>
      <c r="AH251">
        <v>0</v>
      </c>
      <c r="AI251">
        <v>750133.33333333337</v>
      </c>
      <c r="AJ251">
        <v>18003200</v>
      </c>
      <c r="AK251">
        <v>0</v>
      </c>
      <c r="AL251">
        <v>20000</v>
      </c>
      <c r="AM251">
        <v>15</v>
      </c>
    </row>
    <row r="252" spans="1:39" x14ac:dyDescent="0.35">
      <c r="A252" s="8" t="s">
        <v>4926</v>
      </c>
      <c r="B252" s="8" t="s">
        <v>258</v>
      </c>
      <c r="C252" s="1">
        <v>27550</v>
      </c>
      <c r="D252" s="8" t="s">
        <v>1507</v>
      </c>
      <c r="E252" s="8" t="s">
        <v>1508</v>
      </c>
      <c r="F252" s="8" t="s">
        <v>3926</v>
      </c>
      <c r="G252" s="8" t="s">
        <v>2941</v>
      </c>
      <c r="H252" s="1">
        <v>43816.593391203707</v>
      </c>
      <c r="I252" s="8" t="s">
        <v>3671</v>
      </c>
      <c r="J252">
        <v>1160000</v>
      </c>
      <c r="K252">
        <v>15</v>
      </c>
      <c r="L252">
        <v>580000</v>
      </c>
      <c r="M252">
        <v>81200</v>
      </c>
      <c r="O252">
        <v>580000</v>
      </c>
      <c r="P252">
        <v>6960000</v>
      </c>
      <c r="S252">
        <v>50000</v>
      </c>
      <c r="T252">
        <v>250000</v>
      </c>
      <c r="U252">
        <v>5000</v>
      </c>
      <c r="V252">
        <v>97440</v>
      </c>
      <c r="W252">
        <v>48720</v>
      </c>
      <c r="X252">
        <v>48720</v>
      </c>
      <c r="Y252">
        <v>77333.333333333328</v>
      </c>
      <c r="Z252">
        <v>174773.33333333331</v>
      </c>
      <c r="AA252">
        <v>16239.999999999998</v>
      </c>
      <c r="AB252">
        <v>58000</v>
      </c>
      <c r="AC252">
        <v>0</v>
      </c>
      <c r="AD252">
        <v>0</v>
      </c>
      <c r="AE252">
        <v>11600</v>
      </c>
      <c r="AF252">
        <v>580</v>
      </c>
      <c r="AG252">
        <v>77333.333333333328</v>
      </c>
      <c r="AH252">
        <v>0</v>
      </c>
      <c r="AI252">
        <v>750133.33333333337</v>
      </c>
      <c r="AJ252">
        <v>18003200</v>
      </c>
      <c r="AK252">
        <v>0</v>
      </c>
      <c r="AL252">
        <v>20000</v>
      </c>
      <c r="AM252">
        <v>15</v>
      </c>
    </row>
    <row r="253" spans="1:39" x14ac:dyDescent="0.35">
      <c r="A253" s="8" t="s">
        <v>4927</v>
      </c>
      <c r="B253" s="8" t="s">
        <v>259</v>
      </c>
      <c r="C253" s="1">
        <v>28352</v>
      </c>
      <c r="D253" s="8" t="s">
        <v>1509</v>
      </c>
      <c r="E253" s="8" t="s">
        <v>1510</v>
      </c>
      <c r="F253" s="8" t="s">
        <v>3927</v>
      </c>
      <c r="G253" s="8" t="s">
        <v>2942</v>
      </c>
      <c r="H253" s="1">
        <v>41490.739224537036</v>
      </c>
      <c r="I253" s="8" t="s">
        <v>3671</v>
      </c>
      <c r="J253">
        <v>1160000</v>
      </c>
      <c r="K253">
        <v>15</v>
      </c>
      <c r="L253">
        <v>580000</v>
      </c>
      <c r="M253">
        <v>81200</v>
      </c>
      <c r="O253">
        <v>580000</v>
      </c>
      <c r="P253">
        <v>6960000</v>
      </c>
      <c r="S253">
        <v>50000</v>
      </c>
      <c r="T253">
        <v>250000</v>
      </c>
      <c r="U253">
        <v>5000</v>
      </c>
      <c r="V253">
        <v>97440</v>
      </c>
      <c r="W253">
        <v>48720</v>
      </c>
      <c r="X253">
        <v>48720</v>
      </c>
      <c r="Y253">
        <v>77333.333333333328</v>
      </c>
      <c r="Z253">
        <v>174773.33333333331</v>
      </c>
      <c r="AA253">
        <v>16239.999999999998</v>
      </c>
      <c r="AB253">
        <v>58000</v>
      </c>
      <c r="AC253">
        <v>0</v>
      </c>
      <c r="AD253">
        <v>0</v>
      </c>
      <c r="AE253">
        <v>11600</v>
      </c>
      <c r="AF253">
        <v>580</v>
      </c>
      <c r="AG253">
        <v>77333.333333333328</v>
      </c>
      <c r="AH253">
        <v>0</v>
      </c>
      <c r="AI253">
        <v>750133.33333333337</v>
      </c>
      <c r="AJ253">
        <v>18003200</v>
      </c>
      <c r="AK253">
        <v>0</v>
      </c>
      <c r="AL253">
        <v>20000</v>
      </c>
      <c r="AM253">
        <v>15</v>
      </c>
    </row>
    <row r="254" spans="1:39" x14ac:dyDescent="0.35">
      <c r="A254" s="8" t="s">
        <v>4928</v>
      </c>
      <c r="B254" s="8" t="s">
        <v>260</v>
      </c>
      <c r="C254" s="1">
        <v>33340</v>
      </c>
      <c r="D254" s="8" t="s">
        <v>1511</v>
      </c>
      <c r="E254" s="8" t="s">
        <v>1512</v>
      </c>
      <c r="F254" s="8" t="s">
        <v>3928</v>
      </c>
      <c r="G254" s="8" t="s">
        <v>2943</v>
      </c>
      <c r="H254" s="1">
        <v>40138.487928240742</v>
      </c>
      <c r="I254" s="8" t="s">
        <v>3671</v>
      </c>
      <c r="J254">
        <v>1160000</v>
      </c>
      <c r="K254">
        <v>15</v>
      </c>
      <c r="L254">
        <v>580000</v>
      </c>
      <c r="M254">
        <v>81200</v>
      </c>
      <c r="O254">
        <v>580000</v>
      </c>
      <c r="P254">
        <v>6960000</v>
      </c>
      <c r="S254">
        <v>50000</v>
      </c>
      <c r="T254">
        <v>250000</v>
      </c>
      <c r="U254">
        <v>5000</v>
      </c>
      <c r="V254">
        <v>97440</v>
      </c>
      <c r="W254">
        <v>48720</v>
      </c>
      <c r="X254">
        <v>48720</v>
      </c>
      <c r="Y254">
        <v>77333.333333333328</v>
      </c>
      <c r="Z254">
        <v>174773.33333333331</v>
      </c>
      <c r="AA254">
        <v>16239.999999999998</v>
      </c>
      <c r="AB254">
        <v>58000</v>
      </c>
      <c r="AC254">
        <v>0</v>
      </c>
      <c r="AD254">
        <v>0</v>
      </c>
      <c r="AE254">
        <v>11600</v>
      </c>
      <c r="AF254">
        <v>580</v>
      </c>
      <c r="AG254">
        <v>77333.333333333328</v>
      </c>
      <c r="AH254">
        <v>0</v>
      </c>
      <c r="AI254">
        <v>750133.33333333337</v>
      </c>
      <c r="AJ254">
        <v>18003200</v>
      </c>
      <c r="AK254">
        <v>0</v>
      </c>
      <c r="AL254">
        <v>20000</v>
      </c>
      <c r="AM254">
        <v>15</v>
      </c>
    </row>
    <row r="255" spans="1:39" x14ac:dyDescent="0.35">
      <c r="A255" s="8" t="s">
        <v>4929</v>
      </c>
      <c r="B255" s="8" t="s">
        <v>261</v>
      </c>
      <c r="C255" s="1">
        <v>31436</v>
      </c>
      <c r="D255" s="8" t="s">
        <v>1513</v>
      </c>
      <c r="E255" s="8" t="s">
        <v>1514</v>
      </c>
      <c r="F255" s="8" t="s">
        <v>3929</v>
      </c>
      <c r="G255" s="8" t="s">
        <v>2944</v>
      </c>
      <c r="H255" s="1">
        <v>39283.893460648149</v>
      </c>
      <c r="I255" s="8" t="s">
        <v>3675</v>
      </c>
      <c r="J255">
        <v>1160000</v>
      </c>
      <c r="K255">
        <v>15</v>
      </c>
      <c r="L255">
        <v>580000</v>
      </c>
      <c r="M255">
        <v>81200</v>
      </c>
      <c r="O255">
        <v>580000</v>
      </c>
      <c r="P255">
        <v>6960000</v>
      </c>
      <c r="S255">
        <v>50000</v>
      </c>
      <c r="T255">
        <v>250000</v>
      </c>
      <c r="U255">
        <v>5000</v>
      </c>
      <c r="V255">
        <v>97440</v>
      </c>
      <c r="W255">
        <v>48720</v>
      </c>
      <c r="X255">
        <v>48720</v>
      </c>
      <c r="Y255">
        <v>77333.333333333328</v>
      </c>
      <c r="Z255">
        <v>174773.33333333331</v>
      </c>
      <c r="AA255">
        <v>16239.999999999998</v>
      </c>
      <c r="AB255">
        <v>58000</v>
      </c>
      <c r="AC255">
        <v>0</v>
      </c>
      <c r="AD255">
        <v>0</v>
      </c>
      <c r="AE255">
        <v>11600</v>
      </c>
      <c r="AF255">
        <v>580</v>
      </c>
      <c r="AG255">
        <v>77333.333333333328</v>
      </c>
      <c r="AH255">
        <v>0</v>
      </c>
      <c r="AI255">
        <v>750133.33333333337</v>
      </c>
      <c r="AJ255">
        <v>18003200</v>
      </c>
      <c r="AK255">
        <v>0</v>
      </c>
      <c r="AL255">
        <v>20000</v>
      </c>
      <c r="AM255">
        <v>15</v>
      </c>
    </row>
    <row r="256" spans="1:39" x14ac:dyDescent="0.35">
      <c r="A256" s="8" t="s">
        <v>4930</v>
      </c>
      <c r="B256" s="8" t="s">
        <v>262</v>
      </c>
      <c r="C256" s="1">
        <v>26615</v>
      </c>
      <c r="D256" s="8" t="s">
        <v>1515</v>
      </c>
      <c r="E256" s="8" t="s">
        <v>1516</v>
      </c>
      <c r="F256" s="8" t="s">
        <v>3930</v>
      </c>
      <c r="G256" s="8" t="s">
        <v>2945</v>
      </c>
      <c r="H256" s="1">
        <v>42153.647835648146</v>
      </c>
      <c r="I256" s="8" t="s">
        <v>3673</v>
      </c>
      <c r="J256">
        <v>1160000</v>
      </c>
      <c r="K256">
        <v>15</v>
      </c>
      <c r="L256">
        <v>580000</v>
      </c>
      <c r="M256">
        <v>81200</v>
      </c>
      <c r="O256">
        <v>580000</v>
      </c>
      <c r="P256">
        <v>6960000</v>
      </c>
      <c r="S256">
        <v>50000</v>
      </c>
      <c r="T256">
        <v>250000</v>
      </c>
      <c r="U256">
        <v>5000</v>
      </c>
      <c r="V256">
        <v>97440</v>
      </c>
      <c r="W256">
        <v>48720</v>
      </c>
      <c r="X256">
        <v>48720</v>
      </c>
      <c r="Y256">
        <v>77333.333333333328</v>
      </c>
      <c r="Z256">
        <v>174773.33333333331</v>
      </c>
      <c r="AA256">
        <v>16239.999999999998</v>
      </c>
      <c r="AB256">
        <v>58000</v>
      </c>
      <c r="AC256">
        <v>0</v>
      </c>
      <c r="AD256">
        <v>0</v>
      </c>
      <c r="AE256">
        <v>11600</v>
      </c>
      <c r="AF256">
        <v>580</v>
      </c>
      <c r="AG256">
        <v>77333.333333333328</v>
      </c>
      <c r="AH256">
        <v>0</v>
      </c>
      <c r="AI256">
        <v>750133.33333333337</v>
      </c>
      <c r="AJ256">
        <v>18003200</v>
      </c>
      <c r="AK256">
        <v>0</v>
      </c>
      <c r="AL256">
        <v>20000</v>
      </c>
      <c r="AM256">
        <v>15</v>
      </c>
    </row>
    <row r="257" spans="1:39" x14ac:dyDescent="0.35">
      <c r="A257" s="8" t="s">
        <v>4931</v>
      </c>
      <c r="B257" s="8" t="s">
        <v>263</v>
      </c>
      <c r="C257" s="1">
        <v>32053</v>
      </c>
      <c r="D257" s="8" t="s">
        <v>1517</v>
      </c>
      <c r="E257" s="8" t="s">
        <v>1518</v>
      </c>
      <c r="F257" s="8" t="s">
        <v>3931</v>
      </c>
      <c r="G257" s="8" t="s">
        <v>2946</v>
      </c>
      <c r="H257" s="1">
        <v>39345.462337962963</v>
      </c>
      <c r="I257" s="8" t="s">
        <v>3675</v>
      </c>
      <c r="J257">
        <v>1160000</v>
      </c>
      <c r="K257">
        <v>15</v>
      </c>
      <c r="L257">
        <v>580000</v>
      </c>
      <c r="M257">
        <v>81200</v>
      </c>
      <c r="O257">
        <v>580000</v>
      </c>
      <c r="P257">
        <v>6960000</v>
      </c>
      <c r="S257">
        <v>50000</v>
      </c>
      <c r="T257">
        <v>250000</v>
      </c>
      <c r="U257">
        <v>5000</v>
      </c>
      <c r="V257">
        <v>97440</v>
      </c>
      <c r="W257">
        <v>48720</v>
      </c>
      <c r="X257">
        <v>48720</v>
      </c>
      <c r="Y257">
        <v>77333.333333333328</v>
      </c>
      <c r="Z257">
        <v>174773.33333333331</v>
      </c>
      <c r="AA257">
        <v>16239.999999999998</v>
      </c>
      <c r="AB257">
        <v>58000</v>
      </c>
      <c r="AC257">
        <v>0</v>
      </c>
      <c r="AD257">
        <v>0</v>
      </c>
      <c r="AE257">
        <v>11600</v>
      </c>
      <c r="AF257">
        <v>580</v>
      </c>
      <c r="AG257">
        <v>77333.333333333328</v>
      </c>
      <c r="AH257">
        <v>0</v>
      </c>
      <c r="AI257">
        <v>750133.33333333337</v>
      </c>
      <c r="AJ257">
        <v>18003200</v>
      </c>
      <c r="AK257">
        <v>0</v>
      </c>
      <c r="AL257">
        <v>20000</v>
      </c>
      <c r="AM257">
        <v>15</v>
      </c>
    </row>
    <row r="258" spans="1:39" x14ac:dyDescent="0.35">
      <c r="A258" s="8" t="s">
        <v>4932</v>
      </c>
      <c r="B258" s="8" t="s">
        <v>264</v>
      </c>
      <c r="C258" s="1">
        <v>32410</v>
      </c>
      <c r="D258" s="8" t="s">
        <v>1519</v>
      </c>
      <c r="E258" s="8" t="s">
        <v>1520</v>
      </c>
      <c r="F258" s="8" t="s">
        <v>3932</v>
      </c>
      <c r="G258" s="8" t="s">
        <v>2947</v>
      </c>
      <c r="H258" s="1">
        <v>40961.686793981484</v>
      </c>
      <c r="I258" s="8" t="s">
        <v>3674</v>
      </c>
      <c r="J258">
        <v>1160000</v>
      </c>
      <c r="K258">
        <v>15</v>
      </c>
      <c r="L258">
        <v>580000</v>
      </c>
      <c r="M258">
        <v>81200</v>
      </c>
      <c r="O258">
        <v>580000</v>
      </c>
      <c r="P258">
        <v>6960000</v>
      </c>
      <c r="S258">
        <v>50000</v>
      </c>
      <c r="T258">
        <v>250000</v>
      </c>
      <c r="U258">
        <v>5000</v>
      </c>
      <c r="V258">
        <v>97440</v>
      </c>
      <c r="W258">
        <v>48720</v>
      </c>
      <c r="X258">
        <v>48720</v>
      </c>
      <c r="Y258">
        <v>77333.333333333328</v>
      </c>
      <c r="Z258">
        <v>174773.33333333331</v>
      </c>
      <c r="AA258">
        <v>16239.999999999998</v>
      </c>
      <c r="AB258">
        <v>58000</v>
      </c>
      <c r="AC258">
        <v>0</v>
      </c>
      <c r="AD258">
        <v>0</v>
      </c>
      <c r="AE258">
        <v>11600</v>
      </c>
      <c r="AF258">
        <v>580</v>
      </c>
      <c r="AG258">
        <v>77333.333333333328</v>
      </c>
      <c r="AH258">
        <v>0</v>
      </c>
      <c r="AI258">
        <v>750133.33333333337</v>
      </c>
      <c r="AJ258">
        <v>18003200</v>
      </c>
      <c r="AK258">
        <v>0</v>
      </c>
      <c r="AL258">
        <v>20000</v>
      </c>
      <c r="AM258">
        <v>15</v>
      </c>
    </row>
    <row r="259" spans="1:39" x14ac:dyDescent="0.35">
      <c r="A259" s="8" t="s">
        <v>4933</v>
      </c>
      <c r="B259" s="8" t="s">
        <v>265</v>
      </c>
      <c r="C259" s="1">
        <v>32777</v>
      </c>
      <c r="D259" s="8" t="s">
        <v>1521</v>
      </c>
      <c r="E259" s="8" t="s">
        <v>1522</v>
      </c>
      <c r="F259" s="8" t="s">
        <v>3933</v>
      </c>
      <c r="G259" s="8" t="s">
        <v>2948</v>
      </c>
      <c r="H259" s="1">
        <v>40483.95894675926</v>
      </c>
      <c r="I259" s="8" t="s">
        <v>3672</v>
      </c>
      <c r="J259">
        <v>1160000</v>
      </c>
      <c r="K259">
        <v>15</v>
      </c>
      <c r="L259">
        <v>580000</v>
      </c>
      <c r="M259">
        <v>81200</v>
      </c>
      <c r="O259">
        <v>580000</v>
      </c>
      <c r="P259">
        <v>6960000</v>
      </c>
      <c r="S259">
        <v>50000</v>
      </c>
      <c r="T259">
        <v>250000</v>
      </c>
      <c r="U259">
        <v>5000</v>
      </c>
      <c r="V259">
        <v>97440</v>
      </c>
      <c r="W259">
        <v>48720</v>
      </c>
      <c r="X259">
        <v>48720</v>
      </c>
      <c r="Y259">
        <v>77333.333333333328</v>
      </c>
      <c r="Z259">
        <v>174773.33333333331</v>
      </c>
      <c r="AA259">
        <v>16239.999999999998</v>
      </c>
      <c r="AB259">
        <v>58000</v>
      </c>
      <c r="AC259">
        <v>0</v>
      </c>
      <c r="AD259">
        <v>0</v>
      </c>
      <c r="AE259">
        <v>11600</v>
      </c>
      <c r="AF259">
        <v>580</v>
      </c>
      <c r="AG259">
        <v>77333.333333333328</v>
      </c>
      <c r="AH259">
        <v>0</v>
      </c>
      <c r="AI259">
        <v>750133.33333333337</v>
      </c>
      <c r="AJ259">
        <v>18003200</v>
      </c>
      <c r="AK259">
        <v>0</v>
      </c>
      <c r="AL259">
        <v>20000</v>
      </c>
      <c r="AM259">
        <v>15</v>
      </c>
    </row>
    <row r="260" spans="1:39" x14ac:dyDescent="0.35">
      <c r="A260" s="8" t="s">
        <v>4934</v>
      </c>
      <c r="B260" s="8" t="s">
        <v>266</v>
      </c>
      <c r="C260" s="1">
        <v>25745</v>
      </c>
      <c r="D260" s="8" t="s">
        <v>1523</v>
      </c>
      <c r="E260" s="8" t="s">
        <v>1524</v>
      </c>
      <c r="F260" s="8" t="s">
        <v>3934</v>
      </c>
      <c r="G260" s="8" t="s">
        <v>2949</v>
      </c>
      <c r="H260" s="1">
        <v>43916.961296296293</v>
      </c>
      <c r="I260" s="8" t="s">
        <v>3671</v>
      </c>
      <c r="J260">
        <v>1160000</v>
      </c>
      <c r="K260">
        <v>15</v>
      </c>
      <c r="L260">
        <v>580000</v>
      </c>
      <c r="M260">
        <v>81200</v>
      </c>
      <c r="O260">
        <v>580000</v>
      </c>
      <c r="P260">
        <v>6960000</v>
      </c>
      <c r="S260">
        <v>50000</v>
      </c>
      <c r="T260">
        <v>250000</v>
      </c>
      <c r="U260">
        <v>5000</v>
      </c>
      <c r="V260">
        <v>97440</v>
      </c>
      <c r="W260">
        <v>48720</v>
      </c>
      <c r="X260">
        <v>48720</v>
      </c>
      <c r="Y260">
        <v>77333.333333333328</v>
      </c>
      <c r="Z260">
        <v>174773.33333333331</v>
      </c>
      <c r="AA260">
        <v>16239.999999999998</v>
      </c>
      <c r="AB260">
        <v>58000</v>
      </c>
      <c r="AC260">
        <v>0</v>
      </c>
      <c r="AD260">
        <v>0</v>
      </c>
      <c r="AE260">
        <v>11600</v>
      </c>
      <c r="AF260">
        <v>580</v>
      </c>
      <c r="AG260">
        <v>77333.333333333328</v>
      </c>
      <c r="AH260">
        <v>0</v>
      </c>
      <c r="AI260">
        <v>750133.33333333337</v>
      </c>
      <c r="AJ260">
        <v>18003200</v>
      </c>
      <c r="AK260">
        <v>0</v>
      </c>
      <c r="AL260">
        <v>20000</v>
      </c>
      <c r="AM260">
        <v>15</v>
      </c>
    </row>
    <row r="261" spans="1:39" x14ac:dyDescent="0.35">
      <c r="A261" s="8" t="s">
        <v>4935</v>
      </c>
      <c r="B261" s="8" t="s">
        <v>267</v>
      </c>
      <c r="C261" s="1">
        <v>32840</v>
      </c>
      <c r="D261" s="8" t="s">
        <v>1525</v>
      </c>
      <c r="E261" s="8" t="s">
        <v>1526</v>
      </c>
      <c r="F261" s="8" t="s">
        <v>3935</v>
      </c>
      <c r="G261" s="8" t="s">
        <v>2950</v>
      </c>
      <c r="H261" s="1">
        <v>42369.362060185187</v>
      </c>
      <c r="I261" s="8" t="s">
        <v>3674</v>
      </c>
      <c r="J261">
        <v>1160000</v>
      </c>
      <c r="K261">
        <v>15</v>
      </c>
      <c r="L261">
        <v>580000</v>
      </c>
      <c r="M261">
        <v>81200</v>
      </c>
      <c r="O261">
        <v>580000</v>
      </c>
      <c r="P261">
        <v>6960000</v>
      </c>
      <c r="S261">
        <v>50000</v>
      </c>
      <c r="T261">
        <v>250000</v>
      </c>
      <c r="U261">
        <v>5000</v>
      </c>
      <c r="V261">
        <v>97440</v>
      </c>
      <c r="W261">
        <v>48720</v>
      </c>
      <c r="X261">
        <v>48720</v>
      </c>
      <c r="Y261">
        <v>77333.333333333328</v>
      </c>
      <c r="Z261">
        <v>174773.33333333331</v>
      </c>
      <c r="AA261">
        <v>16239.999999999998</v>
      </c>
      <c r="AB261">
        <v>58000</v>
      </c>
      <c r="AC261">
        <v>0</v>
      </c>
      <c r="AD261">
        <v>0</v>
      </c>
      <c r="AE261">
        <v>11600</v>
      </c>
      <c r="AF261">
        <v>580</v>
      </c>
      <c r="AG261">
        <v>77333.333333333328</v>
      </c>
      <c r="AH261">
        <v>0</v>
      </c>
      <c r="AI261">
        <v>750133.33333333337</v>
      </c>
      <c r="AJ261">
        <v>18003200</v>
      </c>
      <c r="AK261">
        <v>0</v>
      </c>
      <c r="AL261">
        <v>20000</v>
      </c>
      <c r="AM261">
        <v>15</v>
      </c>
    </row>
    <row r="262" spans="1:39" x14ac:dyDescent="0.35">
      <c r="A262" s="8" t="s">
        <v>4936</v>
      </c>
      <c r="B262" s="8" t="s">
        <v>268</v>
      </c>
      <c r="C262" s="1">
        <v>29361</v>
      </c>
      <c r="D262" s="8" t="s">
        <v>1527</v>
      </c>
      <c r="E262" s="8" t="s">
        <v>1528</v>
      </c>
      <c r="F262" s="8" t="s">
        <v>3936</v>
      </c>
      <c r="G262" s="8" t="s">
        <v>2951</v>
      </c>
      <c r="H262" s="1">
        <v>38916.058587962965</v>
      </c>
      <c r="I262" s="8" t="s">
        <v>3673</v>
      </c>
      <c r="J262">
        <v>1160000</v>
      </c>
      <c r="K262">
        <v>15</v>
      </c>
      <c r="L262">
        <v>580000</v>
      </c>
      <c r="M262">
        <v>81200</v>
      </c>
      <c r="O262">
        <v>580000</v>
      </c>
      <c r="P262">
        <v>6960000</v>
      </c>
      <c r="S262">
        <v>50000</v>
      </c>
      <c r="T262">
        <v>250000</v>
      </c>
      <c r="U262">
        <v>5000</v>
      </c>
      <c r="V262">
        <v>97440</v>
      </c>
      <c r="W262">
        <v>48720</v>
      </c>
      <c r="X262">
        <v>48720</v>
      </c>
      <c r="Y262">
        <v>77333.333333333328</v>
      </c>
      <c r="Z262">
        <v>174773.33333333331</v>
      </c>
      <c r="AA262">
        <v>16239.999999999998</v>
      </c>
      <c r="AB262">
        <v>58000</v>
      </c>
      <c r="AC262">
        <v>0</v>
      </c>
      <c r="AD262">
        <v>0</v>
      </c>
      <c r="AE262">
        <v>11600</v>
      </c>
      <c r="AF262">
        <v>580</v>
      </c>
      <c r="AG262">
        <v>77333.333333333328</v>
      </c>
      <c r="AH262">
        <v>0</v>
      </c>
      <c r="AI262">
        <v>750133.33333333337</v>
      </c>
      <c r="AJ262">
        <v>18003200</v>
      </c>
      <c r="AK262">
        <v>0</v>
      </c>
      <c r="AL262">
        <v>20000</v>
      </c>
      <c r="AM262">
        <v>15</v>
      </c>
    </row>
    <row r="263" spans="1:39" x14ac:dyDescent="0.35">
      <c r="A263" s="8" t="s">
        <v>4937</v>
      </c>
      <c r="B263" s="8" t="s">
        <v>269</v>
      </c>
      <c r="C263" s="1">
        <v>26651</v>
      </c>
      <c r="D263" s="8" t="s">
        <v>1529</v>
      </c>
      <c r="E263" s="8" t="s">
        <v>1530</v>
      </c>
      <c r="F263" s="8" t="s">
        <v>3937</v>
      </c>
      <c r="G263" s="8" t="s">
        <v>2952</v>
      </c>
      <c r="H263" s="1">
        <v>39655.152372685188</v>
      </c>
      <c r="I263" s="8" t="s">
        <v>3673</v>
      </c>
      <c r="J263">
        <v>1160000</v>
      </c>
      <c r="K263">
        <v>15</v>
      </c>
      <c r="L263">
        <v>580000</v>
      </c>
      <c r="M263">
        <v>81200</v>
      </c>
      <c r="O263">
        <v>580000</v>
      </c>
      <c r="P263">
        <v>6960000</v>
      </c>
      <c r="S263">
        <v>50000</v>
      </c>
      <c r="T263">
        <v>250000</v>
      </c>
      <c r="U263">
        <v>5000</v>
      </c>
      <c r="V263">
        <v>97440</v>
      </c>
      <c r="W263">
        <v>48720</v>
      </c>
      <c r="X263">
        <v>48720</v>
      </c>
      <c r="Y263">
        <v>77333.333333333328</v>
      </c>
      <c r="Z263">
        <v>174773.33333333331</v>
      </c>
      <c r="AA263">
        <v>16239.999999999998</v>
      </c>
      <c r="AB263">
        <v>58000</v>
      </c>
      <c r="AC263">
        <v>0</v>
      </c>
      <c r="AD263">
        <v>0</v>
      </c>
      <c r="AE263">
        <v>11600</v>
      </c>
      <c r="AF263">
        <v>580</v>
      </c>
      <c r="AG263">
        <v>77333.333333333328</v>
      </c>
      <c r="AH263">
        <v>0</v>
      </c>
      <c r="AI263">
        <v>750133.33333333337</v>
      </c>
      <c r="AJ263">
        <v>18003200</v>
      </c>
      <c r="AK263">
        <v>0</v>
      </c>
      <c r="AL263">
        <v>20000</v>
      </c>
      <c r="AM263">
        <v>15</v>
      </c>
    </row>
    <row r="264" spans="1:39" x14ac:dyDescent="0.35">
      <c r="A264" s="8" t="s">
        <v>4938</v>
      </c>
      <c r="B264" s="8" t="s">
        <v>270</v>
      </c>
      <c r="C264" s="1">
        <v>28558</v>
      </c>
      <c r="D264" s="8" t="s">
        <v>1531</v>
      </c>
      <c r="E264" s="8" t="s">
        <v>1532</v>
      </c>
      <c r="F264" s="8" t="s">
        <v>3938</v>
      </c>
      <c r="G264" s="8" t="s">
        <v>2953</v>
      </c>
      <c r="H264" s="1">
        <v>39678.918865740743</v>
      </c>
      <c r="I264" s="8" t="s">
        <v>3671</v>
      </c>
      <c r="J264">
        <v>1160000</v>
      </c>
      <c r="K264">
        <v>15</v>
      </c>
      <c r="L264">
        <v>580000</v>
      </c>
      <c r="M264">
        <v>81200</v>
      </c>
      <c r="O264">
        <v>580000</v>
      </c>
      <c r="P264">
        <v>6960000</v>
      </c>
      <c r="S264">
        <v>50000</v>
      </c>
      <c r="T264">
        <v>250000</v>
      </c>
      <c r="U264">
        <v>5000</v>
      </c>
      <c r="V264">
        <v>97440</v>
      </c>
      <c r="W264">
        <v>48720</v>
      </c>
      <c r="X264">
        <v>48720</v>
      </c>
      <c r="Y264">
        <v>77333.333333333328</v>
      </c>
      <c r="Z264">
        <v>174773.33333333331</v>
      </c>
      <c r="AA264">
        <v>16239.999999999998</v>
      </c>
      <c r="AB264">
        <v>58000</v>
      </c>
      <c r="AC264">
        <v>0</v>
      </c>
      <c r="AD264">
        <v>0</v>
      </c>
      <c r="AE264">
        <v>11600</v>
      </c>
      <c r="AF264">
        <v>580</v>
      </c>
      <c r="AG264">
        <v>77333.333333333328</v>
      </c>
      <c r="AH264">
        <v>0</v>
      </c>
      <c r="AI264">
        <v>750133.33333333337</v>
      </c>
      <c r="AJ264">
        <v>18003200</v>
      </c>
      <c r="AK264">
        <v>0</v>
      </c>
      <c r="AL264">
        <v>20000</v>
      </c>
      <c r="AM264">
        <v>15</v>
      </c>
    </row>
    <row r="265" spans="1:39" x14ac:dyDescent="0.35">
      <c r="A265" s="8" t="s">
        <v>4939</v>
      </c>
      <c r="B265" s="8" t="s">
        <v>271</v>
      </c>
      <c r="C265" s="1">
        <v>35800</v>
      </c>
      <c r="D265" s="8" t="s">
        <v>1533</v>
      </c>
      <c r="E265" s="8" t="s">
        <v>1534</v>
      </c>
      <c r="F265" s="8" t="s">
        <v>3939</v>
      </c>
      <c r="G265" s="8" t="s">
        <v>2954</v>
      </c>
      <c r="H265" s="1">
        <v>42832.905335648145</v>
      </c>
      <c r="I265" s="8" t="s">
        <v>3675</v>
      </c>
      <c r="J265">
        <v>1160000</v>
      </c>
      <c r="K265">
        <v>15</v>
      </c>
      <c r="L265">
        <v>580000</v>
      </c>
      <c r="M265">
        <v>81200</v>
      </c>
      <c r="O265">
        <v>580000</v>
      </c>
      <c r="P265">
        <v>6960000</v>
      </c>
      <c r="S265">
        <v>50000</v>
      </c>
      <c r="T265">
        <v>250000</v>
      </c>
      <c r="U265">
        <v>5000</v>
      </c>
      <c r="V265">
        <v>97440</v>
      </c>
      <c r="W265">
        <v>48720</v>
      </c>
      <c r="X265">
        <v>48720</v>
      </c>
      <c r="Y265">
        <v>77333.333333333328</v>
      </c>
      <c r="Z265">
        <v>174773.33333333331</v>
      </c>
      <c r="AA265">
        <v>16239.999999999998</v>
      </c>
      <c r="AB265">
        <v>58000</v>
      </c>
      <c r="AC265">
        <v>0</v>
      </c>
      <c r="AD265">
        <v>0</v>
      </c>
      <c r="AE265">
        <v>11600</v>
      </c>
      <c r="AF265">
        <v>580</v>
      </c>
      <c r="AG265">
        <v>77333.333333333328</v>
      </c>
      <c r="AH265">
        <v>0</v>
      </c>
      <c r="AI265">
        <v>750133.33333333337</v>
      </c>
      <c r="AJ265">
        <v>18003200</v>
      </c>
      <c r="AK265">
        <v>0</v>
      </c>
      <c r="AL265">
        <v>20000</v>
      </c>
      <c r="AM265">
        <v>15</v>
      </c>
    </row>
    <row r="266" spans="1:39" x14ac:dyDescent="0.35">
      <c r="A266" s="8" t="s">
        <v>4940</v>
      </c>
      <c r="B266" s="8" t="s">
        <v>272</v>
      </c>
      <c r="C266" s="1">
        <v>26676</v>
      </c>
      <c r="D266" s="8" t="s">
        <v>1535</v>
      </c>
      <c r="E266" s="8" t="s">
        <v>1536</v>
      </c>
      <c r="F266" s="8" t="s">
        <v>3940</v>
      </c>
      <c r="G266" s="8" t="s">
        <v>2955</v>
      </c>
      <c r="H266" s="1">
        <v>41378.130613425928</v>
      </c>
      <c r="I266" s="8" t="s">
        <v>3671</v>
      </c>
      <c r="J266">
        <v>1160000</v>
      </c>
      <c r="K266">
        <v>15</v>
      </c>
      <c r="L266">
        <v>580000</v>
      </c>
      <c r="M266">
        <v>81200</v>
      </c>
      <c r="O266">
        <v>580000</v>
      </c>
      <c r="P266">
        <v>6960000</v>
      </c>
      <c r="S266">
        <v>50000</v>
      </c>
      <c r="T266">
        <v>250000</v>
      </c>
      <c r="U266">
        <v>5000</v>
      </c>
      <c r="V266">
        <v>97440</v>
      </c>
      <c r="W266">
        <v>48720</v>
      </c>
      <c r="X266">
        <v>48720</v>
      </c>
      <c r="Y266">
        <v>77333.333333333328</v>
      </c>
      <c r="Z266">
        <v>174773.33333333331</v>
      </c>
      <c r="AA266">
        <v>16239.999999999998</v>
      </c>
      <c r="AB266">
        <v>58000</v>
      </c>
      <c r="AC266">
        <v>0</v>
      </c>
      <c r="AD266">
        <v>0</v>
      </c>
      <c r="AE266">
        <v>11600</v>
      </c>
      <c r="AF266">
        <v>580</v>
      </c>
      <c r="AG266">
        <v>77333.333333333328</v>
      </c>
      <c r="AH266">
        <v>0</v>
      </c>
      <c r="AI266">
        <v>750133.33333333337</v>
      </c>
      <c r="AJ266">
        <v>18003200</v>
      </c>
      <c r="AK266">
        <v>0</v>
      </c>
      <c r="AL266">
        <v>20000</v>
      </c>
      <c r="AM266">
        <v>15</v>
      </c>
    </row>
    <row r="267" spans="1:39" x14ac:dyDescent="0.35">
      <c r="A267" s="8" t="s">
        <v>4941</v>
      </c>
      <c r="B267" s="8" t="s">
        <v>273</v>
      </c>
      <c r="C267" s="1">
        <v>30314</v>
      </c>
      <c r="D267" s="8" t="s">
        <v>1537</v>
      </c>
      <c r="E267" s="8" t="s">
        <v>1538</v>
      </c>
      <c r="F267" s="8" t="s">
        <v>3941</v>
      </c>
      <c r="G267" s="8" t="s">
        <v>2956</v>
      </c>
      <c r="H267" s="1">
        <v>38978.842314814814</v>
      </c>
      <c r="I267" s="8" t="s">
        <v>3671</v>
      </c>
      <c r="J267">
        <v>1160000</v>
      </c>
      <c r="K267">
        <v>15</v>
      </c>
      <c r="L267">
        <v>580000</v>
      </c>
      <c r="M267">
        <v>81200</v>
      </c>
      <c r="O267">
        <v>580000</v>
      </c>
      <c r="P267">
        <v>6960000</v>
      </c>
      <c r="S267">
        <v>50000</v>
      </c>
      <c r="T267">
        <v>250000</v>
      </c>
      <c r="U267">
        <v>5000</v>
      </c>
      <c r="V267">
        <v>97440</v>
      </c>
      <c r="W267">
        <v>48720</v>
      </c>
      <c r="X267">
        <v>48720</v>
      </c>
      <c r="Y267">
        <v>77333.333333333328</v>
      </c>
      <c r="Z267">
        <v>174773.33333333331</v>
      </c>
      <c r="AA267">
        <v>16239.999999999998</v>
      </c>
      <c r="AB267">
        <v>58000</v>
      </c>
      <c r="AC267">
        <v>0</v>
      </c>
      <c r="AD267">
        <v>0</v>
      </c>
      <c r="AE267">
        <v>11600</v>
      </c>
      <c r="AF267">
        <v>580</v>
      </c>
      <c r="AG267">
        <v>77333.333333333328</v>
      </c>
      <c r="AH267">
        <v>0</v>
      </c>
      <c r="AI267">
        <v>750133.33333333337</v>
      </c>
      <c r="AJ267">
        <v>18003200</v>
      </c>
      <c r="AK267">
        <v>0</v>
      </c>
      <c r="AL267">
        <v>20000</v>
      </c>
      <c r="AM267">
        <v>15</v>
      </c>
    </row>
    <row r="268" spans="1:39" x14ac:dyDescent="0.35">
      <c r="A268" s="8" t="s">
        <v>4942</v>
      </c>
      <c r="B268" s="8" t="s">
        <v>274</v>
      </c>
      <c r="C268" s="1">
        <v>30405</v>
      </c>
      <c r="D268" s="8" t="s">
        <v>1539</v>
      </c>
      <c r="E268" s="8" t="s">
        <v>1540</v>
      </c>
      <c r="F268" s="8" t="s">
        <v>3942</v>
      </c>
      <c r="G268" s="8" t="s">
        <v>2957</v>
      </c>
      <c r="H268" s="1">
        <v>38560.231388888889</v>
      </c>
      <c r="I268" s="8" t="s">
        <v>3674</v>
      </c>
      <c r="J268">
        <v>1160000</v>
      </c>
      <c r="K268">
        <v>15</v>
      </c>
      <c r="L268">
        <v>580000</v>
      </c>
      <c r="M268">
        <v>81200</v>
      </c>
      <c r="O268">
        <v>580000</v>
      </c>
      <c r="P268">
        <v>6960000</v>
      </c>
      <c r="S268">
        <v>50000</v>
      </c>
      <c r="T268">
        <v>250000</v>
      </c>
      <c r="U268">
        <v>5000</v>
      </c>
      <c r="V268">
        <v>97440</v>
      </c>
      <c r="W268">
        <v>48720</v>
      </c>
      <c r="X268">
        <v>48720</v>
      </c>
      <c r="Y268">
        <v>77333.333333333328</v>
      </c>
      <c r="Z268">
        <v>174773.33333333331</v>
      </c>
      <c r="AA268">
        <v>16239.999999999998</v>
      </c>
      <c r="AB268">
        <v>58000</v>
      </c>
      <c r="AC268">
        <v>0</v>
      </c>
      <c r="AD268">
        <v>0</v>
      </c>
      <c r="AE268">
        <v>11600</v>
      </c>
      <c r="AF268">
        <v>580</v>
      </c>
      <c r="AG268">
        <v>77333.333333333328</v>
      </c>
      <c r="AH268">
        <v>0</v>
      </c>
      <c r="AI268">
        <v>750133.33333333337</v>
      </c>
      <c r="AJ268">
        <v>18003200</v>
      </c>
      <c r="AK268">
        <v>0</v>
      </c>
      <c r="AL268">
        <v>20000</v>
      </c>
      <c r="AM268">
        <v>15</v>
      </c>
    </row>
    <row r="269" spans="1:39" x14ac:dyDescent="0.35">
      <c r="A269" s="8" t="s">
        <v>4943</v>
      </c>
      <c r="B269" s="8" t="s">
        <v>275</v>
      </c>
      <c r="C269" s="1">
        <v>34240</v>
      </c>
      <c r="D269" s="8" t="s">
        <v>1541</v>
      </c>
      <c r="E269" s="8" t="s">
        <v>1542</v>
      </c>
      <c r="F269" s="8" t="s">
        <v>3943</v>
      </c>
      <c r="G269" s="8" t="s">
        <v>2958</v>
      </c>
      <c r="H269" s="1">
        <v>43292.350925925923</v>
      </c>
      <c r="I269" s="8" t="s">
        <v>3675</v>
      </c>
      <c r="J269">
        <v>1160000</v>
      </c>
      <c r="K269">
        <v>15</v>
      </c>
      <c r="L269">
        <v>580000</v>
      </c>
      <c r="M269">
        <v>81200</v>
      </c>
      <c r="O269">
        <v>580000</v>
      </c>
      <c r="P269">
        <v>6960000</v>
      </c>
      <c r="S269">
        <v>50000</v>
      </c>
      <c r="T269">
        <v>250000</v>
      </c>
      <c r="U269">
        <v>5000</v>
      </c>
      <c r="V269">
        <v>97440</v>
      </c>
      <c r="W269">
        <v>48720</v>
      </c>
      <c r="X269">
        <v>48720</v>
      </c>
      <c r="Y269">
        <v>77333.333333333328</v>
      </c>
      <c r="Z269">
        <v>174773.33333333331</v>
      </c>
      <c r="AA269">
        <v>16239.999999999998</v>
      </c>
      <c r="AB269">
        <v>58000</v>
      </c>
      <c r="AC269">
        <v>0</v>
      </c>
      <c r="AD269">
        <v>0</v>
      </c>
      <c r="AE269">
        <v>11600</v>
      </c>
      <c r="AF269">
        <v>580</v>
      </c>
      <c r="AG269">
        <v>77333.333333333328</v>
      </c>
      <c r="AH269">
        <v>0</v>
      </c>
      <c r="AI269">
        <v>750133.33333333337</v>
      </c>
      <c r="AJ269">
        <v>18003200</v>
      </c>
      <c r="AK269">
        <v>0</v>
      </c>
      <c r="AL269">
        <v>20000</v>
      </c>
      <c r="AM269">
        <v>15</v>
      </c>
    </row>
    <row r="270" spans="1:39" x14ac:dyDescent="0.35">
      <c r="A270" s="8" t="s">
        <v>4944</v>
      </c>
      <c r="B270" s="8" t="s">
        <v>276</v>
      </c>
      <c r="C270" s="1">
        <v>31077</v>
      </c>
      <c r="D270" s="8" t="s">
        <v>1543</v>
      </c>
      <c r="E270" s="8" t="s">
        <v>1544</v>
      </c>
      <c r="F270" s="8" t="s">
        <v>3944</v>
      </c>
      <c r="G270" s="8" t="s">
        <v>2959</v>
      </c>
      <c r="H270" s="1">
        <v>39377.973969907405</v>
      </c>
      <c r="I270" s="8" t="s">
        <v>3675</v>
      </c>
      <c r="J270">
        <v>1160000</v>
      </c>
      <c r="K270">
        <v>15</v>
      </c>
      <c r="L270">
        <v>580000</v>
      </c>
      <c r="M270">
        <v>81200</v>
      </c>
      <c r="O270">
        <v>580000</v>
      </c>
      <c r="P270">
        <v>6960000</v>
      </c>
      <c r="S270">
        <v>50000</v>
      </c>
      <c r="T270">
        <v>250000</v>
      </c>
      <c r="U270">
        <v>5000</v>
      </c>
      <c r="V270">
        <v>97440</v>
      </c>
      <c r="W270">
        <v>48720</v>
      </c>
      <c r="X270">
        <v>48720</v>
      </c>
      <c r="Y270">
        <v>77333.333333333328</v>
      </c>
      <c r="Z270">
        <v>174773.33333333331</v>
      </c>
      <c r="AA270">
        <v>16239.999999999998</v>
      </c>
      <c r="AB270">
        <v>58000</v>
      </c>
      <c r="AC270">
        <v>0</v>
      </c>
      <c r="AD270">
        <v>0</v>
      </c>
      <c r="AE270">
        <v>11600</v>
      </c>
      <c r="AF270">
        <v>580</v>
      </c>
      <c r="AG270">
        <v>77333.333333333328</v>
      </c>
      <c r="AH270">
        <v>0</v>
      </c>
      <c r="AI270">
        <v>750133.33333333337</v>
      </c>
      <c r="AJ270">
        <v>18003200</v>
      </c>
      <c r="AK270">
        <v>0</v>
      </c>
      <c r="AL270">
        <v>20000</v>
      </c>
      <c r="AM270">
        <v>15</v>
      </c>
    </row>
    <row r="271" spans="1:39" x14ac:dyDescent="0.35">
      <c r="A271" s="8" t="s">
        <v>4945</v>
      </c>
      <c r="B271" s="8" t="s">
        <v>277</v>
      </c>
      <c r="C271" s="1">
        <v>34928</v>
      </c>
      <c r="D271" s="8" t="s">
        <v>1545</v>
      </c>
      <c r="E271" s="8" t="s">
        <v>1546</v>
      </c>
      <c r="F271" s="8" t="s">
        <v>3945</v>
      </c>
      <c r="G271" s="8" t="s">
        <v>2960</v>
      </c>
      <c r="H271" s="1">
        <v>40069.496296296296</v>
      </c>
      <c r="I271" s="8" t="s">
        <v>3671</v>
      </c>
      <c r="J271">
        <v>1160000</v>
      </c>
      <c r="K271">
        <v>15</v>
      </c>
      <c r="L271">
        <v>580000</v>
      </c>
      <c r="M271">
        <v>81200</v>
      </c>
      <c r="O271">
        <v>580000</v>
      </c>
      <c r="P271">
        <v>6960000</v>
      </c>
      <c r="S271">
        <v>50000</v>
      </c>
      <c r="T271">
        <v>250000</v>
      </c>
      <c r="U271">
        <v>5000</v>
      </c>
      <c r="V271">
        <v>97440</v>
      </c>
      <c r="W271">
        <v>48720</v>
      </c>
      <c r="X271">
        <v>48720</v>
      </c>
      <c r="Y271">
        <v>77333.333333333328</v>
      </c>
      <c r="Z271">
        <v>174773.33333333331</v>
      </c>
      <c r="AA271">
        <v>16239.999999999998</v>
      </c>
      <c r="AB271">
        <v>58000</v>
      </c>
      <c r="AC271">
        <v>0</v>
      </c>
      <c r="AD271">
        <v>0</v>
      </c>
      <c r="AE271">
        <v>11600</v>
      </c>
      <c r="AF271">
        <v>580</v>
      </c>
      <c r="AG271">
        <v>77333.333333333328</v>
      </c>
      <c r="AH271">
        <v>0</v>
      </c>
      <c r="AI271">
        <v>750133.33333333337</v>
      </c>
      <c r="AJ271">
        <v>18003200</v>
      </c>
      <c r="AK271">
        <v>0</v>
      </c>
      <c r="AL271">
        <v>20000</v>
      </c>
      <c r="AM271">
        <v>15</v>
      </c>
    </row>
    <row r="272" spans="1:39" x14ac:dyDescent="0.35">
      <c r="A272" s="8" t="s">
        <v>4946</v>
      </c>
      <c r="B272" s="8" t="s">
        <v>278</v>
      </c>
      <c r="C272" s="1">
        <v>35006</v>
      </c>
      <c r="D272" s="8" t="s">
        <v>1547</v>
      </c>
      <c r="E272" s="8" t="s">
        <v>1548</v>
      </c>
      <c r="F272" s="8" t="s">
        <v>3946</v>
      </c>
      <c r="G272" s="8" t="s">
        <v>2961</v>
      </c>
      <c r="H272" s="1">
        <v>44256.182337962964</v>
      </c>
      <c r="I272" s="8" t="s">
        <v>3675</v>
      </c>
      <c r="J272">
        <v>1160000</v>
      </c>
      <c r="K272">
        <v>15</v>
      </c>
      <c r="L272">
        <v>580000</v>
      </c>
      <c r="M272">
        <v>81200</v>
      </c>
      <c r="O272">
        <v>580000</v>
      </c>
      <c r="P272">
        <v>6960000</v>
      </c>
      <c r="S272">
        <v>50000</v>
      </c>
      <c r="T272">
        <v>250000</v>
      </c>
      <c r="U272">
        <v>5000</v>
      </c>
      <c r="V272">
        <v>97440</v>
      </c>
      <c r="W272">
        <v>48720</v>
      </c>
      <c r="X272">
        <v>48720</v>
      </c>
      <c r="Y272">
        <v>77333.333333333328</v>
      </c>
      <c r="Z272">
        <v>174773.33333333331</v>
      </c>
      <c r="AA272">
        <v>16239.999999999998</v>
      </c>
      <c r="AB272">
        <v>58000</v>
      </c>
      <c r="AC272">
        <v>0</v>
      </c>
      <c r="AD272">
        <v>0</v>
      </c>
      <c r="AE272">
        <v>11600</v>
      </c>
      <c r="AF272">
        <v>580</v>
      </c>
      <c r="AG272">
        <v>77333.333333333328</v>
      </c>
      <c r="AH272">
        <v>0</v>
      </c>
      <c r="AI272">
        <v>750133.33333333337</v>
      </c>
      <c r="AJ272">
        <v>18003200</v>
      </c>
      <c r="AK272">
        <v>0</v>
      </c>
      <c r="AL272">
        <v>20000</v>
      </c>
      <c r="AM272">
        <v>15</v>
      </c>
    </row>
    <row r="273" spans="1:39" x14ac:dyDescent="0.35">
      <c r="A273" s="8" t="s">
        <v>4947</v>
      </c>
      <c r="B273" s="8" t="s">
        <v>279</v>
      </c>
      <c r="C273" s="1">
        <v>36272</v>
      </c>
      <c r="D273" s="8" t="s">
        <v>1549</v>
      </c>
      <c r="E273" s="8" t="s">
        <v>1550</v>
      </c>
      <c r="F273" s="8" t="s">
        <v>3947</v>
      </c>
      <c r="G273" s="8" t="s">
        <v>2962</v>
      </c>
      <c r="H273" s="1">
        <v>38833.594178240739</v>
      </c>
      <c r="I273" s="8" t="s">
        <v>3673</v>
      </c>
      <c r="J273">
        <v>1160000</v>
      </c>
      <c r="K273">
        <v>15</v>
      </c>
      <c r="L273">
        <v>580000</v>
      </c>
      <c r="M273">
        <v>81200</v>
      </c>
      <c r="O273">
        <v>580000</v>
      </c>
      <c r="P273">
        <v>6960000</v>
      </c>
      <c r="S273">
        <v>50000</v>
      </c>
      <c r="T273">
        <v>250000</v>
      </c>
      <c r="U273">
        <v>5000</v>
      </c>
      <c r="V273">
        <v>97440</v>
      </c>
      <c r="W273">
        <v>48720</v>
      </c>
      <c r="X273">
        <v>48720</v>
      </c>
      <c r="Y273">
        <v>77333.333333333328</v>
      </c>
      <c r="Z273">
        <v>174773.33333333331</v>
      </c>
      <c r="AA273">
        <v>16239.999999999998</v>
      </c>
      <c r="AB273">
        <v>58000</v>
      </c>
      <c r="AC273">
        <v>0</v>
      </c>
      <c r="AD273">
        <v>0</v>
      </c>
      <c r="AE273">
        <v>11600</v>
      </c>
      <c r="AF273">
        <v>580</v>
      </c>
      <c r="AG273">
        <v>77333.333333333328</v>
      </c>
      <c r="AH273">
        <v>0</v>
      </c>
      <c r="AI273">
        <v>750133.33333333337</v>
      </c>
      <c r="AJ273">
        <v>18003200</v>
      </c>
      <c r="AK273">
        <v>0</v>
      </c>
      <c r="AL273">
        <v>20000</v>
      </c>
      <c r="AM273">
        <v>15</v>
      </c>
    </row>
    <row r="274" spans="1:39" x14ac:dyDescent="0.35">
      <c r="A274" s="8" t="s">
        <v>4948</v>
      </c>
      <c r="B274" s="8" t="s">
        <v>280</v>
      </c>
      <c r="C274" s="1">
        <v>29636</v>
      </c>
      <c r="D274" s="8" t="s">
        <v>1551</v>
      </c>
      <c r="E274" s="8" t="s">
        <v>1552</v>
      </c>
      <c r="F274" s="8" t="s">
        <v>3948</v>
      </c>
      <c r="G274" s="8" t="s">
        <v>2963</v>
      </c>
      <c r="H274" s="1">
        <v>41927.602175925924</v>
      </c>
      <c r="I274" s="8" t="s">
        <v>3673</v>
      </c>
      <c r="J274">
        <v>1160000</v>
      </c>
      <c r="K274">
        <v>15</v>
      </c>
      <c r="L274">
        <v>580000</v>
      </c>
      <c r="M274">
        <v>81200</v>
      </c>
      <c r="O274">
        <v>580000</v>
      </c>
      <c r="P274">
        <v>6960000</v>
      </c>
      <c r="S274">
        <v>50000</v>
      </c>
      <c r="T274">
        <v>250000</v>
      </c>
      <c r="U274">
        <v>5000</v>
      </c>
      <c r="V274">
        <v>97440</v>
      </c>
      <c r="W274">
        <v>48720</v>
      </c>
      <c r="X274">
        <v>48720</v>
      </c>
      <c r="Y274">
        <v>77333.333333333328</v>
      </c>
      <c r="Z274">
        <v>174773.33333333331</v>
      </c>
      <c r="AA274">
        <v>16239.999999999998</v>
      </c>
      <c r="AB274">
        <v>58000</v>
      </c>
      <c r="AC274">
        <v>0</v>
      </c>
      <c r="AD274">
        <v>0</v>
      </c>
      <c r="AE274">
        <v>11600</v>
      </c>
      <c r="AF274">
        <v>580</v>
      </c>
      <c r="AG274">
        <v>77333.333333333328</v>
      </c>
      <c r="AH274">
        <v>0</v>
      </c>
      <c r="AI274">
        <v>750133.33333333337</v>
      </c>
      <c r="AJ274">
        <v>18003200</v>
      </c>
      <c r="AK274">
        <v>0</v>
      </c>
      <c r="AL274">
        <v>20000</v>
      </c>
      <c r="AM274">
        <v>15</v>
      </c>
    </row>
    <row r="275" spans="1:39" x14ac:dyDescent="0.35">
      <c r="A275" s="8" t="s">
        <v>4949</v>
      </c>
      <c r="B275" s="8" t="s">
        <v>281</v>
      </c>
      <c r="C275" s="1">
        <v>26416</v>
      </c>
      <c r="D275" s="8" t="s">
        <v>1553</v>
      </c>
      <c r="E275" s="8" t="s">
        <v>1554</v>
      </c>
      <c r="F275" s="8" t="s">
        <v>3949</v>
      </c>
      <c r="G275" s="8" t="s">
        <v>2964</v>
      </c>
      <c r="H275" s="1">
        <v>42295.233703703707</v>
      </c>
      <c r="I275" s="8" t="s">
        <v>3675</v>
      </c>
      <c r="J275">
        <v>1160000</v>
      </c>
      <c r="K275">
        <v>15</v>
      </c>
      <c r="L275">
        <v>580000</v>
      </c>
      <c r="M275">
        <v>81200</v>
      </c>
      <c r="O275">
        <v>580000</v>
      </c>
      <c r="P275">
        <v>6960000</v>
      </c>
      <c r="S275">
        <v>50000</v>
      </c>
      <c r="T275">
        <v>250000</v>
      </c>
      <c r="U275">
        <v>5000</v>
      </c>
      <c r="V275">
        <v>97440</v>
      </c>
      <c r="W275">
        <v>48720</v>
      </c>
      <c r="X275">
        <v>48720</v>
      </c>
      <c r="Y275">
        <v>77333.333333333328</v>
      </c>
      <c r="Z275">
        <v>174773.33333333331</v>
      </c>
      <c r="AA275">
        <v>16239.999999999998</v>
      </c>
      <c r="AB275">
        <v>58000</v>
      </c>
      <c r="AC275">
        <v>0</v>
      </c>
      <c r="AD275">
        <v>0</v>
      </c>
      <c r="AE275">
        <v>11600</v>
      </c>
      <c r="AF275">
        <v>580</v>
      </c>
      <c r="AG275">
        <v>77333.333333333328</v>
      </c>
      <c r="AH275">
        <v>0</v>
      </c>
      <c r="AI275">
        <v>750133.33333333337</v>
      </c>
      <c r="AJ275">
        <v>18003200</v>
      </c>
      <c r="AK275">
        <v>0</v>
      </c>
      <c r="AL275">
        <v>20000</v>
      </c>
      <c r="AM275">
        <v>15</v>
      </c>
    </row>
    <row r="276" spans="1:39" x14ac:dyDescent="0.35">
      <c r="A276" s="8" t="s">
        <v>4950</v>
      </c>
      <c r="B276" s="8" t="s">
        <v>282</v>
      </c>
      <c r="C276" s="1">
        <v>36039</v>
      </c>
      <c r="D276" s="8" t="s">
        <v>1555</v>
      </c>
      <c r="E276" s="8" t="s">
        <v>1556</v>
      </c>
      <c r="F276" s="8" t="s">
        <v>3950</v>
      </c>
      <c r="G276" s="8" t="s">
        <v>2965</v>
      </c>
      <c r="H276" s="1">
        <v>39841.491585648146</v>
      </c>
      <c r="I276" s="8" t="s">
        <v>3674</v>
      </c>
      <c r="J276">
        <v>1160000</v>
      </c>
      <c r="K276">
        <v>15</v>
      </c>
      <c r="L276">
        <v>580000</v>
      </c>
      <c r="M276">
        <v>81200</v>
      </c>
      <c r="O276">
        <v>580000</v>
      </c>
      <c r="P276">
        <v>6960000</v>
      </c>
      <c r="S276">
        <v>50000</v>
      </c>
      <c r="T276">
        <v>250000</v>
      </c>
      <c r="U276">
        <v>5000</v>
      </c>
      <c r="V276">
        <v>97440</v>
      </c>
      <c r="W276">
        <v>48720</v>
      </c>
      <c r="X276">
        <v>48720</v>
      </c>
      <c r="Y276">
        <v>77333.333333333328</v>
      </c>
      <c r="Z276">
        <v>174773.33333333331</v>
      </c>
      <c r="AA276">
        <v>16239.999999999998</v>
      </c>
      <c r="AB276">
        <v>58000</v>
      </c>
      <c r="AC276">
        <v>0</v>
      </c>
      <c r="AD276">
        <v>0</v>
      </c>
      <c r="AE276">
        <v>11600</v>
      </c>
      <c r="AF276">
        <v>580</v>
      </c>
      <c r="AG276">
        <v>77333.333333333328</v>
      </c>
      <c r="AH276">
        <v>0</v>
      </c>
      <c r="AI276">
        <v>750133.33333333337</v>
      </c>
      <c r="AJ276">
        <v>18003200</v>
      </c>
      <c r="AK276">
        <v>0</v>
      </c>
      <c r="AL276">
        <v>20000</v>
      </c>
      <c r="AM276">
        <v>15</v>
      </c>
    </row>
    <row r="277" spans="1:39" x14ac:dyDescent="0.35">
      <c r="A277" s="8" t="s">
        <v>4951</v>
      </c>
      <c r="B277" s="8" t="s">
        <v>283</v>
      </c>
      <c r="C277" s="1">
        <v>35354</v>
      </c>
      <c r="D277" s="8" t="s">
        <v>1557</v>
      </c>
      <c r="E277" s="8" t="s">
        <v>1558</v>
      </c>
      <c r="F277" s="8" t="s">
        <v>3951</v>
      </c>
      <c r="G277" s="8" t="s">
        <v>2966</v>
      </c>
      <c r="H277" s="1">
        <v>44315.003240740742</v>
      </c>
      <c r="I277" s="8" t="s">
        <v>3673</v>
      </c>
      <c r="J277">
        <v>1160000</v>
      </c>
      <c r="K277">
        <v>15</v>
      </c>
      <c r="L277">
        <v>580000</v>
      </c>
      <c r="M277">
        <v>81200</v>
      </c>
      <c r="O277">
        <v>580000</v>
      </c>
      <c r="P277">
        <v>6960000</v>
      </c>
      <c r="S277">
        <v>50000</v>
      </c>
      <c r="T277">
        <v>250000</v>
      </c>
      <c r="U277">
        <v>5000</v>
      </c>
      <c r="V277">
        <v>97440</v>
      </c>
      <c r="W277">
        <v>48720</v>
      </c>
      <c r="X277">
        <v>48720</v>
      </c>
      <c r="Y277">
        <v>77333.333333333328</v>
      </c>
      <c r="Z277">
        <v>174773.33333333331</v>
      </c>
      <c r="AA277">
        <v>16239.999999999998</v>
      </c>
      <c r="AB277">
        <v>58000</v>
      </c>
      <c r="AC277">
        <v>0</v>
      </c>
      <c r="AD277">
        <v>0</v>
      </c>
      <c r="AE277">
        <v>11600</v>
      </c>
      <c r="AF277">
        <v>580</v>
      </c>
      <c r="AG277">
        <v>77333.333333333328</v>
      </c>
      <c r="AH277">
        <v>0</v>
      </c>
      <c r="AI277">
        <v>750133.33333333337</v>
      </c>
      <c r="AJ277">
        <v>18003200</v>
      </c>
      <c r="AK277">
        <v>0</v>
      </c>
      <c r="AL277">
        <v>20000</v>
      </c>
      <c r="AM277">
        <v>15</v>
      </c>
    </row>
    <row r="278" spans="1:39" x14ac:dyDescent="0.35">
      <c r="A278" s="8" t="s">
        <v>4952</v>
      </c>
      <c r="B278" s="8" t="s">
        <v>284</v>
      </c>
      <c r="C278" s="1">
        <v>29502</v>
      </c>
      <c r="D278" s="8" t="s">
        <v>1559</v>
      </c>
      <c r="E278" s="8" t="s">
        <v>1560</v>
      </c>
      <c r="F278" s="8" t="s">
        <v>3952</v>
      </c>
      <c r="G278" s="8" t="s">
        <v>2967</v>
      </c>
      <c r="H278" s="1">
        <v>42120.284895833334</v>
      </c>
      <c r="I278" s="8" t="s">
        <v>3672</v>
      </c>
      <c r="J278">
        <v>1160000</v>
      </c>
      <c r="K278">
        <v>15</v>
      </c>
      <c r="L278">
        <v>580000</v>
      </c>
      <c r="M278">
        <v>81200</v>
      </c>
      <c r="O278">
        <v>580000</v>
      </c>
      <c r="P278">
        <v>6960000</v>
      </c>
      <c r="S278">
        <v>50000</v>
      </c>
      <c r="T278">
        <v>250000</v>
      </c>
      <c r="U278">
        <v>5000</v>
      </c>
      <c r="V278">
        <v>97440</v>
      </c>
      <c r="W278">
        <v>48720</v>
      </c>
      <c r="X278">
        <v>48720</v>
      </c>
      <c r="Y278">
        <v>77333.333333333328</v>
      </c>
      <c r="Z278">
        <v>174773.33333333331</v>
      </c>
      <c r="AA278">
        <v>16239.999999999998</v>
      </c>
      <c r="AB278">
        <v>58000</v>
      </c>
      <c r="AC278">
        <v>0</v>
      </c>
      <c r="AD278">
        <v>0</v>
      </c>
      <c r="AE278">
        <v>11600</v>
      </c>
      <c r="AF278">
        <v>580</v>
      </c>
      <c r="AG278">
        <v>77333.333333333328</v>
      </c>
      <c r="AH278">
        <v>0</v>
      </c>
      <c r="AI278">
        <v>750133.33333333337</v>
      </c>
      <c r="AJ278">
        <v>18003200</v>
      </c>
      <c r="AK278">
        <v>0</v>
      </c>
      <c r="AL278">
        <v>20000</v>
      </c>
      <c r="AM278">
        <v>15</v>
      </c>
    </row>
    <row r="279" spans="1:39" x14ac:dyDescent="0.35">
      <c r="A279" s="8" t="s">
        <v>4953</v>
      </c>
      <c r="B279" s="8" t="s">
        <v>285</v>
      </c>
      <c r="C279" s="1">
        <v>27431</v>
      </c>
      <c r="D279" s="8" t="s">
        <v>1561</v>
      </c>
      <c r="E279" s="8" t="s">
        <v>1562</v>
      </c>
      <c r="F279" s="8" t="s">
        <v>3953</v>
      </c>
      <c r="G279" s="8" t="s">
        <v>2968</v>
      </c>
      <c r="H279" s="1">
        <v>41759.785671296297</v>
      </c>
      <c r="I279" s="8" t="s">
        <v>3672</v>
      </c>
      <c r="J279">
        <v>1160000</v>
      </c>
      <c r="K279">
        <v>15</v>
      </c>
      <c r="L279">
        <v>580000</v>
      </c>
      <c r="M279">
        <v>81200</v>
      </c>
      <c r="O279">
        <v>580000</v>
      </c>
      <c r="P279">
        <v>6960000</v>
      </c>
      <c r="S279">
        <v>50000</v>
      </c>
      <c r="T279">
        <v>250000</v>
      </c>
      <c r="U279">
        <v>5000</v>
      </c>
      <c r="V279">
        <v>97440</v>
      </c>
      <c r="W279">
        <v>48720</v>
      </c>
      <c r="X279">
        <v>48720</v>
      </c>
      <c r="Y279">
        <v>77333.333333333328</v>
      </c>
      <c r="Z279">
        <v>174773.33333333331</v>
      </c>
      <c r="AA279">
        <v>16239.999999999998</v>
      </c>
      <c r="AB279">
        <v>58000</v>
      </c>
      <c r="AC279">
        <v>0</v>
      </c>
      <c r="AD279">
        <v>0</v>
      </c>
      <c r="AE279">
        <v>11600</v>
      </c>
      <c r="AF279">
        <v>580</v>
      </c>
      <c r="AG279">
        <v>77333.333333333328</v>
      </c>
      <c r="AH279">
        <v>0</v>
      </c>
      <c r="AI279">
        <v>750133.33333333337</v>
      </c>
      <c r="AJ279">
        <v>18003200</v>
      </c>
      <c r="AK279">
        <v>0</v>
      </c>
      <c r="AL279">
        <v>20000</v>
      </c>
      <c r="AM279">
        <v>15</v>
      </c>
    </row>
    <row r="280" spans="1:39" x14ac:dyDescent="0.35">
      <c r="A280" s="8" t="s">
        <v>4954</v>
      </c>
      <c r="B280" s="8" t="s">
        <v>286</v>
      </c>
      <c r="C280" s="1">
        <v>34404</v>
      </c>
      <c r="D280" s="8" t="s">
        <v>1563</v>
      </c>
      <c r="E280" s="8" t="s">
        <v>1564</v>
      </c>
      <c r="F280" s="8" t="s">
        <v>3954</v>
      </c>
      <c r="G280" s="8" t="s">
        <v>2969</v>
      </c>
      <c r="H280" s="1">
        <v>41547.480879629627</v>
      </c>
      <c r="I280" s="8" t="s">
        <v>3675</v>
      </c>
      <c r="J280">
        <v>1160000</v>
      </c>
      <c r="K280">
        <v>15</v>
      </c>
      <c r="L280">
        <v>580000</v>
      </c>
      <c r="M280">
        <v>81200</v>
      </c>
      <c r="O280">
        <v>580000</v>
      </c>
      <c r="P280">
        <v>6960000</v>
      </c>
      <c r="S280">
        <v>50000</v>
      </c>
      <c r="T280">
        <v>250000</v>
      </c>
      <c r="U280">
        <v>5000</v>
      </c>
      <c r="V280">
        <v>97440</v>
      </c>
      <c r="W280">
        <v>48720</v>
      </c>
      <c r="X280">
        <v>48720</v>
      </c>
      <c r="Y280">
        <v>77333.333333333328</v>
      </c>
      <c r="Z280">
        <v>174773.33333333331</v>
      </c>
      <c r="AA280">
        <v>16239.999999999998</v>
      </c>
      <c r="AB280">
        <v>58000</v>
      </c>
      <c r="AC280">
        <v>0</v>
      </c>
      <c r="AD280">
        <v>0</v>
      </c>
      <c r="AE280">
        <v>11600</v>
      </c>
      <c r="AF280">
        <v>580</v>
      </c>
      <c r="AG280">
        <v>77333.333333333328</v>
      </c>
      <c r="AH280">
        <v>0</v>
      </c>
      <c r="AI280">
        <v>750133.33333333337</v>
      </c>
      <c r="AJ280">
        <v>18003200</v>
      </c>
      <c r="AK280">
        <v>0</v>
      </c>
      <c r="AL280">
        <v>20000</v>
      </c>
      <c r="AM280">
        <v>15</v>
      </c>
    </row>
    <row r="281" spans="1:39" x14ac:dyDescent="0.35">
      <c r="A281" s="8" t="s">
        <v>4955</v>
      </c>
      <c r="B281" s="8" t="s">
        <v>287</v>
      </c>
      <c r="C281" s="1">
        <v>35595</v>
      </c>
      <c r="D281" s="8" t="s">
        <v>1565</v>
      </c>
      <c r="E281" s="8" t="s">
        <v>1566</v>
      </c>
      <c r="F281" s="8" t="s">
        <v>3955</v>
      </c>
      <c r="G281" s="8" t="s">
        <v>2970</v>
      </c>
      <c r="H281" s="1">
        <v>43674.233796296299</v>
      </c>
      <c r="I281" s="8" t="s">
        <v>3672</v>
      </c>
      <c r="J281">
        <v>1160000</v>
      </c>
      <c r="K281">
        <v>15</v>
      </c>
      <c r="L281">
        <v>580000</v>
      </c>
      <c r="M281">
        <v>81200</v>
      </c>
      <c r="O281">
        <v>580000</v>
      </c>
      <c r="P281">
        <v>6960000</v>
      </c>
      <c r="S281">
        <v>50000</v>
      </c>
      <c r="T281">
        <v>250000</v>
      </c>
      <c r="U281">
        <v>5000</v>
      </c>
      <c r="V281">
        <v>97440</v>
      </c>
      <c r="W281">
        <v>48720</v>
      </c>
      <c r="X281">
        <v>48720</v>
      </c>
      <c r="Y281">
        <v>77333.333333333328</v>
      </c>
      <c r="Z281">
        <v>174773.33333333331</v>
      </c>
      <c r="AA281">
        <v>16239.999999999998</v>
      </c>
      <c r="AB281">
        <v>58000</v>
      </c>
      <c r="AC281">
        <v>0</v>
      </c>
      <c r="AD281">
        <v>0</v>
      </c>
      <c r="AE281">
        <v>11600</v>
      </c>
      <c r="AF281">
        <v>580</v>
      </c>
      <c r="AG281">
        <v>77333.333333333328</v>
      </c>
      <c r="AH281">
        <v>0</v>
      </c>
      <c r="AI281">
        <v>750133.33333333337</v>
      </c>
      <c r="AJ281">
        <v>18003200</v>
      </c>
      <c r="AK281">
        <v>0</v>
      </c>
      <c r="AL281">
        <v>20000</v>
      </c>
      <c r="AM281">
        <v>15</v>
      </c>
    </row>
    <row r="282" spans="1:39" x14ac:dyDescent="0.35">
      <c r="A282" s="8" t="s">
        <v>4956</v>
      </c>
      <c r="B282" s="8" t="s">
        <v>288</v>
      </c>
      <c r="C282" s="1">
        <v>32113</v>
      </c>
      <c r="D282" s="8" t="s">
        <v>1567</v>
      </c>
      <c r="E282" s="8" t="s">
        <v>1568</v>
      </c>
      <c r="F282" s="8" t="s">
        <v>3956</v>
      </c>
      <c r="G282" s="8" t="s">
        <v>2971</v>
      </c>
      <c r="H282" s="1">
        <v>43524.248645833337</v>
      </c>
      <c r="I282" s="8" t="s">
        <v>3672</v>
      </c>
      <c r="J282">
        <v>1160000</v>
      </c>
      <c r="K282">
        <v>15</v>
      </c>
      <c r="L282">
        <v>580000</v>
      </c>
      <c r="M282">
        <v>81200</v>
      </c>
      <c r="O282">
        <v>580000</v>
      </c>
      <c r="P282">
        <v>6960000</v>
      </c>
      <c r="S282">
        <v>50000</v>
      </c>
      <c r="T282">
        <v>250000</v>
      </c>
      <c r="U282">
        <v>5000</v>
      </c>
      <c r="V282">
        <v>97440</v>
      </c>
      <c r="W282">
        <v>48720</v>
      </c>
      <c r="X282">
        <v>48720</v>
      </c>
      <c r="Y282">
        <v>77333.333333333328</v>
      </c>
      <c r="Z282">
        <v>174773.33333333331</v>
      </c>
      <c r="AA282">
        <v>16239.999999999998</v>
      </c>
      <c r="AB282">
        <v>58000</v>
      </c>
      <c r="AC282">
        <v>0</v>
      </c>
      <c r="AD282">
        <v>0</v>
      </c>
      <c r="AE282">
        <v>11600</v>
      </c>
      <c r="AF282">
        <v>580</v>
      </c>
      <c r="AG282">
        <v>77333.333333333328</v>
      </c>
      <c r="AH282">
        <v>0</v>
      </c>
      <c r="AI282">
        <v>750133.33333333337</v>
      </c>
      <c r="AJ282">
        <v>18003200</v>
      </c>
      <c r="AK282">
        <v>0</v>
      </c>
      <c r="AL282">
        <v>20000</v>
      </c>
      <c r="AM282">
        <v>15</v>
      </c>
    </row>
    <row r="283" spans="1:39" x14ac:dyDescent="0.35">
      <c r="A283" s="8" t="s">
        <v>4957</v>
      </c>
      <c r="B283" s="8" t="s">
        <v>289</v>
      </c>
      <c r="C283" s="1">
        <v>29682</v>
      </c>
      <c r="D283" s="8" t="s">
        <v>1569</v>
      </c>
      <c r="E283" s="8" t="s">
        <v>1570</v>
      </c>
      <c r="F283" s="8" t="s">
        <v>3957</v>
      </c>
      <c r="G283" s="8" t="s">
        <v>2972</v>
      </c>
      <c r="H283" s="1">
        <v>42535.441793981481</v>
      </c>
      <c r="I283" s="8" t="s">
        <v>3674</v>
      </c>
      <c r="J283">
        <v>1160000</v>
      </c>
      <c r="K283">
        <v>15</v>
      </c>
      <c r="L283">
        <v>580000</v>
      </c>
      <c r="M283">
        <v>81200</v>
      </c>
      <c r="O283">
        <v>580000</v>
      </c>
      <c r="P283">
        <v>6960000</v>
      </c>
      <c r="S283">
        <v>50000</v>
      </c>
      <c r="T283">
        <v>250000</v>
      </c>
      <c r="U283">
        <v>5000</v>
      </c>
      <c r="V283">
        <v>97440</v>
      </c>
      <c r="W283">
        <v>48720</v>
      </c>
      <c r="X283">
        <v>48720</v>
      </c>
      <c r="Y283">
        <v>77333.333333333328</v>
      </c>
      <c r="Z283">
        <v>174773.33333333331</v>
      </c>
      <c r="AA283">
        <v>16239.999999999998</v>
      </c>
      <c r="AB283">
        <v>58000</v>
      </c>
      <c r="AC283">
        <v>0</v>
      </c>
      <c r="AD283">
        <v>0</v>
      </c>
      <c r="AE283">
        <v>11600</v>
      </c>
      <c r="AF283">
        <v>580</v>
      </c>
      <c r="AG283">
        <v>77333.333333333328</v>
      </c>
      <c r="AH283">
        <v>0</v>
      </c>
      <c r="AI283">
        <v>750133.33333333337</v>
      </c>
      <c r="AJ283">
        <v>18003200</v>
      </c>
      <c r="AK283">
        <v>0</v>
      </c>
      <c r="AL283">
        <v>20000</v>
      </c>
      <c r="AM283">
        <v>15</v>
      </c>
    </row>
    <row r="284" spans="1:39" x14ac:dyDescent="0.35">
      <c r="A284" s="8" t="s">
        <v>4958</v>
      </c>
      <c r="B284" s="8" t="s">
        <v>290</v>
      </c>
      <c r="C284" s="1">
        <v>25678</v>
      </c>
      <c r="D284" s="8" t="s">
        <v>1571</v>
      </c>
      <c r="E284" s="8" t="s">
        <v>1572</v>
      </c>
      <c r="F284" s="8" t="s">
        <v>3958</v>
      </c>
      <c r="G284" s="8" t="s">
        <v>2973</v>
      </c>
      <c r="H284" s="1">
        <v>40885.832106481481</v>
      </c>
      <c r="I284" s="8" t="s">
        <v>3671</v>
      </c>
      <c r="J284">
        <v>1160000</v>
      </c>
      <c r="K284">
        <v>15</v>
      </c>
      <c r="L284">
        <v>580000</v>
      </c>
      <c r="M284">
        <v>81200</v>
      </c>
      <c r="O284">
        <v>580000</v>
      </c>
      <c r="P284">
        <v>6960000</v>
      </c>
      <c r="S284">
        <v>50000</v>
      </c>
      <c r="T284">
        <v>250000</v>
      </c>
      <c r="U284">
        <v>5000</v>
      </c>
      <c r="V284">
        <v>97440</v>
      </c>
      <c r="W284">
        <v>48720</v>
      </c>
      <c r="X284">
        <v>48720</v>
      </c>
      <c r="Y284">
        <v>77333.333333333328</v>
      </c>
      <c r="Z284">
        <v>174773.33333333331</v>
      </c>
      <c r="AA284">
        <v>16239.999999999998</v>
      </c>
      <c r="AB284">
        <v>58000</v>
      </c>
      <c r="AC284">
        <v>0</v>
      </c>
      <c r="AD284">
        <v>0</v>
      </c>
      <c r="AE284">
        <v>11600</v>
      </c>
      <c r="AF284">
        <v>580</v>
      </c>
      <c r="AG284">
        <v>77333.333333333328</v>
      </c>
      <c r="AH284">
        <v>0</v>
      </c>
      <c r="AI284">
        <v>750133.33333333337</v>
      </c>
      <c r="AJ284">
        <v>18003200</v>
      </c>
      <c r="AK284">
        <v>0</v>
      </c>
      <c r="AL284">
        <v>20000</v>
      </c>
      <c r="AM284">
        <v>15</v>
      </c>
    </row>
    <row r="285" spans="1:39" x14ac:dyDescent="0.35">
      <c r="A285" s="8" t="s">
        <v>4959</v>
      </c>
      <c r="B285" s="8" t="s">
        <v>291</v>
      </c>
      <c r="C285" s="1">
        <v>33400</v>
      </c>
      <c r="D285" s="8" t="s">
        <v>1573</v>
      </c>
      <c r="E285" s="8" t="s">
        <v>1574</v>
      </c>
      <c r="F285" s="8" t="s">
        <v>3959</v>
      </c>
      <c r="G285" s="8" t="s">
        <v>2974</v>
      </c>
      <c r="H285" s="1">
        <v>42995.284710648149</v>
      </c>
      <c r="I285" s="8" t="s">
        <v>3671</v>
      </c>
      <c r="J285">
        <v>1160000</v>
      </c>
      <c r="K285">
        <v>15</v>
      </c>
      <c r="L285">
        <v>580000</v>
      </c>
      <c r="M285">
        <v>81200</v>
      </c>
      <c r="O285">
        <v>580000</v>
      </c>
      <c r="P285">
        <v>6960000</v>
      </c>
      <c r="S285">
        <v>50000</v>
      </c>
      <c r="T285">
        <v>250000</v>
      </c>
      <c r="U285">
        <v>5000</v>
      </c>
      <c r="V285">
        <v>97440</v>
      </c>
      <c r="W285">
        <v>48720</v>
      </c>
      <c r="X285">
        <v>48720</v>
      </c>
      <c r="Y285">
        <v>77333.333333333328</v>
      </c>
      <c r="Z285">
        <v>174773.33333333331</v>
      </c>
      <c r="AA285">
        <v>16239.999999999998</v>
      </c>
      <c r="AB285">
        <v>58000</v>
      </c>
      <c r="AC285">
        <v>0</v>
      </c>
      <c r="AD285">
        <v>0</v>
      </c>
      <c r="AE285">
        <v>11600</v>
      </c>
      <c r="AF285">
        <v>580</v>
      </c>
      <c r="AG285">
        <v>77333.333333333328</v>
      </c>
      <c r="AH285">
        <v>0</v>
      </c>
      <c r="AI285">
        <v>750133.33333333337</v>
      </c>
      <c r="AJ285">
        <v>18003200</v>
      </c>
      <c r="AK285">
        <v>0</v>
      </c>
      <c r="AL285">
        <v>20000</v>
      </c>
      <c r="AM285">
        <v>15</v>
      </c>
    </row>
    <row r="286" spans="1:39" x14ac:dyDescent="0.35">
      <c r="A286" s="8" t="s">
        <v>4960</v>
      </c>
      <c r="B286" s="8" t="s">
        <v>292</v>
      </c>
      <c r="C286" s="1">
        <v>31998</v>
      </c>
      <c r="D286" s="8" t="s">
        <v>1575</v>
      </c>
      <c r="E286" s="8" t="s">
        <v>1576</v>
      </c>
      <c r="F286" s="8" t="s">
        <v>3960</v>
      </c>
      <c r="G286" s="8" t="s">
        <v>2975</v>
      </c>
      <c r="H286" s="1">
        <v>41749.716666666667</v>
      </c>
      <c r="I286" s="8" t="s">
        <v>3674</v>
      </c>
      <c r="J286">
        <v>1160000</v>
      </c>
      <c r="K286">
        <v>15</v>
      </c>
      <c r="L286">
        <v>580000</v>
      </c>
      <c r="M286">
        <v>81200</v>
      </c>
      <c r="O286">
        <v>580000</v>
      </c>
      <c r="P286">
        <v>6960000</v>
      </c>
      <c r="S286">
        <v>50000</v>
      </c>
      <c r="T286">
        <v>250000</v>
      </c>
      <c r="U286">
        <v>5000</v>
      </c>
      <c r="V286">
        <v>97440</v>
      </c>
      <c r="W286">
        <v>48720</v>
      </c>
      <c r="X286">
        <v>48720</v>
      </c>
      <c r="Y286">
        <v>77333.333333333328</v>
      </c>
      <c r="Z286">
        <v>174773.33333333331</v>
      </c>
      <c r="AA286">
        <v>16239.999999999998</v>
      </c>
      <c r="AB286">
        <v>58000</v>
      </c>
      <c r="AC286">
        <v>0</v>
      </c>
      <c r="AD286">
        <v>0</v>
      </c>
      <c r="AE286">
        <v>11600</v>
      </c>
      <c r="AF286">
        <v>580</v>
      </c>
      <c r="AG286">
        <v>77333.333333333328</v>
      </c>
      <c r="AH286">
        <v>0</v>
      </c>
      <c r="AI286">
        <v>750133.33333333337</v>
      </c>
      <c r="AJ286">
        <v>18003200</v>
      </c>
      <c r="AK286">
        <v>0</v>
      </c>
      <c r="AL286">
        <v>20000</v>
      </c>
      <c r="AM286">
        <v>15</v>
      </c>
    </row>
    <row r="287" spans="1:39" x14ac:dyDescent="0.35">
      <c r="A287" s="8" t="s">
        <v>4961</v>
      </c>
      <c r="B287" s="8" t="s">
        <v>293</v>
      </c>
      <c r="C287" s="1">
        <v>29814</v>
      </c>
      <c r="D287" s="8" t="s">
        <v>1577</v>
      </c>
      <c r="E287" s="8" t="s">
        <v>1578</v>
      </c>
      <c r="F287" s="8" t="s">
        <v>3961</v>
      </c>
      <c r="G287" s="8" t="s">
        <v>2976</v>
      </c>
      <c r="H287" s="1">
        <v>41323.281527777777</v>
      </c>
      <c r="I287" s="8" t="s">
        <v>3675</v>
      </c>
      <c r="J287">
        <v>1160000</v>
      </c>
      <c r="K287">
        <v>15</v>
      </c>
      <c r="L287">
        <v>580000</v>
      </c>
      <c r="M287">
        <v>81200</v>
      </c>
      <c r="O287">
        <v>580000</v>
      </c>
      <c r="P287">
        <v>6960000</v>
      </c>
      <c r="S287">
        <v>50000</v>
      </c>
      <c r="T287">
        <v>250000</v>
      </c>
      <c r="U287">
        <v>5000</v>
      </c>
      <c r="V287">
        <v>97440</v>
      </c>
      <c r="W287">
        <v>48720</v>
      </c>
      <c r="X287">
        <v>48720</v>
      </c>
      <c r="Y287">
        <v>77333.333333333328</v>
      </c>
      <c r="Z287">
        <v>174773.33333333331</v>
      </c>
      <c r="AA287">
        <v>16239.999999999998</v>
      </c>
      <c r="AB287">
        <v>58000</v>
      </c>
      <c r="AC287">
        <v>0</v>
      </c>
      <c r="AD287">
        <v>0</v>
      </c>
      <c r="AE287">
        <v>11600</v>
      </c>
      <c r="AF287">
        <v>580</v>
      </c>
      <c r="AG287">
        <v>77333.333333333328</v>
      </c>
      <c r="AH287">
        <v>0</v>
      </c>
      <c r="AI287">
        <v>750133.33333333337</v>
      </c>
      <c r="AJ287">
        <v>18003200</v>
      </c>
      <c r="AK287">
        <v>0</v>
      </c>
      <c r="AL287">
        <v>20000</v>
      </c>
      <c r="AM287">
        <v>15</v>
      </c>
    </row>
    <row r="288" spans="1:39" x14ac:dyDescent="0.35">
      <c r="A288" s="8" t="s">
        <v>4962</v>
      </c>
      <c r="B288" s="8" t="s">
        <v>294</v>
      </c>
      <c r="C288" s="1">
        <v>30490</v>
      </c>
      <c r="D288" s="8" t="s">
        <v>1579</v>
      </c>
      <c r="E288" s="8" t="s">
        <v>1580</v>
      </c>
      <c r="F288" s="8" t="s">
        <v>3962</v>
      </c>
      <c r="G288" s="8" t="s">
        <v>2977</v>
      </c>
      <c r="H288" s="1">
        <v>38515.100057870368</v>
      </c>
      <c r="I288" s="8" t="s">
        <v>3674</v>
      </c>
      <c r="J288">
        <v>1160000</v>
      </c>
      <c r="K288">
        <v>15</v>
      </c>
      <c r="L288">
        <v>580000</v>
      </c>
      <c r="M288">
        <v>81200</v>
      </c>
      <c r="O288">
        <v>580000</v>
      </c>
      <c r="P288">
        <v>6960000</v>
      </c>
      <c r="S288">
        <v>50000</v>
      </c>
      <c r="T288">
        <v>250000</v>
      </c>
      <c r="U288">
        <v>5000</v>
      </c>
      <c r="V288">
        <v>97440</v>
      </c>
      <c r="W288">
        <v>48720</v>
      </c>
      <c r="X288">
        <v>48720</v>
      </c>
      <c r="Y288">
        <v>77333.333333333328</v>
      </c>
      <c r="Z288">
        <v>174773.33333333331</v>
      </c>
      <c r="AA288">
        <v>16239.999999999998</v>
      </c>
      <c r="AB288">
        <v>58000</v>
      </c>
      <c r="AC288">
        <v>0</v>
      </c>
      <c r="AD288">
        <v>0</v>
      </c>
      <c r="AE288">
        <v>11600</v>
      </c>
      <c r="AF288">
        <v>580</v>
      </c>
      <c r="AG288">
        <v>77333.333333333328</v>
      </c>
      <c r="AH288">
        <v>0</v>
      </c>
      <c r="AI288">
        <v>750133.33333333337</v>
      </c>
      <c r="AJ288">
        <v>18003200</v>
      </c>
      <c r="AK288">
        <v>0</v>
      </c>
      <c r="AL288">
        <v>20000</v>
      </c>
      <c r="AM288">
        <v>15</v>
      </c>
    </row>
    <row r="289" spans="1:39" x14ac:dyDescent="0.35">
      <c r="A289" s="8" t="s">
        <v>4963</v>
      </c>
      <c r="B289" s="8" t="s">
        <v>295</v>
      </c>
      <c r="C289" s="1">
        <v>34706</v>
      </c>
      <c r="D289" s="8" t="s">
        <v>1581</v>
      </c>
      <c r="E289" s="8" t="s">
        <v>1582</v>
      </c>
      <c r="F289" s="8" t="s">
        <v>3963</v>
      </c>
      <c r="G289" s="8" t="s">
        <v>2978</v>
      </c>
      <c r="H289" s="1">
        <v>43464.149502314816</v>
      </c>
      <c r="I289" s="8" t="s">
        <v>3675</v>
      </c>
      <c r="J289">
        <v>1160000</v>
      </c>
      <c r="K289">
        <v>15</v>
      </c>
      <c r="L289">
        <v>580000</v>
      </c>
      <c r="M289">
        <v>81200</v>
      </c>
      <c r="O289">
        <v>580000</v>
      </c>
      <c r="P289">
        <v>6960000</v>
      </c>
      <c r="S289">
        <v>50000</v>
      </c>
      <c r="T289">
        <v>250000</v>
      </c>
      <c r="U289">
        <v>5000</v>
      </c>
      <c r="V289">
        <v>97440</v>
      </c>
      <c r="W289">
        <v>48720</v>
      </c>
      <c r="X289">
        <v>48720</v>
      </c>
      <c r="Y289">
        <v>77333.333333333328</v>
      </c>
      <c r="Z289">
        <v>174773.33333333331</v>
      </c>
      <c r="AA289">
        <v>16239.999999999998</v>
      </c>
      <c r="AB289">
        <v>58000</v>
      </c>
      <c r="AC289">
        <v>0</v>
      </c>
      <c r="AD289">
        <v>0</v>
      </c>
      <c r="AE289">
        <v>11600</v>
      </c>
      <c r="AF289">
        <v>580</v>
      </c>
      <c r="AG289">
        <v>77333.333333333328</v>
      </c>
      <c r="AH289">
        <v>0</v>
      </c>
      <c r="AI289">
        <v>750133.33333333337</v>
      </c>
      <c r="AJ289">
        <v>18003200</v>
      </c>
      <c r="AK289">
        <v>0</v>
      </c>
      <c r="AL289">
        <v>20000</v>
      </c>
      <c r="AM289">
        <v>15</v>
      </c>
    </row>
    <row r="290" spans="1:39" x14ac:dyDescent="0.35">
      <c r="A290" s="8" t="s">
        <v>4964</v>
      </c>
      <c r="B290" s="8" t="s">
        <v>296</v>
      </c>
      <c r="C290" s="1">
        <v>26643</v>
      </c>
      <c r="D290" s="8" t="s">
        <v>1583</v>
      </c>
      <c r="E290" s="8" t="s">
        <v>1584</v>
      </c>
      <c r="F290" s="8" t="s">
        <v>3964</v>
      </c>
      <c r="G290" s="8" t="s">
        <v>2979</v>
      </c>
      <c r="H290" s="1">
        <v>43040.732488425929</v>
      </c>
      <c r="I290" s="8" t="s">
        <v>3674</v>
      </c>
      <c r="J290">
        <v>1160000</v>
      </c>
      <c r="K290">
        <v>15</v>
      </c>
      <c r="L290">
        <v>580000</v>
      </c>
      <c r="M290">
        <v>81200</v>
      </c>
      <c r="O290">
        <v>580000</v>
      </c>
      <c r="P290">
        <v>6960000</v>
      </c>
      <c r="S290">
        <v>50000</v>
      </c>
      <c r="T290">
        <v>250000</v>
      </c>
      <c r="U290">
        <v>5000</v>
      </c>
      <c r="V290">
        <v>97440</v>
      </c>
      <c r="W290">
        <v>48720</v>
      </c>
      <c r="X290">
        <v>48720</v>
      </c>
      <c r="Y290">
        <v>77333.333333333328</v>
      </c>
      <c r="Z290">
        <v>174773.33333333331</v>
      </c>
      <c r="AA290">
        <v>16239.999999999998</v>
      </c>
      <c r="AB290">
        <v>58000</v>
      </c>
      <c r="AC290">
        <v>0</v>
      </c>
      <c r="AD290">
        <v>0</v>
      </c>
      <c r="AE290">
        <v>11600</v>
      </c>
      <c r="AF290">
        <v>580</v>
      </c>
      <c r="AG290">
        <v>77333.333333333328</v>
      </c>
      <c r="AH290">
        <v>0</v>
      </c>
      <c r="AI290">
        <v>750133.33333333337</v>
      </c>
      <c r="AJ290">
        <v>18003200</v>
      </c>
      <c r="AK290">
        <v>0</v>
      </c>
      <c r="AL290">
        <v>20000</v>
      </c>
      <c r="AM290">
        <v>15</v>
      </c>
    </row>
    <row r="291" spans="1:39" x14ac:dyDescent="0.35">
      <c r="A291" s="8" t="s">
        <v>4965</v>
      </c>
      <c r="B291" s="8" t="s">
        <v>297</v>
      </c>
      <c r="C291" s="1">
        <v>25785</v>
      </c>
      <c r="D291" s="8" t="s">
        <v>1585</v>
      </c>
      <c r="E291" s="8" t="s">
        <v>1586</v>
      </c>
      <c r="F291" s="8" t="s">
        <v>3965</v>
      </c>
      <c r="G291" s="8" t="s">
        <v>2980</v>
      </c>
      <c r="H291" s="1">
        <v>41448.701967592591</v>
      </c>
      <c r="I291" s="8" t="s">
        <v>3672</v>
      </c>
      <c r="J291">
        <v>1160000</v>
      </c>
      <c r="K291">
        <v>15</v>
      </c>
      <c r="L291">
        <v>580000</v>
      </c>
      <c r="M291">
        <v>81200</v>
      </c>
      <c r="O291">
        <v>580000</v>
      </c>
      <c r="P291">
        <v>6960000</v>
      </c>
      <c r="S291">
        <v>50000</v>
      </c>
      <c r="T291">
        <v>250000</v>
      </c>
      <c r="U291">
        <v>5000</v>
      </c>
      <c r="V291">
        <v>97440</v>
      </c>
      <c r="W291">
        <v>48720</v>
      </c>
      <c r="X291">
        <v>48720</v>
      </c>
      <c r="Y291">
        <v>77333.333333333328</v>
      </c>
      <c r="Z291">
        <v>174773.33333333331</v>
      </c>
      <c r="AA291">
        <v>16239.999999999998</v>
      </c>
      <c r="AB291">
        <v>58000</v>
      </c>
      <c r="AC291">
        <v>0</v>
      </c>
      <c r="AD291">
        <v>0</v>
      </c>
      <c r="AE291">
        <v>11600</v>
      </c>
      <c r="AF291">
        <v>580</v>
      </c>
      <c r="AG291">
        <v>77333.333333333328</v>
      </c>
      <c r="AH291">
        <v>0</v>
      </c>
      <c r="AI291">
        <v>750133.33333333337</v>
      </c>
      <c r="AJ291">
        <v>18003200</v>
      </c>
      <c r="AK291">
        <v>0</v>
      </c>
      <c r="AL291">
        <v>20000</v>
      </c>
      <c r="AM291">
        <v>15</v>
      </c>
    </row>
    <row r="292" spans="1:39" x14ac:dyDescent="0.35">
      <c r="A292" s="8" t="s">
        <v>4966</v>
      </c>
      <c r="B292" s="8" t="s">
        <v>298</v>
      </c>
      <c r="C292" s="1">
        <v>26571</v>
      </c>
      <c r="D292" s="8" t="s">
        <v>1587</v>
      </c>
      <c r="E292" s="8" t="s">
        <v>1588</v>
      </c>
      <c r="F292" s="8" t="s">
        <v>3966</v>
      </c>
      <c r="G292" s="8" t="s">
        <v>2732</v>
      </c>
      <c r="H292" s="1">
        <v>39049.339155092595</v>
      </c>
      <c r="I292" s="8" t="s">
        <v>3671</v>
      </c>
      <c r="J292">
        <v>1160000</v>
      </c>
      <c r="K292">
        <v>15</v>
      </c>
      <c r="L292">
        <v>580000</v>
      </c>
      <c r="M292">
        <v>81200</v>
      </c>
      <c r="O292">
        <v>580000</v>
      </c>
      <c r="P292">
        <v>6960000</v>
      </c>
      <c r="S292">
        <v>50000</v>
      </c>
      <c r="T292">
        <v>250000</v>
      </c>
      <c r="U292">
        <v>5000</v>
      </c>
      <c r="V292">
        <v>97440</v>
      </c>
      <c r="W292">
        <v>48720</v>
      </c>
      <c r="X292">
        <v>48720</v>
      </c>
      <c r="Y292">
        <v>77333.333333333328</v>
      </c>
      <c r="Z292">
        <v>174773.33333333331</v>
      </c>
      <c r="AA292">
        <v>16239.999999999998</v>
      </c>
      <c r="AB292">
        <v>58000</v>
      </c>
      <c r="AC292">
        <v>0</v>
      </c>
      <c r="AD292">
        <v>0</v>
      </c>
      <c r="AE292">
        <v>11600</v>
      </c>
      <c r="AF292">
        <v>580</v>
      </c>
      <c r="AG292">
        <v>77333.333333333328</v>
      </c>
      <c r="AH292">
        <v>0</v>
      </c>
      <c r="AI292">
        <v>750133.33333333337</v>
      </c>
      <c r="AJ292">
        <v>18003200</v>
      </c>
      <c r="AK292">
        <v>0</v>
      </c>
      <c r="AL292">
        <v>20000</v>
      </c>
      <c r="AM292">
        <v>15</v>
      </c>
    </row>
    <row r="293" spans="1:39" x14ac:dyDescent="0.35">
      <c r="A293" s="8" t="s">
        <v>4967</v>
      </c>
      <c r="B293" s="8" t="s">
        <v>299</v>
      </c>
      <c r="C293" s="1">
        <v>31181</v>
      </c>
      <c r="D293" s="8" t="s">
        <v>1589</v>
      </c>
      <c r="E293" s="8" t="s">
        <v>1590</v>
      </c>
      <c r="F293" s="8" t="s">
        <v>3967</v>
      </c>
      <c r="G293" s="8" t="s">
        <v>2981</v>
      </c>
      <c r="H293" s="1">
        <v>42902.938043981485</v>
      </c>
      <c r="I293" s="8" t="s">
        <v>3673</v>
      </c>
      <c r="J293">
        <v>1160000</v>
      </c>
      <c r="K293">
        <v>15</v>
      </c>
      <c r="L293">
        <v>580000</v>
      </c>
      <c r="M293">
        <v>81200</v>
      </c>
      <c r="O293">
        <v>580000</v>
      </c>
      <c r="P293">
        <v>6960000</v>
      </c>
      <c r="S293">
        <v>50000</v>
      </c>
      <c r="T293">
        <v>250000</v>
      </c>
      <c r="U293">
        <v>5000</v>
      </c>
      <c r="V293">
        <v>97440</v>
      </c>
      <c r="W293">
        <v>48720</v>
      </c>
      <c r="X293">
        <v>48720</v>
      </c>
      <c r="Y293">
        <v>77333.333333333328</v>
      </c>
      <c r="Z293">
        <v>174773.33333333331</v>
      </c>
      <c r="AA293">
        <v>16239.999999999998</v>
      </c>
      <c r="AB293">
        <v>58000</v>
      </c>
      <c r="AC293">
        <v>0</v>
      </c>
      <c r="AD293">
        <v>0</v>
      </c>
      <c r="AE293">
        <v>11600</v>
      </c>
      <c r="AF293">
        <v>580</v>
      </c>
      <c r="AG293">
        <v>77333.333333333328</v>
      </c>
      <c r="AH293">
        <v>0</v>
      </c>
      <c r="AI293">
        <v>750133.33333333337</v>
      </c>
      <c r="AJ293">
        <v>18003200</v>
      </c>
      <c r="AK293">
        <v>0</v>
      </c>
      <c r="AL293">
        <v>20000</v>
      </c>
      <c r="AM293">
        <v>15</v>
      </c>
    </row>
    <row r="294" spans="1:39" x14ac:dyDescent="0.35">
      <c r="A294" s="8" t="s">
        <v>4968</v>
      </c>
      <c r="B294" s="8" t="s">
        <v>300</v>
      </c>
      <c r="C294" s="1">
        <v>35710</v>
      </c>
      <c r="D294" s="8" t="s">
        <v>1591</v>
      </c>
      <c r="E294" s="8" t="s">
        <v>1592</v>
      </c>
      <c r="F294" s="8" t="s">
        <v>3968</v>
      </c>
      <c r="G294" s="8" t="s">
        <v>2982</v>
      </c>
      <c r="H294" s="1">
        <v>43531.276180555556</v>
      </c>
      <c r="I294" s="8" t="s">
        <v>3675</v>
      </c>
      <c r="J294">
        <v>1160000</v>
      </c>
      <c r="K294">
        <v>15</v>
      </c>
      <c r="L294">
        <v>580000</v>
      </c>
      <c r="M294">
        <v>81200</v>
      </c>
      <c r="O294">
        <v>580000</v>
      </c>
      <c r="P294">
        <v>6960000</v>
      </c>
      <c r="S294">
        <v>50000</v>
      </c>
      <c r="T294">
        <v>250000</v>
      </c>
      <c r="U294">
        <v>5000</v>
      </c>
      <c r="V294">
        <v>97440</v>
      </c>
      <c r="W294">
        <v>48720</v>
      </c>
      <c r="X294">
        <v>48720</v>
      </c>
      <c r="Y294">
        <v>77333.333333333328</v>
      </c>
      <c r="Z294">
        <v>174773.33333333331</v>
      </c>
      <c r="AA294">
        <v>16239.999999999998</v>
      </c>
      <c r="AB294">
        <v>58000</v>
      </c>
      <c r="AC294">
        <v>0</v>
      </c>
      <c r="AD294">
        <v>0</v>
      </c>
      <c r="AE294">
        <v>11600</v>
      </c>
      <c r="AF294">
        <v>580</v>
      </c>
      <c r="AG294">
        <v>77333.333333333328</v>
      </c>
      <c r="AH294">
        <v>0</v>
      </c>
      <c r="AI294">
        <v>750133.33333333337</v>
      </c>
      <c r="AJ294">
        <v>18003200</v>
      </c>
      <c r="AK294">
        <v>0</v>
      </c>
      <c r="AL294">
        <v>20000</v>
      </c>
      <c r="AM294">
        <v>15</v>
      </c>
    </row>
    <row r="295" spans="1:39" x14ac:dyDescent="0.35">
      <c r="A295" s="8" t="s">
        <v>4969</v>
      </c>
      <c r="B295" s="8" t="s">
        <v>301</v>
      </c>
      <c r="C295" s="1">
        <v>31777</v>
      </c>
      <c r="D295" s="8" t="s">
        <v>1593</v>
      </c>
      <c r="E295" s="8" t="s">
        <v>1594</v>
      </c>
      <c r="F295" s="8" t="s">
        <v>3969</v>
      </c>
      <c r="G295" s="8" t="s">
        <v>2983</v>
      </c>
      <c r="H295" s="1">
        <v>40764.772974537038</v>
      </c>
      <c r="I295" s="8" t="s">
        <v>3674</v>
      </c>
      <c r="J295">
        <v>1160000</v>
      </c>
      <c r="K295">
        <v>15</v>
      </c>
      <c r="L295">
        <v>580000</v>
      </c>
      <c r="M295">
        <v>81200</v>
      </c>
      <c r="O295">
        <v>580000</v>
      </c>
      <c r="P295">
        <v>6960000</v>
      </c>
      <c r="S295">
        <v>50000</v>
      </c>
      <c r="T295">
        <v>250000</v>
      </c>
      <c r="U295">
        <v>5000</v>
      </c>
      <c r="V295">
        <v>97440</v>
      </c>
      <c r="W295">
        <v>48720</v>
      </c>
      <c r="X295">
        <v>48720</v>
      </c>
      <c r="Y295">
        <v>77333.333333333328</v>
      </c>
      <c r="Z295">
        <v>174773.33333333331</v>
      </c>
      <c r="AA295">
        <v>16239.999999999998</v>
      </c>
      <c r="AB295">
        <v>58000</v>
      </c>
      <c r="AC295">
        <v>0</v>
      </c>
      <c r="AD295">
        <v>0</v>
      </c>
      <c r="AE295">
        <v>11600</v>
      </c>
      <c r="AF295">
        <v>580</v>
      </c>
      <c r="AG295">
        <v>77333.333333333328</v>
      </c>
      <c r="AH295">
        <v>0</v>
      </c>
      <c r="AI295">
        <v>750133.33333333337</v>
      </c>
      <c r="AJ295">
        <v>18003200</v>
      </c>
      <c r="AK295">
        <v>0</v>
      </c>
      <c r="AL295">
        <v>20000</v>
      </c>
      <c r="AM295">
        <v>15</v>
      </c>
    </row>
    <row r="296" spans="1:39" x14ac:dyDescent="0.35">
      <c r="A296" s="8" t="s">
        <v>4970</v>
      </c>
      <c r="B296" s="8" t="s">
        <v>302</v>
      </c>
      <c r="C296" s="1">
        <v>33294</v>
      </c>
      <c r="D296" s="8" t="s">
        <v>1595</v>
      </c>
      <c r="E296" s="8" t="s">
        <v>1596</v>
      </c>
      <c r="F296" s="8" t="s">
        <v>3970</v>
      </c>
      <c r="G296" s="8" t="s">
        <v>2984</v>
      </c>
      <c r="H296" s="1">
        <v>40159.74627314815</v>
      </c>
      <c r="I296" s="8" t="s">
        <v>3672</v>
      </c>
      <c r="J296">
        <v>1160000</v>
      </c>
      <c r="K296">
        <v>15</v>
      </c>
      <c r="L296">
        <v>580000</v>
      </c>
      <c r="M296">
        <v>81200</v>
      </c>
      <c r="O296">
        <v>580000</v>
      </c>
      <c r="P296">
        <v>6960000</v>
      </c>
      <c r="S296">
        <v>50000</v>
      </c>
      <c r="T296">
        <v>250000</v>
      </c>
      <c r="U296">
        <v>5000</v>
      </c>
      <c r="V296">
        <v>97440</v>
      </c>
      <c r="W296">
        <v>48720</v>
      </c>
      <c r="X296">
        <v>48720</v>
      </c>
      <c r="Y296">
        <v>77333.333333333328</v>
      </c>
      <c r="Z296">
        <v>174773.33333333331</v>
      </c>
      <c r="AA296">
        <v>16239.999999999998</v>
      </c>
      <c r="AB296">
        <v>58000</v>
      </c>
      <c r="AC296">
        <v>0</v>
      </c>
      <c r="AD296">
        <v>0</v>
      </c>
      <c r="AE296">
        <v>11600</v>
      </c>
      <c r="AF296">
        <v>580</v>
      </c>
      <c r="AG296">
        <v>77333.333333333328</v>
      </c>
      <c r="AH296">
        <v>0</v>
      </c>
      <c r="AI296">
        <v>750133.33333333337</v>
      </c>
      <c r="AJ296">
        <v>18003200</v>
      </c>
      <c r="AK296">
        <v>0</v>
      </c>
      <c r="AL296">
        <v>20000</v>
      </c>
      <c r="AM296">
        <v>15</v>
      </c>
    </row>
    <row r="297" spans="1:39" x14ac:dyDescent="0.35">
      <c r="A297" s="8" t="s">
        <v>4971</v>
      </c>
      <c r="B297" s="8" t="s">
        <v>303</v>
      </c>
      <c r="C297" s="1">
        <v>26858</v>
      </c>
      <c r="D297" s="8" t="s">
        <v>1597</v>
      </c>
      <c r="E297" s="8" t="s">
        <v>1598</v>
      </c>
      <c r="F297" s="8" t="s">
        <v>3971</v>
      </c>
      <c r="G297" s="8" t="s">
        <v>2985</v>
      </c>
      <c r="H297" s="1">
        <v>41047.224756944444</v>
      </c>
      <c r="I297" s="8" t="s">
        <v>3674</v>
      </c>
      <c r="J297">
        <v>1160000</v>
      </c>
      <c r="K297">
        <v>15</v>
      </c>
      <c r="L297">
        <v>580000</v>
      </c>
      <c r="M297">
        <v>81200</v>
      </c>
      <c r="O297">
        <v>580000</v>
      </c>
      <c r="P297">
        <v>6960000</v>
      </c>
      <c r="S297">
        <v>50000</v>
      </c>
      <c r="T297">
        <v>250000</v>
      </c>
      <c r="U297">
        <v>5000</v>
      </c>
      <c r="V297">
        <v>97440</v>
      </c>
      <c r="W297">
        <v>48720</v>
      </c>
      <c r="X297">
        <v>48720</v>
      </c>
      <c r="Y297">
        <v>77333.333333333328</v>
      </c>
      <c r="Z297">
        <v>174773.33333333331</v>
      </c>
      <c r="AA297">
        <v>16239.999999999998</v>
      </c>
      <c r="AB297">
        <v>58000</v>
      </c>
      <c r="AC297">
        <v>0</v>
      </c>
      <c r="AD297">
        <v>0</v>
      </c>
      <c r="AE297">
        <v>11600</v>
      </c>
      <c r="AF297">
        <v>580</v>
      </c>
      <c r="AG297">
        <v>77333.333333333328</v>
      </c>
      <c r="AH297">
        <v>0</v>
      </c>
      <c r="AI297">
        <v>750133.33333333337</v>
      </c>
      <c r="AJ297">
        <v>18003200</v>
      </c>
      <c r="AK297">
        <v>0</v>
      </c>
      <c r="AL297">
        <v>20000</v>
      </c>
      <c r="AM297">
        <v>15</v>
      </c>
    </row>
    <row r="298" spans="1:39" x14ac:dyDescent="0.35">
      <c r="A298" s="8" t="s">
        <v>4972</v>
      </c>
      <c r="B298" s="8" t="s">
        <v>304</v>
      </c>
      <c r="C298" s="1">
        <v>35892</v>
      </c>
      <c r="D298" s="8" t="s">
        <v>1599</v>
      </c>
      <c r="E298" s="8" t="s">
        <v>1600</v>
      </c>
      <c r="F298" s="8" t="s">
        <v>3972</v>
      </c>
      <c r="G298" s="8" t="s">
        <v>2986</v>
      </c>
      <c r="H298" s="1">
        <v>44179.040590277778</v>
      </c>
      <c r="I298" s="8" t="s">
        <v>3674</v>
      </c>
      <c r="J298">
        <v>1160000</v>
      </c>
      <c r="K298">
        <v>15</v>
      </c>
      <c r="L298">
        <v>580000</v>
      </c>
      <c r="M298">
        <v>81200</v>
      </c>
      <c r="O298">
        <v>580000</v>
      </c>
      <c r="P298">
        <v>6960000</v>
      </c>
      <c r="S298">
        <v>50000</v>
      </c>
      <c r="T298">
        <v>250000</v>
      </c>
      <c r="U298">
        <v>5000</v>
      </c>
      <c r="V298">
        <v>97440</v>
      </c>
      <c r="W298">
        <v>48720</v>
      </c>
      <c r="X298">
        <v>48720</v>
      </c>
      <c r="Y298">
        <v>77333.333333333328</v>
      </c>
      <c r="Z298">
        <v>174773.33333333331</v>
      </c>
      <c r="AA298">
        <v>16239.999999999998</v>
      </c>
      <c r="AB298">
        <v>58000</v>
      </c>
      <c r="AC298">
        <v>0</v>
      </c>
      <c r="AD298">
        <v>0</v>
      </c>
      <c r="AE298">
        <v>11600</v>
      </c>
      <c r="AF298">
        <v>580</v>
      </c>
      <c r="AG298">
        <v>77333.333333333328</v>
      </c>
      <c r="AH298">
        <v>0</v>
      </c>
      <c r="AI298">
        <v>750133.33333333337</v>
      </c>
      <c r="AJ298">
        <v>18003200</v>
      </c>
      <c r="AK298">
        <v>0</v>
      </c>
      <c r="AL298">
        <v>20000</v>
      </c>
      <c r="AM298">
        <v>15</v>
      </c>
    </row>
    <row r="299" spans="1:39" x14ac:dyDescent="0.35">
      <c r="A299" s="8" t="s">
        <v>4973</v>
      </c>
      <c r="B299" s="8" t="s">
        <v>305</v>
      </c>
      <c r="C299" s="1">
        <v>29465</v>
      </c>
      <c r="D299" s="8" t="s">
        <v>1601</v>
      </c>
      <c r="E299" s="8" t="s">
        <v>1602</v>
      </c>
      <c r="F299" s="8" t="s">
        <v>3973</v>
      </c>
      <c r="G299" s="8" t="s">
        <v>2987</v>
      </c>
      <c r="H299" s="1">
        <v>42952.635370370372</v>
      </c>
      <c r="I299" s="8" t="s">
        <v>3675</v>
      </c>
      <c r="J299">
        <v>1160000</v>
      </c>
      <c r="K299">
        <v>15</v>
      </c>
      <c r="L299">
        <v>580000</v>
      </c>
      <c r="M299">
        <v>81200</v>
      </c>
      <c r="O299">
        <v>580000</v>
      </c>
      <c r="P299">
        <v>6960000</v>
      </c>
      <c r="S299">
        <v>50000</v>
      </c>
      <c r="T299">
        <v>250000</v>
      </c>
      <c r="U299">
        <v>5000</v>
      </c>
      <c r="V299">
        <v>97440</v>
      </c>
      <c r="W299">
        <v>48720</v>
      </c>
      <c r="X299">
        <v>48720</v>
      </c>
      <c r="Y299">
        <v>77333.333333333328</v>
      </c>
      <c r="Z299">
        <v>174773.33333333331</v>
      </c>
      <c r="AA299">
        <v>16239.999999999998</v>
      </c>
      <c r="AB299">
        <v>58000</v>
      </c>
      <c r="AC299">
        <v>0</v>
      </c>
      <c r="AD299">
        <v>0</v>
      </c>
      <c r="AE299">
        <v>11600</v>
      </c>
      <c r="AF299">
        <v>580</v>
      </c>
      <c r="AG299">
        <v>77333.333333333328</v>
      </c>
      <c r="AH299">
        <v>0</v>
      </c>
      <c r="AI299">
        <v>750133.33333333337</v>
      </c>
      <c r="AJ299">
        <v>18003200</v>
      </c>
      <c r="AK299">
        <v>0</v>
      </c>
      <c r="AL299">
        <v>20000</v>
      </c>
      <c r="AM299">
        <v>15</v>
      </c>
    </row>
    <row r="300" spans="1:39" x14ac:dyDescent="0.35">
      <c r="A300" s="8" t="s">
        <v>4974</v>
      </c>
      <c r="B300" s="8" t="s">
        <v>306</v>
      </c>
      <c r="C300" s="1">
        <v>35848</v>
      </c>
      <c r="D300" s="8" t="s">
        <v>1603</v>
      </c>
      <c r="E300" s="8" t="s">
        <v>1604</v>
      </c>
      <c r="F300" s="8" t="s">
        <v>3974</v>
      </c>
      <c r="G300" s="8" t="s">
        <v>2988</v>
      </c>
      <c r="H300" s="1">
        <v>39108.71303240741</v>
      </c>
      <c r="I300" s="8" t="s">
        <v>3672</v>
      </c>
      <c r="J300">
        <v>1160000</v>
      </c>
      <c r="K300">
        <v>15</v>
      </c>
      <c r="L300">
        <v>580000</v>
      </c>
      <c r="M300">
        <v>81200</v>
      </c>
      <c r="O300">
        <v>580000</v>
      </c>
      <c r="P300">
        <v>6960000</v>
      </c>
      <c r="S300">
        <v>50000</v>
      </c>
      <c r="T300">
        <v>250000</v>
      </c>
      <c r="U300">
        <v>5000</v>
      </c>
      <c r="V300">
        <v>97440</v>
      </c>
      <c r="W300">
        <v>48720</v>
      </c>
      <c r="X300">
        <v>48720</v>
      </c>
      <c r="Y300">
        <v>77333.333333333328</v>
      </c>
      <c r="Z300">
        <v>174773.33333333331</v>
      </c>
      <c r="AA300">
        <v>16239.999999999998</v>
      </c>
      <c r="AB300">
        <v>58000</v>
      </c>
      <c r="AC300">
        <v>0</v>
      </c>
      <c r="AD300">
        <v>0</v>
      </c>
      <c r="AE300">
        <v>11600</v>
      </c>
      <c r="AF300">
        <v>580</v>
      </c>
      <c r="AG300">
        <v>77333.333333333328</v>
      </c>
      <c r="AH300">
        <v>0</v>
      </c>
      <c r="AI300">
        <v>750133.33333333337</v>
      </c>
      <c r="AJ300">
        <v>18003200</v>
      </c>
      <c r="AK300">
        <v>0</v>
      </c>
      <c r="AL300">
        <v>20000</v>
      </c>
      <c r="AM300">
        <v>15</v>
      </c>
    </row>
    <row r="301" spans="1:39" x14ac:dyDescent="0.35">
      <c r="A301" s="8" t="s">
        <v>4975</v>
      </c>
      <c r="B301" s="8" t="s">
        <v>307</v>
      </c>
      <c r="C301" s="1">
        <v>29498</v>
      </c>
      <c r="D301" s="8" t="s">
        <v>1605</v>
      </c>
      <c r="E301" s="8" t="s">
        <v>1606</v>
      </c>
      <c r="F301" s="8" t="s">
        <v>3975</v>
      </c>
      <c r="G301" s="8" t="s">
        <v>2989</v>
      </c>
      <c r="H301" s="1">
        <v>38968.985347222224</v>
      </c>
      <c r="I301" s="8" t="s">
        <v>3674</v>
      </c>
      <c r="J301">
        <v>1160000</v>
      </c>
      <c r="K301">
        <v>15</v>
      </c>
      <c r="L301">
        <v>580000</v>
      </c>
      <c r="M301">
        <v>81200</v>
      </c>
      <c r="O301">
        <v>580000</v>
      </c>
      <c r="P301">
        <v>6960000</v>
      </c>
      <c r="S301">
        <v>50000</v>
      </c>
      <c r="T301">
        <v>250000</v>
      </c>
      <c r="U301">
        <v>5000</v>
      </c>
      <c r="V301">
        <v>97440</v>
      </c>
      <c r="W301">
        <v>48720</v>
      </c>
      <c r="X301">
        <v>48720</v>
      </c>
      <c r="Y301">
        <v>77333.333333333328</v>
      </c>
      <c r="Z301">
        <v>174773.33333333331</v>
      </c>
      <c r="AA301">
        <v>16239.999999999998</v>
      </c>
      <c r="AB301">
        <v>58000</v>
      </c>
      <c r="AC301">
        <v>0</v>
      </c>
      <c r="AD301">
        <v>0</v>
      </c>
      <c r="AE301">
        <v>11600</v>
      </c>
      <c r="AF301">
        <v>580</v>
      </c>
      <c r="AG301">
        <v>77333.333333333328</v>
      </c>
      <c r="AH301">
        <v>0</v>
      </c>
      <c r="AI301">
        <v>750133.33333333337</v>
      </c>
      <c r="AJ301">
        <v>18003200</v>
      </c>
      <c r="AK301">
        <v>0</v>
      </c>
      <c r="AL301">
        <v>20000</v>
      </c>
      <c r="AM301">
        <v>15</v>
      </c>
    </row>
    <row r="302" spans="1:39" x14ac:dyDescent="0.35">
      <c r="A302" s="8" t="s">
        <v>4976</v>
      </c>
      <c r="B302" s="8" t="s">
        <v>308</v>
      </c>
      <c r="C302" s="1">
        <v>29218</v>
      </c>
      <c r="D302" s="8" t="s">
        <v>1607</v>
      </c>
      <c r="E302" s="8" t="s">
        <v>1608</v>
      </c>
      <c r="F302" s="8" t="s">
        <v>3976</v>
      </c>
      <c r="G302" s="8" t="s">
        <v>2990</v>
      </c>
      <c r="H302" s="1">
        <v>38931.877152777779</v>
      </c>
      <c r="I302" s="8" t="s">
        <v>3671</v>
      </c>
      <c r="J302">
        <v>1160000</v>
      </c>
      <c r="K302">
        <v>15</v>
      </c>
      <c r="L302">
        <v>580000</v>
      </c>
      <c r="M302">
        <v>81200</v>
      </c>
      <c r="O302">
        <v>580000</v>
      </c>
      <c r="P302">
        <v>6960000</v>
      </c>
      <c r="S302">
        <v>50000</v>
      </c>
      <c r="T302">
        <v>250000</v>
      </c>
      <c r="U302">
        <v>5000</v>
      </c>
      <c r="V302">
        <v>97440</v>
      </c>
      <c r="W302">
        <v>48720</v>
      </c>
      <c r="X302">
        <v>48720</v>
      </c>
      <c r="Y302">
        <v>77333.333333333328</v>
      </c>
      <c r="Z302">
        <v>174773.33333333331</v>
      </c>
      <c r="AA302">
        <v>16239.999999999998</v>
      </c>
      <c r="AB302">
        <v>58000</v>
      </c>
      <c r="AC302">
        <v>0</v>
      </c>
      <c r="AD302">
        <v>0</v>
      </c>
      <c r="AE302">
        <v>11600</v>
      </c>
      <c r="AF302">
        <v>580</v>
      </c>
      <c r="AG302">
        <v>77333.333333333328</v>
      </c>
      <c r="AH302">
        <v>0</v>
      </c>
      <c r="AI302">
        <v>750133.33333333337</v>
      </c>
      <c r="AJ302">
        <v>18003200</v>
      </c>
      <c r="AK302">
        <v>0</v>
      </c>
      <c r="AL302">
        <v>20000</v>
      </c>
      <c r="AM302">
        <v>15</v>
      </c>
    </row>
    <row r="303" spans="1:39" x14ac:dyDescent="0.35">
      <c r="A303" s="8" t="s">
        <v>4977</v>
      </c>
      <c r="B303" s="8" t="s">
        <v>309</v>
      </c>
      <c r="C303" s="1">
        <v>28664</v>
      </c>
      <c r="D303" s="8" t="s">
        <v>1609</v>
      </c>
      <c r="E303" s="8" t="s">
        <v>1610</v>
      </c>
      <c r="F303" s="8" t="s">
        <v>3977</v>
      </c>
      <c r="G303" s="8" t="s">
        <v>2991</v>
      </c>
      <c r="H303" s="1">
        <v>42467.865381944444</v>
      </c>
      <c r="I303" s="8" t="s">
        <v>3675</v>
      </c>
      <c r="J303">
        <v>1160000</v>
      </c>
      <c r="K303">
        <v>15</v>
      </c>
      <c r="L303">
        <v>580000</v>
      </c>
      <c r="M303">
        <v>81200</v>
      </c>
      <c r="O303">
        <v>580000</v>
      </c>
      <c r="P303">
        <v>6960000</v>
      </c>
      <c r="S303">
        <v>50000</v>
      </c>
      <c r="T303">
        <v>250000</v>
      </c>
      <c r="U303">
        <v>5000</v>
      </c>
      <c r="V303">
        <v>97440</v>
      </c>
      <c r="W303">
        <v>48720</v>
      </c>
      <c r="X303">
        <v>48720</v>
      </c>
      <c r="Y303">
        <v>77333.333333333328</v>
      </c>
      <c r="Z303">
        <v>174773.33333333331</v>
      </c>
      <c r="AA303">
        <v>16239.999999999998</v>
      </c>
      <c r="AB303">
        <v>58000</v>
      </c>
      <c r="AC303">
        <v>0</v>
      </c>
      <c r="AD303">
        <v>0</v>
      </c>
      <c r="AE303">
        <v>11600</v>
      </c>
      <c r="AF303">
        <v>580</v>
      </c>
      <c r="AG303">
        <v>77333.333333333328</v>
      </c>
      <c r="AH303">
        <v>0</v>
      </c>
      <c r="AI303">
        <v>750133.33333333337</v>
      </c>
      <c r="AJ303">
        <v>18003200</v>
      </c>
      <c r="AK303">
        <v>0</v>
      </c>
      <c r="AL303">
        <v>20000</v>
      </c>
      <c r="AM303">
        <v>15</v>
      </c>
    </row>
    <row r="304" spans="1:39" x14ac:dyDescent="0.35">
      <c r="A304" s="8" t="s">
        <v>4978</v>
      </c>
      <c r="B304" s="8" t="s">
        <v>310</v>
      </c>
      <c r="C304" s="1">
        <v>36503</v>
      </c>
      <c r="D304" s="8" t="s">
        <v>1611</v>
      </c>
      <c r="E304" s="8" t="s">
        <v>1612</v>
      </c>
      <c r="F304" s="8" t="s">
        <v>3978</v>
      </c>
      <c r="G304" s="8" t="s">
        <v>2992</v>
      </c>
      <c r="H304" s="1">
        <v>40804.109965277778</v>
      </c>
      <c r="I304" s="8" t="s">
        <v>3672</v>
      </c>
      <c r="J304">
        <v>1160000</v>
      </c>
      <c r="K304">
        <v>15</v>
      </c>
      <c r="L304">
        <v>580000</v>
      </c>
      <c r="M304">
        <v>81200</v>
      </c>
      <c r="O304">
        <v>580000</v>
      </c>
      <c r="P304">
        <v>6960000</v>
      </c>
      <c r="S304">
        <v>50000</v>
      </c>
      <c r="T304">
        <v>250000</v>
      </c>
      <c r="U304">
        <v>5000</v>
      </c>
      <c r="V304">
        <v>97440</v>
      </c>
      <c r="W304">
        <v>48720</v>
      </c>
      <c r="X304">
        <v>48720</v>
      </c>
      <c r="Y304">
        <v>77333.333333333328</v>
      </c>
      <c r="Z304">
        <v>174773.33333333331</v>
      </c>
      <c r="AA304">
        <v>16239.999999999998</v>
      </c>
      <c r="AB304">
        <v>58000</v>
      </c>
      <c r="AC304">
        <v>0</v>
      </c>
      <c r="AD304">
        <v>0</v>
      </c>
      <c r="AE304">
        <v>11600</v>
      </c>
      <c r="AF304">
        <v>580</v>
      </c>
      <c r="AG304">
        <v>77333.333333333328</v>
      </c>
      <c r="AH304">
        <v>0</v>
      </c>
      <c r="AI304">
        <v>750133.33333333337</v>
      </c>
      <c r="AJ304">
        <v>18003200</v>
      </c>
      <c r="AK304">
        <v>0</v>
      </c>
      <c r="AL304">
        <v>20000</v>
      </c>
      <c r="AM304">
        <v>15</v>
      </c>
    </row>
    <row r="305" spans="1:39" x14ac:dyDescent="0.35">
      <c r="A305" s="8" t="s">
        <v>4979</v>
      </c>
      <c r="B305" s="8" t="s">
        <v>311</v>
      </c>
      <c r="C305" s="1">
        <v>33744</v>
      </c>
      <c r="D305" s="8" t="s">
        <v>1613</v>
      </c>
      <c r="E305" s="8" t="s">
        <v>1614</v>
      </c>
      <c r="F305" s="8" t="s">
        <v>3979</v>
      </c>
      <c r="G305" s="8" t="s">
        <v>2993</v>
      </c>
      <c r="H305" s="1">
        <v>43941.971284722225</v>
      </c>
      <c r="I305" s="8" t="s">
        <v>3673</v>
      </c>
      <c r="J305">
        <v>1160000</v>
      </c>
      <c r="K305">
        <v>15</v>
      </c>
      <c r="L305">
        <v>580000</v>
      </c>
      <c r="M305">
        <v>81200</v>
      </c>
      <c r="O305">
        <v>580000</v>
      </c>
      <c r="P305">
        <v>6960000</v>
      </c>
      <c r="S305">
        <v>50000</v>
      </c>
      <c r="T305">
        <v>250000</v>
      </c>
      <c r="U305">
        <v>5000</v>
      </c>
      <c r="V305">
        <v>97440</v>
      </c>
      <c r="W305">
        <v>48720</v>
      </c>
      <c r="X305">
        <v>48720</v>
      </c>
      <c r="Y305">
        <v>77333.333333333328</v>
      </c>
      <c r="Z305">
        <v>174773.33333333331</v>
      </c>
      <c r="AA305">
        <v>16239.999999999998</v>
      </c>
      <c r="AB305">
        <v>58000</v>
      </c>
      <c r="AC305">
        <v>0</v>
      </c>
      <c r="AD305">
        <v>0</v>
      </c>
      <c r="AE305">
        <v>11600</v>
      </c>
      <c r="AF305">
        <v>580</v>
      </c>
      <c r="AG305">
        <v>77333.333333333328</v>
      </c>
      <c r="AH305">
        <v>0</v>
      </c>
      <c r="AI305">
        <v>750133.33333333337</v>
      </c>
      <c r="AJ305">
        <v>18003200</v>
      </c>
      <c r="AK305">
        <v>0</v>
      </c>
      <c r="AL305">
        <v>20000</v>
      </c>
      <c r="AM305">
        <v>15</v>
      </c>
    </row>
    <row r="306" spans="1:39" x14ac:dyDescent="0.35">
      <c r="A306" s="8" t="s">
        <v>4980</v>
      </c>
      <c r="B306" s="8" t="s">
        <v>312</v>
      </c>
      <c r="C306" s="1">
        <v>25640</v>
      </c>
      <c r="D306" s="8" t="s">
        <v>1615</v>
      </c>
      <c r="E306" s="8" t="s">
        <v>1616</v>
      </c>
      <c r="F306" s="8" t="s">
        <v>3980</v>
      </c>
      <c r="G306" s="8" t="s">
        <v>2994</v>
      </c>
      <c r="H306" s="1">
        <v>40036.945949074077</v>
      </c>
      <c r="I306" s="8" t="s">
        <v>3674</v>
      </c>
      <c r="J306">
        <v>1160000</v>
      </c>
      <c r="K306">
        <v>15</v>
      </c>
      <c r="L306">
        <v>580000</v>
      </c>
      <c r="M306">
        <v>81200</v>
      </c>
      <c r="O306">
        <v>580000</v>
      </c>
      <c r="P306">
        <v>6960000</v>
      </c>
      <c r="S306">
        <v>50000</v>
      </c>
      <c r="T306">
        <v>250000</v>
      </c>
      <c r="U306">
        <v>5000</v>
      </c>
      <c r="V306">
        <v>97440</v>
      </c>
      <c r="W306">
        <v>48720</v>
      </c>
      <c r="X306">
        <v>48720</v>
      </c>
      <c r="Y306">
        <v>77333.333333333328</v>
      </c>
      <c r="Z306">
        <v>174773.33333333331</v>
      </c>
      <c r="AA306">
        <v>16239.999999999998</v>
      </c>
      <c r="AB306">
        <v>58000</v>
      </c>
      <c r="AC306">
        <v>0</v>
      </c>
      <c r="AD306">
        <v>0</v>
      </c>
      <c r="AE306">
        <v>11600</v>
      </c>
      <c r="AF306">
        <v>580</v>
      </c>
      <c r="AG306">
        <v>77333.333333333328</v>
      </c>
      <c r="AH306">
        <v>0</v>
      </c>
      <c r="AI306">
        <v>750133.33333333337</v>
      </c>
      <c r="AJ306">
        <v>18003200</v>
      </c>
      <c r="AK306">
        <v>0</v>
      </c>
      <c r="AL306">
        <v>20000</v>
      </c>
      <c r="AM306">
        <v>15</v>
      </c>
    </row>
    <row r="307" spans="1:39" x14ac:dyDescent="0.35">
      <c r="A307" s="8" t="s">
        <v>4981</v>
      </c>
      <c r="B307" s="8" t="s">
        <v>313</v>
      </c>
      <c r="C307" s="1">
        <v>34770</v>
      </c>
      <c r="D307" s="8" t="s">
        <v>1617</v>
      </c>
      <c r="E307" s="8" t="s">
        <v>1618</v>
      </c>
      <c r="F307" s="8" t="s">
        <v>3981</v>
      </c>
      <c r="G307" s="8" t="s">
        <v>2995</v>
      </c>
      <c r="H307" s="1">
        <v>43019.384097222224</v>
      </c>
      <c r="I307" s="8" t="s">
        <v>3674</v>
      </c>
      <c r="J307">
        <v>1160000</v>
      </c>
      <c r="K307">
        <v>15</v>
      </c>
      <c r="L307">
        <v>580000</v>
      </c>
      <c r="M307">
        <v>81200</v>
      </c>
      <c r="O307">
        <v>580000</v>
      </c>
      <c r="P307">
        <v>6960000</v>
      </c>
      <c r="S307">
        <v>50000</v>
      </c>
      <c r="T307">
        <v>250000</v>
      </c>
      <c r="U307">
        <v>5000</v>
      </c>
      <c r="V307">
        <v>97440</v>
      </c>
      <c r="W307">
        <v>48720</v>
      </c>
      <c r="X307">
        <v>48720</v>
      </c>
      <c r="Y307">
        <v>77333.333333333328</v>
      </c>
      <c r="Z307">
        <v>174773.33333333331</v>
      </c>
      <c r="AA307">
        <v>16239.999999999998</v>
      </c>
      <c r="AB307">
        <v>58000</v>
      </c>
      <c r="AC307">
        <v>0</v>
      </c>
      <c r="AD307">
        <v>0</v>
      </c>
      <c r="AE307">
        <v>11600</v>
      </c>
      <c r="AF307">
        <v>580</v>
      </c>
      <c r="AG307">
        <v>77333.333333333328</v>
      </c>
      <c r="AH307">
        <v>0</v>
      </c>
      <c r="AI307">
        <v>750133.33333333337</v>
      </c>
      <c r="AJ307">
        <v>18003200</v>
      </c>
      <c r="AK307">
        <v>0</v>
      </c>
      <c r="AL307">
        <v>20000</v>
      </c>
      <c r="AM307">
        <v>15</v>
      </c>
    </row>
    <row r="308" spans="1:39" x14ac:dyDescent="0.35">
      <c r="A308" s="8" t="s">
        <v>4982</v>
      </c>
      <c r="B308" s="8" t="s">
        <v>314</v>
      </c>
      <c r="C308" s="1">
        <v>35642</v>
      </c>
      <c r="D308" s="8" t="s">
        <v>1619</v>
      </c>
      <c r="E308" s="8" t="s">
        <v>1620</v>
      </c>
      <c r="F308" s="8" t="s">
        <v>3982</v>
      </c>
      <c r="G308" s="8" t="s">
        <v>2996</v>
      </c>
      <c r="H308" s="1">
        <v>40484.403148148151</v>
      </c>
      <c r="I308" s="8" t="s">
        <v>3674</v>
      </c>
      <c r="J308">
        <v>1160000</v>
      </c>
      <c r="K308">
        <v>15</v>
      </c>
      <c r="L308">
        <v>580000</v>
      </c>
      <c r="M308">
        <v>81200</v>
      </c>
      <c r="O308">
        <v>580000</v>
      </c>
      <c r="P308">
        <v>6960000</v>
      </c>
      <c r="S308">
        <v>50000</v>
      </c>
      <c r="T308">
        <v>250000</v>
      </c>
      <c r="U308">
        <v>5000</v>
      </c>
      <c r="V308">
        <v>97440</v>
      </c>
      <c r="W308">
        <v>48720</v>
      </c>
      <c r="X308">
        <v>48720</v>
      </c>
      <c r="Y308">
        <v>77333.333333333328</v>
      </c>
      <c r="Z308">
        <v>174773.33333333331</v>
      </c>
      <c r="AA308">
        <v>16239.999999999998</v>
      </c>
      <c r="AB308">
        <v>58000</v>
      </c>
      <c r="AC308">
        <v>0</v>
      </c>
      <c r="AD308">
        <v>0</v>
      </c>
      <c r="AE308">
        <v>11600</v>
      </c>
      <c r="AF308">
        <v>580</v>
      </c>
      <c r="AG308">
        <v>77333.333333333328</v>
      </c>
      <c r="AH308">
        <v>0</v>
      </c>
      <c r="AI308">
        <v>750133.33333333337</v>
      </c>
      <c r="AJ308">
        <v>18003200</v>
      </c>
      <c r="AK308">
        <v>0</v>
      </c>
      <c r="AL308">
        <v>20000</v>
      </c>
      <c r="AM308">
        <v>15</v>
      </c>
    </row>
    <row r="309" spans="1:39" x14ac:dyDescent="0.35">
      <c r="A309" s="8" t="s">
        <v>4983</v>
      </c>
      <c r="B309" s="8" t="s">
        <v>315</v>
      </c>
      <c r="C309" s="1">
        <v>35169</v>
      </c>
      <c r="D309" s="8" t="s">
        <v>1621</v>
      </c>
      <c r="E309" s="8" t="s">
        <v>1622</v>
      </c>
      <c r="F309" s="8" t="s">
        <v>3983</v>
      </c>
      <c r="G309" s="8" t="s">
        <v>2997</v>
      </c>
      <c r="H309" s="1">
        <v>43597.135520833333</v>
      </c>
      <c r="I309" s="8" t="s">
        <v>3673</v>
      </c>
      <c r="J309">
        <v>1160000</v>
      </c>
      <c r="K309">
        <v>15</v>
      </c>
      <c r="L309">
        <v>580000</v>
      </c>
      <c r="M309">
        <v>81200</v>
      </c>
      <c r="O309">
        <v>580000</v>
      </c>
      <c r="P309">
        <v>6960000</v>
      </c>
      <c r="S309">
        <v>50000</v>
      </c>
      <c r="T309">
        <v>250000</v>
      </c>
      <c r="U309">
        <v>5000</v>
      </c>
      <c r="V309">
        <v>97440</v>
      </c>
      <c r="W309">
        <v>48720</v>
      </c>
      <c r="X309">
        <v>48720</v>
      </c>
      <c r="Y309">
        <v>77333.333333333328</v>
      </c>
      <c r="Z309">
        <v>174773.33333333331</v>
      </c>
      <c r="AA309">
        <v>16239.999999999998</v>
      </c>
      <c r="AB309">
        <v>58000</v>
      </c>
      <c r="AC309">
        <v>0</v>
      </c>
      <c r="AD309">
        <v>0</v>
      </c>
      <c r="AE309">
        <v>11600</v>
      </c>
      <c r="AF309">
        <v>580</v>
      </c>
      <c r="AG309">
        <v>77333.333333333328</v>
      </c>
      <c r="AH309">
        <v>0</v>
      </c>
      <c r="AI309">
        <v>750133.33333333337</v>
      </c>
      <c r="AJ309">
        <v>18003200</v>
      </c>
      <c r="AK309">
        <v>0</v>
      </c>
      <c r="AL309">
        <v>20000</v>
      </c>
      <c r="AM309">
        <v>15</v>
      </c>
    </row>
    <row r="310" spans="1:39" x14ac:dyDescent="0.35">
      <c r="A310" s="8" t="s">
        <v>4984</v>
      </c>
      <c r="B310" s="8" t="s">
        <v>316</v>
      </c>
      <c r="C310" s="1">
        <v>28570</v>
      </c>
      <c r="D310" s="8" t="s">
        <v>1623</v>
      </c>
      <c r="E310" s="8" t="s">
        <v>1624</v>
      </c>
      <c r="F310" s="8" t="s">
        <v>3984</v>
      </c>
      <c r="G310" s="8" t="s">
        <v>2998</v>
      </c>
      <c r="H310" s="1">
        <v>41638.743819444448</v>
      </c>
      <c r="I310" s="8" t="s">
        <v>3671</v>
      </c>
      <c r="J310">
        <v>1160000</v>
      </c>
      <c r="K310">
        <v>15</v>
      </c>
      <c r="L310">
        <v>580000</v>
      </c>
      <c r="M310">
        <v>81200</v>
      </c>
      <c r="O310">
        <v>580000</v>
      </c>
      <c r="P310">
        <v>6960000</v>
      </c>
      <c r="S310">
        <v>50000</v>
      </c>
      <c r="T310">
        <v>250000</v>
      </c>
      <c r="U310">
        <v>5000</v>
      </c>
      <c r="V310">
        <v>97440</v>
      </c>
      <c r="W310">
        <v>48720</v>
      </c>
      <c r="X310">
        <v>48720</v>
      </c>
      <c r="Y310">
        <v>77333.333333333328</v>
      </c>
      <c r="Z310">
        <v>174773.33333333331</v>
      </c>
      <c r="AA310">
        <v>16239.999999999998</v>
      </c>
      <c r="AB310">
        <v>58000</v>
      </c>
      <c r="AC310">
        <v>0</v>
      </c>
      <c r="AD310">
        <v>0</v>
      </c>
      <c r="AE310">
        <v>11600</v>
      </c>
      <c r="AF310">
        <v>580</v>
      </c>
      <c r="AG310">
        <v>77333.333333333328</v>
      </c>
      <c r="AH310">
        <v>0</v>
      </c>
      <c r="AI310">
        <v>750133.33333333337</v>
      </c>
      <c r="AJ310">
        <v>18003200</v>
      </c>
      <c r="AK310">
        <v>0</v>
      </c>
      <c r="AL310">
        <v>20000</v>
      </c>
      <c r="AM310">
        <v>15</v>
      </c>
    </row>
    <row r="311" spans="1:39" x14ac:dyDescent="0.35">
      <c r="A311" s="8" t="s">
        <v>4985</v>
      </c>
      <c r="B311" s="8" t="s">
        <v>317</v>
      </c>
      <c r="C311" s="1">
        <v>34096</v>
      </c>
      <c r="D311" s="8" t="s">
        <v>1625</v>
      </c>
      <c r="E311" s="8" t="s">
        <v>1626</v>
      </c>
      <c r="F311" s="8" t="s">
        <v>3985</v>
      </c>
      <c r="G311" s="8" t="s">
        <v>2999</v>
      </c>
      <c r="H311" s="1">
        <v>43349.083356481482</v>
      </c>
      <c r="I311" s="8" t="s">
        <v>3672</v>
      </c>
      <c r="J311">
        <v>1160000</v>
      </c>
      <c r="K311">
        <v>15</v>
      </c>
      <c r="L311">
        <v>580000</v>
      </c>
      <c r="M311">
        <v>81200</v>
      </c>
      <c r="O311">
        <v>580000</v>
      </c>
      <c r="P311">
        <v>6960000</v>
      </c>
      <c r="S311">
        <v>50000</v>
      </c>
      <c r="T311">
        <v>250000</v>
      </c>
      <c r="U311">
        <v>5000</v>
      </c>
      <c r="V311">
        <v>97440</v>
      </c>
      <c r="W311">
        <v>48720</v>
      </c>
      <c r="X311">
        <v>48720</v>
      </c>
      <c r="Y311">
        <v>77333.333333333328</v>
      </c>
      <c r="Z311">
        <v>174773.33333333331</v>
      </c>
      <c r="AA311">
        <v>16239.999999999998</v>
      </c>
      <c r="AB311">
        <v>58000</v>
      </c>
      <c r="AC311">
        <v>0</v>
      </c>
      <c r="AD311">
        <v>0</v>
      </c>
      <c r="AE311">
        <v>11600</v>
      </c>
      <c r="AF311">
        <v>580</v>
      </c>
      <c r="AG311">
        <v>77333.333333333328</v>
      </c>
      <c r="AH311">
        <v>0</v>
      </c>
      <c r="AI311">
        <v>750133.33333333337</v>
      </c>
      <c r="AJ311">
        <v>18003200</v>
      </c>
      <c r="AK311">
        <v>0</v>
      </c>
      <c r="AL311">
        <v>20000</v>
      </c>
      <c r="AM311">
        <v>15</v>
      </c>
    </row>
    <row r="312" spans="1:39" x14ac:dyDescent="0.35">
      <c r="A312" s="8" t="s">
        <v>4986</v>
      </c>
      <c r="B312" s="8" t="s">
        <v>318</v>
      </c>
      <c r="C312" s="1">
        <v>28386</v>
      </c>
      <c r="D312" s="8" t="s">
        <v>1627</v>
      </c>
      <c r="E312" s="8" t="s">
        <v>1628</v>
      </c>
      <c r="F312" s="8" t="s">
        <v>3986</v>
      </c>
      <c r="G312" s="8" t="s">
        <v>3000</v>
      </c>
      <c r="H312" s="1">
        <v>40356.706319444442</v>
      </c>
      <c r="I312" s="8" t="s">
        <v>3672</v>
      </c>
      <c r="J312">
        <v>1160000</v>
      </c>
      <c r="K312">
        <v>15</v>
      </c>
      <c r="L312">
        <v>580000</v>
      </c>
      <c r="M312">
        <v>81200</v>
      </c>
      <c r="O312">
        <v>580000</v>
      </c>
      <c r="P312">
        <v>6960000</v>
      </c>
      <c r="S312">
        <v>50000</v>
      </c>
      <c r="T312">
        <v>250000</v>
      </c>
      <c r="U312">
        <v>5000</v>
      </c>
      <c r="V312">
        <v>97440</v>
      </c>
      <c r="W312">
        <v>48720</v>
      </c>
      <c r="X312">
        <v>48720</v>
      </c>
      <c r="Y312">
        <v>77333.333333333328</v>
      </c>
      <c r="Z312">
        <v>174773.33333333331</v>
      </c>
      <c r="AA312">
        <v>16239.999999999998</v>
      </c>
      <c r="AB312">
        <v>58000</v>
      </c>
      <c r="AC312">
        <v>0</v>
      </c>
      <c r="AD312">
        <v>0</v>
      </c>
      <c r="AE312">
        <v>11600</v>
      </c>
      <c r="AF312">
        <v>580</v>
      </c>
      <c r="AG312">
        <v>77333.333333333328</v>
      </c>
      <c r="AH312">
        <v>0</v>
      </c>
      <c r="AI312">
        <v>750133.33333333337</v>
      </c>
      <c r="AJ312">
        <v>18003200</v>
      </c>
      <c r="AK312">
        <v>0</v>
      </c>
      <c r="AL312">
        <v>20000</v>
      </c>
      <c r="AM312">
        <v>15</v>
      </c>
    </row>
    <row r="313" spans="1:39" x14ac:dyDescent="0.35">
      <c r="A313" s="8" t="s">
        <v>4987</v>
      </c>
      <c r="B313" s="8" t="s">
        <v>319</v>
      </c>
      <c r="C313" s="1">
        <v>28130</v>
      </c>
      <c r="D313" s="8" t="s">
        <v>1629</v>
      </c>
      <c r="E313" s="8" t="s">
        <v>1630</v>
      </c>
      <c r="F313" s="8" t="s">
        <v>3987</v>
      </c>
      <c r="G313" s="8" t="s">
        <v>3001</v>
      </c>
      <c r="H313" s="1">
        <v>40805.056932870371</v>
      </c>
      <c r="I313" s="8" t="s">
        <v>3672</v>
      </c>
      <c r="J313">
        <v>1160000</v>
      </c>
      <c r="K313">
        <v>15</v>
      </c>
      <c r="L313">
        <v>580000</v>
      </c>
      <c r="M313">
        <v>81200</v>
      </c>
      <c r="O313">
        <v>580000</v>
      </c>
      <c r="P313">
        <v>6960000</v>
      </c>
      <c r="S313">
        <v>50000</v>
      </c>
      <c r="T313">
        <v>250000</v>
      </c>
      <c r="U313">
        <v>5000</v>
      </c>
      <c r="V313">
        <v>97440</v>
      </c>
      <c r="W313">
        <v>48720</v>
      </c>
      <c r="X313">
        <v>48720</v>
      </c>
      <c r="Y313">
        <v>77333.333333333328</v>
      </c>
      <c r="Z313">
        <v>174773.33333333331</v>
      </c>
      <c r="AA313">
        <v>16239.999999999998</v>
      </c>
      <c r="AB313">
        <v>58000</v>
      </c>
      <c r="AC313">
        <v>0</v>
      </c>
      <c r="AD313">
        <v>0</v>
      </c>
      <c r="AE313">
        <v>11600</v>
      </c>
      <c r="AF313">
        <v>580</v>
      </c>
      <c r="AG313">
        <v>77333.333333333328</v>
      </c>
      <c r="AH313">
        <v>0</v>
      </c>
      <c r="AI313">
        <v>750133.33333333337</v>
      </c>
      <c r="AJ313">
        <v>18003200</v>
      </c>
      <c r="AK313">
        <v>0</v>
      </c>
      <c r="AL313">
        <v>20000</v>
      </c>
      <c r="AM313">
        <v>15</v>
      </c>
    </row>
    <row r="314" spans="1:39" x14ac:dyDescent="0.35">
      <c r="A314" s="8" t="s">
        <v>4988</v>
      </c>
      <c r="B314" s="8" t="s">
        <v>320</v>
      </c>
      <c r="C314" s="1">
        <v>33175</v>
      </c>
      <c r="D314" s="8" t="s">
        <v>1631</v>
      </c>
      <c r="E314" s="8" t="s">
        <v>1632</v>
      </c>
      <c r="F314" s="8" t="s">
        <v>3988</v>
      </c>
      <c r="G314" s="8" t="s">
        <v>3002</v>
      </c>
      <c r="H314" s="1">
        <v>43696.653819444444</v>
      </c>
      <c r="I314" s="8" t="s">
        <v>3672</v>
      </c>
      <c r="J314">
        <v>1160000</v>
      </c>
      <c r="K314">
        <v>15</v>
      </c>
      <c r="L314">
        <v>580000</v>
      </c>
      <c r="M314">
        <v>81200</v>
      </c>
      <c r="O314">
        <v>580000</v>
      </c>
      <c r="P314">
        <v>6960000</v>
      </c>
      <c r="S314">
        <v>50000</v>
      </c>
      <c r="T314">
        <v>250000</v>
      </c>
      <c r="U314">
        <v>5000</v>
      </c>
      <c r="V314">
        <v>97440</v>
      </c>
      <c r="W314">
        <v>48720</v>
      </c>
      <c r="X314">
        <v>48720</v>
      </c>
      <c r="Y314">
        <v>77333.333333333328</v>
      </c>
      <c r="Z314">
        <v>174773.33333333331</v>
      </c>
      <c r="AA314">
        <v>16239.999999999998</v>
      </c>
      <c r="AB314">
        <v>58000</v>
      </c>
      <c r="AC314">
        <v>0</v>
      </c>
      <c r="AD314">
        <v>0</v>
      </c>
      <c r="AE314">
        <v>11600</v>
      </c>
      <c r="AF314">
        <v>580</v>
      </c>
      <c r="AG314">
        <v>77333.333333333328</v>
      </c>
      <c r="AH314">
        <v>0</v>
      </c>
      <c r="AI314">
        <v>750133.33333333337</v>
      </c>
      <c r="AJ314">
        <v>18003200</v>
      </c>
      <c r="AK314">
        <v>0</v>
      </c>
      <c r="AL314">
        <v>20000</v>
      </c>
      <c r="AM314">
        <v>15</v>
      </c>
    </row>
    <row r="315" spans="1:39" x14ac:dyDescent="0.35">
      <c r="A315" s="8" t="s">
        <v>4989</v>
      </c>
      <c r="B315" s="8" t="s">
        <v>321</v>
      </c>
      <c r="C315" s="1">
        <v>31598</v>
      </c>
      <c r="D315" s="8" t="s">
        <v>1633</v>
      </c>
      <c r="E315" s="8" t="s">
        <v>1634</v>
      </c>
      <c r="F315" s="8" t="s">
        <v>3989</v>
      </c>
      <c r="G315" s="8" t="s">
        <v>3003</v>
      </c>
      <c r="H315" s="1">
        <v>39245.028564814813</v>
      </c>
      <c r="I315" s="8" t="s">
        <v>3672</v>
      </c>
      <c r="J315">
        <v>1160000</v>
      </c>
      <c r="K315">
        <v>15</v>
      </c>
      <c r="L315">
        <v>580000</v>
      </c>
      <c r="M315">
        <v>81200</v>
      </c>
      <c r="O315">
        <v>580000</v>
      </c>
      <c r="P315">
        <v>6960000</v>
      </c>
      <c r="S315">
        <v>50000</v>
      </c>
      <c r="T315">
        <v>250000</v>
      </c>
      <c r="U315">
        <v>5000</v>
      </c>
      <c r="V315">
        <v>97440</v>
      </c>
      <c r="W315">
        <v>48720</v>
      </c>
      <c r="X315">
        <v>48720</v>
      </c>
      <c r="Y315">
        <v>77333.333333333328</v>
      </c>
      <c r="Z315">
        <v>174773.33333333331</v>
      </c>
      <c r="AA315">
        <v>16239.999999999998</v>
      </c>
      <c r="AB315">
        <v>58000</v>
      </c>
      <c r="AC315">
        <v>0</v>
      </c>
      <c r="AD315">
        <v>0</v>
      </c>
      <c r="AE315">
        <v>11600</v>
      </c>
      <c r="AF315">
        <v>580</v>
      </c>
      <c r="AG315">
        <v>77333.333333333328</v>
      </c>
      <c r="AH315">
        <v>0</v>
      </c>
      <c r="AI315">
        <v>750133.33333333337</v>
      </c>
      <c r="AJ315">
        <v>18003200</v>
      </c>
      <c r="AK315">
        <v>0</v>
      </c>
      <c r="AL315">
        <v>20000</v>
      </c>
      <c r="AM315">
        <v>15</v>
      </c>
    </row>
    <row r="316" spans="1:39" x14ac:dyDescent="0.35">
      <c r="A316" s="8" t="s">
        <v>4990</v>
      </c>
      <c r="B316" s="8" t="s">
        <v>322</v>
      </c>
      <c r="C316" s="1">
        <v>27362</v>
      </c>
      <c r="D316" s="8" t="s">
        <v>1635</v>
      </c>
      <c r="E316" s="8" t="s">
        <v>1636</v>
      </c>
      <c r="F316" s="8" t="s">
        <v>3990</v>
      </c>
      <c r="G316" s="8" t="s">
        <v>3004</v>
      </c>
      <c r="H316" s="1">
        <v>38463.197638888887</v>
      </c>
      <c r="I316" s="8" t="s">
        <v>3673</v>
      </c>
      <c r="J316">
        <v>1160000</v>
      </c>
      <c r="K316">
        <v>15</v>
      </c>
      <c r="L316">
        <v>580000</v>
      </c>
      <c r="M316">
        <v>81200</v>
      </c>
      <c r="O316">
        <v>580000</v>
      </c>
      <c r="P316">
        <v>6960000</v>
      </c>
      <c r="S316">
        <v>50000</v>
      </c>
      <c r="T316">
        <v>250000</v>
      </c>
      <c r="U316">
        <v>5000</v>
      </c>
      <c r="V316">
        <v>97440</v>
      </c>
      <c r="W316">
        <v>48720</v>
      </c>
      <c r="X316">
        <v>48720</v>
      </c>
      <c r="Y316">
        <v>77333.333333333328</v>
      </c>
      <c r="Z316">
        <v>174773.33333333331</v>
      </c>
      <c r="AA316">
        <v>16239.999999999998</v>
      </c>
      <c r="AB316">
        <v>58000</v>
      </c>
      <c r="AC316">
        <v>0</v>
      </c>
      <c r="AD316">
        <v>0</v>
      </c>
      <c r="AE316">
        <v>11600</v>
      </c>
      <c r="AF316">
        <v>580</v>
      </c>
      <c r="AG316">
        <v>77333.333333333328</v>
      </c>
      <c r="AH316">
        <v>0</v>
      </c>
      <c r="AI316">
        <v>750133.33333333337</v>
      </c>
      <c r="AJ316">
        <v>18003200</v>
      </c>
      <c r="AK316">
        <v>0</v>
      </c>
      <c r="AL316">
        <v>20000</v>
      </c>
      <c r="AM316">
        <v>15</v>
      </c>
    </row>
    <row r="317" spans="1:39" x14ac:dyDescent="0.35">
      <c r="A317" s="8" t="s">
        <v>4991</v>
      </c>
      <c r="B317" s="8" t="s">
        <v>323</v>
      </c>
      <c r="C317" s="1">
        <v>32655</v>
      </c>
      <c r="D317" s="8" t="s">
        <v>1637</v>
      </c>
      <c r="E317" s="8" t="s">
        <v>1638</v>
      </c>
      <c r="F317" s="8" t="s">
        <v>3991</v>
      </c>
      <c r="G317" s="8" t="s">
        <v>3005</v>
      </c>
      <c r="H317" s="1">
        <v>41802.567615740743</v>
      </c>
      <c r="I317" s="8" t="s">
        <v>3675</v>
      </c>
      <c r="J317">
        <v>1160000</v>
      </c>
      <c r="K317">
        <v>15</v>
      </c>
      <c r="L317">
        <v>580000</v>
      </c>
      <c r="M317">
        <v>81200</v>
      </c>
      <c r="O317">
        <v>580000</v>
      </c>
      <c r="P317">
        <v>6960000</v>
      </c>
      <c r="S317">
        <v>50000</v>
      </c>
      <c r="T317">
        <v>250000</v>
      </c>
      <c r="U317">
        <v>5000</v>
      </c>
      <c r="V317">
        <v>97440</v>
      </c>
      <c r="W317">
        <v>48720</v>
      </c>
      <c r="X317">
        <v>48720</v>
      </c>
      <c r="Y317">
        <v>77333.333333333328</v>
      </c>
      <c r="Z317">
        <v>174773.33333333331</v>
      </c>
      <c r="AA317">
        <v>16239.999999999998</v>
      </c>
      <c r="AB317">
        <v>58000</v>
      </c>
      <c r="AC317">
        <v>0</v>
      </c>
      <c r="AD317">
        <v>0</v>
      </c>
      <c r="AE317">
        <v>11600</v>
      </c>
      <c r="AF317">
        <v>580</v>
      </c>
      <c r="AG317">
        <v>77333.333333333328</v>
      </c>
      <c r="AH317">
        <v>0</v>
      </c>
      <c r="AI317">
        <v>750133.33333333337</v>
      </c>
      <c r="AJ317">
        <v>18003200</v>
      </c>
      <c r="AK317">
        <v>0</v>
      </c>
      <c r="AL317">
        <v>20000</v>
      </c>
      <c r="AM317">
        <v>15</v>
      </c>
    </row>
    <row r="318" spans="1:39" x14ac:dyDescent="0.35">
      <c r="A318" s="8" t="s">
        <v>4992</v>
      </c>
      <c r="B318" s="8" t="s">
        <v>324</v>
      </c>
      <c r="C318" s="1">
        <v>36357</v>
      </c>
      <c r="D318" s="8" t="s">
        <v>1639</v>
      </c>
      <c r="E318" s="8" t="s">
        <v>1640</v>
      </c>
      <c r="F318" s="8" t="s">
        <v>3992</v>
      </c>
      <c r="G318" s="8" t="s">
        <v>3006</v>
      </c>
      <c r="H318" s="1">
        <v>42936.039826388886</v>
      </c>
      <c r="I318" s="8" t="s">
        <v>3675</v>
      </c>
      <c r="J318">
        <v>1160000</v>
      </c>
      <c r="K318">
        <v>15</v>
      </c>
      <c r="L318">
        <v>580000</v>
      </c>
      <c r="M318">
        <v>81200</v>
      </c>
      <c r="O318">
        <v>580000</v>
      </c>
      <c r="P318">
        <v>6960000</v>
      </c>
      <c r="S318">
        <v>50000</v>
      </c>
      <c r="T318">
        <v>250000</v>
      </c>
      <c r="U318">
        <v>5000</v>
      </c>
      <c r="V318">
        <v>97440</v>
      </c>
      <c r="W318">
        <v>48720</v>
      </c>
      <c r="X318">
        <v>48720</v>
      </c>
      <c r="Y318">
        <v>77333.333333333328</v>
      </c>
      <c r="Z318">
        <v>174773.33333333331</v>
      </c>
      <c r="AA318">
        <v>16239.999999999998</v>
      </c>
      <c r="AB318">
        <v>58000</v>
      </c>
      <c r="AC318">
        <v>0</v>
      </c>
      <c r="AD318">
        <v>0</v>
      </c>
      <c r="AE318">
        <v>11600</v>
      </c>
      <c r="AF318">
        <v>580</v>
      </c>
      <c r="AG318">
        <v>77333.333333333328</v>
      </c>
      <c r="AH318">
        <v>0</v>
      </c>
      <c r="AI318">
        <v>750133.33333333337</v>
      </c>
      <c r="AJ318">
        <v>18003200</v>
      </c>
      <c r="AK318">
        <v>0</v>
      </c>
      <c r="AL318">
        <v>20000</v>
      </c>
      <c r="AM318">
        <v>15</v>
      </c>
    </row>
    <row r="319" spans="1:39" x14ac:dyDescent="0.35">
      <c r="A319" s="8" t="s">
        <v>4993</v>
      </c>
      <c r="B319" s="8" t="s">
        <v>325</v>
      </c>
      <c r="C319" s="1">
        <v>31582</v>
      </c>
      <c r="D319" s="8" t="s">
        <v>1641</v>
      </c>
      <c r="E319" s="8" t="s">
        <v>1642</v>
      </c>
      <c r="F319" s="8" t="s">
        <v>3993</v>
      </c>
      <c r="G319" s="8" t="s">
        <v>3007</v>
      </c>
      <c r="H319" s="1">
        <v>41730.881099537037</v>
      </c>
      <c r="I319" s="8" t="s">
        <v>3673</v>
      </c>
      <c r="J319">
        <v>1160000</v>
      </c>
      <c r="K319">
        <v>15</v>
      </c>
      <c r="L319">
        <v>580000</v>
      </c>
      <c r="M319">
        <v>81200</v>
      </c>
      <c r="O319">
        <v>580000</v>
      </c>
      <c r="P319">
        <v>6960000</v>
      </c>
      <c r="S319">
        <v>50000</v>
      </c>
      <c r="T319">
        <v>250000</v>
      </c>
      <c r="U319">
        <v>5000</v>
      </c>
      <c r="V319">
        <v>97440</v>
      </c>
      <c r="W319">
        <v>48720</v>
      </c>
      <c r="X319">
        <v>48720</v>
      </c>
      <c r="Y319">
        <v>77333.333333333328</v>
      </c>
      <c r="Z319">
        <v>174773.33333333331</v>
      </c>
      <c r="AA319">
        <v>16239.999999999998</v>
      </c>
      <c r="AB319">
        <v>58000</v>
      </c>
      <c r="AC319">
        <v>0</v>
      </c>
      <c r="AD319">
        <v>0</v>
      </c>
      <c r="AE319">
        <v>11600</v>
      </c>
      <c r="AF319">
        <v>580</v>
      </c>
      <c r="AG319">
        <v>77333.333333333328</v>
      </c>
      <c r="AH319">
        <v>0</v>
      </c>
      <c r="AI319">
        <v>750133.33333333337</v>
      </c>
      <c r="AJ319">
        <v>18003200</v>
      </c>
      <c r="AK319">
        <v>0</v>
      </c>
      <c r="AL319">
        <v>20000</v>
      </c>
      <c r="AM319">
        <v>15</v>
      </c>
    </row>
    <row r="320" spans="1:39" x14ac:dyDescent="0.35">
      <c r="A320" s="8" t="s">
        <v>4994</v>
      </c>
      <c r="B320" s="8" t="s">
        <v>326</v>
      </c>
      <c r="C320" s="1">
        <v>26761</v>
      </c>
      <c r="D320" s="8" t="s">
        <v>1643</v>
      </c>
      <c r="E320" s="8" t="s">
        <v>1644</v>
      </c>
      <c r="F320" s="8" t="s">
        <v>3994</v>
      </c>
      <c r="G320" s="8" t="s">
        <v>3008</v>
      </c>
      <c r="H320" s="1">
        <v>39980.554618055554</v>
      </c>
      <c r="I320" s="8" t="s">
        <v>3671</v>
      </c>
      <c r="J320">
        <v>1160000</v>
      </c>
      <c r="K320">
        <v>15</v>
      </c>
      <c r="L320">
        <v>580000</v>
      </c>
      <c r="M320">
        <v>81200</v>
      </c>
      <c r="O320">
        <v>580000</v>
      </c>
      <c r="P320">
        <v>6960000</v>
      </c>
      <c r="S320">
        <v>50000</v>
      </c>
      <c r="T320">
        <v>250000</v>
      </c>
      <c r="U320">
        <v>5000</v>
      </c>
      <c r="V320">
        <v>97440</v>
      </c>
      <c r="W320">
        <v>48720</v>
      </c>
      <c r="X320">
        <v>48720</v>
      </c>
      <c r="Y320">
        <v>77333.333333333328</v>
      </c>
      <c r="Z320">
        <v>174773.33333333331</v>
      </c>
      <c r="AA320">
        <v>16239.999999999998</v>
      </c>
      <c r="AB320">
        <v>58000</v>
      </c>
      <c r="AC320">
        <v>0</v>
      </c>
      <c r="AD320">
        <v>0</v>
      </c>
      <c r="AE320">
        <v>11600</v>
      </c>
      <c r="AF320">
        <v>580</v>
      </c>
      <c r="AG320">
        <v>77333.333333333328</v>
      </c>
      <c r="AH320">
        <v>0</v>
      </c>
      <c r="AI320">
        <v>750133.33333333337</v>
      </c>
      <c r="AJ320">
        <v>18003200</v>
      </c>
      <c r="AK320">
        <v>0</v>
      </c>
      <c r="AL320">
        <v>20000</v>
      </c>
      <c r="AM320">
        <v>15</v>
      </c>
    </row>
    <row r="321" spans="1:39" x14ac:dyDescent="0.35">
      <c r="A321" s="8" t="s">
        <v>4995</v>
      </c>
      <c r="B321" s="8" t="s">
        <v>327</v>
      </c>
      <c r="C321" s="1">
        <v>28175</v>
      </c>
      <c r="D321" s="8" t="s">
        <v>1645</v>
      </c>
      <c r="E321" s="8" t="s">
        <v>1646</v>
      </c>
      <c r="F321" s="8" t="s">
        <v>3995</v>
      </c>
      <c r="G321" s="8" t="s">
        <v>3009</v>
      </c>
      <c r="H321" s="1">
        <v>43451.264594907407</v>
      </c>
      <c r="I321" s="8" t="s">
        <v>3673</v>
      </c>
      <c r="J321">
        <v>1160000</v>
      </c>
      <c r="K321">
        <v>15</v>
      </c>
      <c r="L321">
        <v>580000</v>
      </c>
      <c r="M321">
        <v>81200</v>
      </c>
      <c r="O321">
        <v>580000</v>
      </c>
      <c r="P321">
        <v>6960000</v>
      </c>
      <c r="S321">
        <v>50000</v>
      </c>
      <c r="T321">
        <v>250000</v>
      </c>
      <c r="U321">
        <v>5000</v>
      </c>
      <c r="V321">
        <v>97440</v>
      </c>
      <c r="W321">
        <v>48720</v>
      </c>
      <c r="X321">
        <v>48720</v>
      </c>
      <c r="Y321">
        <v>77333.333333333328</v>
      </c>
      <c r="Z321">
        <v>174773.33333333331</v>
      </c>
      <c r="AA321">
        <v>16239.999999999998</v>
      </c>
      <c r="AB321">
        <v>58000</v>
      </c>
      <c r="AC321">
        <v>0</v>
      </c>
      <c r="AD321">
        <v>0</v>
      </c>
      <c r="AE321">
        <v>11600</v>
      </c>
      <c r="AF321">
        <v>580</v>
      </c>
      <c r="AG321">
        <v>77333.333333333328</v>
      </c>
      <c r="AH321">
        <v>0</v>
      </c>
      <c r="AI321">
        <v>750133.33333333337</v>
      </c>
      <c r="AJ321">
        <v>18003200</v>
      </c>
      <c r="AK321">
        <v>0</v>
      </c>
      <c r="AL321">
        <v>20000</v>
      </c>
      <c r="AM321">
        <v>15</v>
      </c>
    </row>
    <row r="322" spans="1:39" x14ac:dyDescent="0.35">
      <c r="A322" s="8" t="s">
        <v>4996</v>
      </c>
      <c r="B322" s="8" t="s">
        <v>328</v>
      </c>
      <c r="C322" s="1">
        <v>27537</v>
      </c>
      <c r="D322" s="8" t="s">
        <v>1647</v>
      </c>
      <c r="E322" s="8" t="s">
        <v>1648</v>
      </c>
      <c r="F322" s="8" t="s">
        <v>3996</v>
      </c>
      <c r="G322" s="8" t="s">
        <v>3010</v>
      </c>
      <c r="H322" s="1">
        <v>39657.621053240742</v>
      </c>
      <c r="I322" s="8" t="s">
        <v>3673</v>
      </c>
      <c r="J322">
        <v>1160000</v>
      </c>
      <c r="K322">
        <v>15</v>
      </c>
      <c r="L322">
        <v>580000</v>
      </c>
      <c r="M322">
        <v>81200</v>
      </c>
      <c r="O322">
        <v>580000</v>
      </c>
      <c r="P322">
        <v>6960000</v>
      </c>
      <c r="S322">
        <v>50000</v>
      </c>
      <c r="T322">
        <v>250000</v>
      </c>
      <c r="U322">
        <v>5000</v>
      </c>
      <c r="V322">
        <v>97440</v>
      </c>
      <c r="W322">
        <v>48720</v>
      </c>
      <c r="X322">
        <v>48720</v>
      </c>
      <c r="Y322">
        <v>77333.333333333328</v>
      </c>
      <c r="Z322">
        <v>174773.33333333331</v>
      </c>
      <c r="AA322">
        <v>16239.999999999998</v>
      </c>
      <c r="AB322">
        <v>58000</v>
      </c>
      <c r="AC322">
        <v>0</v>
      </c>
      <c r="AD322">
        <v>0</v>
      </c>
      <c r="AE322">
        <v>11600</v>
      </c>
      <c r="AF322">
        <v>580</v>
      </c>
      <c r="AG322">
        <v>77333.333333333328</v>
      </c>
      <c r="AH322">
        <v>0</v>
      </c>
      <c r="AI322">
        <v>750133.33333333337</v>
      </c>
      <c r="AJ322">
        <v>18003200</v>
      </c>
      <c r="AK322">
        <v>0</v>
      </c>
      <c r="AL322">
        <v>20000</v>
      </c>
      <c r="AM322">
        <v>15</v>
      </c>
    </row>
    <row r="323" spans="1:39" x14ac:dyDescent="0.35">
      <c r="A323" s="8" t="s">
        <v>4997</v>
      </c>
      <c r="B323" s="8" t="s">
        <v>329</v>
      </c>
      <c r="C323" s="1">
        <v>31152</v>
      </c>
      <c r="D323" s="8" t="s">
        <v>1649</v>
      </c>
      <c r="E323" s="8" t="s">
        <v>1650</v>
      </c>
      <c r="F323" s="8" t="s">
        <v>3997</v>
      </c>
      <c r="G323" s="8" t="s">
        <v>3011</v>
      </c>
      <c r="H323" s="1">
        <v>43159.121932870374</v>
      </c>
      <c r="I323" s="8" t="s">
        <v>3673</v>
      </c>
      <c r="J323">
        <v>1160000</v>
      </c>
      <c r="K323">
        <v>15</v>
      </c>
      <c r="L323">
        <v>580000</v>
      </c>
      <c r="M323">
        <v>81200</v>
      </c>
      <c r="O323">
        <v>580000</v>
      </c>
      <c r="P323">
        <v>6960000</v>
      </c>
      <c r="S323">
        <v>50000</v>
      </c>
      <c r="T323">
        <v>250000</v>
      </c>
      <c r="U323">
        <v>5000</v>
      </c>
      <c r="V323">
        <v>97440</v>
      </c>
      <c r="W323">
        <v>48720</v>
      </c>
      <c r="X323">
        <v>48720</v>
      </c>
      <c r="Y323">
        <v>77333.333333333328</v>
      </c>
      <c r="Z323">
        <v>174773.33333333331</v>
      </c>
      <c r="AA323">
        <v>16239.999999999998</v>
      </c>
      <c r="AB323">
        <v>58000</v>
      </c>
      <c r="AC323">
        <v>0</v>
      </c>
      <c r="AD323">
        <v>0</v>
      </c>
      <c r="AE323">
        <v>11600</v>
      </c>
      <c r="AF323">
        <v>580</v>
      </c>
      <c r="AG323">
        <v>77333.333333333328</v>
      </c>
      <c r="AH323">
        <v>0</v>
      </c>
      <c r="AI323">
        <v>750133.33333333337</v>
      </c>
      <c r="AJ323">
        <v>18003200</v>
      </c>
      <c r="AK323">
        <v>0</v>
      </c>
      <c r="AL323">
        <v>20000</v>
      </c>
      <c r="AM323">
        <v>15</v>
      </c>
    </row>
    <row r="324" spans="1:39" x14ac:dyDescent="0.35">
      <c r="A324" s="8" t="s">
        <v>4998</v>
      </c>
      <c r="B324" s="8" t="s">
        <v>330</v>
      </c>
      <c r="C324" s="1">
        <v>30681</v>
      </c>
      <c r="D324" s="8" t="s">
        <v>1651</v>
      </c>
      <c r="E324" s="8" t="s">
        <v>1652</v>
      </c>
      <c r="F324" s="8" t="s">
        <v>3998</v>
      </c>
      <c r="G324" s="8" t="s">
        <v>3012</v>
      </c>
      <c r="H324" s="1">
        <v>42053.27134259259</v>
      </c>
      <c r="I324" s="8" t="s">
        <v>3673</v>
      </c>
      <c r="J324">
        <v>1160000</v>
      </c>
      <c r="K324">
        <v>15</v>
      </c>
      <c r="L324">
        <v>580000</v>
      </c>
      <c r="M324">
        <v>81200</v>
      </c>
      <c r="O324">
        <v>580000</v>
      </c>
      <c r="P324">
        <v>6960000</v>
      </c>
      <c r="S324">
        <v>50000</v>
      </c>
      <c r="T324">
        <v>250000</v>
      </c>
      <c r="U324">
        <v>5000</v>
      </c>
      <c r="V324">
        <v>97440</v>
      </c>
      <c r="W324">
        <v>48720</v>
      </c>
      <c r="X324">
        <v>48720</v>
      </c>
      <c r="Y324">
        <v>77333.333333333328</v>
      </c>
      <c r="Z324">
        <v>174773.33333333331</v>
      </c>
      <c r="AA324">
        <v>16239.999999999998</v>
      </c>
      <c r="AB324">
        <v>58000</v>
      </c>
      <c r="AC324">
        <v>0</v>
      </c>
      <c r="AD324">
        <v>0</v>
      </c>
      <c r="AE324">
        <v>11600</v>
      </c>
      <c r="AF324">
        <v>580</v>
      </c>
      <c r="AG324">
        <v>77333.333333333328</v>
      </c>
      <c r="AH324">
        <v>0</v>
      </c>
      <c r="AI324">
        <v>750133.33333333337</v>
      </c>
      <c r="AJ324">
        <v>18003200</v>
      </c>
      <c r="AK324">
        <v>0</v>
      </c>
      <c r="AL324">
        <v>20000</v>
      </c>
      <c r="AM324">
        <v>15</v>
      </c>
    </row>
    <row r="325" spans="1:39" x14ac:dyDescent="0.35">
      <c r="A325" s="8" t="s">
        <v>4999</v>
      </c>
      <c r="B325" s="8" t="s">
        <v>331</v>
      </c>
      <c r="C325" s="1">
        <v>31120</v>
      </c>
      <c r="D325" s="8" t="s">
        <v>1653</v>
      </c>
      <c r="E325" s="8" t="s">
        <v>1654</v>
      </c>
      <c r="F325" s="8" t="s">
        <v>3999</v>
      </c>
      <c r="G325" s="8" t="s">
        <v>3013</v>
      </c>
      <c r="H325" s="1">
        <v>44271.468865740739</v>
      </c>
      <c r="I325" s="8" t="s">
        <v>3672</v>
      </c>
      <c r="J325">
        <v>1160000</v>
      </c>
      <c r="K325">
        <v>15</v>
      </c>
      <c r="L325">
        <v>580000</v>
      </c>
      <c r="M325">
        <v>81200</v>
      </c>
      <c r="O325">
        <v>580000</v>
      </c>
      <c r="P325">
        <v>6960000</v>
      </c>
      <c r="S325">
        <v>50000</v>
      </c>
      <c r="T325">
        <v>250000</v>
      </c>
      <c r="U325">
        <v>5000</v>
      </c>
      <c r="V325">
        <v>97440</v>
      </c>
      <c r="W325">
        <v>48720</v>
      </c>
      <c r="X325">
        <v>48720</v>
      </c>
      <c r="Y325">
        <v>77333.333333333328</v>
      </c>
      <c r="Z325">
        <v>174773.33333333331</v>
      </c>
      <c r="AA325">
        <v>16239.999999999998</v>
      </c>
      <c r="AB325">
        <v>58000</v>
      </c>
      <c r="AC325">
        <v>0</v>
      </c>
      <c r="AD325">
        <v>0</v>
      </c>
      <c r="AE325">
        <v>11600</v>
      </c>
      <c r="AF325">
        <v>580</v>
      </c>
      <c r="AG325">
        <v>77333.333333333328</v>
      </c>
      <c r="AH325">
        <v>0</v>
      </c>
      <c r="AI325">
        <v>750133.33333333337</v>
      </c>
      <c r="AJ325">
        <v>18003200</v>
      </c>
      <c r="AK325">
        <v>0</v>
      </c>
      <c r="AL325">
        <v>20000</v>
      </c>
      <c r="AM325">
        <v>15</v>
      </c>
    </row>
    <row r="326" spans="1:39" x14ac:dyDescent="0.35">
      <c r="A326" s="8" t="s">
        <v>5000</v>
      </c>
      <c r="B326" s="8" t="s">
        <v>332</v>
      </c>
      <c r="C326" s="1">
        <v>28437</v>
      </c>
      <c r="D326" s="8" t="s">
        <v>1655</v>
      </c>
      <c r="E326" s="8" t="s">
        <v>1656</v>
      </c>
      <c r="F326" s="8" t="s">
        <v>4000</v>
      </c>
      <c r="G326" s="8" t="s">
        <v>3014</v>
      </c>
      <c r="H326" s="1">
        <v>44282.705451388887</v>
      </c>
      <c r="I326" s="8" t="s">
        <v>3675</v>
      </c>
      <c r="J326">
        <v>1160000</v>
      </c>
      <c r="K326">
        <v>15</v>
      </c>
      <c r="L326">
        <v>580000</v>
      </c>
      <c r="M326">
        <v>81200</v>
      </c>
      <c r="O326">
        <v>580000</v>
      </c>
      <c r="P326">
        <v>6960000</v>
      </c>
      <c r="S326">
        <v>50000</v>
      </c>
      <c r="T326">
        <v>250000</v>
      </c>
      <c r="U326">
        <v>5000</v>
      </c>
      <c r="V326">
        <v>97440</v>
      </c>
      <c r="W326">
        <v>48720</v>
      </c>
      <c r="X326">
        <v>48720</v>
      </c>
      <c r="Y326">
        <v>77333.333333333328</v>
      </c>
      <c r="Z326">
        <v>174773.33333333331</v>
      </c>
      <c r="AA326">
        <v>16239.999999999998</v>
      </c>
      <c r="AB326">
        <v>58000</v>
      </c>
      <c r="AC326">
        <v>0</v>
      </c>
      <c r="AD326">
        <v>0</v>
      </c>
      <c r="AE326">
        <v>11600</v>
      </c>
      <c r="AF326">
        <v>580</v>
      </c>
      <c r="AG326">
        <v>77333.333333333328</v>
      </c>
      <c r="AH326">
        <v>0</v>
      </c>
      <c r="AI326">
        <v>750133.33333333337</v>
      </c>
      <c r="AJ326">
        <v>18003200</v>
      </c>
      <c r="AK326">
        <v>0</v>
      </c>
      <c r="AL326">
        <v>20000</v>
      </c>
      <c r="AM326">
        <v>15</v>
      </c>
    </row>
    <row r="327" spans="1:39" x14ac:dyDescent="0.35">
      <c r="A327" s="8" t="s">
        <v>5001</v>
      </c>
      <c r="B327" s="8" t="s">
        <v>333</v>
      </c>
      <c r="C327" s="1">
        <v>29111</v>
      </c>
      <c r="D327" s="8" t="s">
        <v>1657</v>
      </c>
      <c r="E327" s="8" t="s">
        <v>1658</v>
      </c>
      <c r="F327" s="8" t="s">
        <v>4001</v>
      </c>
      <c r="G327" s="8" t="s">
        <v>3015</v>
      </c>
      <c r="H327" s="1">
        <v>41388.445486111108</v>
      </c>
      <c r="I327" s="8" t="s">
        <v>3671</v>
      </c>
      <c r="J327">
        <v>1160000</v>
      </c>
      <c r="K327">
        <v>15</v>
      </c>
      <c r="L327">
        <v>580000</v>
      </c>
      <c r="M327">
        <v>81200</v>
      </c>
      <c r="O327">
        <v>580000</v>
      </c>
      <c r="P327">
        <v>6960000</v>
      </c>
      <c r="S327">
        <v>50000</v>
      </c>
      <c r="T327">
        <v>250000</v>
      </c>
      <c r="U327">
        <v>5000</v>
      </c>
      <c r="V327">
        <v>97440</v>
      </c>
      <c r="W327">
        <v>48720</v>
      </c>
      <c r="X327">
        <v>48720</v>
      </c>
      <c r="Y327">
        <v>77333.333333333328</v>
      </c>
      <c r="Z327">
        <v>174773.33333333331</v>
      </c>
      <c r="AA327">
        <v>16239.999999999998</v>
      </c>
      <c r="AB327">
        <v>58000</v>
      </c>
      <c r="AC327">
        <v>0</v>
      </c>
      <c r="AD327">
        <v>0</v>
      </c>
      <c r="AE327">
        <v>11600</v>
      </c>
      <c r="AF327">
        <v>580</v>
      </c>
      <c r="AG327">
        <v>77333.333333333328</v>
      </c>
      <c r="AH327">
        <v>0</v>
      </c>
      <c r="AI327">
        <v>750133.33333333337</v>
      </c>
      <c r="AJ327">
        <v>18003200</v>
      </c>
      <c r="AK327">
        <v>0</v>
      </c>
      <c r="AL327">
        <v>20000</v>
      </c>
      <c r="AM327">
        <v>15</v>
      </c>
    </row>
    <row r="328" spans="1:39" x14ac:dyDescent="0.35">
      <c r="A328" s="8" t="s">
        <v>5002</v>
      </c>
      <c r="B328" s="8" t="s">
        <v>334</v>
      </c>
      <c r="C328" s="1">
        <v>32451</v>
      </c>
      <c r="D328" s="8" t="s">
        <v>1659</v>
      </c>
      <c r="E328" s="8" t="s">
        <v>1660</v>
      </c>
      <c r="F328" s="8" t="s">
        <v>4002</v>
      </c>
      <c r="G328" s="8" t="s">
        <v>3016</v>
      </c>
      <c r="H328" s="1">
        <v>38477.986006944448</v>
      </c>
      <c r="I328" s="8" t="s">
        <v>3674</v>
      </c>
      <c r="J328">
        <v>1160000</v>
      </c>
      <c r="K328">
        <v>15</v>
      </c>
      <c r="L328">
        <v>580000</v>
      </c>
      <c r="M328">
        <v>81200</v>
      </c>
      <c r="O328">
        <v>580000</v>
      </c>
      <c r="P328">
        <v>6960000</v>
      </c>
      <c r="S328">
        <v>50000</v>
      </c>
      <c r="T328">
        <v>250000</v>
      </c>
      <c r="U328">
        <v>5000</v>
      </c>
      <c r="V328">
        <v>97440</v>
      </c>
      <c r="W328">
        <v>48720</v>
      </c>
      <c r="X328">
        <v>48720</v>
      </c>
      <c r="Y328">
        <v>77333.333333333328</v>
      </c>
      <c r="Z328">
        <v>174773.33333333331</v>
      </c>
      <c r="AA328">
        <v>16239.999999999998</v>
      </c>
      <c r="AB328">
        <v>58000</v>
      </c>
      <c r="AC328">
        <v>0</v>
      </c>
      <c r="AD328">
        <v>0</v>
      </c>
      <c r="AE328">
        <v>11600</v>
      </c>
      <c r="AF328">
        <v>580</v>
      </c>
      <c r="AG328">
        <v>77333.333333333328</v>
      </c>
      <c r="AH328">
        <v>0</v>
      </c>
      <c r="AI328">
        <v>750133.33333333337</v>
      </c>
      <c r="AJ328">
        <v>18003200</v>
      </c>
      <c r="AK328">
        <v>0</v>
      </c>
      <c r="AL328">
        <v>20000</v>
      </c>
      <c r="AM328">
        <v>15</v>
      </c>
    </row>
    <row r="329" spans="1:39" x14ac:dyDescent="0.35">
      <c r="A329" s="8" t="s">
        <v>5003</v>
      </c>
      <c r="B329" s="8" t="s">
        <v>335</v>
      </c>
      <c r="C329" s="1">
        <v>32132</v>
      </c>
      <c r="D329" s="8" t="s">
        <v>1661</v>
      </c>
      <c r="E329" s="8" t="s">
        <v>1662</v>
      </c>
      <c r="F329" s="8" t="s">
        <v>4003</v>
      </c>
      <c r="G329" s="8" t="s">
        <v>3017</v>
      </c>
      <c r="H329" s="1">
        <v>43550.374409722222</v>
      </c>
      <c r="I329" s="8" t="s">
        <v>3675</v>
      </c>
      <c r="J329">
        <v>1160000</v>
      </c>
      <c r="K329">
        <v>15</v>
      </c>
      <c r="L329">
        <v>580000</v>
      </c>
      <c r="M329">
        <v>81200</v>
      </c>
      <c r="O329">
        <v>580000</v>
      </c>
      <c r="P329">
        <v>6960000</v>
      </c>
      <c r="S329">
        <v>50000</v>
      </c>
      <c r="T329">
        <v>250000</v>
      </c>
      <c r="U329">
        <v>5000</v>
      </c>
      <c r="V329">
        <v>97440</v>
      </c>
      <c r="W329">
        <v>48720</v>
      </c>
      <c r="X329">
        <v>48720</v>
      </c>
      <c r="Y329">
        <v>77333.333333333328</v>
      </c>
      <c r="Z329">
        <v>174773.33333333331</v>
      </c>
      <c r="AA329">
        <v>16239.999999999998</v>
      </c>
      <c r="AB329">
        <v>58000</v>
      </c>
      <c r="AC329">
        <v>0</v>
      </c>
      <c r="AD329">
        <v>0</v>
      </c>
      <c r="AE329">
        <v>11600</v>
      </c>
      <c r="AF329">
        <v>580</v>
      </c>
      <c r="AG329">
        <v>77333.333333333328</v>
      </c>
      <c r="AH329">
        <v>0</v>
      </c>
      <c r="AI329">
        <v>750133.33333333337</v>
      </c>
      <c r="AJ329">
        <v>18003200</v>
      </c>
      <c r="AK329">
        <v>0</v>
      </c>
      <c r="AL329">
        <v>20000</v>
      </c>
      <c r="AM329">
        <v>15</v>
      </c>
    </row>
    <row r="330" spans="1:39" x14ac:dyDescent="0.35">
      <c r="A330" s="8" t="s">
        <v>5004</v>
      </c>
      <c r="B330" s="8" t="s">
        <v>336</v>
      </c>
      <c r="C330" s="1">
        <v>36108</v>
      </c>
      <c r="D330" s="8" t="s">
        <v>1663</v>
      </c>
      <c r="E330" s="8" t="s">
        <v>1664</v>
      </c>
      <c r="F330" s="8" t="s">
        <v>4004</v>
      </c>
      <c r="G330" s="8" t="s">
        <v>3018</v>
      </c>
      <c r="H330" s="1">
        <v>40318.584016203706</v>
      </c>
      <c r="I330" s="8" t="s">
        <v>3675</v>
      </c>
      <c r="J330">
        <v>1160000</v>
      </c>
      <c r="K330">
        <v>15</v>
      </c>
      <c r="L330">
        <v>580000</v>
      </c>
      <c r="M330">
        <v>81200</v>
      </c>
      <c r="O330">
        <v>580000</v>
      </c>
      <c r="P330">
        <v>6960000</v>
      </c>
      <c r="S330">
        <v>50000</v>
      </c>
      <c r="T330">
        <v>250000</v>
      </c>
      <c r="U330">
        <v>5000</v>
      </c>
      <c r="V330">
        <v>97440</v>
      </c>
      <c r="W330">
        <v>48720</v>
      </c>
      <c r="X330">
        <v>48720</v>
      </c>
      <c r="Y330">
        <v>77333.333333333328</v>
      </c>
      <c r="Z330">
        <v>174773.33333333331</v>
      </c>
      <c r="AA330">
        <v>16239.999999999998</v>
      </c>
      <c r="AB330">
        <v>58000</v>
      </c>
      <c r="AC330">
        <v>0</v>
      </c>
      <c r="AD330">
        <v>0</v>
      </c>
      <c r="AE330">
        <v>11600</v>
      </c>
      <c r="AF330">
        <v>580</v>
      </c>
      <c r="AG330">
        <v>77333.333333333328</v>
      </c>
      <c r="AH330">
        <v>0</v>
      </c>
      <c r="AI330">
        <v>750133.33333333337</v>
      </c>
      <c r="AJ330">
        <v>18003200</v>
      </c>
      <c r="AK330">
        <v>0</v>
      </c>
      <c r="AL330">
        <v>20000</v>
      </c>
      <c r="AM330">
        <v>15</v>
      </c>
    </row>
    <row r="331" spans="1:39" x14ac:dyDescent="0.35">
      <c r="A331" s="8" t="s">
        <v>5005</v>
      </c>
      <c r="B331" s="8" t="s">
        <v>337</v>
      </c>
      <c r="C331" s="1">
        <v>29498</v>
      </c>
      <c r="D331" s="8" t="s">
        <v>1665</v>
      </c>
      <c r="E331" s="8" t="s">
        <v>1666</v>
      </c>
      <c r="F331" s="8" t="s">
        <v>4005</v>
      </c>
      <c r="G331" s="8" t="s">
        <v>3019</v>
      </c>
      <c r="H331" s="1">
        <v>43718.914166666669</v>
      </c>
      <c r="I331" s="8" t="s">
        <v>3672</v>
      </c>
      <c r="J331">
        <v>1160000</v>
      </c>
      <c r="K331">
        <v>15</v>
      </c>
      <c r="L331">
        <v>580000</v>
      </c>
      <c r="M331">
        <v>81200</v>
      </c>
      <c r="O331">
        <v>580000</v>
      </c>
      <c r="P331">
        <v>6960000</v>
      </c>
      <c r="S331">
        <v>50000</v>
      </c>
      <c r="T331">
        <v>250000</v>
      </c>
      <c r="U331">
        <v>5000</v>
      </c>
      <c r="V331">
        <v>97440</v>
      </c>
      <c r="W331">
        <v>48720</v>
      </c>
      <c r="X331">
        <v>48720</v>
      </c>
      <c r="Y331">
        <v>77333.333333333328</v>
      </c>
      <c r="Z331">
        <v>174773.33333333331</v>
      </c>
      <c r="AA331">
        <v>16239.999999999998</v>
      </c>
      <c r="AB331">
        <v>58000</v>
      </c>
      <c r="AC331">
        <v>0</v>
      </c>
      <c r="AD331">
        <v>0</v>
      </c>
      <c r="AE331">
        <v>11600</v>
      </c>
      <c r="AF331">
        <v>580</v>
      </c>
      <c r="AG331">
        <v>77333.333333333328</v>
      </c>
      <c r="AH331">
        <v>0</v>
      </c>
      <c r="AI331">
        <v>750133.33333333337</v>
      </c>
      <c r="AJ331">
        <v>18003200</v>
      </c>
      <c r="AK331">
        <v>0</v>
      </c>
      <c r="AL331">
        <v>20000</v>
      </c>
      <c r="AM331">
        <v>15</v>
      </c>
    </row>
    <row r="332" spans="1:39" x14ac:dyDescent="0.35">
      <c r="A332" s="8" t="s">
        <v>5006</v>
      </c>
      <c r="B332" s="8" t="s">
        <v>338</v>
      </c>
      <c r="C332" s="1">
        <v>32483</v>
      </c>
      <c r="D332" s="8" t="s">
        <v>1667</v>
      </c>
      <c r="E332" s="8" t="s">
        <v>1668</v>
      </c>
      <c r="F332" s="8" t="s">
        <v>4006</v>
      </c>
      <c r="G332" s="8" t="s">
        <v>3020</v>
      </c>
      <c r="H332" s="1">
        <v>42585.047337962962</v>
      </c>
      <c r="I332" s="8" t="s">
        <v>3675</v>
      </c>
      <c r="J332">
        <v>1160000</v>
      </c>
      <c r="K332">
        <v>15</v>
      </c>
      <c r="L332">
        <v>580000</v>
      </c>
      <c r="M332">
        <v>81200</v>
      </c>
      <c r="O332">
        <v>580000</v>
      </c>
      <c r="P332">
        <v>6960000</v>
      </c>
      <c r="S332">
        <v>50000</v>
      </c>
      <c r="T332">
        <v>250000</v>
      </c>
      <c r="U332">
        <v>5000</v>
      </c>
      <c r="V332">
        <v>97440</v>
      </c>
      <c r="W332">
        <v>48720</v>
      </c>
      <c r="X332">
        <v>48720</v>
      </c>
      <c r="Y332">
        <v>77333.333333333328</v>
      </c>
      <c r="Z332">
        <v>174773.33333333331</v>
      </c>
      <c r="AA332">
        <v>16239.999999999998</v>
      </c>
      <c r="AB332">
        <v>58000</v>
      </c>
      <c r="AC332">
        <v>0</v>
      </c>
      <c r="AD332">
        <v>0</v>
      </c>
      <c r="AE332">
        <v>11600</v>
      </c>
      <c r="AF332">
        <v>580</v>
      </c>
      <c r="AG332">
        <v>77333.333333333328</v>
      </c>
      <c r="AH332">
        <v>0</v>
      </c>
      <c r="AI332">
        <v>750133.33333333337</v>
      </c>
      <c r="AJ332">
        <v>18003200</v>
      </c>
      <c r="AK332">
        <v>0</v>
      </c>
      <c r="AL332">
        <v>20000</v>
      </c>
      <c r="AM332">
        <v>15</v>
      </c>
    </row>
    <row r="333" spans="1:39" x14ac:dyDescent="0.35">
      <c r="A333" s="8" t="s">
        <v>5007</v>
      </c>
      <c r="B333" s="8" t="s">
        <v>339</v>
      </c>
      <c r="C333" s="1">
        <v>36142</v>
      </c>
      <c r="D333" s="8" t="s">
        <v>1669</v>
      </c>
      <c r="E333" s="8" t="s">
        <v>1670</v>
      </c>
      <c r="F333" s="8" t="s">
        <v>4007</v>
      </c>
      <c r="G333" s="8" t="s">
        <v>3021</v>
      </c>
      <c r="H333" s="1">
        <v>41792.794606481482</v>
      </c>
      <c r="I333" s="8" t="s">
        <v>3672</v>
      </c>
      <c r="J333">
        <v>1160000</v>
      </c>
      <c r="K333">
        <v>15</v>
      </c>
      <c r="L333">
        <v>580000</v>
      </c>
      <c r="M333">
        <v>81200</v>
      </c>
      <c r="O333">
        <v>580000</v>
      </c>
      <c r="P333">
        <v>6960000</v>
      </c>
      <c r="S333">
        <v>50000</v>
      </c>
      <c r="T333">
        <v>250000</v>
      </c>
      <c r="U333">
        <v>5000</v>
      </c>
      <c r="V333">
        <v>97440</v>
      </c>
      <c r="W333">
        <v>48720</v>
      </c>
      <c r="X333">
        <v>48720</v>
      </c>
      <c r="Y333">
        <v>77333.333333333328</v>
      </c>
      <c r="Z333">
        <v>174773.33333333331</v>
      </c>
      <c r="AA333">
        <v>16239.999999999998</v>
      </c>
      <c r="AB333">
        <v>58000</v>
      </c>
      <c r="AC333">
        <v>0</v>
      </c>
      <c r="AD333">
        <v>0</v>
      </c>
      <c r="AE333">
        <v>11600</v>
      </c>
      <c r="AF333">
        <v>580</v>
      </c>
      <c r="AG333">
        <v>77333.333333333328</v>
      </c>
      <c r="AH333">
        <v>0</v>
      </c>
      <c r="AI333">
        <v>750133.33333333337</v>
      </c>
      <c r="AJ333">
        <v>18003200</v>
      </c>
      <c r="AK333">
        <v>0</v>
      </c>
      <c r="AL333">
        <v>20000</v>
      </c>
      <c r="AM333">
        <v>15</v>
      </c>
    </row>
    <row r="334" spans="1:39" x14ac:dyDescent="0.35">
      <c r="A334" s="8" t="s">
        <v>5008</v>
      </c>
      <c r="B334" s="8" t="s">
        <v>340</v>
      </c>
      <c r="C334" s="1">
        <v>30238</v>
      </c>
      <c r="D334" s="8" t="s">
        <v>1671</v>
      </c>
      <c r="E334" s="8" t="s">
        <v>1672</v>
      </c>
      <c r="F334" s="8" t="s">
        <v>4008</v>
      </c>
      <c r="G334" s="8" t="s">
        <v>3022</v>
      </c>
      <c r="H334" s="1">
        <v>43326.968159722222</v>
      </c>
      <c r="I334" s="8" t="s">
        <v>3671</v>
      </c>
      <c r="J334">
        <v>1160000</v>
      </c>
      <c r="K334">
        <v>15</v>
      </c>
      <c r="L334">
        <v>580000</v>
      </c>
      <c r="M334">
        <v>81200</v>
      </c>
      <c r="O334">
        <v>580000</v>
      </c>
      <c r="P334">
        <v>6960000</v>
      </c>
      <c r="S334">
        <v>50000</v>
      </c>
      <c r="T334">
        <v>250000</v>
      </c>
      <c r="U334">
        <v>5000</v>
      </c>
      <c r="V334">
        <v>97440</v>
      </c>
      <c r="W334">
        <v>48720</v>
      </c>
      <c r="X334">
        <v>48720</v>
      </c>
      <c r="Y334">
        <v>77333.333333333328</v>
      </c>
      <c r="Z334">
        <v>174773.33333333331</v>
      </c>
      <c r="AA334">
        <v>16239.999999999998</v>
      </c>
      <c r="AB334">
        <v>58000</v>
      </c>
      <c r="AC334">
        <v>0</v>
      </c>
      <c r="AD334">
        <v>0</v>
      </c>
      <c r="AE334">
        <v>11600</v>
      </c>
      <c r="AF334">
        <v>580</v>
      </c>
      <c r="AG334">
        <v>77333.333333333328</v>
      </c>
      <c r="AH334">
        <v>0</v>
      </c>
      <c r="AI334">
        <v>750133.33333333337</v>
      </c>
      <c r="AJ334">
        <v>18003200</v>
      </c>
      <c r="AK334">
        <v>0</v>
      </c>
      <c r="AL334">
        <v>20000</v>
      </c>
      <c r="AM334">
        <v>15</v>
      </c>
    </row>
    <row r="335" spans="1:39" x14ac:dyDescent="0.35">
      <c r="A335" s="8" t="s">
        <v>5009</v>
      </c>
      <c r="B335" s="8" t="s">
        <v>341</v>
      </c>
      <c r="C335" s="1">
        <v>28616</v>
      </c>
      <c r="D335" s="8" t="s">
        <v>1673</v>
      </c>
      <c r="E335" s="8" t="s">
        <v>1674</v>
      </c>
      <c r="F335" s="8" t="s">
        <v>4009</v>
      </c>
      <c r="G335" s="8" t="s">
        <v>3023</v>
      </c>
      <c r="H335" s="1">
        <v>40011.492523148147</v>
      </c>
      <c r="I335" s="8" t="s">
        <v>3672</v>
      </c>
      <c r="J335">
        <v>1160000</v>
      </c>
      <c r="K335">
        <v>15</v>
      </c>
      <c r="L335">
        <v>580000</v>
      </c>
      <c r="M335">
        <v>81200</v>
      </c>
      <c r="O335">
        <v>580000</v>
      </c>
      <c r="P335">
        <v>6960000</v>
      </c>
      <c r="S335">
        <v>50000</v>
      </c>
      <c r="T335">
        <v>250000</v>
      </c>
      <c r="U335">
        <v>5000</v>
      </c>
      <c r="V335">
        <v>97440</v>
      </c>
      <c r="W335">
        <v>48720</v>
      </c>
      <c r="X335">
        <v>48720</v>
      </c>
      <c r="Y335">
        <v>77333.333333333328</v>
      </c>
      <c r="Z335">
        <v>174773.33333333331</v>
      </c>
      <c r="AA335">
        <v>16239.999999999998</v>
      </c>
      <c r="AB335">
        <v>58000</v>
      </c>
      <c r="AC335">
        <v>0</v>
      </c>
      <c r="AD335">
        <v>0</v>
      </c>
      <c r="AE335">
        <v>11600</v>
      </c>
      <c r="AF335">
        <v>580</v>
      </c>
      <c r="AG335">
        <v>77333.333333333328</v>
      </c>
      <c r="AH335">
        <v>0</v>
      </c>
      <c r="AI335">
        <v>750133.33333333337</v>
      </c>
      <c r="AJ335">
        <v>18003200</v>
      </c>
      <c r="AK335">
        <v>0</v>
      </c>
      <c r="AL335">
        <v>20000</v>
      </c>
      <c r="AM335">
        <v>15</v>
      </c>
    </row>
    <row r="336" spans="1:39" x14ac:dyDescent="0.35">
      <c r="A336" s="8" t="s">
        <v>5010</v>
      </c>
      <c r="B336" s="8" t="s">
        <v>342</v>
      </c>
      <c r="C336" s="1">
        <v>25675</v>
      </c>
      <c r="D336" s="8" t="s">
        <v>1675</v>
      </c>
      <c r="E336" s="8" t="s">
        <v>1676</v>
      </c>
      <c r="F336" s="8" t="s">
        <v>4010</v>
      </c>
      <c r="G336" s="8" t="s">
        <v>3024</v>
      </c>
      <c r="H336" s="1">
        <v>40066.363703703704</v>
      </c>
      <c r="I336" s="8" t="s">
        <v>3674</v>
      </c>
      <c r="J336">
        <v>1160000</v>
      </c>
      <c r="K336">
        <v>15</v>
      </c>
      <c r="L336">
        <v>580000</v>
      </c>
      <c r="M336">
        <v>81200</v>
      </c>
      <c r="O336">
        <v>580000</v>
      </c>
      <c r="P336">
        <v>6960000</v>
      </c>
      <c r="S336">
        <v>50000</v>
      </c>
      <c r="T336">
        <v>250000</v>
      </c>
      <c r="U336">
        <v>5000</v>
      </c>
      <c r="V336">
        <v>97440</v>
      </c>
      <c r="W336">
        <v>48720</v>
      </c>
      <c r="X336">
        <v>48720</v>
      </c>
      <c r="Y336">
        <v>77333.333333333328</v>
      </c>
      <c r="Z336">
        <v>174773.33333333331</v>
      </c>
      <c r="AA336">
        <v>16239.999999999998</v>
      </c>
      <c r="AB336">
        <v>58000</v>
      </c>
      <c r="AC336">
        <v>0</v>
      </c>
      <c r="AD336">
        <v>0</v>
      </c>
      <c r="AE336">
        <v>11600</v>
      </c>
      <c r="AF336">
        <v>580</v>
      </c>
      <c r="AG336">
        <v>77333.333333333328</v>
      </c>
      <c r="AH336">
        <v>0</v>
      </c>
      <c r="AI336">
        <v>750133.33333333337</v>
      </c>
      <c r="AJ336">
        <v>18003200</v>
      </c>
      <c r="AK336">
        <v>0</v>
      </c>
      <c r="AL336">
        <v>20000</v>
      </c>
      <c r="AM336">
        <v>15</v>
      </c>
    </row>
    <row r="337" spans="1:39" x14ac:dyDescent="0.35">
      <c r="A337" s="8" t="s">
        <v>5011</v>
      </c>
      <c r="B337" s="8" t="s">
        <v>343</v>
      </c>
      <c r="C337" s="1">
        <v>34604</v>
      </c>
      <c r="D337" s="8" t="s">
        <v>1677</v>
      </c>
      <c r="E337" s="8" t="s">
        <v>1678</v>
      </c>
      <c r="F337" s="8" t="s">
        <v>4011</v>
      </c>
      <c r="G337" s="8" t="s">
        <v>3025</v>
      </c>
      <c r="H337" s="1">
        <v>43614.98164351852</v>
      </c>
      <c r="I337" s="8" t="s">
        <v>3674</v>
      </c>
      <c r="J337">
        <v>1160000</v>
      </c>
      <c r="K337">
        <v>15</v>
      </c>
      <c r="L337">
        <v>580000</v>
      </c>
      <c r="M337">
        <v>81200</v>
      </c>
      <c r="O337">
        <v>580000</v>
      </c>
      <c r="P337">
        <v>6960000</v>
      </c>
      <c r="S337">
        <v>50000</v>
      </c>
      <c r="T337">
        <v>250000</v>
      </c>
      <c r="U337">
        <v>5000</v>
      </c>
      <c r="V337">
        <v>97440</v>
      </c>
      <c r="W337">
        <v>48720</v>
      </c>
      <c r="X337">
        <v>48720</v>
      </c>
      <c r="Y337">
        <v>77333.333333333328</v>
      </c>
      <c r="Z337">
        <v>174773.33333333331</v>
      </c>
      <c r="AA337">
        <v>16239.999999999998</v>
      </c>
      <c r="AB337">
        <v>58000</v>
      </c>
      <c r="AC337">
        <v>0</v>
      </c>
      <c r="AD337">
        <v>0</v>
      </c>
      <c r="AE337">
        <v>11600</v>
      </c>
      <c r="AF337">
        <v>580</v>
      </c>
      <c r="AG337">
        <v>77333.333333333328</v>
      </c>
      <c r="AH337">
        <v>0</v>
      </c>
      <c r="AI337">
        <v>750133.33333333337</v>
      </c>
      <c r="AJ337">
        <v>18003200</v>
      </c>
      <c r="AK337">
        <v>0</v>
      </c>
      <c r="AL337">
        <v>20000</v>
      </c>
      <c r="AM337">
        <v>15</v>
      </c>
    </row>
    <row r="338" spans="1:39" x14ac:dyDescent="0.35">
      <c r="A338" s="8" t="s">
        <v>5012</v>
      </c>
      <c r="B338" s="8" t="s">
        <v>344</v>
      </c>
      <c r="C338" s="1">
        <v>28354</v>
      </c>
      <c r="D338" s="8" t="s">
        <v>1679</v>
      </c>
      <c r="E338" s="8" t="s">
        <v>1680</v>
      </c>
      <c r="F338" s="8" t="s">
        <v>4012</v>
      </c>
      <c r="G338" s="8" t="s">
        <v>3026</v>
      </c>
      <c r="H338" s="1">
        <v>40835.279652777775</v>
      </c>
      <c r="I338" s="8" t="s">
        <v>3673</v>
      </c>
      <c r="J338">
        <v>1160000</v>
      </c>
      <c r="K338">
        <v>15</v>
      </c>
      <c r="L338">
        <v>580000</v>
      </c>
      <c r="M338">
        <v>81200</v>
      </c>
      <c r="O338">
        <v>580000</v>
      </c>
      <c r="P338">
        <v>6960000</v>
      </c>
      <c r="S338">
        <v>50000</v>
      </c>
      <c r="T338">
        <v>250000</v>
      </c>
      <c r="U338">
        <v>5000</v>
      </c>
      <c r="V338">
        <v>97440</v>
      </c>
      <c r="W338">
        <v>48720</v>
      </c>
      <c r="X338">
        <v>48720</v>
      </c>
      <c r="Y338">
        <v>77333.333333333328</v>
      </c>
      <c r="Z338">
        <v>174773.33333333331</v>
      </c>
      <c r="AA338">
        <v>16239.999999999998</v>
      </c>
      <c r="AB338">
        <v>58000</v>
      </c>
      <c r="AC338">
        <v>0</v>
      </c>
      <c r="AD338">
        <v>0</v>
      </c>
      <c r="AE338">
        <v>11600</v>
      </c>
      <c r="AF338">
        <v>580</v>
      </c>
      <c r="AG338">
        <v>77333.333333333328</v>
      </c>
      <c r="AH338">
        <v>0</v>
      </c>
      <c r="AI338">
        <v>750133.33333333337</v>
      </c>
      <c r="AJ338">
        <v>18003200</v>
      </c>
      <c r="AK338">
        <v>0</v>
      </c>
      <c r="AL338">
        <v>20000</v>
      </c>
      <c r="AM338">
        <v>15</v>
      </c>
    </row>
    <row r="339" spans="1:39" x14ac:dyDescent="0.35">
      <c r="A339" s="8" t="s">
        <v>5013</v>
      </c>
      <c r="B339" s="8" t="s">
        <v>345</v>
      </c>
      <c r="C339" s="1">
        <v>25596</v>
      </c>
      <c r="D339" s="8" t="s">
        <v>1681</v>
      </c>
      <c r="E339" s="8" t="s">
        <v>1682</v>
      </c>
      <c r="F339" s="8" t="s">
        <v>4013</v>
      </c>
      <c r="G339" s="8" t="s">
        <v>3027</v>
      </c>
      <c r="H339" s="1">
        <v>42421.659166666665</v>
      </c>
      <c r="I339" s="8" t="s">
        <v>3675</v>
      </c>
      <c r="J339">
        <v>1160000</v>
      </c>
      <c r="K339">
        <v>15</v>
      </c>
      <c r="L339">
        <v>580000</v>
      </c>
      <c r="M339">
        <v>81200</v>
      </c>
      <c r="O339">
        <v>580000</v>
      </c>
      <c r="P339">
        <v>6960000</v>
      </c>
      <c r="S339">
        <v>50000</v>
      </c>
      <c r="T339">
        <v>250000</v>
      </c>
      <c r="U339">
        <v>5000</v>
      </c>
      <c r="V339">
        <v>97440</v>
      </c>
      <c r="W339">
        <v>48720</v>
      </c>
      <c r="X339">
        <v>48720</v>
      </c>
      <c r="Y339">
        <v>77333.333333333328</v>
      </c>
      <c r="Z339">
        <v>174773.33333333331</v>
      </c>
      <c r="AA339">
        <v>16239.999999999998</v>
      </c>
      <c r="AB339">
        <v>58000</v>
      </c>
      <c r="AC339">
        <v>0</v>
      </c>
      <c r="AD339">
        <v>0</v>
      </c>
      <c r="AE339">
        <v>11600</v>
      </c>
      <c r="AF339">
        <v>580</v>
      </c>
      <c r="AG339">
        <v>77333.333333333328</v>
      </c>
      <c r="AH339">
        <v>0</v>
      </c>
      <c r="AI339">
        <v>750133.33333333337</v>
      </c>
      <c r="AJ339">
        <v>18003200</v>
      </c>
      <c r="AK339">
        <v>0</v>
      </c>
      <c r="AL339">
        <v>20000</v>
      </c>
      <c r="AM339">
        <v>15</v>
      </c>
    </row>
    <row r="340" spans="1:39" x14ac:dyDescent="0.35">
      <c r="A340" s="8" t="s">
        <v>5014</v>
      </c>
      <c r="B340" s="8" t="s">
        <v>346</v>
      </c>
      <c r="C340" s="1">
        <v>30670</v>
      </c>
      <c r="D340" s="8" t="s">
        <v>1683</v>
      </c>
      <c r="E340" s="8" t="s">
        <v>1684</v>
      </c>
      <c r="F340" s="8" t="s">
        <v>4014</v>
      </c>
      <c r="G340" s="8" t="s">
        <v>3028</v>
      </c>
      <c r="H340" s="1">
        <v>40882.152013888888</v>
      </c>
      <c r="I340" s="8" t="s">
        <v>3674</v>
      </c>
      <c r="J340">
        <v>1160000</v>
      </c>
      <c r="K340">
        <v>15</v>
      </c>
      <c r="L340">
        <v>580000</v>
      </c>
      <c r="M340">
        <v>81200</v>
      </c>
      <c r="O340">
        <v>580000</v>
      </c>
      <c r="P340">
        <v>6960000</v>
      </c>
      <c r="S340">
        <v>50000</v>
      </c>
      <c r="T340">
        <v>250000</v>
      </c>
      <c r="U340">
        <v>5000</v>
      </c>
      <c r="V340">
        <v>97440</v>
      </c>
      <c r="W340">
        <v>48720</v>
      </c>
      <c r="X340">
        <v>48720</v>
      </c>
      <c r="Y340">
        <v>77333.333333333328</v>
      </c>
      <c r="Z340">
        <v>174773.33333333331</v>
      </c>
      <c r="AA340">
        <v>16239.999999999998</v>
      </c>
      <c r="AB340">
        <v>58000</v>
      </c>
      <c r="AC340">
        <v>0</v>
      </c>
      <c r="AD340">
        <v>0</v>
      </c>
      <c r="AE340">
        <v>11600</v>
      </c>
      <c r="AF340">
        <v>580</v>
      </c>
      <c r="AG340">
        <v>77333.333333333328</v>
      </c>
      <c r="AH340">
        <v>0</v>
      </c>
      <c r="AI340">
        <v>750133.33333333337</v>
      </c>
      <c r="AJ340">
        <v>18003200</v>
      </c>
      <c r="AK340">
        <v>0</v>
      </c>
      <c r="AL340">
        <v>20000</v>
      </c>
      <c r="AM340">
        <v>15</v>
      </c>
    </row>
    <row r="341" spans="1:39" x14ac:dyDescent="0.35">
      <c r="A341" s="8" t="s">
        <v>5015</v>
      </c>
      <c r="B341" s="8" t="s">
        <v>347</v>
      </c>
      <c r="C341" s="1">
        <v>26257</v>
      </c>
      <c r="D341" s="8" t="s">
        <v>1685</v>
      </c>
      <c r="E341" s="8" t="s">
        <v>1686</v>
      </c>
      <c r="F341" s="8" t="s">
        <v>4015</v>
      </c>
      <c r="G341" s="8" t="s">
        <v>3029</v>
      </c>
      <c r="H341" s="1">
        <v>41208.087465277778</v>
      </c>
      <c r="I341" s="8" t="s">
        <v>3674</v>
      </c>
      <c r="J341">
        <v>1160000</v>
      </c>
      <c r="K341">
        <v>15</v>
      </c>
      <c r="L341">
        <v>580000</v>
      </c>
      <c r="M341">
        <v>81200</v>
      </c>
      <c r="O341">
        <v>580000</v>
      </c>
      <c r="P341">
        <v>6960000</v>
      </c>
      <c r="S341">
        <v>50000</v>
      </c>
      <c r="T341">
        <v>250000</v>
      </c>
      <c r="U341">
        <v>5000</v>
      </c>
      <c r="V341">
        <v>97440</v>
      </c>
      <c r="W341">
        <v>48720</v>
      </c>
      <c r="X341">
        <v>48720</v>
      </c>
      <c r="Y341">
        <v>77333.333333333328</v>
      </c>
      <c r="Z341">
        <v>174773.33333333331</v>
      </c>
      <c r="AA341">
        <v>16239.999999999998</v>
      </c>
      <c r="AB341">
        <v>58000</v>
      </c>
      <c r="AC341">
        <v>0</v>
      </c>
      <c r="AD341">
        <v>0</v>
      </c>
      <c r="AE341">
        <v>11600</v>
      </c>
      <c r="AF341">
        <v>580</v>
      </c>
      <c r="AG341">
        <v>77333.333333333328</v>
      </c>
      <c r="AH341">
        <v>0</v>
      </c>
      <c r="AI341">
        <v>750133.33333333337</v>
      </c>
      <c r="AJ341">
        <v>18003200</v>
      </c>
      <c r="AK341">
        <v>0</v>
      </c>
      <c r="AL341">
        <v>20000</v>
      </c>
      <c r="AM341">
        <v>15</v>
      </c>
    </row>
    <row r="342" spans="1:39" x14ac:dyDescent="0.35">
      <c r="A342" s="8" t="s">
        <v>5016</v>
      </c>
      <c r="B342" s="8" t="s">
        <v>348</v>
      </c>
      <c r="C342" s="1">
        <v>33092</v>
      </c>
      <c r="D342" s="8" t="s">
        <v>1687</v>
      </c>
      <c r="E342" s="8" t="s">
        <v>1688</v>
      </c>
      <c r="F342" s="8" t="s">
        <v>4016</v>
      </c>
      <c r="G342" s="8" t="s">
        <v>3030</v>
      </c>
      <c r="H342" s="1">
        <v>44074.103321759256</v>
      </c>
      <c r="I342" s="8" t="s">
        <v>3671</v>
      </c>
      <c r="J342">
        <v>1160000</v>
      </c>
      <c r="K342">
        <v>15</v>
      </c>
      <c r="L342">
        <v>580000</v>
      </c>
      <c r="M342">
        <v>81200</v>
      </c>
      <c r="O342">
        <v>580000</v>
      </c>
      <c r="P342">
        <v>6960000</v>
      </c>
      <c r="S342">
        <v>50000</v>
      </c>
      <c r="T342">
        <v>250000</v>
      </c>
      <c r="U342">
        <v>5000</v>
      </c>
      <c r="V342">
        <v>97440</v>
      </c>
      <c r="W342">
        <v>48720</v>
      </c>
      <c r="X342">
        <v>48720</v>
      </c>
      <c r="Y342">
        <v>77333.333333333328</v>
      </c>
      <c r="Z342">
        <v>174773.33333333331</v>
      </c>
      <c r="AA342">
        <v>16239.999999999998</v>
      </c>
      <c r="AB342">
        <v>58000</v>
      </c>
      <c r="AC342">
        <v>0</v>
      </c>
      <c r="AD342">
        <v>0</v>
      </c>
      <c r="AE342">
        <v>11600</v>
      </c>
      <c r="AF342">
        <v>580</v>
      </c>
      <c r="AG342">
        <v>77333.333333333328</v>
      </c>
      <c r="AH342">
        <v>0</v>
      </c>
      <c r="AI342">
        <v>750133.33333333337</v>
      </c>
      <c r="AJ342">
        <v>18003200</v>
      </c>
      <c r="AK342">
        <v>0</v>
      </c>
      <c r="AL342">
        <v>20000</v>
      </c>
      <c r="AM342">
        <v>15</v>
      </c>
    </row>
    <row r="343" spans="1:39" x14ac:dyDescent="0.35">
      <c r="A343" s="8" t="s">
        <v>5017</v>
      </c>
      <c r="B343" s="8" t="s">
        <v>349</v>
      </c>
      <c r="C343" s="1">
        <v>25702</v>
      </c>
      <c r="D343" s="8" t="s">
        <v>1689</v>
      </c>
      <c r="E343" s="8" t="s">
        <v>1690</v>
      </c>
      <c r="F343" s="8" t="s">
        <v>4017</v>
      </c>
      <c r="G343" s="8" t="s">
        <v>3031</v>
      </c>
      <c r="H343" s="1">
        <v>41803.757210648146</v>
      </c>
      <c r="I343" s="8" t="s">
        <v>3674</v>
      </c>
      <c r="J343">
        <v>1160000</v>
      </c>
      <c r="K343">
        <v>15</v>
      </c>
      <c r="L343">
        <v>580000</v>
      </c>
      <c r="M343">
        <v>81200</v>
      </c>
      <c r="O343">
        <v>580000</v>
      </c>
      <c r="P343">
        <v>6960000</v>
      </c>
      <c r="S343">
        <v>50000</v>
      </c>
      <c r="T343">
        <v>250000</v>
      </c>
      <c r="U343">
        <v>5000</v>
      </c>
      <c r="V343">
        <v>97440</v>
      </c>
      <c r="W343">
        <v>48720</v>
      </c>
      <c r="X343">
        <v>48720</v>
      </c>
      <c r="Y343">
        <v>77333.333333333328</v>
      </c>
      <c r="Z343">
        <v>174773.33333333331</v>
      </c>
      <c r="AA343">
        <v>16239.999999999998</v>
      </c>
      <c r="AB343">
        <v>58000</v>
      </c>
      <c r="AC343">
        <v>0</v>
      </c>
      <c r="AD343">
        <v>0</v>
      </c>
      <c r="AE343">
        <v>11600</v>
      </c>
      <c r="AF343">
        <v>580</v>
      </c>
      <c r="AG343">
        <v>77333.333333333328</v>
      </c>
      <c r="AH343">
        <v>0</v>
      </c>
      <c r="AI343">
        <v>750133.33333333337</v>
      </c>
      <c r="AJ343">
        <v>18003200</v>
      </c>
      <c r="AK343">
        <v>0</v>
      </c>
      <c r="AL343">
        <v>20000</v>
      </c>
      <c r="AM343">
        <v>15</v>
      </c>
    </row>
    <row r="344" spans="1:39" x14ac:dyDescent="0.35">
      <c r="A344" s="8" t="s">
        <v>5018</v>
      </c>
      <c r="B344" s="8" t="s">
        <v>350</v>
      </c>
      <c r="C344" s="1">
        <v>32427</v>
      </c>
      <c r="D344" s="8" t="s">
        <v>1691</v>
      </c>
      <c r="E344" s="8" t="s">
        <v>1692</v>
      </c>
      <c r="F344" s="8" t="s">
        <v>4018</v>
      </c>
      <c r="G344" s="8" t="s">
        <v>3032</v>
      </c>
      <c r="H344" s="1">
        <v>41301.653761574074</v>
      </c>
      <c r="I344" s="8" t="s">
        <v>3673</v>
      </c>
      <c r="J344">
        <v>1160000</v>
      </c>
      <c r="K344">
        <v>15</v>
      </c>
      <c r="L344">
        <v>580000</v>
      </c>
      <c r="M344">
        <v>81200</v>
      </c>
      <c r="O344">
        <v>580000</v>
      </c>
      <c r="P344">
        <v>6960000</v>
      </c>
      <c r="S344">
        <v>50000</v>
      </c>
      <c r="T344">
        <v>250000</v>
      </c>
      <c r="U344">
        <v>5000</v>
      </c>
      <c r="V344">
        <v>97440</v>
      </c>
      <c r="W344">
        <v>48720</v>
      </c>
      <c r="X344">
        <v>48720</v>
      </c>
      <c r="Y344">
        <v>77333.333333333328</v>
      </c>
      <c r="Z344">
        <v>174773.33333333331</v>
      </c>
      <c r="AA344">
        <v>16239.999999999998</v>
      </c>
      <c r="AB344">
        <v>58000</v>
      </c>
      <c r="AC344">
        <v>0</v>
      </c>
      <c r="AD344">
        <v>0</v>
      </c>
      <c r="AE344">
        <v>11600</v>
      </c>
      <c r="AF344">
        <v>580</v>
      </c>
      <c r="AG344">
        <v>77333.333333333328</v>
      </c>
      <c r="AH344">
        <v>0</v>
      </c>
      <c r="AI344">
        <v>750133.33333333337</v>
      </c>
      <c r="AJ344">
        <v>18003200</v>
      </c>
      <c r="AK344">
        <v>0</v>
      </c>
      <c r="AL344">
        <v>20000</v>
      </c>
      <c r="AM344">
        <v>15</v>
      </c>
    </row>
    <row r="345" spans="1:39" x14ac:dyDescent="0.35">
      <c r="A345" s="8" t="s">
        <v>5019</v>
      </c>
      <c r="B345" s="8" t="s">
        <v>351</v>
      </c>
      <c r="C345" s="1">
        <v>35312</v>
      </c>
      <c r="D345" s="8" t="s">
        <v>1693</v>
      </c>
      <c r="E345" s="8" t="s">
        <v>1694</v>
      </c>
      <c r="F345" s="8" t="s">
        <v>4019</v>
      </c>
      <c r="G345" s="8" t="s">
        <v>3033</v>
      </c>
      <c r="H345" s="1">
        <v>40024.663113425922</v>
      </c>
      <c r="I345" s="8" t="s">
        <v>3672</v>
      </c>
      <c r="J345">
        <v>1160000</v>
      </c>
      <c r="K345">
        <v>15</v>
      </c>
      <c r="L345">
        <v>580000</v>
      </c>
      <c r="M345">
        <v>81200</v>
      </c>
      <c r="O345">
        <v>580000</v>
      </c>
      <c r="P345">
        <v>6960000</v>
      </c>
      <c r="S345">
        <v>50000</v>
      </c>
      <c r="T345">
        <v>250000</v>
      </c>
      <c r="U345">
        <v>5000</v>
      </c>
      <c r="V345">
        <v>97440</v>
      </c>
      <c r="W345">
        <v>48720</v>
      </c>
      <c r="X345">
        <v>48720</v>
      </c>
      <c r="Y345">
        <v>77333.333333333328</v>
      </c>
      <c r="Z345">
        <v>174773.33333333331</v>
      </c>
      <c r="AA345">
        <v>16239.999999999998</v>
      </c>
      <c r="AB345">
        <v>58000</v>
      </c>
      <c r="AC345">
        <v>0</v>
      </c>
      <c r="AD345">
        <v>0</v>
      </c>
      <c r="AE345">
        <v>11600</v>
      </c>
      <c r="AF345">
        <v>580</v>
      </c>
      <c r="AG345">
        <v>77333.333333333328</v>
      </c>
      <c r="AH345">
        <v>0</v>
      </c>
      <c r="AI345">
        <v>750133.33333333337</v>
      </c>
      <c r="AJ345">
        <v>18003200</v>
      </c>
      <c r="AK345">
        <v>0</v>
      </c>
      <c r="AL345">
        <v>20000</v>
      </c>
      <c r="AM345">
        <v>15</v>
      </c>
    </row>
    <row r="346" spans="1:39" x14ac:dyDescent="0.35">
      <c r="A346" s="8" t="s">
        <v>5020</v>
      </c>
      <c r="B346" s="8" t="s">
        <v>352</v>
      </c>
      <c r="C346" s="1">
        <v>34563</v>
      </c>
      <c r="D346" s="8" t="s">
        <v>1695</v>
      </c>
      <c r="E346" s="8" t="s">
        <v>1696</v>
      </c>
      <c r="F346" s="8" t="s">
        <v>4020</v>
      </c>
      <c r="G346" s="8" t="s">
        <v>3034</v>
      </c>
      <c r="H346" s="1">
        <v>41991.866886574076</v>
      </c>
      <c r="I346" s="8" t="s">
        <v>3673</v>
      </c>
      <c r="J346">
        <v>1160000</v>
      </c>
      <c r="K346">
        <v>15</v>
      </c>
      <c r="L346">
        <v>580000</v>
      </c>
      <c r="M346">
        <v>81200</v>
      </c>
      <c r="O346">
        <v>580000</v>
      </c>
      <c r="P346">
        <v>6960000</v>
      </c>
      <c r="S346">
        <v>50000</v>
      </c>
      <c r="T346">
        <v>250000</v>
      </c>
      <c r="U346">
        <v>5000</v>
      </c>
      <c r="V346">
        <v>97440</v>
      </c>
      <c r="W346">
        <v>48720</v>
      </c>
      <c r="X346">
        <v>48720</v>
      </c>
      <c r="Y346">
        <v>77333.333333333328</v>
      </c>
      <c r="Z346">
        <v>174773.33333333331</v>
      </c>
      <c r="AA346">
        <v>16239.999999999998</v>
      </c>
      <c r="AB346">
        <v>58000</v>
      </c>
      <c r="AC346">
        <v>0</v>
      </c>
      <c r="AD346">
        <v>0</v>
      </c>
      <c r="AE346">
        <v>11600</v>
      </c>
      <c r="AF346">
        <v>580</v>
      </c>
      <c r="AG346">
        <v>77333.333333333328</v>
      </c>
      <c r="AH346">
        <v>0</v>
      </c>
      <c r="AI346">
        <v>750133.33333333337</v>
      </c>
      <c r="AJ346">
        <v>18003200</v>
      </c>
      <c r="AK346">
        <v>0</v>
      </c>
      <c r="AL346">
        <v>20000</v>
      </c>
      <c r="AM346">
        <v>15</v>
      </c>
    </row>
    <row r="347" spans="1:39" x14ac:dyDescent="0.35">
      <c r="A347" s="8" t="s">
        <v>5021</v>
      </c>
      <c r="B347" s="8" t="s">
        <v>353</v>
      </c>
      <c r="C347" s="1">
        <v>28735</v>
      </c>
      <c r="D347" s="8" t="s">
        <v>1697</v>
      </c>
      <c r="E347" s="8" t="s">
        <v>1698</v>
      </c>
      <c r="F347" s="8" t="s">
        <v>4021</v>
      </c>
      <c r="G347" s="8" t="s">
        <v>3035</v>
      </c>
      <c r="H347" s="1">
        <v>39105.531157407408</v>
      </c>
      <c r="I347" s="8" t="s">
        <v>3671</v>
      </c>
      <c r="J347">
        <v>1160000</v>
      </c>
      <c r="K347">
        <v>15</v>
      </c>
      <c r="L347">
        <v>580000</v>
      </c>
      <c r="M347">
        <v>81200</v>
      </c>
      <c r="O347">
        <v>580000</v>
      </c>
      <c r="P347">
        <v>6960000</v>
      </c>
      <c r="S347">
        <v>50000</v>
      </c>
      <c r="T347">
        <v>250000</v>
      </c>
      <c r="U347">
        <v>5000</v>
      </c>
      <c r="V347">
        <v>97440</v>
      </c>
      <c r="W347">
        <v>48720</v>
      </c>
      <c r="X347">
        <v>48720</v>
      </c>
      <c r="Y347">
        <v>77333.333333333328</v>
      </c>
      <c r="Z347">
        <v>174773.33333333331</v>
      </c>
      <c r="AA347">
        <v>16239.999999999998</v>
      </c>
      <c r="AB347">
        <v>58000</v>
      </c>
      <c r="AC347">
        <v>0</v>
      </c>
      <c r="AD347">
        <v>0</v>
      </c>
      <c r="AE347">
        <v>11600</v>
      </c>
      <c r="AF347">
        <v>580</v>
      </c>
      <c r="AG347">
        <v>77333.333333333328</v>
      </c>
      <c r="AH347">
        <v>0</v>
      </c>
      <c r="AI347">
        <v>750133.33333333337</v>
      </c>
      <c r="AJ347">
        <v>18003200</v>
      </c>
      <c r="AK347">
        <v>0</v>
      </c>
      <c r="AL347">
        <v>20000</v>
      </c>
      <c r="AM347">
        <v>15</v>
      </c>
    </row>
    <row r="348" spans="1:39" x14ac:dyDescent="0.35">
      <c r="A348" s="8" t="s">
        <v>5022</v>
      </c>
      <c r="B348" s="8" t="s">
        <v>354</v>
      </c>
      <c r="C348" s="1">
        <v>33241</v>
      </c>
      <c r="D348" s="8" t="s">
        <v>1699</v>
      </c>
      <c r="E348" s="8" t="s">
        <v>1700</v>
      </c>
      <c r="F348" s="8" t="s">
        <v>4022</v>
      </c>
      <c r="G348" s="8" t="s">
        <v>3036</v>
      </c>
      <c r="H348" s="1">
        <v>41975.049131944441</v>
      </c>
      <c r="I348" s="8" t="s">
        <v>3674</v>
      </c>
      <c r="J348">
        <v>1160000</v>
      </c>
      <c r="K348">
        <v>15</v>
      </c>
      <c r="L348">
        <v>580000</v>
      </c>
      <c r="M348">
        <v>81200</v>
      </c>
      <c r="O348">
        <v>580000</v>
      </c>
      <c r="P348">
        <v>6960000</v>
      </c>
      <c r="S348">
        <v>50000</v>
      </c>
      <c r="T348">
        <v>250000</v>
      </c>
      <c r="U348">
        <v>5000</v>
      </c>
      <c r="V348">
        <v>97440</v>
      </c>
      <c r="W348">
        <v>48720</v>
      </c>
      <c r="X348">
        <v>48720</v>
      </c>
      <c r="Y348">
        <v>77333.333333333328</v>
      </c>
      <c r="Z348">
        <v>174773.33333333331</v>
      </c>
      <c r="AA348">
        <v>16239.999999999998</v>
      </c>
      <c r="AB348">
        <v>58000</v>
      </c>
      <c r="AC348">
        <v>0</v>
      </c>
      <c r="AD348">
        <v>0</v>
      </c>
      <c r="AE348">
        <v>11600</v>
      </c>
      <c r="AF348">
        <v>580</v>
      </c>
      <c r="AG348">
        <v>77333.333333333328</v>
      </c>
      <c r="AH348">
        <v>0</v>
      </c>
      <c r="AI348">
        <v>750133.33333333337</v>
      </c>
      <c r="AJ348">
        <v>18003200</v>
      </c>
      <c r="AK348">
        <v>0</v>
      </c>
      <c r="AL348">
        <v>20000</v>
      </c>
      <c r="AM348">
        <v>15</v>
      </c>
    </row>
    <row r="349" spans="1:39" x14ac:dyDescent="0.35">
      <c r="A349" s="8" t="s">
        <v>5023</v>
      </c>
      <c r="B349" s="8" t="s">
        <v>355</v>
      </c>
      <c r="C349" s="1">
        <v>31801</v>
      </c>
      <c r="D349" s="8" t="s">
        <v>1701</v>
      </c>
      <c r="E349" s="8" t="s">
        <v>1702</v>
      </c>
      <c r="F349" s="8" t="s">
        <v>4023</v>
      </c>
      <c r="G349" s="8" t="s">
        <v>3037</v>
      </c>
      <c r="H349" s="1">
        <v>42753.787187499998</v>
      </c>
      <c r="I349" s="8" t="s">
        <v>3675</v>
      </c>
      <c r="J349">
        <v>1160000</v>
      </c>
      <c r="K349">
        <v>15</v>
      </c>
      <c r="L349">
        <v>580000</v>
      </c>
      <c r="M349">
        <v>81200</v>
      </c>
      <c r="O349">
        <v>580000</v>
      </c>
      <c r="P349">
        <v>6960000</v>
      </c>
      <c r="S349">
        <v>50000</v>
      </c>
      <c r="T349">
        <v>250000</v>
      </c>
      <c r="U349">
        <v>5000</v>
      </c>
      <c r="V349">
        <v>97440</v>
      </c>
      <c r="W349">
        <v>48720</v>
      </c>
      <c r="X349">
        <v>48720</v>
      </c>
      <c r="Y349">
        <v>77333.333333333328</v>
      </c>
      <c r="Z349">
        <v>174773.33333333331</v>
      </c>
      <c r="AA349">
        <v>16239.999999999998</v>
      </c>
      <c r="AB349">
        <v>58000</v>
      </c>
      <c r="AC349">
        <v>0</v>
      </c>
      <c r="AD349">
        <v>0</v>
      </c>
      <c r="AE349">
        <v>11600</v>
      </c>
      <c r="AF349">
        <v>580</v>
      </c>
      <c r="AG349">
        <v>77333.333333333328</v>
      </c>
      <c r="AH349">
        <v>0</v>
      </c>
      <c r="AI349">
        <v>750133.33333333337</v>
      </c>
      <c r="AJ349">
        <v>18003200</v>
      </c>
      <c r="AK349">
        <v>0</v>
      </c>
      <c r="AL349">
        <v>20000</v>
      </c>
      <c r="AM349">
        <v>15</v>
      </c>
    </row>
    <row r="350" spans="1:39" x14ac:dyDescent="0.35">
      <c r="A350" s="8" t="s">
        <v>5024</v>
      </c>
      <c r="B350" s="8" t="s">
        <v>356</v>
      </c>
      <c r="C350" s="1">
        <v>27619</v>
      </c>
      <c r="D350" s="8" t="s">
        <v>1703</v>
      </c>
      <c r="E350" s="8" t="s">
        <v>1704</v>
      </c>
      <c r="F350" s="8" t="s">
        <v>4024</v>
      </c>
      <c r="G350" s="8" t="s">
        <v>3038</v>
      </c>
      <c r="H350" s="1">
        <v>41237.635428240741</v>
      </c>
      <c r="I350" s="8" t="s">
        <v>3674</v>
      </c>
      <c r="J350">
        <v>1160000</v>
      </c>
      <c r="K350">
        <v>15</v>
      </c>
      <c r="L350">
        <v>580000</v>
      </c>
      <c r="M350">
        <v>81200</v>
      </c>
      <c r="O350">
        <v>580000</v>
      </c>
      <c r="P350">
        <v>6960000</v>
      </c>
      <c r="S350">
        <v>50000</v>
      </c>
      <c r="T350">
        <v>250000</v>
      </c>
      <c r="U350">
        <v>5000</v>
      </c>
      <c r="V350">
        <v>97440</v>
      </c>
      <c r="W350">
        <v>48720</v>
      </c>
      <c r="X350">
        <v>48720</v>
      </c>
      <c r="Y350">
        <v>77333.333333333328</v>
      </c>
      <c r="Z350">
        <v>174773.33333333331</v>
      </c>
      <c r="AA350">
        <v>16239.999999999998</v>
      </c>
      <c r="AB350">
        <v>58000</v>
      </c>
      <c r="AC350">
        <v>0</v>
      </c>
      <c r="AD350">
        <v>0</v>
      </c>
      <c r="AE350">
        <v>11600</v>
      </c>
      <c r="AF350">
        <v>580</v>
      </c>
      <c r="AG350">
        <v>77333.333333333328</v>
      </c>
      <c r="AH350">
        <v>0</v>
      </c>
      <c r="AI350">
        <v>750133.33333333337</v>
      </c>
      <c r="AJ350">
        <v>18003200</v>
      </c>
      <c r="AK350">
        <v>0</v>
      </c>
      <c r="AL350">
        <v>20000</v>
      </c>
      <c r="AM350">
        <v>15</v>
      </c>
    </row>
    <row r="351" spans="1:39" x14ac:dyDescent="0.35">
      <c r="A351" s="8" t="s">
        <v>5025</v>
      </c>
      <c r="B351" s="8" t="s">
        <v>357</v>
      </c>
      <c r="C351" s="1">
        <v>29992</v>
      </c>
      <c r="D351" s="8" t="s">
        <v>1705</v>
      </c>
      <c r="E351" s="8" t="s">
        <v>1706</v>
      </c>
      <c r="F351" s="8" t="s">
        <v>4025</v>
      </c>
      <c r="G351" s="8" t="s">
        <v>3039</v>
      </c>
      <c r="H351" s="1">
        <v>38605.258888888886</v>
      </c>
      <c r="I351" s="8" t="s">
        <v>3671</v>
      </c>
      <c r="J351">
        <v>1160000</v>
      </c>
      <c r="K351">
        <v>15</v>
      </c>
      <c r="L351">
        <v>580000</v>
      </c>
      <c r="M351">
        <v>81200</v>
      </c>
      <c r="O351">
        <v>580000</v>
      </c>
      <c r="P351">
        <v>6960000</v>
      </c>
      <c r="S351">
        <v>50000</v>
      </c>
      <c r="T351">
        <v>250000</v>
      </c>
      <c r="U351">
        <v>5000</v>
      </c>
      <c r="V351">
        <v>97440</v>
      </c>
      <c r="W351">
        <v>48720</v>
      </c>
      <c r="X351">
        <v>48720</v>
      </c>
      <c r="Y351">
        <v>77333.333333333328</v>
      </c>
      <c r="Z351">
        <v>174773.33333333331</v>
      </c>
      <c r="AA351">
        <v>16239.999999999998</v>
      </c>
      <c r="AB351">
        <v>58000</v>
      </c>
      <c r="AC351">
        <v>0</v>
      </c>
      <c r="AD351">
        <v>0</v>
      </c>
      <c r="AE351">
        <v>11600</v>
      </c>
      <c r="AF351">
        <v>580</v>
      </c>
      <c r="AG351">
        <v>77333.333333333328</v>
      </c>
      <c r="AH351">
        <v>0</v>
      </c>
      <c r="AI351">
        <v>750133.33333333337</v>
      </c>
      <c r="AJ351">
        <v>18003200</v>
      </c>
      <c r="AK351">
        <v>0</v>
      </c>
      <c r="AL351">
        <v>20000</v>
      </c>
      <c r="AM351">
        <v>15</v>
      </c>
    </row>
    <row r="352" spans="1:39" x14ac:dyDescent="0.35">
      <c r="A352" s="8" t="s">
        <v>5026</v>
      </c>
      <c r="B352" s="8" t="s">
        <v>358</v>
      </c>
      <c r="C352" s="1">
        <v>32695</v>
      </c>
      <c r="D352" s="8" t="s">
        <v>1707</v>
      </c>
      <c r="E352" s="8" t="s">
        <v>1708</v>
      </c>
      <c r="F352" s="8" t="s">
        <v>4026</v>
      </c>
      <c r="G352" s="8" t="s">
        <v>3040</v>
      </c>
      <c r="H352" s="1">
        <v>38613.137199074074</v>
      </c>
      <c r="I352" s="8" t="s">
        <v>3675</v>
      </c>
      <c r="J352">
        <v>1160000</v>
      </c>
      <c r="K352">
        <v>15</v>
      </c>
      <c r="L352">
        <v>580000</v>
      </c>
      <c r="M352">
        <v>81200</v>
      </c>
      <c r="O352">
        <v>580000</v>
      </c>
      <c r="P352">
        <v>6960000</v>
      </c>
      <c r="S352">
        <v>50000</v>
      </c>
      <c r="T352">
        <v>250000</v>
      </c>
      <c r="U352">
        <v>5000</v>
      </c>
      <c r="V352">
        <v>97440</v>
      </c>
      <c r="W352">
        <v>48720</v>
      </c>
      <c r="X352">
        <v>48720</v>
      </c>
      <c r="Y352">
        <v>77333.333333333328</v>
      </c>
      <c r="Z352">
        <v>174773.33333333331</v>
      </c>
      <c r="AA352">
        <v>16239.999999999998</v>
      </c>
      <c r="AB352">
        <v>58000</v>
      </c>
      <c r="AC352">
        <v>0</v>
      </c>
      <c r="AD352">
        <v>0</v>
      </c>
      <c r="AE352">
        <v>11600</v>
      </c>
      <c r="AF352">
        <v>580</v>
      </c>
      <c r="AG352">
        <v>77333.333333333328</v>
      </c>
      <c r="AH352">
        <v>0</v>
      </c>
      <c r="AI352">
        <v>750133.33333333337</v>
      </c>
      <c r="AJ352">
        <v>18003200</v>
      </c>
      <c r="AK352">
        <v>0</v>
      </c>
      <c r="AL352">
        <v>20000</v>
      </c>
      <c r="AM352">
        <v>15</v>
      </c>
    </row>
    <row r="353" spans="1:39" x14ac:dyDescent="0.35">
      <c r="A353" s="8" t="s">
        <v>5027</v>
      </c>
      <c r="B353" s="8" t="s">
        <v>359</v>
      </c>
      <c r="C353" s="1">
        <v>28237</v>
      </c>
      <c r="D353" s="8" t="s">
        <v>1709</v>
      </c>
      <c r="E353" s="8" t="s">
        <v>1710</v>
      </c>
      <c r="F353" s="8" t="s">
        <v>4027</v>
      </c>
      <c r="G353" s="8" t="s">
        <v>3041</v>
      </c>
      <c r="H353" s="1">
        <v>40867.765462962961</v>
      </c>
      <c r="I353" s="8" t="s">
        <v>3672</v>
      </c>
      <c r="J353">
        <v>1160000</v>
      </c>
      <c r="K353">
        <v>15</v>
      </c>
      <c r="L353">
        <v>580000</v>
      </c>
      <c r="M353">
        <v>81200</v>
      </c>
      <c r="O353">
        <v>580000</v>
      </c>
      <c r="P353">
        <v>6960000</v>
      </c>
      <c r="S353">
        <v>50000</v>
      </c>
      <c r="T353">
        <v>250000</v>
      </c>
      <c r="U353">
        <v>5000</v>
      </c>
      <c r="V353">
        <v>97440</v>
      </c>
      <c r="W353">
        <v>48720</v>
      </c>
      <c r="X353">
        <v>48720</v>
      </c>
      <c r="Y353">
        <v>77333.333333333328</v>
      </c>
      <c r="Z353">
        <v>174773.33333333331</v>
      </c>
      <c r="AA353">
        <v>16239.999999999998</v>
      </c>
      <c r="AB353">
        <v>58000</v>
      </c>
      <c r="AC353">
        <v>0</v>
      </c>
      <c r="AD353">
        <v>0</v>
      </c>
      <c r="AE353">
        <v>11600</v>
      </c>
      <c r="AF353">
        <v>580</v>
      </c>
      <c r="AG353">
        <v>77333.333333333328</v>
      </c>
      <c r="AH353">
        <v>0</v>
      </c>
      <c r="AI353">
        <v>750133.33333333337</v>
      </c>
      <c r="AJ353">
        <v>18003200</v>
      </c>
      <c r="AK353">
        <v>0</v>
      </c>
      <c r="AL353">
        <v>20000</v>
      </c>
      <c r="AM353">
        <v>15</v>
      </c>
    </row>
    <row r="354" spans="1:39" x14ac:dyDescent="0.35">
      <c r="A354" s="8" t="s">
        <v>5028</v>
      </c>
      <c r="B354" s="8" t="s">
        <v>360</v>
      </c>
      <c r="C354" s="1">
        <v>30148</v>
      </c>
      <c r="D354" s="8" t="s">
        <v>1711</v>
      </c>
      <c r="E354" s="8" t="s">
        <v>1712</v>
      </c>
      <c r="F354" s="8" t="s">
        <v>4028</v>
      </c>
      <c r="G354" s="8" t="s">
        <v>3042</v>
      </c>
      <c r="H354" s="1">
        <v>42202.526562500003</v>
      </c>
      <c r="I354" s="8" t="s">
        <v>3675</v>
      </c>
      <c r="J354">
        <v>1160000</v>
      </c>
      <c r="K354">
        <v>15</v>
      </c>
      <c r="L354">
        <v>580000</v>
      </c>
      <c r="M354">
        <v>81200</v>
      </c>
      <c r="O354">
        <v>580000</v>
      </c>
      <c r="P354">
        <v>6960000</v>
      </c>
      <c r="S354">
        <v>50000</v>
      </c>
      <c r="T354">
        <v>250000</v>
      </c>
      <c r="U354">
        <v>5000</v>
      </c>
      <c r="V354">
        <v>97440</v>
      </c>
      <c r="W354">
        <v>48720</v>
      </c>
      <c r="X354">
        <v>48720</v>
      </c>
      <c r="Y354">
        <v>77333.333333333328</v>
      </c>
      <c r="Z354">
        <v>174773.33333333331</v>
      </c>
      <c r="AA354">
        <v>16239.999999999998</v>
      </c>
      <c r="AB354">
        <v>58000</v>
      </c>
      <c r="AC354">
        <v>0</v>
      </c>
      <c r="AD354">
        <v>0</v>
      </c>
      <c r="AE354">
        <v>11600</v>
      </c>
      <c r="AF354">
        <v>580</v>
      </c>
      <c r="AG354">
        <v>77333.333333333328</v>
      </c>
      <c r="AH354">
        <v>0</v>
      </c>
      <c r="AI354">
        <v>750133.33333333337</v>
      </c>
      <c r="AJ354">
        <v>18003200</v>
      </c>
      <c r="AK354">
        <v>0</v>
      </c>
      <c r="AL354">
        <v>20000</v>
      </c>
      <c r="AM354">
        <v>15</v>
      </c>
    </row>
    <row r="355" spans="1:39" x14ac:dyDescent="0.35">
      <c r="A355" s="8" t="s">
        <v>5029</v>
      </c>
      <c r="B355" s="8" t="s">
        <v>361</v>
      </c>
      <c r="C355" s="1">
        <v>26103</v>
      </c>
      <c r="D355" s="8" t="s">
        <v>1713</v>
      </c>
      <c r="E355" s="8" t="s">
        <v>1714</v>
      </c>
      <c r="F355" s="8" t="s">
        <v>4029</v>
      </c>
      <c r="G355" s="8" t="s">
        <v>3043</v>
      </c>
      <c r="H355" s="1">
        <v>43032.485185185185</v>
      </c>
      <c r="I355" s="8" t="s">
        <v>3671</v>
      </c>
      <c r="J355">
        <v>1160000</v>
      </c>
      <c r="K355">
        <v>15</v>
      </c>
      <c r="L355">
        <v>580000</v>
      </c>
      <c r="M355">
        <v>81200</v>
      </c>
      <c r="O355">
        <v>580000</v>
      </c>
      <c r="P355">
        <v>6960000</v>
      </c>
      <c r="S355">
        <v>50000</v>
      </c>
      <c r="T355">
        <v>250000</v>
      </c>
      <c r="U355">
        <v>5000</v>
      </c>
      <c r="V355">
        <v>97440</v>
      </c>
      <c r="W355">
        <v>48720</v>
      </c>
      <c r="X355">
        <v>48720</v>
      </c>
      <c r="Y355">
        <v>77333.333333333328</v>
      </c>
      <c r="Z355">
        <v>174773.33333333331</v>
      </c>
      <c r="AA355">
        <v>16239.999999999998</v>
      </c>
      <c r="AB355">
        <v>58000</v>
      </c>
      <c r="AC355">
        <v>0</v>
      </c>
      <c r="AD355">
        <v>0</v>
      </c>
      <c r="AE355">
        <v>11600</v>
      </c>
      <c r="AF355">
        <v>580</v>
      </c>
      <c r="AG355">
        <v>77333.333333333328</v>
      </c>
      <c r="AH355">
        <v>0</v>
      </c>
      <c r="AI355">
        <v>750133.33333333337</v>
      </c>
      <c r="AJ355">
        <v>18003200</v>
      </c>
      <c r="AK355">
        <v>0</v>
      </c>
      <c r="AL355">
        <v>20000</v>
      </c>
      <c r="AM355">
        <v>15</v>
      </c>
    </row>
    <row r="356" spans="1:39" x14ac:dyDescent="0.35">
      <c r="A356" s="8" t="s">
        <v>5030</v>
      </c>
      <c r="B356" s="8" t="s">
        <v>362</v>
      </c>
      <c r="C356" s="1">
        <v>28928</v>
      </c>
      <c r="D356" s="8" t="s">
        <v>1715</v>
      </c>
      <c r="E356" s="8" t="s">
        <v>1716</v>
      </c>
      <c r="F356" s="8" t="s">
        <v>4030</v>
      </c>
      <c r="G356" s="8" t="s">
        <v>3044</v>
      </c>
      <c r="H356" s="1">
        <v>41961.869675925926</v>
      </c>
      <c r="I356" s="8" t="s">
        <v>3673</v>
      </c>
      <c r="J356">
        <v>1160000</v>
      </c>
      <c r="K356">
        <v>15</v>
      </c>
      <c r="L356">
        <v>580000</v>
      </c>
      <c r="M356">
        <v>81200</v>
      </c>
      <c r="O356">
        <v>580000</v>
      </c>
      <c r="P356">
        <v>6960000</v>
      </c>
      <c r="S356">
        <v>50000</v>
      </c>
      <c r="T356">
        <v>250000</v>
      </c>
      <c r="U356">
        <v>5000</v>
      </c>
      <c r="V356">
        <v>97440</v>
      </c>
      <c r="W356">
        <v>48720</v>
      </c>
      <c r="X356">
        <v>48720</v>
      </c>
      <c r="Y356">
        <v>77333.333333333328</v>
      </c>
      <c r="Z356">
        <v>174773.33333333331</v>
      </c>
      <c r="AA356">
        <v>16239.999999999998</v>
      </c>
      <c r="AB356">
        <v>58000</v>
      </c>
      <c r="AC356">
        <v>0</v>
      </c>
      <c r="AD356">
        <v>0</v>
      </c>
      <c r="AE356">
        <v>11600</v>
      </c>
      <c r="AF356">
        <v>580</v>
      </c>
      <c r="AG356">
        <v>77333.333333333328</v>
      </c>
      <c r="AH356">
        <v>0</v>
      </c>
      <c r="AI356">
        <v>750133.33333333337</v>
      </c>
      <c r="AJ356">
        <v>18003200</v>
      </c>
      <c r="AK356">
        <v>0</v>
      </c>
      <c r="AL356">
        <v>20000</v>
      </c>
      <c r="AM356">
        <v>15</v>
      </c>
    </row>
    <row r="357" spans="1:39" x14ac:dyDescent="0.35">
      <c r="A357" s="8" t="s">
        <v>5031</v>
      </c>
      <c r="B357" s="8" t="s">
        <v>363</v>
      </c>
      <c r="C357" s="1">
        <v>33620</v>
      </c>
      <c r="D357" s="8" t="s">
        <v>1717</v>
      </c>
      <c r="E357" s="8" t="s">
        <v>1718</v>
      </c>
      <c r="F357" s="8" t="s">
        <v>4031</v>
      </c>
      <c r="G357" s="8" t="s">
        <v>3045</v>
      </c>
      <c r="H357" s="1">
        <v>41377.94122685185</v>
      </c>
      <c r="I357" s="8" t="s">
        <v>3671</v>
      </c>
      <c r="J357">
        <v>1160000</v>
      </c>
      <c r="K357">
        <v>15</v>
      </c>
      <c r="L357">
        <v>580000</v>
      </c>
      <c r="M357">
        <v>81200</v>
      </c>
      <c r="O357">
        <v>580000</v>
      </c>
      <c r="P357">
        <v>6960000</v>
      </c>
      <c r="S357">
        <v>50000</v>
      </c>
      <c r="T357">
        <v>250000</v>
      </c>
      <c r="U357">
        <v>5000</v>
      </c>
      <c r="V357">
        <v>97440</v>
      </c>
      <c r="W357">
        <v>48720</v>
      </c>
      <c r="X357">
        <v>48720</v>
      </c>
      <c r="Y357">
        <v>77333.333333333328</v>
      </c>
      <c r="Z357">
        <v>174773.33333333331</v>
      </c>
      <c r="AA357">
        <v>16239.999999999998</v>
      </c>
      <c r="AB357">
        <v>58000</v>
      </c>
      <c r="AC357">
        <v>0</v>
      </c>
      <c r="AD357">
        <v>0</v>
      </c>
      <c r="AE357">
        <v>11600</v>
      </c>
      <c r="AF357">
        <v>580</v>
      </c>
      <c r="AG357">
        <v>77333.333333333328</v>
      </c>
      <c r="AH357">
        <v>0</v>
      </c>
      <c r="AI357">
        <v>750133.33333333337</v>
      </c>
      <c r="AJ357">
        <v>18003200</v>
      </c>
      <c r="AK357">
        <v>0</v>
      </c>
      <c r="AL357">
        <v>20000</v>
      </c>
      <c r="AM357">
        <v>15</v>
      </c>
    </row>
    <row r="358" spans="1:39" x14ac:dyDescent="0.35">
      <c r="A358" s="8" t="s">
        <v>5032</v>
      </c>
      <c r="B358" s="8" t="s">
        <v>364</v>
      </c>
      <c r="C358" s="1">
        <v>30964</v>
      </c>
      <c r="D358" s="8" t="s">
        <v>1719</v>
      </c>
      <c r="E358" s="8" t="s">
        <v>1720</v>
      </c>
      <c r="F358" s="8" t="s">
        <v>4032</v>
      </c>
      <c r="G358" s="8" t="s">
        <v>3046</v>
      </c>
      <c r="H358" s="1">
        <v>40558.029872685183</v>
      </c>
      <c r="I358" s="8" t="s">
        <v>3672</v>
      </c>
      <c r="J358">
        <v>1160000</v>
      </c>
      <c r="K358">
        <v>15</v>
      </c>
      <c r="L358">
        <v>580000</v>
      </c>
      <c r="M358">
        <v>81200</v>
      </c>
      <c r="O358">
        <v>580000</v>
      </c>
      <c r="P358">
        <v>6960000</v>
      </c>
      <c r="S358">
        <v>50000</v>
      </c>
      <c r="T358">
        <v>250000</v>
      </c>
      <c r="U358">
        <v>5000</v>
      </c>
      <c r="V358">
        <v>97440</v>
      </c>
      <c r="W358">
        <v>48720</v>
      </c>
      <c r="X358">
        <v>48720</v>
      </c>
      <c r="Y358">
        <v>77333.333333333328</v>
      </c>
      <c r="Z358">
        <v>174773.33333333331</v>
      </c>
      <c r="AA358">
        <v>16239.999999999998</v>
      </c>
      <c r="AB358">
        <v>58000</v>
      </c>
      <c r="AC358">
        <v>0</v>
      </c>
      <c r="AD358">
        <v>0</v>
      </c>
      <c r="AE358">
        <v>11600</v>
      </c>
      <c r="AF358">
        <v>580</v>
      </c>
      <c r="AG358">
        <v>77333.333333333328</v>
      </c>
      <c r="AH358">
        <v>0</v>
      </c>
      <c r="AI358">
        <v>750133.33333333337</v>
      </c>
      <c r="AJ358">
        <v>18003200</v>
      </c>
      <c r="AK358">
        <v>0</v>
      </c>
      <c r="AL358">
        <v>20000</v>
      </c>
      <c r="AM358">
        <v>15</v>
      </c>
    </row>
    <row r="359" spans="1:39" x14ac:dyDescent="0.35">
      <c r="A359" s="8" t="s">
        <v>5033</v>
      </c>
      <c r="B359" s="8" t="s">
        <v>365</v>
      </c>
      <c r="C359" s="1">
        <v>26676</v>
      </c>
      <c r="D359" s="8" t="s">
        <v>1721</v>
      </c>
      <c r="E359" s="8" t="s">
        <v>1722</v>
      </c>
      <c r="F359" s="8" t="s">
        <v>4033</v>
      </c>
      <c r="G359" s="8" t="s">
        <v>3047</v>
      </c>
      <c r="H359" s="1">
        <v>38731.011747685188</v>
      </c>
      <c r="I359" s="8" t="s">
        <v>3673</v>
      </c>
      <c r="J359">
        <v>1160000</v>
      </c>
      <c r="K359">
        <v>15</v>
      </c>
      <c r="L359">
        <v>580000</v>
      </c>
      <c r="M359">
        <v>81200</v>
      </c>
      <c r="O359">
        <v>580000</v>
      </c>
      <c r="P359">
        <v>6960000</v>
      </c>
      <c r="S359">
        <v>50000</v>
      </c>
      <c r="T359">
        <v>250000</v>
      </c>
      <c r="U359">
        <v>5000</v>
      </c>
      <c r="V359">
        <v>97440</v>
      </c>
      <c r="W359">
        <v>48720</v>
      </c>
      <c r="X359">
        <v>48720</v>
      </c>
      <c r="Y359">
        <v>77333.333333333328</v>
      </c>
      <c r="Z359">
        <v>174773.33333333331</v>
      </c>
      <c r="AA359">
        <v>16239.999999999998</v>
      </c>
      <c r="AB359">
        <v>58000</v>
      </c>
      <c r="AC359">
        <v>0</v>
      </c>
      <c r="AD359">
        <v>0</v>
      </c>
      <c r="AE359">
        <v>11600</v>
      </c>
      <c r="AF359">
        <v>580</v>
      </c>
      <c r="AG359">
        <v>77333.333333333328</v>
      </c>
      <c r="AH359">
        <v>0</v>
      </c>
      <c r="AI359">
        <v>750133.33333333337</v>
      </c>
      <c r="AJ359">
        <v>18003200</v>
      </c>
      <c r="AK359">
        <v>0</v>
      </c>
      <c r="AL359">
        <v>20000</v>
      </c>
      <c r="AM359">
        <v>15</v>
      </c>
    </row>
    <row r="360" spans="1:39" x14ac:dyDescent="0.35">
      <c r="A360" s="8" t="s">
        <v>5034</v>
      </c>
      <c r="B360" s="8" t="s">
        <v>366</v>
      </c>
      <c r="C360" s="1">
        <v>33324</v>
      </c>
      <c r="D360" s="8" t="s">
        <v>1723</v>
      </c>
      <c r="E360" s="8" t="s">
        <v>1724</v>
      </c>
      <c r="F360" s="8" t="s">
        <v>4034</v>
      </c>
      <c r="G360" s="8" t="s">
        <v>3048</v>
      </c>
      <c r="H360" s="1">
        <v>41943.101666666669</v>
      </c>
      <c r="I360" s="8" t="s">
        <v>3671</v>
      </c>
      <c r="J360">
        <v>1160000</v>
      </c>
      <c r="K360">
        <v>15</v>
      </c>
      <c r="L360">
        <v>580000</v>
      </c>
      <c r="M360">
        <v>81200</v>
      </c>
      <c r="O360">
        <v>580000</v>
      </c>
      <c r="P360">
        <v>6960000</v>
      </c>
      <c r="S360">
        <v>50000</v>
      </c>
      <c r="T360">
        <v>250000</v>
      </c>
      <c r="U360">
        <v>5000</v>
      </c>
      <c r="V360">
        <v>97440</v>
      </c>
      <c r="W360">
        <v>48720</v>
      </c>
      <c r="X360">
        <v>48720</v>
      </c>
      <c r="Y360">
        <v>77333.333333333328</v>
      </c>
      <c r="Z360">
        <v>174773.33333333331</v>
      </c>
      <c r="AA360">
        <v>16239.999999999998</v>
      </c>
      <c r="AB360">
        <v>58000</v>
      </c>
      <c r="AC360">
        <v>0</v>
      </c>
      <c r="AD360">
        <v>0</v>
      </c>
      <c r="AE360">
        <v>11600</v>
      </c>
      <c r="AF360">
        <v>580</v>
      </c>
      <c r="AG360">
        <v>77333.333333333328</v>
      </c>
      <c r="AH360">
        <v>0</v>
      </c>
      <c r="AI360">
        <v>750133.33333333337</v>
      </c>
      <c r="AJ360">
        <v>18003200</v>
      </c>
      <c r="AK360">
        <v>0</v>
      </c>
      <c r="AL360">
        <v>20000</v>
      </c>
      <c r="AM360">
        <v>15</v>
      </c>
    </row>
    <row r="361" spans="1:39" x14ac:dyDescent="0.35">
      <c r="A361" s="8" t="s">
        <v>5035</v>
      </c>
      <c r="B361" s="8" t="s">
        <v>367</v>
      </c>
      <c r="C361" s="1">
        <v>34225</v>
      </c>
      <c r="D361" s="8" t="s">
        <v>1725</v>
      </c>
      <c r="E361" s="8" t="s">
        <v>1726</v>
      </c>
      <c r="F361" s="8" t="s">
        <v>4035</v>
      </c>
      <c r="G361" s="8" t="s">
        <v>3049</v>
      </c>
      <c r="H361" s="1">
        <v>40604.475810185184</v>
      </c>
      <c r="I361" s="8" t="s">
        <v>3674</v>
      </c>
      <c r="J361">
        <v>1160000</v>
      </c>
      <c r="K361">
        <v>15</v>
      </c>
      <c r="L361">
        <v>580000</v>
      </c>
      <c r="M361">
        <v>81200</v>
      </c>
      <c r="O361">
        <v>580000</v>
      </c>
      <c r="P361">
        <v>6960000</v>
      </c>
      <c r="S361">
        <v>50000</v>
      </c>
      <c r="T361">
        <v>250000</v>
      </c>
      <c r="U361">
        <v>5000</v>
      </c>
      <c r="V361">
        <v>97440</v>
      </c>
      <c r="W361">
        <v>48720</v>
      </c>
      <c r="X361">
        <v>48720</v>
      </c>
      <c r="Y361">
        <v>77333.333333333328</v>
      </c>
      <c r="Z361">
        <v>174773.33333333331</v>
      </c>
      <c r="AA361">
        <v>16239.999999999998</v>
      </c>
      <c r="AB361">
        <v>58000</v>
      </c>
      <c r="AC361">
        <v>0</v>
      </c>
      <c r="AD361">
        <v>0</v>
      </c>
      <c r="AE361">
        <v>11600</v>
      </c>
      <c r="AF361">
        <v>580</v>
      </c>
      <c r="AG361">
        <v>77333.333333333328</v>
      </c>
      <c r="AH361">
        <v>0</v>
      </c>
      <c r="AI361">
        <v>750133.33333333337</v>
      </c>
      <c r="AJ361">
        <v>18003200</v>
      </c>
      <c r="AK361">
        <v>0</v>
      </c>
      <c r="AL361">
        <v>20000</v>
      </c>
      <c r="AM361">
        <v>15</v>
      </c>
    </row>
    <row r="362" spans="1:39" x14ac:dyDescent="0.35">
      <c r="A362" s="8" t="s">
        <v>5036</v>
      </c>
      <c r="B362" s="8" t="s">
        <v>368</v>
      </c>
      <c r="C362" s="1">
        <v>34920</v>
      </c>
      <c r="D362" s="8" t="s">
        <v>1727</v>
      </c>
      <c r="E362" s="8" t="s">
        <v>1728</v>
      </c>
      <c r="F362" s="8" t="s">
        <v>4036</v>
      </c>
      <c r="G362" s="8" t="s">
        <v>3050</v>
      </c>
      <c r="H362" s="1">
        <v>43487.443865740737</v>
      </c>
      <c r="I362" s="8" t="s">
        <v>3671</v>
      </c>
      <c r="J362">
        <v>1160000</v>
      </c>
      <c r="K362">
        <v>15</v>
      </c>
      <c r="L362">
        <v>580000</v>
      </c>
      <c r="M362">
        <v>81200</v>
      </c>
      <c r="O362">
        <v>580000</v>
      </c>
      <c r="P362">
        <v>6960000</v>
      </c>
      <c r="S362">
        <v>50000</v>
      </c>
      <c r="T362">
        <v>250000</v>
      </c>
      <c r="U362">
        <v>5000</v>
      </c>
      <c r="V362">
        <v>97440</v>
      </c>
      <c r="W362">
        <v>48720</v>
      </c>
      <c r="X362">
        <v>48720</v>
      </c>
      <c r="Y362">
        <v>77333.333333333328</v>
      </c>
      <c r="Z362">
        <v>174773.33333333331</v>
      </c>
      <c r="AA362">
        <v>16239.999999999998</v>
      </c>
      <c r="AB362">
        <v>58000</v>
      </c>
      <c r="AC362">
        <v>0</v>
      </c>
      <c r="AD362">
        <v>0</v>
      </c>
      <c r="AE362">
        <v>11600</v>
      </c>
      <c r="AF362">
        <v>580</v>
      </c>
      <c r="AG362">
        <v>77333.333333333328</v>
      </c>
      <c r="AH362">
        <v>0</v>
      </c>
      <c r="AI362">
        <v>750133.33333333337</v>
      </c>
      <c r="AJ362">
        <v>18003200</v>
      </c>
      <c r="AK362">
        <v>0</v>
      </c>
      <c r="AL362">
        <v>20000</v>
      </c>
      <c r="AM362">
        <v>15</v>
      </c>
    </row>
    <row r="363" spans="1:39" x14ac:dyDescent="0.35">
      <c r="A363" s="8" t="s">
        <v>5037</v>
      </c>
      <c r="B363" s="8" t="s">
        <v>369</v>
      </c>
      <c r="C363" s="1">
        <v>34272</v>
      </c>
      <c r="D363" s="8" t="s">
        <v>1729</v>
      </c>
      <c r="E363" s="8" t="s">
        <v>1730</v>
      </c>
      <c r="F363" s="8" t="s">
        <v>4037</v>
      </c>
      <c r="G363" s="8" t="s">
        <v>3051</v>
      </c>
      <c r="H363" s="1">
        <v>44257.787569444445</v>
      </c>
      <c r="I363" s="8" t="s">
        <v>3673</v>
      </c>
      <c r="J363">
        <v>1160000</v>
      </c>
      <c r="K363">
        <v>15</v>
      </c>
      <c r="L363">
        <v>580000</v>
      </c>
      <c r="M363">
        <v>81200</v>
      </c>
      <c r="O363">
        <v>580000</v>
      </c>
      <c r="P363">
        <v>6960000</v>
      </c>
      <c r="S363">
        <v>50000</v>
      </c>
      <c r="T363">
        <v>250000</v>
      </c>
      <c r="U363">
        <v>5000</v>
      </c>
      <c r="V363">
        <v>97440</v>
      </c>
      <c r="W363">
        <v>48720</v>
      </c>
      <c r="X363">
        <v>48720</v>
      </c>
      <c r="Y363">
        <v>77333.333333333328</v>
      </c>
      <c r="Z363">
        <v>174773.33333333331</v>
      </c>
      <c r="AA363">
        <v>16239.999999999998</v>
      </c>
      <c r="AB363">
        <v>58000</v>
      </c>
      <c r="AC363">
        <v>0</v>
      </c>
      <c r="AD363">
        <v>0</v>
      </c>
      <c r="AE363">
        <v>11600</v>
      </c>
      <c r="AF363">
        <v>580</v>
      </c>
      <c r="AG363">
        <v>77333.333333333328</v>
      </c>
      <c r="AH363">
        <v>0</v>
      </c>
      <c r="AI363">
        <v>750133.33333333337</v>
      </c>
      <c r="AJ363">
        <v>18003200</v>
      </c>
      <c r="AK363">
        <v>0</v>
      </c>
      <c r="AL363">
        <v>20000</v>
      </c>
      <c r="AM363">
        <v>15</v>
      </c>
    </row>
    <row r="364" spans="1:39" x14ac:dyDescent="0.35">
      <c r="A364" s="8" t="s">
        <v>5038</v>
      </c>
      <c r="B364" s="8" t="s">
        <v>370</v>
      </c>
      <c r="C364" s="1">
        <v>34052</v>
      </c>
      <c r="D364" s="8" t="s">
        <v>1731</v>
      </c>
      <c r="E364" s="8" t="s">
        <v>1732</v>
      </c>
      <c r="F364" s="8" t="s">
        <v>4038</v>
      </c>
      <c r="G364" s="8" t="s">
        <v>3052</v>
      </c>
      <c r="H364" s="1">
        <v>43772.512962962966</v>
      </c>
      <c r="I364" s="8" t="s">
        <v>3673</v>
      </c>
      <c r="J364">
        <v>1160000</v>
      </c>
      <c r="K364">
        <v>15</v>
      </c>
      <c r="L364">
        <v>580000</v>
      </c>
      <c r="M364">
        <v>81200</v>
      </c>
      <c r="O364">
        <v>580000</v>
      </c>
      <c r="P364">
        <v>6960000</v>
      </c>
      <c r="S364">
        <v>50000</v>
      </c>
      <c r="T364">
        <v>250000</v>
      </c>
      <c r="U364">
        <v>5000</v>
      </c>
      <c r="V364">
        <v>97440</v>
      </c>
      <c r="W364">
        <v>48720</v>
      </c>
      <c r="X364">
        <v>48720</v>
      </c>
      <c r="Y364">
        <v>77333.333333333328</v>
      </c>
      <c r="Z364">
        <v>174773.33333333331</v>
      </c>
      <c r="AA364">
        <v>16239.999999999998</v>
      </c>
      <c r="AB364">
        <v>58000</v>
      </c>
      <c r="AC364">
        <v>0</v>
      </c>
      <c r="AD364">
        <v>0</v>
      </c>
      <c r="AE364">
        <v>11600</v>
      </c>
      <c r="AF364">
        <v>580</v>
      </c>
      <c r="AG364">
        <v>77333.333333333328</v>
      </c>
      <c r="AH364">
        <v>0</v>
      </c>
      <c r="AI364">
        <v>750133.33333333337</v>
      </c>
      <c r="AJ364">
        <v>18003200</v>
      </c>
      <c r="AK364">
        <v>0</v>
      </c>
      <c r="AL364">
        <v>20000</v>
      </c>
      <c r="AM364">
        <v>15</v>
      </c>
    </row>
    <row r="365" spans="1:39" x14ac:dyDescent="0.35">
      <c r="A365" s="8" t="s">
        <v>5039</v>
      </c>
      <c r="B365" s="8" t="s">
        <v>371</v>
      </c>
      <c r="C365" s="1">
        <v>30826</v>
      </c>
      <c r="D365" s="8" t="s">
        <v>1733</v>
      </c>
      <c r="E365" s="8" t="s">
        <v>1734</v>
      </c>
      <c r="F365" s="8" t="s">
        <v>4039</v>
      </c>
      <c r="G365" s="8" t="s">
        <v>3053</v>
      </c>
      <c r="H365" s="1">
        <v>39670.150810185187</v>
      </c>
      <c r="I365" s="8" t="s">
        <v>3671</v>
      </c>
      <c r="J365">
        <v>1160000</v>
      </c>
      <c r="K365">
        <v>15</v>
      </c>
      <c r="L365">
        <v>580000</v>
      </c>
      <c r="M365">
        <v>81200</v>
      </c>
      <c r="O365">
        <v>580000</v>
      </c>
      <c r="P365">
        <v>6960000</v>
      </c>
      <c r="S365">
        <v>50000</v>
      </c>
      <c r="T365">
        <v>250000</v>
      </c>
      <c r="U365">
        <v>5000</v>
      </c>
      <c r="V365">
        <v>97440</v>
      </c>
      <c r="W365">
        <v>48720</v>
      </c>
      <c r="X365">
        <v>48720</v>
      </c>
      <c r="Y365">
        <v>77333.333333333328</v>
      </c>
      <c r="Z365">
        <v>174773.33333333331</v>
      </c>
      <c r="AA365">
        <v>16239.999999999998</v>
      </c>
      <c r="AB365">
        <v>58000</v>
      </c>
      <c r="AC365">
        <v>0</v>
      </c>
      <c r="AD365">
        <v>0</v>
      </c>
      <c r="AE365">
        <v>11600</v>
      </c>
      <c r="AF365">
        <v>580</v>
      </c>
      <c r="AG365">
        <v>77333.333333333328</v>
      </c>
      <c r="AH365">
        <v>0</v>
      </c>
      <c r="AI365">
        <v>750133.33333333337</v>
      </c>
      <c r="AJ365">
        <v>18003200</v>
      </c>
      <c r="AK365">
        <v>0</v>
      </c>
      <c r="AL365">
        <v>20000</v>
      </c>
      <c r="AM365">
        <v>15</v>
      </c>
    </row>
    <row r="366" spans="1:39" x14ac:dyDescent="0.35">
      <c r="A366" s="8" t="s">
        <v>5040</v>
      </c>
      <c r="B366" s="8" t="s">
        <v>372</v>
      </c>
      <c r="C366" s="1">
        <v>34359</v>
      </c>
      <c r="D366" s="8" t="s">
        <v>1735</v>
      </c>
      <c r="E366" s="8" t="s">
        <v>1736</v>
      </c>
      <c r="F366" s="8" t="s">
        <v>4040</v>
      </c>
      <c r="G366" s="8" t="s">
        <v>3054</v>
      </c>
      <c r="H366" s="1">
        <v>40275.789259259262</v>
      </c>
      <c r="I366" s="8" t="s">
        <v>3674</v>
      </c>
      <c r="J366">
        <v>1160000</v>
      </c>
      <c r="K366">
        <v>15</v>
      </c>
      <c r="L366">
        <v>580000</v>
      </c>
      <c r="M366">
        <v>81200</v>
      </c>
      <c r="O366">
        <v>580000</v>
      </c>
      <c r="P366">
        <v>6960000</v>
      </c>
      <c r="S366">
        <v>50000</v>
      </c>
      <c r="T366">
        <v>250000</v>
      </c>
      <c r="U366">
        <v>5000</v>
      </c>
      <c r="V366">
        <v>97440</v>
      </c>
      <c r="W366">
        <v>48720</v>
      </c>
      <c r="X366">
        <v>48720</v>
      </c>
      <c r="Y366">
        <v>77333.333333333328</v>
      </c>
      <c r="Z366">
        <v>174773.33333333331</v>
      </c>
      <c r="AA366">
        <v>16239.999999999998</v>
      </c>
      <c r="AB366">
        <v>58000</v>
      </c>
      <c r="AC366">
        <v>0</v>
      </c>
      <c r="AD366">
        <v>0</v>
      </c>
      <c r="AE366">
        <v>11600</v>
      </c>
      <c r="AF366">
        <v>580</v>
      </c>
      <c r="AG366">
        <v>77333.333333333328</v>
      </c>
      <c r="AH366">
        <v>0</v>
      </c>
      <c r="AI366">
        <v>750133.33333333337</v>
      </c>
      <c r="AJ366">
        <v>18003200</v>
      </c>
      <c r="AK366">
        <v>0</v>
      </c>
      <c r="AL366">
        <v>20000</v>
      </c>
      <c r="AM366">
        <v>15</v>
      </c>
    </row>
    <row r="367" spans="1:39" x14ac:dyDescent="0.35">
      <c r="A367" s="8" t="s">
        <v>5041</v>
      </c>
      <c r="B367" s="8" t="s">
        <v>373</v>
      </c>
      <c r="C367" s="1">
        <v>30219</v>
      </c>
      <c r="D367" s="8" t="s">
        <v>1737</v>
      </c>
      <c r="E367" s="8" t="s">
        <v>1738</v>
      </c>
      <c r="F367" s="8" t="s">
        <v>4041</v>
      </c>
      <c r="G367" s="8" t="s">
        <v>3055</v>
      </c>
      <c r="H367" s="1">
        <v>44224.85597222222</v>
      </c>
      <c r="I367" s="8" t="s">
        <v>3672</v>
      </c>
      <c r="J367">
        <v>1160000</v>
      </c>
      <c r="K367">
        <v>15</v>
      </c>
      <c r="L367">
        <v>580000</v>
      </c>
      <c r="M367">
        <v>81200</v>
      </c>
      <c r="O367">
        <v>580000</v>
      </c>
      <c r="P367">
        <v>6960000</v>
      </c>
      <c r="S367">
        <v>50000</v>
      </c>
      <c r="T367">
        <v>250000</v>
      </c>
      <c r="U367">
        <v>5000</v>
      </c>
      <c r="V367">
        <v>97440</v>
      </c>
      <c r="W367">
        <v>48720</v>
      </c>
      <c r="X367">
        <v>48720</v>
      </c>
      <c r="Y367">
        <v>77333.333333333328</v>
      </c>
      <c r="Z367">
        <v>174773.33333333331</v>
      </c>
      <c r="AA367">
        <v>16239.999999999998</v>
      </c>
      <c r="AB367">
        <v>58000</v>
      </c>
      <c r="AC367">
        <v>0</v>
      </c>
      <c r="AD367">
        <v>0</v>
      </c>
      <c r="AE367">
        <v>11600</v>
      </c>
      <c r="AF367">
        <v>580</v>
      </c>
      <c r="AG367">
        <v>77333.333333333328</v>
      </c>
      <c r="AH367">
        <v>0</v>
      </c>
      <c r="AI367">
        <v>750133.33333333337</v>
      </c>
      <c r="AJ367">
        <v>18003200</v>
      </c>
      <c r="AK367">
        <v>0</v>
      </c>
      <c r="AL367">
        <v>20000</v>
      </c>
      <c r="AM367">
        <v>15</v>
      </c>
    </row>
    <row r="368" spans="1:39" x14ac:dyDescent="0.35">
      <c r="A368" s="8" t="s">
        <v>5042</v>
      </c>
      <c r="B368" s="8" t="s">
        <v>374</v>
      </c>
      <c r="C368" s="1">
        <v>31804</v>
      </c>
      <c r="D368" s="8" t="s">
        <v>1739</v>
      </c>
      <c r="E368" s="8" t="s">
        <v>1740</v>
      </c>
      <c r="F368" s="8" t="s">
        <v>4042</v>
      </c>
      <c r="G368" s="8" t="s">
        <v>3056</v>
      </c>
      <c r="H368" s="1">
        <v>38975.557615740741</v>
      </c>
      <c r="I368" s="8" t="s">
        <v>3672</v>
      </c>
      <c r="J368">
        <v>1160000</v>
      </c>
      <c r="K368">
        <v>15</v>
      </c>
      <c r="L368">
        <v>580000</v>
      </c>
      <c r="M368">
        <v>81200</v>
      </c>
      <c r="O368">
        <v>580000</v>
      </c>
      <c r="P368">
        <v>6960000</v>
      </c>
      <c r="S368">
        <v>50000</v>
      </c>
      <c r="T368">
        <v>250000</v>
      </c>
      <c r="U368">
        <v>5000</v>
      </c>
      <c r="V368">
        <v>97440</v>
      </c>
      <c r="W368">
        <v>48720</v>
      </c>
      <c r="X368">
        <v>48720</v>
      </c>
      <c r="Y368">
        <v>77333.333333333328</v>
      </c>
      <c r="Z368">
        <v>174773.33333333331</v>
      </c>
      <c r="AA368">
        <v>16239.999999999998</v>
      </c>
      <c r="AB368">
        <v>58000</v>
      </c>
      <c r="AC368">
        <v>0</v>
      </c>
      <c r="AD368">
        <v>0</v>
      </c>
      <c r="AE368">
        <v>11600</v>
      </c>
      <c r="AF368">
        <v>580</v>
      </c>
      <c r="AG368">
        <v>77333.333333333328</v>
      </c>
      <c r="AH368">
        <v>0</v>
      </c>
      <c r="AI368">
        <v>750133.33333333337</v>
      </c>
      <c r="AJ368">
        <v>18003200</v>
      </c>
      <c r="AK368">
        <v>0</v>
      </c>
      <c r="AL368">
        <v>20000</v>
      </c>
      <c r="AM368">
        <v>15</v>
      </c>
    </row>
    <row r="369" spans="1:39" x14ac:dyDescent="0.35">
      <c r="A369" s="8" t="s">
        <v>5043</v>
      </c>
      <c r="B369" s="8" t="s">
        <v>375</v>
      </c>
      <c r="C369" s="1">
        <v>29407</v>
      </c>
      <c r="D369" s="8" t="s">
        <v>1741</v>
      </c>
      <c r="E369" s="8" t="s">
        <v>1742</v>
      </c>
      <c r="F369" s="8" t="s">
        <v>4043</v>
      </c>
      <c r="G369" s="8" t="s">
        <v>3057</v>
      </c>
      <c r="H369" s="1">
        <v>40428.678981481484</v>
      </c>
      <c r="I369" s="8" t="s">
        <v>3671</v>
      </c>
      <c r="J369">
        <v>1160000</v>
      </c>
      <c r="K369">
        <v>15</v>
      </c>
      <c r="L369">
        <v>580000</v>
      </c>
      <c r="M369">
        <v>81200</v>
      </c>
      <c r="O369">
        <v>580000</v>
      </c>
      <c r="P369">
        <v>6960000</v>
      </c>
      <c r="S369">
        <v>50000</v>
      </c>
      <c r="T369">
        <v>250000</v>
      </c>
      <c r="U369">
        <v>5000</v>
      </c>
      <c r="V369">
        <v>97440</v>
      </c>
      <c r="W369">
        <v>48720</v>
      </c>
      <c r="X369">
        <v>48720</v>
      </c>
      <c r="Y369">
        <v>77333.333333333328</v>
      </c>
      <c r="Z369">
        <v>174773.33333333331</v>
      </c>
      <c r="AA369">
        <v>16239.999999999998</v>
      </c>
      <c r="AB369">
        <v>58000</v>
      </c>
      <c r="AC369">
        <v>0</v>
      </c>
      <c r="AD369">
        <v>0</v>
      </c>
      <c r="AE369">
        <v>11600</v>
      </c>
      <c r="AF369">
        <v>580</v>
      </c>
      <c r="AG369">
        <v>77333.333333333328</v>
      </c>
      <c r="AH369">
        <v>0</v>
      </c>
      <c r="AI369">
        <v>750133.33333333337</v>
      </c>
      <c r="AJ369">
        <v>18003200</v>
      </c>
      <c r="AK369">
        <v>0</v>
      </c>
      <c r="AL369">
        <v>20000</v>
      </c>
      <c r="AM369">
        <v>15</v>
      </c>
    </row>
    <row r="370" spans="1:39" x14ac:dyDescent="0.35">
      <c r="A370" s="8" t="s">
        <v>5044</v>
      </c>
      <c r="B370" s="8" t="s">
        <v>376</v>
      </c>
      <c r="C370" s="1">
        <v>31524</v>
      </c>
      <c r="D370" s="8" t="s">
        <v>1743</v>
      </c>
      <c r="E370" s="8" t="s">
        <v>1744</v>
      </c>
      <c r="F370" s="8" t="s">
        <v>4044</v>
      </c>
      <c r="G370" s="8" t="s">
        <v>3058</v>
      </c>
      <c r="H370" s="1">
        <v>42996.823703703703</v>
      </c>
      <c r="I370" s="8" t="s">
        <v>3674</v>
      </c>
      <c r="J370">
        <v>1160000</v>
      </c>
      <c r="K370">
        <v>15</v>
      </c>
      <c r="L370">
        <v>580000</v>
      </c>
      <c r="M370">
        <v>81200</v>
      </c>
      <c r="O370">
        <v>580000</v>
      </c>
      <c r="P370">
        <v>6960000</v>
      </c>
      <c r="S370">
        <v>50000</v>
      </c>
      <c r="T370">
        <v>250000</v>
      </c>
      <c r="U370">
        <v>5000</v>
      </c>
      <c r="V370">
        <v>97440</v>
      </c>
      <c r="W370">
        <v>48720</v>
      </c>
      <c r="X370">
        <v>48720</v>
      </c>
      <c r="Y370">
        <v>77333.333333333328</v>
      </c>
      <c r="Z370">
        <v>174773.33333333331</v>
      </c>
      <c r="AA370">
        <v>16239.999999999998</v>
      </c>
      <c r="AB370">
        <v>58000</v>
      </c>
      <c r="AC370">
        <v>0</v>
      </c>
      <c r="AD370">
        <v>0</v>
      </c>
      <c r="AE370">
        <v>11600</v>
      </c>
      <c r="AF370">
        <v>580</v>
      </c>
      <c r="AG370">
        <v>77333.333333333328</v>
      </c>
      <c r="AH370">
        <v>0</v>
      </c>
      <c r="AI370">
        <v>750133.33333333337</v>
      </c>
      <c r="AJ370">
        <v>18003200</v>
      </c>
      <c r="AK370">
        <v>0</v>
      </c>
      <c r="AL370">
        <v>20000</v>
      </c>
      <c r="AM370">
        <v>15</v>
      </c>
    </row>
    <row r="371" spans="1:39" x14ac:dyDescent="0.35">
      <c r="A371" s="8" t="s">
        <v>5045</v>
      </c>
      <c r="B371" s="8" t="s">
        <v>377</v>
      </c>
      <c r="C371" s="1">
        <v>33981</v>
      </c>
      <c r="D371" s="8" t="s">
        <v>1745</v>
      </c>
      <c r="E371" s="8" t="s">
        <v>1746</v>
      </c>
      <c r="F371" s="8" t="s">
        <v>4045</v>
      </c>
      <c r="G371" s="8" t="s">
        <v>3059</v>
      </c>
      <c r="H371" s="1">
        <v>41701.884074074071</v>
      </c>
      <c r="I371" s="8" t="s">
        <v>3675</v>
      </c>
      <c r="J371">
        <v>1160000</v>
      </c>
      <c r="K371">
        <v>15</v>
      </c>
      <c r="L371">
        <v>580000</v>
      </c>
      <c r="M371">
        <v>81200</v>
      </c>
      <c r="O371">
        <v>580000</v>
      </c>
      <c r="P371">
        <v>6960000</v>
      </c>
      <c r="S371">
        <v>50000</v>
      </c>
      <c r="T371">
        <v>250000</v>
      </c>
      <c r="U371">
        <v>5000</v>
      </c>
      <c r="V371">
        <v>97440</v>
      </c>
      <c r="W371">
        <v>48720</v>
      </c>
      <c r="X371">
        <v>48720</v>
      </c>
      <c r="Y371">
        <v>77333.333333333328</v>
      </c>
      <c r="Z371">
        <v>174773.33333333331</v>
      </c>
      <c r="AA371">
        <v>16239.999999999998</v>
      </c>
      <c r="AB371">
        <v>58000</v>
      </c>
      <c r="AC371">
        <v>0</v>
      </c>
      <c r="AD371">
        <v>0</v>
      </c>
      <c r="AE371">
        <v>11600</v>
      </c>
      <c r="AF371">
        <v>580</v>
      </c>
      <c r="AG371">
        <v>77333.333333333328</v>
      </c>
      <c r="AH371">
        <v>0</v>
      </c>
      <c r="AI371">
        <v>750133.33333333337</v>
      </c>
      <c r="AJ371">
        <v>18003200</v>
      </c>
      <c r="AK371">
        <v>0</v>
      </c>
      <c r="AL371">
        <v>20000</v>
      </c>
      <c r="AM371">
        <v>15</v>
      </c>
    </row>
    <row r="372" spans="1:39" x14ac:dyDescent="0.35">
      <c r="A372" s="8" t="s">
        <v>5046</v>
      </c>
      <c r="B372" s="8" t="s">
        <v>378</v>
      </c>
      <c r="C372" s="1">
        <v>27876</v>
      </c>
      <c r="D372" s="8" t="s">
        <v>1747</v>
      </c>
      <c r="E372" s="8" t="s">
        <v>1748</v>
      </c>
      <c r="F372" s="8" t="s">
        <v>4046</v>
      </c>
      <c r="G372" s="8" t="s">
        <v>3060</v>
      </c>
      <c r="H372" s="1">
        <v>42553.572118055556</v>
      </c>
      <c r="I372" s="8" t="s">
        <v>3671</v>
      </c>
      <c r="J372">
        <v>1160000</v>
      </c>
      <c r="K372">
        <v>15</v>
      </c>
      <c r="L372">
        <v>580000</v>
      </c>
      <c r="M372">
        <v>81200</v>
      </c>
      <c r="O372">
        <v>580000</v>
      </c>
      <c r="P372">
        <v>6960000</v>
      </c>
      <c r="S372">
        <v>50000</v>
      </c>
      <c r="T372">
        <v>250000</v>
      </c>
      <c r="U372">
        <v>5000</v>
      </c>
      <c r="V372">
        <v>97440</v>
      </c>
      <c r="W372">
        <v>48720</v>
      </c>
      <c r="X372">
        <v>48720</v>
      </c>
      <c r="Y372">
        <v>77333.333333333328</v>
      </c>
      <c r="Z372">
        <v>174773.33333333331</v>
      </c>
      <c r="AA372">
        <v>16239.999999999998</v>
      </c>
      <c r="AB372">
        <v>58000</v>
      </c>
      <c r="AC372">
        <v>0</v>
      </c>
      <c r="AD372">
        <v>0</v>
      </c>
      <c r="AE372">
        <v>11600</v>
      </c>
      <c r="AF372">
        <v>580</v>
      </c>
      <c r="AG372">
        <v>77333.333333333328</v>
      </c>
      <c r="AH372">
        <v>0</v>
      </c>
      <c r="AI372">
        <v>750133.33333333337</v>
      </c>
      <c r="AJ372">
        <v>18003200</v>
      </c>
      <c r="AK372">
        <v>0</v>
      </c>
      <c r="AL372">
        <v>20000</v>
      </c>
      <c r="AM372">
        <v>15</v>
      </c>
    </row>
    <row r="373" spans="1:39" x14ac:dyDescent="0.35">
      <c r="A373" s="8" t="s">
        <v>5047</v>
      </c>
      <c r="B373" s="8" t="s">
        <v>379</v>
      </c>
      <c r="C373" s="1">
        <v>32862</v>
      </c>
      <c r="D373" s="8" t="s">
        <v>1749</v>
      </c>
      <c r="E373" s="8" t="s">
        <v>1750</v>
      </c>
      <c r="F373" s="8" t="s">
        <v>4047</v>
      </c>
      <c r="G373" s="8" t="s">
        <v>3061</v>
      </c>
      <c r="H373" s="1">
        <v>41805.475636574076</v>
      </c>
      <c r="I373" s="8" t="s">
        <v>3674</v>
      </c>
      <c r="J373">
        <v>1160000</v>
      </c>
      <c r="K373">
        <v>15</v>
      </c>
      <c r="L373">
        <v>580000</v>
      </c>
      <c r="M373">
        <v>81200</v>
      </c>
      <c r="O373">
        <v>580000</v>
      </c>
      <c r="P373">
        <v>6960000</v>
      </c>
      <c r="S373">
        <v>50000</v>
      </c>
      <c r="T373">
        <v>250000</v>
      </c>
      <c r="U373">
        <v>5000</v>
      </c>
      <c r="V373">
        <v>97440</v>
      </c>
      <c r="W373">
        <v>48720</v>
      </c>
      <c r="X373">
        <v>48720</v>
      </c>
      <c r="Y373">
        <v>77333.333333333328</v>
      </c>
      <c r="Z373">
        <v>174773.33333333331</v>
      </c>
      <c r="AA373">
        <v>16239.999999999998</v>
      </c>
      <c r="AB373">
        <v>58000</v>
      </c>
      <c r="AC373">
        <v>0</v>
      </c>
      <c r="AD373">
        <v>0</v>
      </c>
      <c r="AE373">
        <v>11600</v>
      </c>
      <c r="AF373">
        <v>580</v>
      </c>
      <c r="AG373">
        <v>77333.333333333328</v>
      </c>
      <c r="AH373">
        <v>0</v>
      </c>
      <c r="AI373">
        <v>750133.33333333337</v>
      </c>
      <c r="AJ373">
        <v>18003200</v>
      </c>
      <c r="AK373">
        <v>0</v>
      </c>
      <c r="AL373">
        <v>20000</v>
      </c>
      <c r="AM373">
        <v>15</v>
      </c>
    </row>
    <row r="374" spans="1:39" x14ac:dyDescent="0.35">
      <c r="A374" s="8" t="s">
        <v>5048</v>
      </c>
      <c r="B374" s="8" t="s">
        <v>380</v>
      </c>
      <c r="C374" s="1">
        <v>31235</v>
      </c>
      <c r="D374" s="8" t="s">
        <v>1751</v>
      </c>
      <c r="E374" s="8" t="s">
        <v>1752</v>
      </c>
      <c r="F374" s="8" t="s">
        <v>4048</v>
      </c>
      <c r="G374" s="8" t="s">
        <v>3062</v>
      </c>
      <c r="H374" s="1">
        <v>41483.868437500001</v>
      </c>
      <c r="I374" s="8" t="s">
        <v>3673</v>
      </c>
      <c r="J374">
        <v>1160000</v>
      </c>
      <c r="K374">
        <v>15</v>
      </c>
      <c r="L374">
        <v>580000</v>
      </c>
      <c r="M374">
        <v>81200</v>
      </c>
      <c r="O374">
        <v>580000</v>
      </c>
      <c r="P374">
        <v>6960000</v>
      </c>
      <c r="S374">
        <v>50000</v>
      </c>
      <c r="T374">
        <v>250000</v>
      </c>
      <c r="U374">
        <v>5000</v>
      </c>
      <c r="V374">
        <v>97440</v>
      </c>
      <c r="W374">
        <v>48720</v>
      </c>
      <c r="X374">
        <v>48720</v>
      </c>
      <c r="Y374">
        <v>77333.333333333328</v>
      </c>
      <c r="Z374">
        <v>174773.33333333331</v>
      </c>
      <c r="AA374">
        <v>16239.999999999998</v>
      </c>
      <c r="AB374">
        <v>58000</v>
      </c>
      <c r="AC374">
        <v>0</v>
      </c>
      <c r="AD374">
        <v>0</v>
      </c>
      <c r="AE374">
        <v>11600</v>
      </c>
      <c r="AF374">
        <v>580</v>
      </c>
      <c r="AG374">
        <v>77333.333333333328</v>
      </c>
      <c r="AH374">
        <v>0</v>
      </c>
      <c r="AI374">
        <v>750133.33333333337</v>
      </c>
      <c r="AJ374">
        <v>18003200</v>
      </c>
      <c r="AK374">
        <v>0</v>
      </c>
      <c r="AL374">
        <v>20000</v>
      </c>
      <c r="AM374">
        <v>15</v>
      </c>
    </row>
    <row r="375" spans="1:39" x14ac:dyDescent="0.35">
      <c r="A375" s="8" t="s">
        <v>5049</v>
      </c>
      <c r="B375" s="8" t="s">
        <v>381</v>
      </c>
      <c r="C375" s="1">
        <v>28296</v>
      </c>
      <c r="D375" s="8" t="s">
        <v>1753</v>
      </c>
      <c r="E375" s="8" t="s">
        <v>1754</v>
      </c>
      <c r="F375" s="8" t="s">
        <v>4049</v>
      </c>
      <c r="G375" s="8" t="s">
        <v>3063</v>
      </c>
      <c r="H375" s="1">
        <v>44024.496678240743</v>
      </c>
      <c r="I375" s="8" t="s">
        <v>3674</v>
      </c>
      <c r="J375">
        <v>1160000</v>
      </c>
      <c r="K375">
        <v>15</v>
      </c>
      <c r="L375">
        <v>580000</v>
      </c>
      <c r="M375">
        <v>81200</v>
      </c>
      <c r="O375">
        <v>580000</v>
      </c>
      <c r="P375">
        <v>6960000</v>
      </c>
      <c r="S375">
        <v>50000</v>
      </c>
      <c r="T375">
        <v>250000</v>
      </c>
      <c r="U375">
        <v>5000</v>
      </c>
      <c r="V375">
        <v>97440</v>
      </c>
      <c r="W375">
        <v>48720</v>
      </c>
      <c r="X375">
        <v>48720</v>
      </c>
      <c r="Y375">
        <v>77333.333333333328</v>
      </c>
      <c r="Z375">
        <v>174773.33333333331</v>
      </c>
      <c r="AA375">
        <v>16239.999999999998</v>
      </c>
      <c r="AB375">
        <v>58000</v>
      </c>
      <c r="AC375">
        <v>0</v>
      </c>
      <c r="AD375">
        <v>0</v>
      </c>
      <c r="AE375">
        <v>11600</v>
      </c>
      <c r="AF375">
        <v>580</v>
      </c>
      <c r="AG375">
        <v>77333.333333333328</v>
      </c>
      <c r="AH375">
        <v>0</v>
      </c>
      <c r="AI375">
        <v>750133.33333333337</v>
      </c>
      <c r="AJ375">
        <v>18003200</v>
      </c>
      <c r="AK375">
        <v>0</v>
      </c>
      <c r="AL375">
        <v>20000</v>
      </c>
      <c r="AM375">
        <v>15</v>
      </c>
    </row>
    <row r="376" spans="1:39" x14ac:dyDescent="0.35">
      <c r="A376" s="8" t="s">
        <v>5050</v>
      </c>
      <c r="B376" s="8" t="s">
        <v>382</v>
      </c>
      <c r="C376" s="1">
        <v>34758</v>
      </c>
      <c r="D376" s="8" t="s">
        <v>1755</v>
      </c>
      <c r="E376" s="8" t="s">
        <v>1756</v>
      </c>
      <c r="F376" s="8" t="s">
        <v>4050</v>
      </c>
      <c r="G376" s="8" t="s">
        <v>3064</v>
      </c>
      <c r="H376" s="1">
        <v>39376.229270833333</v>
      </c>
      <c r="I376" s="8" t="s">
        <v>3673</v>
      </c>
      <c r="J376">
        <v>1160000</v>
      </c>
      <c r="K376">
        <v>15</v>
      </c>
      <c r="L376">
        <v>580000</v>
      </c>
      <c r="M376">
        <v>81200</v>
      </c>
      <c r="O376">
        <v>580000</v>
      </c>
      <c r="P376">
        <v>6960000</v>
      </c>
      <c r="S376">
        <v>50000</v>
      </c>
      <c r="T376">
        <v>250000</v>
      </c>
      <c r="U376">
        <v>5000</v>
      </c>
      <c r="V376">
        <v>97440</v>
      </c>
      <c r="W376">
        <v>48720</v>
      </c>
      <c r="X376">
        <v>48720</v>
      </c>
      <c r="Y376">
        <v>77333.333333333328</v>
      </c>
      <c r="Z376">
        <v>174773.33333333331</v>
      </c>
      <c r="AA376">
        <v>16239.999999999998</v>
      </c>
      <c r="AB376">
        <v>58000</v>
      </c>
      <c r="AC376">
        <v>0</v>
      </c>
      <c r="AD376">
        <v>0</v>
      </c>
      <c r="AE376">
        <v>11600</v>
      </c>
      <c r="AF376">
        <v>580</v>
      </c>
      <c r="AG376">
        <v>77333.333333333328</v>
      </c>
      <c r="AH376">
        <v>0</v>
      </c>
      <c r="AI376">
        <v>750133.33333333337</v>
      </c>
      <c r="AJ376">
        <v>18003200</v>
      </c>
      <c r="AK376">
        <v>0</v>
      </c>
      <c r="AL376">
        <v>20000</v>
      </c>
      <c r="AM376">
        <v>15</v>
      </c>
    </row>
    <row r="377" spans="1:39" x14ac:dyDescent="0.35">
      <c r="A377" s="8" t="s">
        <v>5051</v>
      </c>
      <c r="B377" s="8" t="s">
        <v>383</v>
      </c>
      <c r="C377" s="1">
        <v>31422</v>
      </c>
      <c r="D377" s="8" t="s">
        <v>1757</v>
      </c>
      <c r="E377" s="8" t="s">
        <v>1758</v>
      </c>
      <c r="F377" s="8" t="s">
        <v>4051</v>
      </c>
      <c r="G377" s="8" t="s">
        <v>3065</v>
      </c>
      <c r="H377" s="1">
        <v>42481.875219907408</v>
      </c>
      <c r="I377" s="8" t="s">
        <v>3671</v>
      </c>
      <c r="J377">
        <v>1160000</v>
      </c>
      <c r="K377">
        <v>15</v>
      </c>
      <c r="L377">
        <v>580000</v>
      </c>
      <c r="M377">
        <v>81200</v>
      </c>
      <c r="O377">
        <v>580000</v>
      </c>
      <c r="P377">
        <v>6960000</v>
      </c>
      <c r="S377">
        <v>50000</v>
      </c>
      <c r="T377">
        <v>250000</v>
      </c>
      <c r="U377">
        <v>5000</v>
      </c>
      <c r="V377">
        <v>97440</v>
      </c>
      <c r="W377">
        <v>48720</v>
      </c>
      <c r="X377">
        <v>48720</v>
      </c>
      <c r="Y377">
        <v>77333.333333333328</v>
      </c>
      <c r="Z377">
        <v>174773.33333333331</v>
      </c>
      <c r="AA377">
        <v>16239.999999999998</v>
      </c>
      <c r="AB377">
        <v>58000</v>
      </c>
      <c r="AC377">
        <v>0</v>
      </c>
      <c r="AD377">
        <v>0</v>
      </c>
      <c r="AE377">
        <v>11600</v>
      </c>
      <c r="AF377">
        <v>580</v>
      </c>
      <c r="AG377">
        <v>77333.333333333328</v>
      </c>
      <c r="AH377">
        <v>0</v>
      </c>
      <c r="AI377">
        <v>750133.33333333337</v>
      </c>
      <c r="AJ377">
        <v>18003200</v>
      </c>
      <c r="AK377">
        <v>0</v>
      </c>
      <c r="AL377">
        <v>20000</v>
      </c>
      <c r="AM377">
        <v>15</v>
      </c>
    </row>
    <row r="378" spans="1:39" x14ac:dyDescent="0.35">
      <c r="A378" s="8" t="s">
        <v>5052</v>
      </c>
      <c r="B378" s="8" t="s">
        <v>384</v>
      </c>
      <c r="C378" s="1">
        <v>33256</v>
      </c>
      <c r="D378" s="8" t="s">
        <v>1759</v>
      </c>
      <c r="E378" s="8" t="s">
        <v>1760</v>
      </c>
      <c r="F378" s="8" t="s">
        <v>4052</v>
      </c>
      <c r="G378" s="8" t="s">
        <v>3066</v>
      </c>
      <c r="H378" s="1">
        <v>38859.24759259259</v>
      </c>
      <c r="I378" s="8" t="s">
        <v>3674</v>
      </c>
      <c r="J378">
        <v>1160000</v>
      </c>
      <c r="K378">
        <v>15</v>
      </c>
      <c r="L378">
        <v>580000</v>
      </c>
      <c r="M378">
        <v>81200</v>
      </c>
      <c r="O378">
        <v>580000</v>
      </c>
      <c r="P378">
        <v>6960000</v>
      </c>
      <c r="S378">
        <v>50000</v>
      </c>
      <c r="T378">
        <v>250000</v>
      </c>
      <c r="U378">
        <v>5000</v>
      </c>
      <c r="V378">
        <v>97440</v>
      </c>
      <c r="W378">
        <v>48720</v>
      </c>
      <c r="X378">
        <v>48720</v>
      </c>
      <c r="Y378">
        <v>77333.333333333328</v>
      </c>
      <c r="Z378">
        <v>174773.33333333331</v>
      </c>
      <c r="AA378">
        <v>16239.999999999998</v>
      </c>
      <c r="AB378">
        <v>58000</v>
      </c>
      <c r="AC378">
        <v>0</v>
      </c>
      <c r="AD378">
        <v>0</v>
      </c>
      <c r="AE378">
        <v>11600</v>
      </c>
      <c r="AF378">
        <v>580</v>
      </c>
      <c r="AG378">
        <v>77333.333333333328</v>
      </c>
      <c r="AH378">
        <v>0</v>
      </c>
      <c r="AI378">
        <v>750133.33333333337</v>
      </c>
      <c r="AJ378">
        <v>18003200</v>
      </c>
      <c r="AK378">
        <v>0</v>
      </c>
      <c r="AL378">
        <v>20000</v>
      </c>
      <c r="AM378">
        <v>15</v>
      </c>
    </row>
    <row r="379" spans="1:39" x14ac:dyDescent="0.35">
      <c r="A379" s="8" t="s">
        <v>5053</v>
      </c>
      <c r="B379" s="8" t="s">
        <v>385</v>
      </c>
      <c r="C379" s="1">
        <v>29404</v>
      </c>
      <c r="D379" s="8" t="s">
        <v>1761</v>
      </c>
      <c r="E379" s="8" t="s">
        <v>1762</v>
      </c>
      <c r="F379" s="8" t="s">
        <v>4053</v>
      </c>
      <c r="G379" s="8" t="s">
        <v>3067</v>
      </c>
      <c r="H379" s="1">
        <v>40375.483344907407</v>
      </c>
      <c r="I379" s="8" t="s">
        <v>3675</v>
      </c>
      <c r="J379">
        <v>1160000</v>
      </c>
      <c r="K379">
        <v>15</v>
      </c>
      <c r="L379">
        <v>580000</v>
      </c>
      <c r="M379">
        <v>81200</v>
      </c>
      <c r="O379">
        <v>580000</v>
      </c>
      <c r="P379">
        <v>6960000</v>
      </c>
      <c r="S379">
        <v>50000</v>
      </c>
      <c r="T379">
        <v>250000</v>
      </c>
      <c r="U379">
        <v>5000</v>
      </c>
      <c r="V379">
        <v>97440</v>
      </c>
      <c r="W379">
        <v>48720</v>
      </c>
      <c r="X379">
        <v>48720</v>
      </c>
      <c r="Y379">
        <v>77333.333333333328</v>
      </c>
      <c r="Z379">
        <v>174773.33333333331</v>
      </c>
      <c r="AA379">
        <v>16239.999999999998</v>
      </c>
      <c r="AB379">
        <v>58000</v>
      </c>
      <c r="AC379">
        <v>0</v>
      </c>
      <c r="AD379">
        <v>0</v>
      </c>
      <c r="AE379">
        <v>11600</v>
      </c>
      <c r="AF379">
        <v>580</v>
      </c>
      <c r="AG379">
        <v>77333.333333333328</v>
      </c>
      <c r="AH379">
        <v>0</v>
      </c>
      <c r="AI379">
        <v>750133.33333333337</v>
      </c>
      <c r="AJ379">
        <v>18003200</v>
      </c>
      <c r="AK379">
        <v>0</v>
      </c>
      <c r="AL379">
        <v>20000</v>
      </c>
      <c r="AM379">
        <v>15</v>
      </c>
    </row>
    <row r="380" spans="1:39" x14ac:dyDescent="0.35">
      <c r="A380" s="8" t="s">
        <v>5054</v>
      </c>
      <c r="B380" s="8" t="s">
        <v>386</v>
      </c>
      <c r="C380" s="1">
        <v>36524</v>
      </c>
      <c r="D380" s="8" t="s">
        <v>1763</v>
      </c>
      <c r="E380" s="8" t="s">
        <v>1764</v>
      </c>
      <c r="F380" s="8" t="s">
        <v>4054</v>
      </c>
      <c r="G380" s="8" t="s">
        <v>3068</v>
      </c>
      <c r="H380" s="1">
        <v>39329.851770833331</v>
      </c>
      <c r="I380" s="8" t="s">
        <v>3672</v>
      </c>
      <c r="J380">
        <v>1160000</v>
      </c>
      <c r="K380">
        <v>15</v>
      </c>
      <c r="L380">
        <v>580000</v>
      </c>
      <c r="M380">
        <v>81200</v>
      </c>
      <c r="O380">
        <v>580000</v>
      </c>
      <c r="P380">
        <v>6960000</v>
      </c>
      <c r="S380">
        <v>50000</v>
      </c>
      <c r="T380">
        <v>250000</v>
      </c>
      <c r="U380">
        <v>5000</v>
      </c>
      <c r="V380">
        <v>97440</v>
      </c>
      <c r="W380">
        <v>48720</v>
      </c>
      <c r="X380">
        <v>48720</v>
      </c>
      <c r="Y380">
        <v>77333.333333333328</v>
      </c>
      <c r="Z380">
        <v>174773.33333333331</v>
      </c>
      <c r="AA380">
        <v>16239.999999999998</v>
      </c>
      <c r="AB380">
        <v>58000</v>
      </c>
      <c r="AC380">
        <v>0</v>
      </c>
      <c r="AD380">
        <v>0</v>
      </c>
      <c r="AE380">
        <v>11600</v>
      </c>
      <c r="AF380">
        <v>580</v>
      </c>
      <c r="AG380">
        <v>77333.333333333328</v>
      </c>
      <c r="AH380">
        <v>0</v>
      </c>
      <c r="AI380">
        <v>750133.33333333337</v>
      </c>
      <c r="AJ380">
        <v>18003200</v>
      </c>
      <c r="AK380">
        <v>0</v>
      </c>
      <c r="AL380">
        <v>20000</v>
      </c>
      <c r="AM380">
        <v>15</v>
      </c>
    </row>
    <row r="381" spans="1:39" x14ac:dyDescent="0.35">
      <c r="A381" s="8" t="s">
        <v>5055</v>
      </c>
      <c r="B381" s="8" t="s">
        <v>387</v>
      </c>
      <c r="C381" s="1">
        <v>30440</v>
      </c>
      <c r="D381" s="8" t="s">
        <v>1765</v>
      </c>
      <c r="E381" s="8" t="s">
        <v>1766</v>
      </c>
      <c r="F381" s="8" t="s">
        <v>4055</v>
      </c>
      <c r="G381" s="8" t="s">
        <v>3069</v>
      </c>
      <c r="H381" s="1">
        <v>38426.605868055558</v>
      </c>
      <c r="I381" s="8" t="s">
        <v>3672</v>
      </c>
      <c r="J381">
        <v>1160000</v>
      </c>
      <c r="K381">
        <v>15</v>
      </c>
      <c r="L381">
        <v>580000</v>
      </c>
      <c r="M381">
        <v>81200</v>
      </c>
      <c r="O381">
        <v>580000</v>
      </c>
      <c r="P381">
        <v>6960000</v>
      </c>
      <c r="S381">
        <v>50000</v>
      </c>
      <c r="T381">
        <v>250000</v>
      </c>
      <c r="U381">
        <v>5000</v>
      </c>
      <c r="V381">
        <v>97440</v>
      </c>
      <c r="W381">
        <v>48720</v>
      </c>
      <c r="X381">
        <v>48720</v>
      </c>
      <c r="Y381">
        <v>77333.333333333328</v>
      </c>
      <c r="Z381">
        <v>174773.33333333331</v>
      </c>
      <c r="AA381">
        <v>16239.999999999998</v>
      </c>
      <c r="AB381">
        <v>58000</v>
      </c>
      <c r="AC381">
        <v>0</v>
      </c>
      <c r="AD381">
        <v>0</v>
      </c>
      <c r="AE381">
        <v>11600</v>
      </c>
      <c r="AF381">
        <v>580</v>
      </c>
      <c r="AG381">
        <v>77333.333333333328</v>
      </c>
      <c r="AH381">
        <v>0</v>
      </c>
      <c r="AI381">
        <v>750133.33333333337</v>
      </c>
      <c r="AJ381">
        <v>18003200</v>
      </c>
      <c r="AK381">
        <v>0</v>
      </c>
      <c r="AL381">
        <v>20000</v>
      </c>
      <c r="AM381">
        <v>15</v>
      </c>
    </row>
    <row r="382" spans="1:39" x14ac:dyDescent="0.35">
      <c r="A382" s="8" t="s">
        <v>5056</v>
      </c>
      <c r="B382" s="8" t="s">
        <v>388</v>
      </c>
      <c r="C382" s="1">
        <v>35063</v>
      </c>
      <c r="D382" s="8" t="s">
        <v>1767</v>
      </c>
      <c r="E382" s="8" t="s">
        <v>1768</v>
      </c>
      <c r="F382" s="8" t="s">
        <v>4056</v>
      </c>
      <c r="G382" s="8" t="s">
        <v>3070</v>
      </c>
      <c r="H382" s="1">
        <v>39420.622199074074</v>
      </c>
      <c r="I382" s="8" t="s">
        <v>3675</v>
      </c>
      <c r="J382">
        <v>1160000</v>
      </c>
      <c r="K382">
        <v>15</v>
      </c>
      <c r="L382">
        <v>580000</v>
      </c>
      <c r="M382">
        <v>81200</v>
      </c>
      <c r="O382">
        <v>580000</v>
      </c>
      <c r="P382">
        <v>6960000</v>
      </c>
      <c r="S382">
        <v>50000</v>
      </c>
      <c r="T382">
        <v>250000</v>
      </c>
      <c r="U382">
        <v>5000</v>
      </c>
      <c r="V382">
        <v>97440</v>
      </c>
      <c r="W382">
        <v>48720</v>
      </c>
      <c r="X382">
        <v>48720</v>
      </c>
      <c r="Y382">
        <v>77333.333333333328</v>
      </c>
      <c r="Z382">
        <v>174773.33333333331</v>
      </c>
      <c r="AA382">
        <v>16239.999999999998</v>
      </c>
      <c r="AB382">
        <v>58000</v>
      </c>
      <c r="AC382">
        <v>0</v>
      </c>
      <c r="AD382">
        <v>0</v>
      </c>
      <c r="AE382">
        <v>11600</v>
      </c>
      <c r="AF382">
        <v>580</v>
      </c>
      <c r="AG382">
        <v>77333.333333333328</v>
      </c>
      <c r="AH382">
        <v>0</v>
      </c>
      <c r="AI382">
        <v>750133.33333333337</v>
      </c>
      <c r="AJ382">
        <v>18003200</v>
      </c>
      <c r="AK382">
        <v>0</v>
      </c>
      <c r="AL382">
        <v>20000</v>
      </c>
      <c r="AM382">
        <v>15</v>
      </c>
    </row>
    <row r="383" spans="1:39" x14ac:dyDescent="0.35">
      <c r="A383" s="8" t="s">
        <v>5057</v>
      </c>
      <c r="B383" s="8" t="s">
        <v>389</v>
      </c>
      <c r="C383" s="1">
        <v>33724</v>
      </c>
      <c r="D383" s="8" t="s">
        <v>1769</v>
      </c>
      <c r="E383" s="8" t="s">
        <v>1770</v>
      </c>
      <c r="F383" s="8" t="s">
        <v>4057</v>
      </c>
      <c r="G383" s="8" t="s">
        <v>3071</v>
      </c>
      <c r="H383" s="1">
        <v>40466.861678240741</v>
      </c>
      <c r="I383" s="8" t="s">
        <v>3674</v>
      </c>
      <c r="J383">
        <v>1160000</v>
      </c>
      <c r="K383">
        <v>15</v>
      </c>
      <c r="L383">
        <v>580000</v>
      </c>
      <c r="M383">
        <v>81200</v>
      </c>
      <c r="O383">
        <v>580000</v>
      </c>
      <c r="P383">
        <v>6960000</v>
      </c>
      <c r="S383">
        <v>50000</v>
      </c>
      <c r="T383">
        <v>250000</v>
      </c>
      <c r="U383">
        <v>5000</v>
      </c>
      <c r="V383">
        <v>97440</v>
      </c>
      <c r="W383">
        <v>48720</v>
      </c>
      <c r="X383">
        <v>48720</v>
      </c>
      <c r="Y383">
        <v>77333.333333333328</v>
      </c>
      <c r="Z383">
        <v>174773.33333333331</v>
      </c>
      <c r="AA383">
        <v>16239.999999999998</v>
      </c>
      <c r="AB383">
        <v>58000</v>
      </c>
      <c r="AC383">
        <v>0</v>
      </c>
      <c r="AD383">
        <v>0</v>
      </c>
      <c r="AE383">
        <v>11600</v>
      </c>
      <c r="AF383">
        <v>580</v>
      </c>
      <c r="AG383">
        <v>77333.333333333328</v>
      </c>
      <c r="AH383">
        <v>0</v>
      </c>
      <c r="AI383">
        <v>750133.33333333337</v>
      </c>
      <c r="AJ383">
        <v>18003200</v>
      </c>
      <c r="AK383">
        <v>0</v>
      </c>
      <c r="AL383">
        <v>20000</v>
      </c>
      <c r="AM383">
        <v>15</v>
      </c>
    </row>
    <row r="384" spans="1:39" x14ac:dyDescent="0.35">
      <c r="A384" s="8" t="s">
        <v>5058</v>
      </c>
      <c r="B384" s="8" t="s">
        <v>390</v>
      </c>
      <c r="C384" s="1">
        <v>35042</v>
      </c>
      <c r="D384" s="8" t="s">
        <v>1771</v>
      </c>
      <c r="E384" s="8" t="s">
        <v>1772</v>
      </c>
      <c r="F384" s="8" t="s">
        <v>4058</v>
      </c>
      <c r="G384" s="8" t="s">
        <v>3072</v>
      </c>
      <c r="H384" s="1">
        <v>41915.601111111115</v>
      </c>
      <c r="I384" s="8" t="s">
        <v>3674</v>
      </c>
      <c r="J384">
        <v>1160000</v>
      </c>
      <c r="K384">
        <v>15</v>
      </c>
      <c r="L384">
        <v>580000</v>
      </c>
      <c r="M384">
        <v>81200</v>
      </c>
      <c r="O384">
        <v>580000</v>
      </c>
      <c r="P384">
        <v>6960000</v>
      </c>
      <c r="S384">
        <v>50000</v>
      </c>
      <c r="T384">
        <v>250000</v>
      </c>
      <c r="U384">
        <v>5000</v>
      </c>
      <c r="V384">
        <v>97440</v>
      </c>
      <c r="W384">
        <v>48720</v>
      </c>
      <c r="X384">
        <v>48720</v>
      </c>
      <c r="Y384">
        <v>77333.333333333328</v>
      </c>
      <c r="Z384">
        <v>174773.33333333331</v>
      </c>
      <c r="AA384">
        <v>16239.999999999998</v>
      </c>
      <c r="AB384">
        <v>58000</v>
      </c>
      <c r="AC384">
        <v>0</v>
      </c>
      <c r="AD384">
        <v>0</v>
      </c>
      <c r="AE384">
        <v>11600</v>
      </c>
      <c r="AF384">
        <v>580</v>
      </c>
      <c r="AG384">
        <v>77333.333333333328</v>
      </c>
      <c r="AH384">
        <v>0</v>
      </c>
      <c r="AI384">
        <v>750133.33333333337</v>
      </c>
      <c r="AJ384">
        <v>18003200</v>
      </c>
      <c r="AK384">
        <v>0</v>
      </c>
      <c r="AL384">
        <v>20000</v>
      </c>
      <c r="AM384">
        <v>15</v>
      </c>
    </row>
    <row r="385" spans="1:39" x14ac:dyDescent="0.35">
      <c r="A385" s="8" t="s">
        <v>5059</v>
      </c>
      <c r="B385" s="8" t="s">
        <v>391</v>
      </c>
      <c r="C385" s="1">
        <v>34077</v>
      </c>
      <c r="D385" s="8" t="s">
        <v>1773</v>
      </c>
      <c r="E385" s="8" t="s">
        <v>1774</v>
      </c>
      <c r="F385" s="8" t="s">
        <v>4059</v>
      </c>
      <c r="G385" s="8" t="s">
        <v>3073</v>
      </c>
      <c r="H385" s="1">
        <v>41268.416319444441</v>
      </c>
      <c r="I385" s="8" t="s">
        <v>3675</v>
      </c>
      <c r="J385">
        <v>1160000</v>
      </c>
      <c r="K385">
        <v>15</v>
      </c>
      <c r="L385">
        <v>580000</v>
      </c>
      <c r="M385">
        <v>81200</v>
      </c>
      <c r="O385">
        <v>580000</v>
      </c>
      <c r="P385">
        <v>6960000</v>
      </c>
      <c r="S385">
        <v>50000</v>
      </c>
      <c r="T385">
        <v>250000</v>
      </c>
      <c r="U385">
        <v>5000</v>
      </c>
      <c r="V385">
        <v>97440</v>
      </c>
      <c r="W385">
        <v>48720</v>
      </c>
      <c r="X385">
        <v>48720</v>
      </c>
      <c r="Y385">
        <v>77333.333333333328</v>
      </c>
      <c r="Z385">
        <v>174773.33333333331</v>
      </c>
      <c r="AA385">
        <v>16239.999999999998</v>
      </c>
      <c r="AB385">
        <v>58000</v>
      </c>
      <c r="AC385">
        <v>0</v>
      </c>
      <c r="AD385">
        <v>0</v>
      </c>
      <c r="AE385">
        <v>11600</v>
      </c>
      <c r="AF385">
        <v>580</v>
      </c>
      <c r="AG385">
        <v>77333.333333333328</v>
      </c>
      <c r="AH385">
        <v>0</v>
      </c>
      <c r="AI385">
        <v>750133.33333333337</v>
      </c>
      <c r="AJ385">
        <v>18003200</v>
      </c>
      <c r="AK385">
        <v>0</v>
      </c>
      <c r="AL385">
        <v>20000</v>
      </c>
      <c r="AM385">
        <v>15</v>
      </c>
    </row>
    <row r="386" spans="1:39" x14ac:dyDescent="0.35">
      <c r="A386" s="8" t="s">
        <v>5060</v>
      </c>
      <c r="B386" s="8" t="s">
        <v>392</v>
      </c>
      <c r="C386" s="1">
        <v>27437</v>
      </c>
      <c r="D386" s="8" t="s">
        <v>1775</v>
      </c>
      <c r="E386" s="8" t="s">
        <v>1776</v>
      </c>
      <c r="F386" s="8" t="s">
        <v>4060</v>
      </c>
      <c r="G386" s="8" t="s">
        <v>3074</v>
      </c>
      <c r="H386" s="1">
        <v>39666.270844907405</v>
      </c>
      <c r="I386" s="8" t="s">
        <v>3672</v>
      </c>
      <c r="J386">
        <v>1160000</v>
      </c>
      <c r="K386">
        <v>15</v>
      </c>
      <c r="L386">
        <v>580000</v>
      </c>
      <c r="M386">
        <v>81200</v>
      </c>
      <c r="O386">
        <v>580000</v>
      </c>
      <c r="P386">
        <v>6960000</v>
      </c>
      <c r="S386">
        <v>50000</v>
      </c>
      <c r="T386">
        <v>250000</v>
      </c>
      <c r="U386">
        <v>5000</v>
      </c>
      <c r="V386">
        <v>97440</v>
      </c>
      <c r="W386">
        <v>48720</v>
      </c>
      <c r="X386">
        <v>48720</v>
      </c>
      <c r="Y386">
        <v>77333.333333333328</v>
      </c>
      <c r="Z386">
        <v>174773.33333333331</v>
      </c>
      <c r="AA386">
        <v>16239.999999999998</v>
      </c>
      <c r="AB386">
        <v>58000</v>
      </c>
      <c r="AC386">
        <v>0</v>
      </c>
      <c r="AD386">
        <v>0</v>
      </c>
      <c r="AE386">
        <v>11600</v>
      </c>
      <c r="AF386">
        <v>580</v>
      </c>
      <c r="AG386">
        <v>77333.333333333328</v>
      </c>
      <c r="AH386">
        <v>0</v>
      </c>
      <c r="AI386">
        <v>750133.33333333337</v>
      </c>
      <c r="AJ386">
        <v>18003200</v>
      </c>
      <c r="AK386">
        <v>0</v>
      </c>
      <c r="AL386">
        <v>20000</v>
      </c>
      <c r="AM386">
        <v>15</v>
      </c>
    </row>
    <row r="387" spans="1:39" x14ac:dyDescent="0.35">
      <c r="A387" s="8" t="s">
        <v>5061</v>
      </c>
      <c r="B387" s="8" t="s">
        <v>393</v>
      </c>
      <c r="C387" s="1">
        <v>34796</v>
      </c>
      <c r="D387" s="8" t="s">
        <v>1777</v>
      </c>
      <c r="E387" s="8" t="s">
        <v>1778</v>
      </c>
      <c r="F387" s="8" t="s">
        <v>4061</v>
      </c>
      <c r="G387" s="8" t="s">
        <v>3075</v>
      </c>
      <c r="H387" s="1">
        <v>38476.912465277775</v>
      </c>
      <c r="I387" s="8" t="s">
        <v>3671</v>
      </c>
      <c r="J387">
        <v>1160000</v>
      </c>
      <c r="K387">
        <v>15</v>
      </c>
      <c r="L387">
        <v>580000</v>
      </c>
      <c r="M387">
        <v>81200</v>
      </c>
      <c r="O387">
        <v>580000</v>
      </c>
      <c r="P387">
        <v>6960000</v>
      </c>
      <c r="S387">
        <v>50000</v>
      </c>
      <c r="T387">
        <v>250000</v>
      </c>
      <c r="U387">
        <v>5000</v>
      </c>
      <c r="V387">
        <v>97440</v>
      </c>
      <c r="W387">
        <v>48720</v>
      </c>
      <c r="X387">
        <v>48720</v>
      </c>
      <c r="Y387">
        <v>77333.333333333328</v>
      </c>
      <c r="Z387">
        <v>174773.33333333331</v>
      </c>
      <c r="AA387">
        <v>16239.999999999998</v>
      </c>
      <c r="AB387">
        <v>58000</v>
      </c>
      <c r="AC387">
        <v>0</v>
      </c>
      <c r="AD387">
        <v>0</v>
      </c>
      <c r="AE387">
        <v>11600</v>
      </c>
      <c r="AF387">
        <v>580</v>
      </c>
      <c r="AG387">
        <v>77333.333333333328</v>
      </c>
      <c r="AH387">
        <v>0</v>
      </c>
      <c r="AI387">
        <v>750133.33333333337</v>
      </c>
      <c r="AJ387">
        <v>18003200</v>
      </c>
      <c r="AK387">
        <v>0</v>
      </c>
      <c r="AL387">
        <v>20000</v>
      </c>
      <c r="AM387">
        <v>15</v>
      </c>
    </row>
    <row r="388" spans="1:39" x14ac:dyDescent="0.35">
      <c r="A388" s="8" t="s">
        <v>5062</v>
      </c>
      <c r="B388" s="8" t="s">
        <v>394</v>
      </c>
      <c r="C388" s="1">
        <v>32785</v>
      </c>
      <c r="D388" s="8" t="s">
        <v>1779</v>
      </c>
      <c r="E388" s="8" t="s">
        <v>1780</v>
      </c>
      <c r="F388" s="8" t="s">
        <v>4062</v>
      </c>
      <c r="G388" s="8" t="s">
        <v>3076</v>
      </c>
      <c r="H388" s="1">
        <v>41819.767708333333</v>
      </c>
      <c r="I388" s="8" t="s">
        <v>3674</v>
      </c>
      <c r="J388">
        <v>1160000</v>
      </c>
      <c r="K388">
        <v>15</v>
      </c>
      <c r="L388">
        <v>580000</v>
      </c>
      <c r="M388">
        <v>81200</v>
      </c>
      <c r="O388">
        <v>580000</v>
      </c>
      <c r="P388">
        <v>6960000</v>
      </c>
      <c r="S388">
        <v>50000</v>
      </c>
      <c r="T388">
        <v>250000</v>
      </c>
      <c r="U388">
        <v>5000</v>
      </c>
      <c r="V388">
        <v>97440</v>
      </c>
      <c r="W388">
        <v>48720</v>
      </c>
      <c r="X388">
        <v>48720</v>
      </c>
      <c r="Y388">
        <v>77333.333333333328</v>
      </c>
      <c r="Z388">
        <v>174773.33333333331</v>
      </c>
      <c r="AA388">
        <v>16239.999999999998</v>
      </c>
      <c r="AB388">
        <v>58000</v>
      </c>
      <c r="AC388">
        <v>0</v>
      </c>
      <c r="AD388">
        <v>0</v>
      </c>
      <c r="AE388">
        <v>11600</v>
      </c>
      <c r="AF388">
        <v>580</v>
      </c>
      <c r="AG388">
        <v>77333.333333333328</v>
      </c>
      <c r="AH388">
        <v>0</v>
      </c>
      <c r="AI388">
        <v>750133.33333333337</v>
      </c>
      <c r="AJ388">
        <v>18003200</v>
      </c>
      <c r="AK388">
        <v>0</v>
      </c>
      <c r="AL388">
        <v>20000</v>
      </c>
      <c r="AM388">
        <v>15</v>
      </c>
    </row>
    <row r="389" spans="1:39" x14ac:dyDescent="0.35">
      <c r="A389" s="8" t="s">
        <v>5063</v>
      </c>
      <c r="B389" s="8" t="s">
        <v>395</v>
      </c>
      <c r="C389" s="1">
        <v>31070</v>
      </c>
      <c r="D389" s="8" t="s">
        <v>1781</v>
      </c>
      <c r="E389" s="8" t="s">
        <v>1782</v>
      </c>
      <c r="F389" s="8" t="s">
        <v>4063</v>
      </c>
      <c r="G389" s="8" t="s">
        <v>3077</v>
      </c>
      <c r="H389" s="1">
        <v>39508.617696759262</v>
      </c>
      <c r="I389" s="8" t="s">
        <v>3671</v>
      </c>
      <c r="J389">
        <v>1160000</v>
      </c>
      <c r="K389">
        <v>15</v>
      </c>
      <c r="L389">
        <v>580000</v>
      </c>
      <c r="M389">
        <v>81200</v>
      </c>
      <c r="O389">
        <v>580000</v>
      </c>
      <c r="P389">
        <v>6960000</v>
      </c>
      <c r="S389">
        <v>50000</v>
      </c>
      <c r="T389">
        <v>250000</v>
      </c>
      <c r="U389">
        <v>5000</v>
      </c>
      <c r="V389">
        <v>97440</v>
      </c>
      <c r="W389">
        <v>48720</v>
      </c>
      <c r="X389">
        <v>48720</v>
      </c>
      <c r="Y389">
        <v>77333.333333333328</v>
      </c>
      <c r="Z389">
        <v>174773.33333333331</v>
      </c>
      <c r="AA389">
        <v>16239.999999999998</v>
      </c>
      <c r="AB389">
        <v>58000</v>
      </c>
      <c r="AC389">
        <v>0</v>
      </c>
      <c r="AD389">
        <v>0</v>
      </c>
      <c r="AE389">
        <v>11600</v>
      </c>
      <c r="AF389">
        <v>580</v>
      </c>
      <c r="AG389">
        <v>77333.333333333328</v>
      </c>
      <c r="AH389">
        <v>0</v>
      </c>
      <c r="AI389">
        <v>750133.33333333337</v>
      </c>
      <c r="AJ389">
        <v>18003200</v>
      </c>
      <c r="AK389">
        <v>0</v>
      </c>
      <c r="AL389">
        <v>20000</v>
      </c>
      <c r="AM389">
        <v>15</v>
      </c>
    </row>
    <row r="390" spans="1:39" x14ac:dyDescent="0.35">
      <c r="A390" s="8" t="s">
        <v>5064</v>
      </c>
      <c r="B390" s="8" t="s">
        <v>396</v>
      </c>
      <c r="C390" s="1">
        <v>34341</v>
      </c>
      <c r="D390" s="8" t="s">
        <v>1783</v>
      </c>
      <c r="E390" s="8" t="s">
        <v>1784</v>
      </c>
      <c r="F390" s="8" t="s">
        <v>4064</v>
      </c>
      <c r="G390" s="8" t="s">
        <v>3078</v>
      </c>
      <c r="H390" s="1">
        <v>39943.525439814817</v>
      </c>
      <c r="I390" s="8" t="s">
        <v>3671</v>
      </c>
      <c r="J390">
        <v>1160000</v>
      </c>
      <c r="K390">
        <v>15</v>
      </c>
      <c r="L390">
        <v>580000</v>
      </c>
      <c r="M390">
        <v>81200</v>
      </c>
      <c r="O390">
        <v>580000</v>
      </c>
      <c r="P390">
        <v>6960000</v>
      </c>
      <c r="S390">
        <v>50000</v>
      </c>
      <c r="T390">
        <v>250000</v>
      </c>
      <c r="U390">
        <v>5000</v>
      </c>
      <c r="V390">
        <v>97440</v>
      </c>
      <c r="W390">
        <v>48720</v>
      </c>
      <c r="X390">
        <v>48720</v>
      </c>
      <c r="Y390">
        <v>77333.333333333328</v>
      </c>
      <c r="Z390">
        <v>174773.33333333331</v>
      </c>
      <c r="AA390">
        <v>16239.999999999998</v>
      </c>
      <c r="AB390">
        <v>58000</v>
      </c>
      <c r="AC390">
        <v>0</v>
      </c>
      <c r="AD390">
        <v>0</v>
      </c>
      <c r="AE390">
        <v>11600</v>
      </c>
      <c r="AF390">
        <v>580</v>
      </c>
      <c r="AG390">
        <v>77333.333333333328</v>
      </c>
      <c r="AH390">
        <v>0</v>
      </c>
      <c r="AI390">
        <v>750133.33333333337</v>
      </c>
      <c r="AJ390">
        <v>18003200</v>
      </c>
      <c r="AK390">
        <v>0</v>
      </c>
      <c r="AL390">
        <v>20000</v>
      </c>
      <c r="AM390">
        <v>15</v>
      </c>
    </row>
    <row r="391" spans="1:39" x14ac:dyDescent="0.35">
      <c r="A391" s="8" t="s">
        <v>5065</v>
      </c>
      <c r="B391" s="8" t="s">
        <v>397</v>
      </c>
      <c r="C391" s="1">
        <v>30288</v>
      </c>
      <c r="D391" s="8" t="s">
        <v>1785</v>
      </c>
      <c r="E391" s="8" t="s">
        <v>1786</v>
      </c>
      <c r="F391" s="8" t="s">
        <v>4065</v>
      </c>
      <c r="G391" s="8" t="s">
        <v>3079</v>
      </c>
      <c r="H391" s="1">
        <v>40430.643969907411</v>
      </c>
      <c r="I391" s="8" t="s">
        <v>3673</v>
      </c>
      <c r="J391">
        <v>1160000</v>
      </c>
      <c r="K391">
        <v>15</v>
      </c>
      <c r="L391">
        <v>580000</v>
      </c>
      <c r="M391">
        <v>81200</v>
      </c>
      <c r="O391">
        <v>580000</v>
      </c>
      <c r="P391">
        <v>6960000</v>
      </c>
      <c r="S391">
        <v>50000</v>
      </c>
      <c r="T391">
        <v>250000</v>
      </c>
      <c r="U391">
        <v>5000</v>
      </c>
      <c r="V391">
        <v>97440</v>
      </c>
      <c r="W391">
        <v>48720</v>
      </c>
      <c r="X391">
        <v>48720</v>
      </c>
      <c r="Y391">
        <v>77333.333333333328</v>
      </c>
      <c r="Z391">
        <v>174773.33333333331</v>
      </c>
      <c r="AA391">
        <v>16239.999999999998</v>
      </c>
      <c r="AB391">
        <v>58000</v>
      </c>
      <c r="AC391">
        <v>0</v>
      </c>
      <c r="AD391">
        <v>0</v>
      </c>
      <c r="AE391">
        <v>11600</v>
      </c>
      <c r="AF391">
        <v>580</v>
      </c>
      <c r="AG391">
        <v>77333.333333333328</v>
      </c>
      <c r="AH391">
        <v>0</v>
      </c>
      <c r="AI391">
        <v>750133.33333333337</v>
      </c>
      <c r="AJ391">
        <v>18003200</v>
      </c>
      <c r="AK391">
        <v>0</v>
      </c>
      <c r="AL391">
        <v>20000</v>
      </c>
      <c r="AM391">
        <v>15</v>
      </c>
    </row>
    <row r="392" spans="1:39" x14ac:dyDescent="0.35">
      <c r="A392" s="8" t="s">
        <v>5066</v>
      </c>
      <c r="B392" s="8" t="s">
        <v>398</v>
      </c>
      <c r="C392" s="1">
        <v>34219</v>
      </c>
      <c r="D392" s="8" t="s">
        <v>1787</v>
      </c>
      <c r="E392" s="8" t="s">
        <v>1788</v>
      </c>
      <c r="F392" s="8" t="s">
        <v>4066</v>
      </c>
      <c r="G392" s="8" t="s">
        <v>3080</v>
      </c>
      <c r="H392" s="1">
        <v>39246.32172453704</v>
      </c>
      <c r="I392" s="8" t="s">
        <v>3674</v>
      </c>
      <c r="J392">
        <v>1160000</v>
      </c>
      <c r="K392">
        <v>15</v>
      </c>
      <c r="L392">
        <v>580000</v>
      </c>
      <c r="M392">
        <v>81200</v>
      </c>
      <c r="O392">
        <v>580000</v>
      </c>
      <c r="P392">
        <v>6960000</v>
      </c>
      <c r="S392">
        <v>50000</v>
      </c>
      <c r="T392">
        <v>250000</v>
      </c>
      <c r="U392">
        <v>5000</v>
      </c>
      <c r="V392">
        <v>97440</v>
      </c>
      <c r="W392">
        <v>48720</v>
      </c>
      <c r="X392">
        <v>48720</v>
      </c>
      <c r="Y392">
        <v>77333.333333333328</v>
      </c>
      <c r="Z392">
        <v>174773.33333333331</v>
      </c>
      <c r="AA392">
        <v>16239.999999999998</v>
      </c>
      <c r="AB392">
        <v>58000</v>
      </c>
      <c r="AC392">
        <v>0</v>
      </c>
      <c r="AD392">
        <v>0</v>
      </c>
      <c r="AE392">
        <v>11600</v>
      </c>
      <c r="AF392">
        <v>580</v>
      </c>
      <c r="AG392">
        <v>77333.333333333328</v>
      </c>
      <c r="AH392">
        <v>0</v>
      </c>
      <c r="AI392">
        <v>750133.33333333337</v>
      </c>
      <c r="AJ392">
        <v>18003200</v>
      </c>
      <c r="AK392">
        <v>0</v>
      </c>
      <c r="AL392">
        <v>20000</v>
      </c>
      <c r="AM392">
        <v>15</v>
      </c>
    </row>
    <row r="393" spans="1:39" x14ac:dyDescent="0.35">
      <c r="A393" s="8" t="s">
        <v>5067</v>
      </c>
      <c r="B393" s="8" t="s">
        <v>399</v>
      </c>
      <c r="C393" s="1">
        <v>26827</v>
      </c>
      <c r="D393" s="8" t="s">
        <v>1789</v>
      </c>
      <c r="E393" s="8" t="s">
        <v>1790</v>
      </c>
      <c r="F393" s="8" t="s">
        <v>4067</v>
      </c>
      <c r="G393" s="8" t="s">
        <v>3081</v>
      </c>
      <c r="H393" s="1">
        <v>39736.909270833334</v>
      </c>
      <c r="I393" s="8" t="s">
        <v>3674</v>
      </c>
      <c r="J393">
        <v>1160000</v>
      </c>
      <c r="K393">
        <v>15</v>
      </c>
      <c r="L393">
        <v>580000</v>
      </c>
      <c r="M393">
        <v>81200</v>
      </c>
      <c r="O393">
        <v>580000</v>
      </c>
      <c r="P393">
        <v>6960000</v>
      </c>
      <c r="S393">
        <v>50000</v>
      </c>
      <c r="T393">
        <v>250000</v>
      </c>
      <c r="U393">
        <v>5000</v>
      </c>
      <c r="V393">
        <v>97440</v>
      </c>
      <c r="W393">
        <v>48720</v>
      </c>
      <c r="X393">
        <v>48720</v>
      </c>
      <c r="Y393">
        <v>77333.333333333328</v>
      </c>
      <c r="Z393">
        <v>174773.33333333331</v>
      </c>
      <c r="AA393">
        <v>16239.999999999998</v>
      </c>
      <c r="AB393">
        <v>58000</v>
      </c>
      <c r="AC393">
        <v>0</v>
      </c>
      <c r="AD393">
        <v>0</v>
      </c>
      <c r="AE393">
        <v>11600</v>
      </c>
      <c r="AF393">
        <v>580</v>
      </c>
      <c r="AG393">
        <v>77333.333333333328</v>
      </c>
      <c r="AH393">
        <v>0</v>
      </c>
      <c r="AI393">
        <v>750133.33333333337</v>
      </c>
      <c r="AJ393">
        <v>18003200</v>
      </c>
      <c r="AK393">
        <v>0</v>
      </c>
      <c r="AL393">
        <v>20000</v>
      </c>
      <c r="AM393">
        <v>15</v>
      </c>
    </row>
    <row r="394" spans="1:39" x14ac:dyDescent="0.35">
      <c r="A394" s="8" t="s">
        <v>5068</v>
      </c>
      <c r="B394" s="8" t="s">
        <v>400</v>
      </c>
      <c r="C394" s="1">
        <v>30383</v>
      </c>
      <c r="D394" s="8" t="s">
        <v>1791</v>
      </c>
      <c r="E394" s="8" t="s">
        <v>1792</v>
      </c>
      <c r="F394" s="8" t="s">
        <v>4068</v>
      </c>
      <c r="G394" s="8" t="s">
        <v>3082</v>
      </c>
      <c r="H394" s="1">
        <v>40686.605555555558</v>
      </c>
      <c r="I394" s="8" t="s">
        <v>3675</v>
      </c>
      <c r="J394">
        <v>1160000</v>
      </c>
      <c r="K394">
        <v>15</v>
      </c>
      <c r="L394">
        <v>580000</v>
      </c>
      <c r="M394">
        <v>81200</v>
      </c>
      <c r="O394">
        <v>580000</v>
      </c>
      <c r="P394">
        <v>6960000</v>
      </c>
      <c r="S394">
        <v>50000</v>
      </c>
      <c r="T394">
        <v>250000</v>
      </c>
      <c r="U394">
        <v>5000</v>
      </c>
      <c r="V394">
        <v>97440</v>
      </c>
      <c r="W394">
        <v>48720</v>
      </c>
      <c r="X394">
        <v>48720</v>
      </c>
      <c r="Y394">
        <v>77333.333333333328</v>
      </c>
      <c r="Z394">
        <v>174773.33333333331</v>
      </c>
      <c r="AA394">
        <v>16239.999999999998</v>
      </c>
      <c r="AB394">
        <v>58000</v>
      </c>
      <c r="AC394">
        <v>0</v>
      </c>
      <c r="AD394">
        <v>0</v>
      </c>
      <c r="AE394">
        <v>11600</v>
      </c>
      <c r="AF394">
        <v>580</v>
      </c>
      <c r="AG394">
        <v>77333.333333333328</v>
      </c>
      <c r="AH394">
        <v>0</v>
      </c>
      <c r="AI394">
        <v>750133.33333333337</v>
      </c>
      <c r="AJ394">
        <v>18003200</v>
      </c>
      <c r="AK394">
        <v>0</v>
      </c>
      <c r="AL394">
        <v>20000</v>
      </c>
      <c r="AM394">
        <v>15</v>
      </c>
    </row>
    <row r="395" spans="1:39" x14ac:dyDescent="0.35">
      <c r="A395" s="8" t="s">
        <v>5069</v>
      </c>
      <c r="B395" s="8" t="s">
        <v>401</v>
      </c>
      <c r="C395" s="1">
        <v>36345</v>
      </c>
      <c r="D395" s="8" t="s">
        <v>1793</v>
      </c>
      <c r="E395" s="8" t="s">
        <v>1794</v>
      </c>
      <c r="F395" s="8" t="s">
        <v>4069</v>
      </c>
      <c r="G395" s="8" t="s">
        <v>3083</v>
      </c>
      <c r="H395" s="1">
        <v>41284.366493055553</v>
      </c>
      <c r="I395" s="8" t="s">
        <v>3675</v>
      </c>
      <c r="J395">
        <v>1160000</v>
      </c>
      <c r="K395">
        <v>15</v>
      </c>
      <c r="L395">
        <v>580000</v>
      </c>
      <c r="M395">
        <v>81200</v>
      </c>
      <c r="O395">
        <v>580000</v>
      </c>
      <c r="P395">
        <v>6960000</v>
      </c>
      <c r="S395">
        <v>50000</v>
      </c>
      <c r="T395">
        <v>250000</v>
      </c>
      <c r="U395">
        <v>5000</v>
      </c>
      <c r="V395">
        <v>97440</v>
      </c>
      <c r="W395">
        <v>48720</v>
      </c>
      <c r="X395">
        <v>48720</v>
      </c>
      <c r="Y395">
        <v>77333.333333333328</v>
      </c>
      <c r="Z395">
        <v>174773.33333333331</v>
      </c>
      <c r="AA395">
        <v>16239.999999999998</v>
      </c>
      <c r="AB395">
        <v>58000</v>
      </c>
      <c r="AC395">
        <v>0</v>
      </c>
      <c r="AD395">
        <v>0</v>
      </c>
      <c r="AE395">
        <v>11600</v>
      </c>
      <c r="AF395">
        <v>580</v>
      </c>
      <c r="AG395">
        <v>77333.333333333328</v>
      </c>
      <c r="AH395">
        <v>0</v>
      </c>
      <c r="AI395">
        <v>750133.33333333337</v>
      </c>
      <c r="AJ395">
        <v>18003200</v>
      </c>
      <c r="AK395">
        <v>0</v>
      </c>
      <c r="AL395">
        <v>20000</v>
      </c>
      <c r="AM395">
        <v>15</v>
      </c>
    </row>
    <row r="396" spans="1:39" x14ac:dyDescent="0.35">
      <c r="A396" s="8" t="s">
        <v>5070</v>
      </c>
      <c r="B396" s="8" t="s">
        <v>402</v>
      </c>
      <c r="C396" s="1">
        <v>28953</v>
      </c>
      <c r="D396" s="8" t="s">
        <v>1795</v>
      </c>
      <c r="E396" s="8" t="s">
        <v>1796</v>
      </c>
      <c r="F396" s="8" t="s">
        <v>4070</v>
      </c>
      <c r="G396" s="8" t="s">
        <v>3084</v>
      </c>
      <c r="H396" s="1">
        <v>44165.012245370373</v>
      </c>
      <c r="I396" s="8" t="s">
        <v>3671</v>
      </c>
      <c r="J396">
        <v>1160000</v>
      </c>
      <c r="K396">
        <v>15</v>
      </c>
      <c r="L396">
        <v>580000</v>
      </c>
      <c r="M396">
        <v>81200</v>
      </c>
      <c r="O396">
        <v>580000</v>
      </c>
      <c r="P396">
        <v>6960000</v>
      </c>
      <c r="S396">
        <v>50000</v>
      </c>
      <c r="T396">
        <v>250000</v>
      </c>
      <c r="U396">
        <v>5000</v>
      </c>
      <c r="V396">
        <v>97440</v>
      </c>
      <c r="W396">
        <v>48720</v>
      </c>
      <c r="X396">
        <v>48720</v>
      </c>
      <c r="Y396">
        <v>77333.333333333328</v>
      </c>
      <c r="Z396">
        <v>174773.33333333331</v>
      </c>
      <c r="AA396">
        <v>16239.999999999998</v>
      </c>
      <c r="AB396">
        <v>58000</v>
      </c>
      <c r="AC396">
        <v>0</v>
      </c>
      <c r="AD396">
        <v>0</v>
      </c>
      <c r="AE396">
        <v>11600</v>
      </c>
      <c r="AF396">
        <v>580</v>
      </c>
      <c r="AG396">
        <v>77333.333333333328</v>
      </c>
      <c r="AH396">
        <v>0</v>
      </c>
      <c r="AI396">
        <v>750133.33333333337</v>
      </c>
      <c r="AJ396">
        <v>18003200</v>
      </c>
      <c r="AK396">
        <v>0</v>
      </c>
      <c r="AL396">
        <v>20000</v>
      </c>
      <c r="AM396">
        <v>15</v>
      </c>
    </row>
    <row r="397" spans="1:39" x14ac:dyDescent="0.35">
      <c r="A397" s="8" t="s">
        <v>5071</v>
      </c>
      <c r="B397" s="8" t="s">
        <v>403</v>
      </c>
      <c r="C397" s="1">
        <v>35809</v>
      </c>
      <c r="D397" s="8" t="s">
        <v>1797</v>
      </c>
      <c r="E397" s="8" t="s">
        <v>1798</v>
      </c>
      <c r="F397" s="8" t="s">
        <v>4071</v>
      </c>
      <c r="G397" s="8" t="s">
        <v>3085</v>
      </c>
      <c r="H397" s="1">
        <v>39474.19195601852</v>
      </c>
      <c r="I397" s="8" t="s">
        <v>3675</v>
      </c>
      <c r="J397">
        <v>1160000</v>
      </c>
      <c r="K397">
        <v>15</v>
      </c>
      <c r="L397">
        <v>580000</v>
      </c>
      <c r="M397">
        <v>81200</v>
      </c>
      <c r="O397">
        <v>580000</v>
      </c>
      <c r="P397">
        <v>6960000</v>
      </c>
      <c r="S397">
        <v>50000</v>
      </c>
      <c r="T397">
        <v>250000</v>
      </c>
      <c r="U397">
        <v>5000</v>
      </c>
      <c r="V397">
        <v>97440</v>
      </c>
      <c r="W397">
        <v>48720</v>
      </c>
      <c r="X397">
        <v>48720</v>
      </c>
      <c r="Y397">
        <v>77333.333333333328</v>
      </c>
      <c r="Z397">
        <v>174773.33333333331</v>
      </c>
      <c r="AA397">
        <v>16239.999999999998</v>
      </c>
      <c r="AB397">
        <v>58000</v>
      </c>
      <c r="AC397">
        <v>0</v>
      </c>
      <c r="AD397">
        <v>0</v>
      </c>
      <c r="AE397">
        <v>11600</v>
      </c>
      <c r="AF397">
        <v>580</v>
      </c>
      <c r="AG397">
        <v>77333.333333333328</v>
      </c>
      <c r="AH397">
        <v>0</v>
      </c>
      <c r="AI397">
        <v>750133.33333333337</v>
      </c>
      <c r="AJ397">
        <v>18003200</v>
      </c>
      <c r="AK397">
        <v>0</v>
      </c>
      <c r="AL397">
        <v>20000</v>
      </c>
      <c r="AM397">
        <v>15</v>
      </c>
    </row>
    <row r="398" spans="1:39" x14ac:dyDescent="0.35">
      <c r="A398" s="8" t="s">
        <v>5072</v>
      </c>
      <c r="B398" s="8" t="s">
        <v>404</v>
      </c>
      <c r="C398" s="1">
        <v>26356</v>
      </c>
      <c r="D398" s="8" t="s">
        <v>1799</v>
      </c>
      <c r="E398" s="8" t="s">
        <v>1800</v>
      </c>
      <c r="F398" s="8" t="s">
        <v>4072</v>
      </c>
      <c r="G398" s="8" t="s">
        <v>3086</v>
      </c>
      <c r="H398" s="1">
        <v>39216.397812499999</v>
      </c>
      <c r="I398" s="8" t="s">
        <v>3674</v>
      </c>
      <c r="J398">
        <v>1160000</v>
      </c>
      <c r="K398">
        <v>15</v>
      </c>
      <c r="L398">
        <v>580000</v>
      </c>
      <c r="M398">
        <v>81200</v>
      </c>
      <c r="O398">
        <v>580000</v>
      </c>
      <c r="P398">
        <v>6960000</v>
      </c>
      <c r="S398">
        <v>50000</v>
      </c>
      <c r="T398">
        <v>250000</v>
      </c>
      <c r="U398">
        <v>5000</v>
      </c>
      <c r="V398">
        <v>97440</v>
      </c>
      <c r="W398">
        <v>48720</v>
      </c>
      <c r="X398">
        <v>48720</v>
      </c>
      <c r="Y398">
        <v>77333.333333333328</v>
      </c>
      <c r="Z398">
        <v>174773.33333333331</v>
      </c>
      <c r="AA398">
        <v>16239.999999999998</v>
      </c>
      <c r="AB398">
        <v>58000</v>
      </c>
      <c r="AC398">
        <v>0</v>
      </c>
      <c r="AD398">
        <v>0</v>
      </c>
      <c r="AE398">
        <v>11600</v>
      </c>
      <c r="AF398">
        <v>580</v>
      </c>
      <c r="AG398">
        <v>77333.333333333328</v>
      </c>
      <c r="AH398">
        <v>0</v>
      </c>
      <c r="AI398">
        <v>750133.33333333337</v>
      </c>
      <c r="AJ398">
        <v>18003200</v>
      </c>
      <c r="AK398">
        <v>0</v>
      </c>
      <c r="AL398">
        <v>20000</v>
      </c>
      <c r="AM398">
        <v>15</v>
      </c>
    </row>
    <row r="399" spans="1:39" x14ac:dyDescent="0.35">
      <c r="A399" s="8" t="s">
        <v>5073</v>
      </c>
      <c r="B399" s="8" t="s">
        <v>405</v>
      </c>
      <c r="C399" s="1">
        <v>32494</v>
      </c>
      <c r="D399" s="8" t="s">
        <v>1801</v>
      </c>
      <c r="E399" s="8" t="s">
        <v>1802</v>
      </c>
      <c r="F399" s="8" t="s">
        <v>4073</v>
      </c>
      <c r="G399" s="8" t="s">
        <v>3087</v>
      </c>
      <c r="H399" s="1">
        <v>42037.305277777778</v>
      </c>
      <c r="I399" s="8" t="s">
        <v>3674</v>
      </c>
      <c r="J399">
        <v>1160000</v>
      </c>
      <c r="K399">
        <v>15</v>
      </c>
      <c r="L399">
        <v>580000</v>
      </c>
      <c r="M399">
        <v>81200</v>
      </c>
      <c r="O399">
        <v>580000</v>
      </c>
      <c r="P399">
        <v>6960000</v>
      </c>
      <c r="S399">
        <v>50000</v>
      </c>
      <c r="T399">
        <v>250000</v>
      </c>
      <c r="U399">
        <v>5000</v>
      </c>
      <c r="V399">
        <v>97440</v>
      </c>
      <c r="W399">
        <v>48720</v>
      </c>
      <c r="X399">
        <v>48720</v>
      </c>
      <c r="Y399">
        <v>77333.333333333328</v>
      </c>
      <c r="Z399">
        <v>174773.33333333331</v>
      </c>
      <c r="AA399">
        <v>16239.999999999998</v>
      </c>
      <c r="AB399">
        <v>58000</v>
      </c>
      <c r="AC399">
        <v>0</v>
      </c>
      <c r="AD399">
        <v>0</v>
      </c>
      <c r="AE399">
        <v>11600</v>
      </c>
      <c r="AF399">
        <v>580</v>
      </c>
      <c r="AG399">
        <v>77333.333333333328</v>
      </c>
      <c r="AH399">
        <v>0</v>
      </c>
      <c r="AI399">
        <v>750133.33333333337</v>
      </c>
      <c r="AJ399">
        <v>18003200</v>
      </c>
      <c r="AK399">
        <v>0</v>
      </c>
      <c r="AL399">
        <v>20000</v>
      </c>
      <c r="AM399">
        <v>15</v>
      </c>
    </row>
    <row r="400" spans="1:39" x14ac:dyDescent="0.35">
      <c r="A400" s="8" t="s">
        <v>5074</v>
      </c>
      <c r="B400" s="8" t="s">
        <v>406</v>
      </c>
      <c r="C400" s="1">
        <v>33289</v>
      </c>
      <c r="D400" s="8" t="s">
        <v>1803</v>
      </c>
      <c r="E400" s="8" t="s">
        <v>1804</v>
      </c>
      <c r="F400" s="8" t="s">
        <v>4074</v>
      </c>
      <c r="G400" s="8" t="s">
        <v>3088</v>
      </c>
      <c r="H400" s="1">
        <v>43371.111319444448</v>
      </c>
      <c r="I400" s="8" t="s">
        <v>3674</v>
      </c>
      <c r="J400">
        <v>1160000</v>
      </c>
      <c r="K400">
        <v>15</v>
      </c>
      <c r="L400">
        <v>580000</v>
      </c>
      <c r="M400">
        <v>81200</v>
      </c>
      <c r="O400">
        <v>580000</v>
      </c>
      <c r="P400">
        <v>6960000</v>
      </c>
      <c r="S400">
        <v>50000</v>
      </c>
      <c r="T400">
        <v>250000</v>
      </c>
      <c r="U400">
        <v>5000</v>
      </c>
      <c r="V400">
        <v>97440</v>
      </c>
      <c r="W400">
        <v>48720</v>
      </c>
      <c r="X400">
        <v>48720</v>
      </c>
      <c r="Y400">
        <v>77333.333333333328</v>
      </c>
      <c r="Z400">
        <v>174773.33333333331</v>
      </c>
      <c r="AA400">
        <v>16239.999999999998</v>
      </c>
      <c r="AB400">
        <v>58000</v>
      </c>
      <c r="AC400">
        <v>0</v>
      </c>
      <c r="AD400">
        <v>0</v>
      </c>
      <c r="AE400">
        <v>11600</v>
      </c>
      <c r="AF400">
        <v>580</v>
      </c>
      <c r="AG400">
        <v>77333.333333333328</v>
      </c>
      <c r="AH400">
        <v>0</v>
      </c>
      <c r="AI400">
        <v>750133.33333333337</v>
      </c>
      <c r="AJ400">
        <v>18003200</v>
      </c>
      <c r="AK400">
        <v>0</v>
      </c>
      <c r="AL400">
        <v>20000</v>
      </c>
      <c r="AM400">
        <v>15</v>
      </c>
    </row>
    <row r="401" spans="1:39" x14ac:dyDescent="0.35">
      <c r="A401" s="8" t="s">
        <v>5075</v>
      </c>
      <c r="B401" s="8" t="s">
        <v>407</v>
      </c>
      <c r="C401" s="1">
        <v>27742</v>
      </c>
      <c r="D401" s="8" t="s">
        <v>1805</v>
      </c>
      <c r="E401" s="8" t="s">
        <v>1806</v>
      </c>
      <c r="F401" s="8" t="s">
        <v>4075</v>
      </c>
      <c r="G401" s="8" t="s">
        <v>3089</v>
      </c>
      <c r="H401" s="1">
        <v>39250.861481481479</v>
      </c>
      <c r="I401" s="8" t="s">
        <v>3672</v>
      </c>
      <c r="J401">
        <v>1160000</v>
      </c>
      <c r="K401">
        <v>15</v>
      </c>
      <c r="L401">
        <v>580000</v>
      </c>
      <c r="M401">
        <v>81200</v>
      </c>
      <c r="O401">
        <v>580000</v>
      </c>
      <c r="P401">
        <v>6960000</v>
      </c>
      <c r="S401">
        <v>50000</v>
      </c>
      <c r="T401">
        <v>250000</v>
      </c>
      <c r="U401">
        <v>5000</v>
      </c>
      <c r="V401">
        <v>97440</v>
      </c>
      <c r="W401">
        <v>48720</v>
      </c>
      <c r="X401">
        <v>48720</v>
      </c>
      <c r="Y401">
        <v>77333.333333333328</v>
      </c>
      <c r="Z401">
        <v>174773.33333333331</v>
      </c>
      <c r="AA401">
        <v>16239.999999999998</v>
      </c>
      <c r="AB401">
        <v>58000</v>
      </c>
      <c r="AC401">
        <v>0</v>
      </c>
      <c r="AD401">
        <v>0</v>
      </c>
      <c r="AE401">
        <v>11600</v>
      </c>
      <c r="AF401">
        <v>580</v>
      </c>
      <c r="AG401">
        <v>77333.333333333328</v>
      </c>
      <c r="AH401">
        <v>0</v>
      </c>
      <c r="AI401">
        <v>750133.33333333337</v>
      </c>
      <c r="AJ401">
        <v>18003200</v>
      </c>
      <c r="AK401">
        <v>0</v>
      </c>
      <c r="AL401">
        <v>20000</v>
      </c>
      <c r="AM401">
        <v>15</v>
      </c>
    </row>
    <row r="402" spans="1:39" x14ac:dyDescent="0.35">
      <c r="A402" s="8" t="s">
        <v>5076</v>
      </c>
      <c r="B402" s="8" t="s">
        <v>408</v>
      </c>
      <c r="C402" s="1">
        <v>35935</v>
      </c>
      <c r="D402" s="8" t="s">
        <v>1807</v>
      </c>
      <c r="E402" s="8" t="s">
        <v>1808</v>
      </c>
      <c r="F402" s="8" t="s">
        <v>4076</v>
      </c>
      <c r="G402" s="8" t="s">
        <v>3090</v>
      </c>
      <c r="H402" s="1">
        <v>41152.462604166663</v>
      </c>
      <c r="I402" s="8" t="s">
        <v>3674</v>
      </c>
      <c r="J402">
        <v>1160000</v>
      </c>
      <c r="K402">
        <v>15</v>
      </c>
      <c r="L402">
        <v>580000</v>
      </c>
      <c r="M402">
        <v>81200</v>
      </c>
      <c r="O402">
        <v>580000</v>
      </c>
      <c r="P402">
        <v>6960000</v>
      </c>
      <c r="S402">
        <v>50000</v>
      </c>
      <c r="T402">
        <v>250000</v>
      </c>
      <c r="U402">
        <v>5000</v>
      </c>
      <c r="V402">
        <v>97440</v>
      </c>
      <c r="W402">
        <v>48720</v>
      </c>
      <c r="X402">
        <v>48720</v>
      </c>
      <c r="Y402">
        <v>77333.333333333328</v>
      </c>
      <c r="Z402">
        <v>174773.33333333331</v>
      </c>
      <c r="AA402">
        <v>16239.999999999998</v>
      </c>
      <c r="AB402">
        <v>58000</v>
      </c>
      <c r="AC402">
        <v>0</v>
      </c>
      <c r="AD402">
        <v>0</v>
      </c>
      <c r="AE402">
        <v>11600</v>
      </c>
      <c r="AF402">
        <v>580</v>
      </c>
      <c r="AG402">
        <v>77333.333333333328</v>
      </c>
      <c r="AH402">
        <v>0</v>
      </c>
      <c r="AI402">
        <v>750133.33333333337</v>
      </c>
      <c r="AJ402">
        <v>18003200</v>
      </c>
      <c r="AK402">
        <v>0</v>
      </c>
      <c r="AL402">
        <v>20000</v>
      </c>
      <c r="AM402">
        <v>15</v>
      </c>
    </row>
    <row r="403" spans="1:39" x14ac:dyDescent="0.35">
      <c r="A403" s="8" t="s">
        <v>5077</v>
      </c>
      <c r="B403" s="8" t="s">
        <v>409</v>
      </c>
      <c r="C403" s="1">
        <v>27057</v>
      </c>
      <c r="D403" s="8" t="s">
        <v>1809</v>
      </c>
      <c r="E403" s="8" t="s">
        <v>1810</v>
      </c>
      <c r="F403" s="8" t="s">
        <v>4077</v>
      </c>
      <c r="G403" s="8" t="s">
        <v>3091</v>
      </c>
      <c r="H403" s="1">
        <v>41532.947187500002</v>
      </c>
      <c r="I403" s="8" t="s">
        <v>3671</v>
      </c>
      <c r="J403">
        <v>1160000</v>
      </c>
      <c r="K403">
        <v>15</v>
      </c>
      <c r="L403">
        <v>580000</v>
      </c>
      <c r="M403">
        <v>81200</v>
      </c>
      <c r="O403">
        <v>580000</v>
      </c>
      <c r="P403">
        <v>6960000</v>
      </c>
      <c r="S403">
        <v>50000</v>
      </c>
      <c r="T403">
        <v>250000</v>
      </c>
      <c r="U403">
        <v>5000</v>
      </c>
      <c r="V403">
        <v>97440</v>
      </c>
      <c r="W403">
        <v>48720</v>
      </c>
      <c r="X403">
        <v>48720</v>
      </c>
      <c r="Y403">
        <v>77333.333333333328</v>
      </c>
      <c r="Z403">
        <v>174773.33333333331</v>
      </c>
      <c r="AA403">
        <v>16239.999999999998</v>
      </c>
      <c r="AB403">
        <v>58000</v>
      </c>
      <c r="AC403">
        <v>0</v>
      </c>
      <c r="AD403">
        <v>0</v>
      </c>
      <c r="AE403">
        <v>11600</v>
      </c>
      <c r="AF403">
        <v>580</v>
      </c>
      <c r="AG403">
        <v>77333.333333333328</v>
      </c>
      <c r="AH403">
        <v>0</v>
      </c>
      <c r="AI403">
        <v>750133.33333333337</v>
      </c>
      <c r="AJ403">
        <v>18003200</v>
      </c>
      <c r="AK403">
        <v>0</v>
      </c>
      <c r="AL403">
        <v>20000</v>
      </c>
      <c r="AM403">
        <v>15</v>
      </c>
    </row>
    <row r="404" spans="1:39" x14ac:dyDescent="0.35">
      <c r="A404" s="8" t="s">
        <v>5078</v>
      </c>
      <c r="B404" s="8" t="s">
        <v>410</v>
      </c>
      <c r="C404" s="1">
        <v>33229</v>
      </c>
      <c r="D404" s="8" t="s">
        <v>1811</v>
      </c>
      <c r="E404" s="8" t="s">
        <v>1812</v>
      </c>
      <c r="F404" s="8" t="s">
        <v>4078</v>
      </c>
      <c r="G404" s="8" t="s">
        <v>3092</v>
      </c>
      <c r="H404" s="1">
        <v>43754.847939814812</v>
      </c>
      <c r="I404" s="8" t="s">
        <v>3673</v>
      </c>
      <c r="J404">
        <v>1160000</v>
      </c>
      <c r="K404">
        <v>15</v>
      </c>
      <c r="L404">
        <v>580000</v>
      </c>
      <c r="M404">
        <v>81200</v>
      </c>
      <c r="O404">
        <v>580000</v>
      </c>
      <c r="P404">
        <v>6960000</v>
      </c>
      <c r="S404">
        <v>50000</v>
      </c>
      <c r="T404">
        <v>250000</v>
      </c>
      <c r="U404">
        <v>5000</v>
      </c>
      <c r="V404">
        <v>97440</v>
      </c>
      <c r="W404">
        <v>48720</v>
      </c>
      <c r="X404">
        <v>48720</v>
      </c>
      <c r="Y404">
        <v>77333.333333333328</v>
      </c>
      <c r="Z404">
        <v>174773.33333333331</v>
      </c>
      <c r="AA404">
        <v>16239.999999999998</v>
      </c>
      <c r="AB404">
        <v>58000</v>
      </c>
      <c r="AC404">
        <v>0</v>
      </c>
      <c r="AD404">
        <v>0</v>
      </c>
      <c r="AE404">
        <v>11600</v>
      </c>
      <c r="AF404">
        <v>580</v>
      </c>
      <c r="AG404">
        <v>77333.333333333328</v>
      </c>
      <c r="AH404">
        <v>0</v>
      </c>
      <c r="AI404">
        <v>750133.33333333337</v>
      </c>
      <c r="AJ404">
        <v>18003200</v>
      </c>
      <c r="AK404">
        <v>0</v>
      </c>
      <c r="AL404">
        <v>20000</v>
      </c>
      <c r="AM404">
        <v>15</v>
      </c>
    </row>
    <row r="405" spans="1:39" x14ac:dyDescent="0.35">
      <c r="A405" s="8" t="s">
        <v>5079</v>
      </c>
      <c r="B405" s="8" t="s">
        <v>411</v>
      </c>
      <c r="C405" s="1">
        <v>29277</v>
      </c>
      <c r="D405" s="8" t="s">
        <v>1813</v>
      </c>
      <c r="E405" s="8" t="s">
        <v>1814</v>
      </c>
      <c r="F405" s="8" t="s">
        <v>4079</v>
      </c>
      <c r="G405" s="8" t="s">
        <v>3093</v>
      </c>
      <c r="H405" s="1">
        <v>43783.617569444446</v>
      </c>
      <c r="I405" s="8" t="s">
        <v>3675</v>
      </c>
      <c r="J405">
        <v>1160000</v>
      </c>
      <c r="K405">
        <v>15</v>
      </c>
      <c r="L405">
        <v>580000</v>
      </c>
      <c r="M405">
        <v>81200</v>
      </c>
      <c r="O405">
        <v>580000</v>
      </c>
      <c r="P405">
        <v>6960000</v>
      </c>
      <c r="S405">
        <v>50000</v>
      </c>
      <c r="T405">
        <v>250000</v>
      </c>
      <c r="U405">
        <v>5000</v>
      </c>
      <c r="V405">
        <v>97440</v>
      </c>
      <c r="W405">
        <v>48720</v>
      </c>
      <c r="X405">
        <v>48720</v>
      </c>
      <c r="Y405">
        <v>77333.333333333328</v>
      </c>
      <c r="Z405">
        <v>174773.33333333331</v>
      </c>
      <c r="AA405">
        <v>16239.999999999998</v>
      </c>
      <c r="AB405">
        <v>58000</v>
      </c>
      <c r="AC405">
        <v>0</v>
      </c>
      <c r="AD405">
        <v>0</v>
      </c>
      <c r="AE405">
        <v>11600</v>
      </c>
      <c r="AF405">
        <v>580</v>
      </c>
      <c r="AG405">
        <v>77333.333333333328</v>
      </c>
      <c r="AH405">
        <v>0</v>
      </c>
      <c r="AI405">
        <v>750133.33333333337</v>
      </c>
      <c r="AJ405">
        <v>18003200</v>
      </c>
      <c r="AK405">
        <v>0</v>
      </c>
      <c r="AL405">
        <v>20000</v>
      </c>
      <c r="AM405">
        <v>15</v>
      </c>
    </row>
    <row r="406" spans="1:39" x14ac:dyDescent="0.35">
      <c r="A406" s="8" t="s">
        <v>5080</v>
      </c>
      <c r="B406" s="8" t="s">
        <v>412</v>
      </c>
      <c r="C406" s="1">
        <v>30192</v>
      </c>
      <c r="D406" s="8" t="s">
        <v>1815</v>
      </c>
      <c r="E406" s="8" t="s">
        <v>1816</v>
      </c>
      <c r="F406" s="8" t="s">
        <v>4080</v>
      </c>
      <c r="G406" s="8" t="s">
        <v>3094</v>
      </c>
      <c r="H406" s="1">
        <v>42247.833796296298</v>
      </c>
      <c r="I406" s="8" t="s">
        <v>3673</v>
      </c>
      <c r="J406">
        <v>1160000</v>
      </c>
      <c r="K406">
        <v>15</v>
      </c>
      <c r="L406">
        <v>580000</v>
      </c>
      <c r="M406">
        <v>81200</v>
      </c>
      <c r="O406">
        <v>580000</v>
      </c>
      <c r="P406">
        <v>6960000</v>
      </c>
      <c r="S406">
        <v>50000</v>
      </c>
      <c r="T406">
        <v>250000</v>
      </c>
      <c r="U406">
        <v>5000</v>
      </c>
      <c r="V406">
        <v>97440</v>
      </c>
      <c r="W406">
        <v>48720</v>
      </c>
      <c r="X406">
        <v>48720</v>
      </c>
      <c r="Y406">
        <v>77333.333333333328</v>
      </c>
      <c r="Z406">
        <v>174773.33333333331</v>
      </c>
      <c r="AA406">
        <v>16239.999999999998</v>
      </c>
      <c r="AB406">
        <v>58000</v>
      </c>
      <c r="AC406">
        <v>0</v>
      </c>
      <c r="AD406">
        <v>0</v>
      </c>
      <c r="AE406">
        <v>11600</v>
      </c>
      <c r="AF406">
        <v>580</v>
      </c>
      <c r="AG406">
        <v>77333.333333333328</v>
      </c>
      <c r="AH406">
        <v>0</v>
      </c>
      <c r="AI406">
        <v>750133.33333333337</v>
      </c>
      <c r="AJ406">
        <v>18003200</v>
      </c>
      <c r="AK406">
        <v>0</v>
      </c>
      <c r="AL406">
        <v>20000</v>
      </c>
      <c r="AM406">
        <v>15</v>
      </c>
    </row>
    <row r="407" spans="1:39" x14ac:dyDescent="0.35">
      <c r="A407" s="8" t="s">
        <v>5081</v>
      </c>
      <c r="B407" s="8" t="s">
        <v>413</v>
      </c>
      <c r="C407" s="1">
        <v>32224</v>
      </c>
      <c r="D407" s="8" t="s">
        <v>1817</v>
      </c>
      <c r="E407" s="8" t="s">
        <v>1818</v>
      </c>
      <c r="F407" s="8" t="s">
        <v>4081</v>
      </c>
      <c r="G407" s="8" t="s">
        <v>3095</v>
      </c>
      <c r="H407" s="1">
        <v>42513.389837962961</v>
      </c>
      <c r="I407" s="8" t="s">
        <v>3674</v>
      </c>
      <c r="J407">
        <v>1160000</v>
      </c>
      <c r="K407">
        <v>15</v>
      </c>
      <c r="L407">
        <v>580000</v>
      </c>
      <c r="M407">
        <v>81200</v>
      </c>
      <c r="O407">
        <v>580000</v>
      </c>
      <c r="P407">
        <v>6960000</v>
      </c>
      <c r="S407">
        <v>50000</v>
      </c>
      <c r="T407">
        <v>250000</v>
      </c>
      <c r="U407">
        <v>5000</v>
      </c>
      <c r="V407">
        <v>97440</v>
      </c>
      <c r="W407">
        <v>48720</v>
      </c>
      <c r="X407">
        <v>48720</v>
      </c>
      <c r="Y407">
        <v>77333.333333333328</v>
      </c>
      <c r="Z407">
        <v>174773.33333333331</v>
      </c>
      <c r="AA407">
        <v>16239.999999999998</v>
      </c>
      <c r="AB407">
        <v>58000</v>
      </c>
      <c r="AC407">
        <v>0</v>
      </c>
      <c r="AD407">
        <v>0</v>
      </c>
      <c r="AE407">
        <v>11600</v>
      </c>
      <c r="AF407">
        <v>580</v>
      </c>
      <c r="AG407">
        <v>77333.333333333328</v>
      </c>
      <c r="AH407">
        <v>0</v>
      </c>
      <c r="AI407">
        <v>750133.33333333337</v>
      </c>
      <c r="AJ407">
        <v>18003200</v>
      </c>
      <c r="AK407">
        <v>0</v>
      </c>
      <c r="AL407">
        <v>20000</v>
      </c>
      <c r="AM407">
        <v>15</v>
      </c>
    </row>
    <row r="408" spans="1:39" x14ac:dyDescent="0.35">
      <c r="A408" s="8" t="s">
        <v>5082</v>
      </c>
      <c r="B408" s="8" t="s">
        <v>414</v>
      </c>
      <c r="C408" s="1">
        <v>27667</v>
      </c>
      <c r="D408" s="8" t="s">
        <v>1819</v>
      </c>
      <c r="E408" s="8" t="s">
        <v>1820</v>
      </c>
      <c r="F408" s="8" t="s">
        <v>4082</v>
      </c>
      <c r="G408" s="8" t="s">
        <v>3096</v>
      </c>
      <c r="H408" s="1">
        <v>40103.738969907405</v>
      </c>
      <c r="I408" s="8" t="s">
        <v>3675</v>
      </c>
      <c r="J408">
        <v>1160000</v>
      </c>
      <c r="K408">
        <v>15</v>
      </c>
      <c r="L408">
        <v>580000</v>
      </c>
      <c r="M408">
        <v>81200</v>
      </c>
      <c r="O408">
        <v>580000</v>
      </c>
      <c r="P408">
        <v>6960000</v>
      </c>
      <c r="S408">
        <v>50000</v>
      </c>
      <c r="T408">
        <v>250000</v>
      </c>
      <c r="U408">
        <v>5000</v>
      </c>
      <c r="V408">
        <v>97440</v>
      </c>
      <c r="W408">
        <v>48720</v>
      </c>
      <c r="X408">
        <v>48720</v>
      </c>
      <c r="Y408">
        <v>77333.333333333328</v>
      </c>
      <c r="Z408">
        <v>174773.33333333331</v>
      </c>
      <c r="AA408">
        <v>16239.999999999998</v>
      </c>
      <c r="AB408">
        <v>58000</v>
      </c>
      <c r="AC408">
        <v>0</v>
      </c>
      <c r="AD408">
        <v>0</v>
      </c>
      <c r="AE408">
        <v>11600</v>
      </c>
      <c r="AF408">
        <v>580</v>
      </c>
      <c r="AG408">
        <v>77333.333333333328</v>
      </c>
      <c r="AH408">
        <v>0</v>
      </c>
      <c r="AI408">
        <v>750133.33333333337</v>
      </c>
      <c r="AJ408">
        <v>18003200</v>
      </c>
      <c r="AK408">
        <v>0</v>
      </c>
      <c r="AL408">
        <v>20000</v>
      </c>
      <c r="AM408">
        <v>15</v>
      </c>
    </row>
    <row r="409" spans="1:39" x14ac:dyDescent="0.35">
      <c r="A409" s="8" t="s">
        <v>5083</v>
      </c>
      <c r="B409" s="8" t="s">
        <v>415</v>
      </c>
      <c r="C409" s="1">
        <v>33779</v>
      </c>
      <c r="D409" s="8" t="s">
        <v>1080</v>
      </c>
      <c r="E409" s="8" t="s">
        <v>1821</v>
      </c>
      <c r="F409" s="8" t="s">
        <v>4083</v>
      </c>
      <c r="G409" s="8" t="s">
        <v>3097</v>
      </c>
      <c r="H409" s="1">
        <v>43331.780081018522</v>
      </c>
      <c r="I409" s="8" t="s">
        <v>3674</v>
      </c>
      <c r="J409">
        <v>1160000</v>
      </c>
      <c r="K409">
        <v>15</v>
      </c>
      <c r="L409">
        <v>580000</v>
      </c>
      <c r="M409">
        <v>81200</v>
      </c>
      <c r="O409">
        <v>580000</v>
      </c>
      <c r="P409">
        <v>6960000</v>
      </c>
      <c r="S409">
        <v>50000</v>
      </c>
      <c r="T409">
        <v>250000</v>
      </c>
      <c r="U409">
        <v>5000</v>
      </c>
      <c r="V409">
        <v>97440</v>
      </c>
      <c r="W409">
        <v>48720</v>
      </c>
      <c r="X409">
        <v>48720</v>
      </c>
      <c r="Y409">
        <v>77333.333333333328</v>
      </c>
      <c r="Z409">
        <v>174773.33333333331</v>
      </c>
      <c r="AA409">
        <v>16239.999999999998</v>
      </c>
      <c r="AB409">
        <v>58000</v>
      </c>
      <c r="AC409">
        <v>0</v>
      </c>
      <c r="AD409">
        <v>0</v>
      </c>
      <c r="AE409">
        <v>11600</v>
      </c>
      <c r="AF409">
        <v>580</v>
      </c>
      <c r="AG409">
        <v>77333.333333333328</v>
      </c>
      <c r="AH409">
        <v>0</v>
      </c>
      <c r="AI409">
        <v>750133.33333333337</v>
      </c>
      <c r="AJ409">
        <v>18003200</v>
      </c>
      <c r="AK409">
        <v>0</v>
      </c>
      <c r="AL409">
        <v>20000</v>
      </c>
      <c r="AM409">
        <v>15</v>
      </c>
    </row>
    <row r="410" spans="1:39" x14ac:dyDescent="0.35">
      <c r="A410" s="8" t="s">
        <v>5084</v>
      </c>
      <c r="B410" s="8" t="s">
        <v>416</v>
      </c>
      <c r="C410" s="1">
        <v>26208</v>
      </c>
      <c r="D410" s="8" t="s">
        <v>1822</v>
      </c>
      <c r="E410" s="8" t="s">
        <v>1823</v>
      </c>
      <c r="F410" s="8" t="s">
        <v>4084</v>
      </c>
      <c r="G410" s="8" t="s">
        <v>3098</v>
      </c>
      <c r="H410" s="1">
        <v>38542.45716435185</v>
      </c>
      <c r="I410" s="8" t="s">
        <v>3675</v>
      </c>
      <c r="J410">
        <v>1160000</v>
      </c>
      <c r="K410">
        <v>15</v>
      </c>
      <c r="L410">
        <v>580000</v>
      </c>
      <c r="M410">
        <v>81200</v>
      </c>
      <c r="O410">
        <v>580000</v>
      </c>
      <c r="P410">
        <v>6960000</v>
      </c>
      <c r="S410">
        <v>50000</v>
      </c>
      <c r="T410">
        <v>250000</v>
      </c>
      <c r="U410">
        <v>5000</v>
      </c>
      <c r="V410">
        <v>97440</v>
      </c>
      <c r="W410">
        <v>48720</v>
      </c>
      <c r="X410">
        <v>48720</v>
      </c>
      <c r="Y410">
        <v>77333.333333333328</v>
      </c>
      <c r="Z410">
        <v>174773.33333333331</v>
      </c>
      <c r="AA410">
        <v>16239.999999999998</v>
      </c>
      <c r="AB410">
        <v>58000</v>
      </c>
      <c r="AC410">
        <v>0</v>
      </c>
      <c r="AD410">
        <v>0</v>
      </c>
      <c r="AE410">
        <v>11600</v>
      </c>
      <c r="AF410">
        <v>580</v>
      </c>
      <c r="AG410">
        <v>77333.333333333328</v>
      </c>
      <c r="AH410">
        <v>0</v>
      </c>
      <c r="AI410">
        <v>750133.33333333337</v>
      </c>
      <c r="AJ410">
        <v>18003200</v>
      </c>
      <c r="AK410">
        <v>0</v>
      </c>
      <c r="AL410">
        <v>20000</v>
      </c>
      <c r="AM410">
        <v>15</v>
      </c>
    </row>
    <row r="411" spans="1:39" x14ac:dyDescent="0.35">
      <c r="A411" s="8" t="s">
        <v>5085</v>
      </c>
      <c r="B411" s="8" t="s">
        <v>417</v>
      </c>
      <c r="C411" s="1">
        <v>30429</v>
      </c>
      <c r="D411" s="8" t="s">
        <v>1824</v>
      </c>
      <c r="E411" s="8" t="s">
        <v>1825</v>
      </c>
      <c r="F411" s="8" t="s">
        <v>4085</v>
      </c>
      <c r="G411" s="8" t="s">
        <v>3099</v>
      </c>
      <c r="H411" s="1">
        <v>40984.58662037037</v>
      </c>
      <c r="I411" s="8" t="s">
        <v>3673</v>
      </c>
      <c r="J411">
        <v>1160000</v>
      </c>
      <c r="K411">
        <v>15</v>
      </c>
      <c r="L411">
        <v>580000</v>
      </c>
      <c r="M411">
        <v>81200</v>
      </c>
      <c r="O411">
        <v>580000</v>
      </c>
      <c r="P411">
        <v>6960000</v>
      </c>
      <c r="S411">
        <v>50000</v>
      </c>
      <c r="T411">
        <v>250000</v>
      </c>
      <c r="U411">
        <v>5000</v>
      </c>
      <c r="V411">
        <v>97440</v>
      </c>
      <c r="W411">
        <v>48720</v>
      </c>
      <c r="X411">
        <v>48720</v>
      </c>
      <c r="Y411">
        <v>77333.333333333328</v>
      </c>
      <c r="Z411">
        <v>174773.33333333331</v>
      </c>
      <c r="AA411">
        <v>16239.999999999998</v>
      </c>
      <c r="AB411">
        <v>58000</v>
      </c>
      <c r="AC411">
        <v>0</v>
      </c>
      <c r="AD411">
        <v>0</v>
      </c>
      <c r="AE411">
        <v>11600</v>
      </c>
      <c r="AF411">
        <v>580</v>
      </c>
      <c r="AG411">
        <v>77333.333333333328</v>
      </c>
      <c r="AH411">
        <v>0</v>
      </c>
      <c r="AI411">
        <v>750133.33333333337</v>
      </c>
      <c r="AJ411">
        <v>18003200</v>
      </c>
      <c r="AK411">
        <v>0</v>
      </c>
      <c r="AL411">
        <v>20000</v>
      </c>
      <c r="AM411">
        <v>15</v>
      </c>
    </row>
    <row r="412" spans="1:39" x14ac:dyDescent="0.35">
      <c r="A412" s="8" t="s">
        <v>5086</v>
      </c>
      <c r="B412" s="8" t="s">
        <v>418</v>
      </c>
      <c r="C412" s="1">
        <v>30321</v>
      </c>
      <c r="D412" s="8" t="s">
        <v>1826</v>
      </c>
      <c r="E412" s="8" t="s">
        <v>1827</v>
      </c>
      <c r="F412" s="8" t="s">
        <v>4086</v>
      </c>
      <c r="G412" s="8" t="s">
        <v>3100</v>
      </c>
      <c r="H412" s="1">
        <v>38742.513159722221</v>
      </c>
      <c r="I412" s="8" t="s">
        <v>3673</v>
      </c>
      <c r="J412">
        <v>1160000</v>
      </c>
      <c r="K412">
        <v>15</v>
      </c>
      <c r="L412">
        <v>580000</v>
      </c>
      <c r="M412">
        <v>81200</v>
      </c>
      <c r="O412">
        <v>580000</v>
      </c>
      <c r="P412">
        <v>6960000</v>
      </c>
      <c r="S412">
        <v>50000</v>
      </c>
      <c r="T412">
        <v>250000</v>
      </c>
      <c r="U412">
        <v>5000</v>
      </c>
      <c r="V412">
        <v>97440</v>
      </c>
      <c r="W412">
        <v>48720</v>
      </c>
      <c r="X412">
        <v>48720</v>
      </c>
      <c r="Y412">
        <v>77333.333333333328</v>
      </c>
      <c r="Z412">
        <v>174773.33333333331</v>
      </c>
      <c r="AA412">
        <v>16239.999999999998</v>
      </c>
      <c r="AB412">
        <v>58000</v>
      </c>
      <c r="AC412">
        <v>0</v>
      </c>
      <c r="AD412">
        <v>0</v>
      </c>
      <c r="AE412">
        <v>11600</v>
      </c>
      <c r="AF412">
        <v>580</v>
      </c>
      <c r="AG412">
        <v>77333.333333333328</v>
      </c>
      <c r="AH412">
        <v>0</v>
      </c>
      <c r="AI412">
        <v>750133.33333333337</v>
      </c>
      <c r="AJ412">
        <v>18003200</v>
      </c>
      <c r="AK412">
        <v>0</v>
      </c>
      <c r="AL412">
        <v>20000</v>
      </c>
      <c r="AM412">
        <v>15</v>
      </c>
    </row>
    <row r="413" spans="1:39" x14ac:dyDescent="0.35">
      <c r="A413" s="8" t="s">
        <v>5087</v>
      </c>
      <c r="B413" s="8" t="s">
        <v>419</v>
      </c>
      <c r="C413" s="1">
        <v>34908</v>
      </c>
      <c r="D413" s="8" t="s">
        <v>1828</v>
      </c>
      <c r="E413" s="8" t="s">
        <v>1829</v>
      </c>
      <c r="F413" s="8" t="s">
        <v>4087</v>
      </c>
      <c r="G413" s="8" t="s">
        <v>3101</v>
      </c>
      <c r="H413" s="1">
        <v>43106.416990740741</v>
      </c>
      <c r="I413" s="8" t="s">
        <v>3674</v>
      </c>
      <c r="J413">
        <v>1160000</v>
      </c>
      <c r="K413">
        <v>15</v>
      </c>
      <c r="L413">
        <v>580000</v>
      </c>
      <c r="M413">
        <v>81200</v>
      </c>
      <c r="O413">
        <v>580000</v>
      </c>
      <c r="P413">
        <v>6960000</v>
      </c>
      <c r="S413">
        <v>50000</v>
      </c>
      <c r="T413">
        <v>250000</v>
      </c>
      <c r="U413">
        <v>5000</v>
      </c>
      <c r="V413">
        <v>97440</v>
      </c>
      <c r="W413">
        <v>48720</v>
      </c>
      <c r="X413">
        <v>48720</v>
      </c>
      <c r="Y413">
        <v>77333.333333333328</v>
      </c>
      <c r="Z413">
        <v>174773.33333333331</v>
      </c>
      <c r="AA413">
        <v>16239.999999999998</v>
      </c>
      <c r="AB413">
        <v>58000</v>
      </c>
      <c r="AC413">
        <v>0</v>
      </c>
      <c r="AD413">
        <v>0</v>
      </c>
      <c r="AE413">
        <v>11600</v>
      </c>
      <c r="AF413">
        <v>580</v>
      </c>
      <c r="AG413">
        <v>77333.333333333328</v>
      </c>
      <c r="AH413">
        <v>0</v>
      </c>
      <c r="AI413">
        <v>750133.33333333337</v>
      </c>
      <c r="AJ413">
        <v>18003200</v>
      </c>
      <c r="AK413">
        <v>0</v>
      </c>
      <c r="AL413">
        <v>20000</v>
      </c>
      <c r="AM413">
        <v>15</v>
      </c>
    </row>
    <row r="414" spans="1:39" x14ac:dyDescent="0.35">
      <c r="A414" s="8" t="s">
        <v>5088</v>
      </c>
      <c r="B414" s="8" t="s">
        <v>420</v>
      </c>
      <c r="C414" s="1">
        <v>26115</v>
      </c>
      <c r="D414" s="8" t="s">
        <v>1830</v>
      </c>
      <c r="E414" s="8" t="s">
        <v>1831</v>
      </c>
      <c r="F414" s="8" t="s">
        <v>4088</v>
      </c>
      <c r="G414" s="8" t="s">
        <v>3102</v>
      </c>
      <c r="H414" s="1">
        <v>44308.93472222222</v>
      </c>
      <c r="I414" s="8" t="s">
        <v>3675</v>
      </c>
      <c r="J414">
        <v>1160000</v>
      </c>
      <c r="K414">
        <v>15</v>
      </c>
      <c r="L414">
        <v>580000</v>
      </c>
      <c r="M414">
        <v>81200</v>
      </c>
      <c r="O414">
        <v>580000</v>
      </c>
      <c r="P414">
        <v>6960000</v>
      </c>
      <c r="S414">
        <v>50000</v>
      </c>
      <c r="T414">
        <v>250000</v>
      </c>
      <c r="U414">
        <v>5000</v>
      </c>
      <c r="V414">
        <v>97440</v>
      </c>
      <c r="W414">
        <v>48720</v>
      </c>
      <c r="X414">
        <v>48720</v>
      </c>
      <c r="Y414">
        <v>77333.333333333328</v>
      </c>
      <c r="Z414">
        <v>174773.33333333331</v>
      </c>
      <c r="AA414">
        <v>16239.999999999998</v>
      </c>
      <c r="AB414">
        <v>58000</v>
      </c>
      <c r="AC414">
        <v>0</v>
      </c>
      <c r="AD414">
        <v>0</v>
      </c>
      <c r="AE414">
        <v>11600</v>
      </c>
      <c r="AF414">
        <v>580</v>
      </c>
      <c r="AG414">
        <v>77333.333333333328</v>
      </c>
      <c r="AH414">
        <v>0</v>
      </c>
      <c r="AI414">
        <v>750133.33333333337</v>
      </c>
      <c r="AJ414">
        <v>18003200</v>
      </c>
      <c r="AK414">
        <v>0</v>
      </c>
      <c r="AL414">
        <v>20000</v>
      </c>
      <c r="AM414">
        <v>15</v>
      </c>
    </row>
    <row r="415" spans="1:39" x14ac:dyDescent="0.35">
      <c r="A415" s="8" t="s">
        <v>5089</v>
      </c>
      <c r="B415" s="8" t="s">
        <v>421</v>
      </c>
      <c r="C415" s="1">
        <v>26615</v>
      </c>
      <c r="D415" s="8" t="s">
        <v>1832</v>
      </c>
      <c r="E415" s="8" t="s">
        <v>1833</v>
      </c>
      <c r="F415" s="8" t="s">
        <v>4089</v>
      </c>
      <c r="G415" s="8" t="s">
        <v>3103</v>
      </c>
      <c r="H415" s="1">
        <v>42476.854467592595</v>
      </c>
      <c r="I415" s="8" t="s">
        <v>3673</v>
      </c>
      <c r="J415">
        <v>1160000</v>
      </c>
      <c r="K415">
        <v>15</v>
      </c>
      <c r="L415">
        <v>580000</v>
      </c>
      <c r="M415">
        <v>81200</v>
      </c>
      <c r="O415">
        <v>580000</v>
      </c>
      <c r="P415">
        <v>6960000</v>
      </c>
      <c r="S415">
        <v>50000</v>
      </c>
      <c r="T415">
        <v>250000</v>
      </c>
      <c r="U415">
        <v>5000</v>
      </c>
      <c r="V415">
        <v>97440</v>
      </c>
      <c r="W415">
        <v>48720</v>
      </c>
      <c r="X415">
        <v>48720</v>
      </c>
      <c r="Y415">
        <v>77333.333333333328</v>
      </c>
      <c r="Z415">
        <v>174773.33333333331</v>
      </c>
      <c r="AA415">
        <v>16239.999999999998</v>
      </c>
      <c r="AB415">
        <v>58000</v>
      </c>
      <c r="AC415">
        <v>0</v>
      </c>
      <c r="AD415">
        <v>0</v>
      </c>
      <c r="AE415">
        <v>11600</v>
      </c>
      <c r="AF415">
        <v>580</v>
      </c>
      <c r="AG415">
        <v>77333.333333333328</v>
      </c>
      <c r="AH415">
        <v>0</v>
      </c>
      <c r="AI415">
        <v>750133.33333333337</v>
      </c>
      <c r="AJ415">
        <v>18003200</v>
      </c>
      <c r="AK415">
        <v>0</v>
      </c>
      <c r="AL415">
        <v>20000</v>
      </c>
      <c r="AM415">
        <v>15</v>
      </c>
    </row>
    <row r="416" spans="1:39" x14ac:dyDescent="0.35">
      <c r="A416" s="8" t="s">
        <v>5090</v>
      </c>
      <c r="B416" s="8" t="s">
        <v>422</v>
      </c>
      <c r="C416" s="1">
        <v>33875</v>
      </c>
      <c r="D416" s="8" t="s">
        <v>1834</v>
      </c>
      <c r="E416" s="8" t="s">
        <v>1835</v>
      </c>
      <c r="F416" s="8" t="s">
        <v>4090</v>
      </c>
      <c r="G416" s="8" t="s">
        <v>3104</v>
      </c>
      <c r="H416" s="1">
        <v>39006.753310185188</v>
      </c>
      <c r="I416" s="8" t="s">
        <v>3675</v>
      </c>
      <c r="J416">
        <v>1160000</v>
      </c>
      <c r="K416">
        <v>15</v>
      </c>
      <c r="L416">
        <v>580000</v>
      </c>
      <c r="M416">
        <v>81200</v>
      </c>
      <c r="O416">
        <v>580000</v>
      </c>
      <c r="P416">
        <v>6960000</v>
      </c>
      <c r="S416">
        <v>50000</v>
      </c>
      <c r="T416">
        <v>250000</v>
      </c>
      <c r="U416">
        <v>5000</v>
      </c>
      <c r="V416">
        <v>97440</v>
      </c>
      <c r="W416">
        <v>48720</v>
      </c>
      <c r="X416">
        <v>48720</v>
      </c>
      <c r="Y416">
        <v>77333.333333333328</v>
      </c>
      <c r="Z416">
        <v>174773.33333333331</v>
      </c>
      <c r="AA416">
        <v>16239.999999999998</v>
      </c>
      <c r="AB416">
        <v>58000</v>
      </c>
      <c r="AC416">
        <v>0</v>
      </c>
      <c r="AD416">
        <v>0</v>
      </c>
      <c r="AE416">
        <v>11600</v>
      </c>
      <c r="AF416">
        <v>580</v>
      </c>
      <c r="AG416">
        <v>77333.333333333328</v>
      </c>
      <c r="AH416">
        <v>0</v>
      </c>
      <c r="AI416">
        <v>750133.33333333337</v>
      </c>
      <c r="AJ416">
        <v>18003200</v>
      </c>
      <c r="AK416">
        <v>0</v>
      </c>
      <c r="AL416">
        <v>20000</v>
      </c>
      <c r="AM416">
        <v>15</v>
      </c>
    </row>
    <row r="417" spans="1:39" x14ac:dyDescent="0.35">
      <c r="A417" s="8" t="s">
        <v>5091</v>
      </c>
      <c r="B417" s="8" t="s">
        <v>423</v>
      </c>
      <c r="C417" s="1">
        <v>27274</v>
      </c>
      <c r="D417" s="8" t="s">
        <v>1836</v>
      </c>
      <c r="E417" s="8" t="s">
        <v>1837</v>
      </c>
      <c r="F417" s="8" t="s">
        <v>4091</v>
      </c>
      <c r="G417" s="8" t="s">
        <v>3105</v>
      </c>
      <c r="H417" s="1">
        <v>41052.191377314812</v>
      </c>
      <c r="I417" s="8" t="s">
        <v>3673</v>
      </c>
      <c r="J417">
        <v>1160000</v>
      </c>
      <c r="K417">
        <v>15</v>
      </c>
      <c r="L417">
        <v>580000</v>
      </c>
      <c r="M417">
        <v>81200</v>
      </c>
      <c r="O417">
        <v>580000</v>
      </c>
      <c r="P417">
        <v>6960000</v>
      </c>
      <c r="S417">
        <v>50000</v>
      </c>
      <c r="T417">
        <v>250000</v>
      </c>
      <c r="U417">
        <v>5000</v>
      </c>
      <c r="V417">
        <v>97440</v>
      </c>
      <c r="W417">
        <v>48720</v>
      </c>
      <c r="X417">
        <v>48720</v>
      </c>
      <c r="Y417">
        <v>77333.333333333328</v>
      </c>
      <c r="Z417">
        <v>174773.33333333331</v>
      </c>
      <c r="AA417">
        <v>16239.999999999998</v>
      </c>
      <c r="AB417">
        <v>58000</v>
      </c>
      <c r="AC417">
        <v>0</v>
      </c>
      <c r="AD417">
        <v>0</v>
      </c>
      <c r="AE417">
        <v>11600</v>
      </c>
      <c r="AF417">
        <v>580</v>
      </c>
      <c r="AG417">
        <v>77333.333333333328</v>
      </c>
      <c r="AH417">
        <v>0</v>
      </c>
      <c r="AI417">
        <v>750133.33333333337</v>
      </c>
      <c r="AJ417">
        <v>18003200</v>
      </c>
      <c r="AK417">
        <v>0</v>
      </c>
      <c r="AL417">
        <v>20000</v>
      </c>
      <c r="AM417">
        <v>15</v>
      </c>
    </row>
    <row r="418" spans="1:39" x14ac:dyDescent="0.35">
      <c r="A418" s="8" t="s">
        <v>5092</v>
      </c>
      <c r="B418" s="8" t="s">
        <v>424</v>
      </c>
      <c r="C418" s="1">
        <v>31628</v>
      </c>
      <c r="D418" s="8" t="s">
        <v>1838</v>
      </c>
      <c r="E418" s="8" t="s">
        <v>1839</v>
      </c>
      <c r="F418" s="8" t="s">
        <v>4092</v>
      </c>
      <c r="G418" s="8" t="s">
        <v>3106</v>
      </c>
      <c r="H418" s="1">
        <v>41961.480567129627</v>
      </c>
      <c r="I418" s="8" t="s">
        <v>3672</v>
      </c>
      <c r="J418">
        <v>1160000</v>
      </c>
      <c r="K418">
        <v>15</v>
      </c>
      <c r="L418">
        <v>580000</v>
      </c>
      <c r="M418">
        <v>81200</v>
      </c>
      <c r="O418">
        <v>580000</v>
      </c>
      <c r="P418">
        <v>6960000</v>
      </c>
      <c r="S418">
        <v>50000</v>
      </c>
      <c r="T418">
        <v>250000</v>
      </c>
      <c r="U418">
        <v>5000</v>
      </c>
      <c r="V418">
        <v>97440</v>
      </c>
      <c r="W418">
        <v>48720</v>
      </c>
      <c r="X418">
        <v>48720</v>
      </c>
      <c r="Y418">
        <v>77333.333333333328</v>
      </c>
      <c r="Z418">
        <v>174773.33333333331</v>
      </c>
      <c r="AA418">
        <v>16239.999999999998</v>
      </c>
      <c r="AB418">
        <v>58000</v>
      </c>
      <c r="AC418">
        <v>0</v>
      </c>
      <c r="AD418">
        <v>0</v>
      </c>
      <c r="AE418">
        <v>11600</v>
      </c>
      <c r="AF418">
        <v>580</v>
      </c>
      <c r="AG418">
        <v>77333.333333333328</v>
      </c>
      <c r="AH418">
        <v>0</v>
      </c>
      <c r="AI418">
        <v>750133.33333333337</v>
      </c>
      <c r="AJ418">
        <v>18003200</v>
      </c>
      <c r="AK418">
        <v>0</v>
      </c>
      <c r="AL418">
        <v>20000</v>
      </c>
      <c r="AM418">
        <v>15</v>
      </c>
    </row>
    <row r="419" spans="1:39" x14ac:dyDescent="0.35">
      <c r="A419" s="8" t="s">
        <v>5093</v>
      </c>
      <c r="B419" s="8" t="s">
        <v>425</v>
      </c>
      <c r="C419" s="1">
        <v>26854</v>
      </c>
      <c r="D419" s="8" t="s">
        <v>1840</v>
      </c>
      <c r="E419" s="8" t="s">
        <v>1841</v>
      </c>
      <c r="F419" s="8" t="s">
        <v>4093</v>
      </c>
      <c r="G419" s="8" t="s">
        <v>3107</v>
      </c>
      <c r="H419" s="1">
        <v>41864.926770833335</v>
      </c>
      <c r="I419" s="8" t="s">
        <v>3674</v>
      </c>
      <c r="J419">
        <v>1160000</v>
      </c>
      <c r="K419">
        <v>15</v>
      </c>
      <c r="L419">
        <v>580000</v>
      </c>
      <c r="M419">
        <v>81200</v>
      </c>
      <c r="O419">
        <v>580000</v>
      </c>
      <c r="P419">
        <v>6960000</v>
      </c>
      <c r="S419">
        <v>50000</v>
      </c>
      <c r="T419">
        <v>250000</v>
      </c>
      <c r="U419">
        <v>5000</v>
      </c>
      <c r="V419">
        <v>97440</v>
      </c>
      <c r="W419">
        <v>48720</v>
      </c>
      <c r="X419">
        <v>48720</v>
      </c>
      <c r="Y419">
        <v>77333.333333333328</v>
      </c>
      <c r="Z419">
        <v>174773.33333333331</v>
      </c>
      <c r="AA419">
        <v>16239.999999999998</v>
      </c>
      <c r="AB419">
        <v>58000</v>
      </c>
      <c r="AC419">
        <v>0</v>
      </c>
      <c r="AD419">
        <v>0</v>
      </c>
      <c r="AE419">
        <v>11600</v>
      </c>
      <c r="AF419">
        <v>580</v>
      </c>
      <c r="AG419">
        <v>77333.333333333328</v>
      </c>
      <c r="AH419">
        <v>0</v>
      </c>
      <c r="AI419">
        <v>750133.33333333337</v>
      </c>
      <c r="AJ419">
        <v>18003200</v>
      </c>
      <c r="AK419">
        <v>0</v>
      </c>
      <c r="AL419">
        <v>20000</v>
      </c>
      <c r="AM419">
        <v>15</v>
      </c>
    </row>
    <row r="420" spans="1:39" x14ac:dyDescent="0.35">
      <c r="A420" s="8" t="s">
        <v>5094</v>
      </c>
      <c r="B420" s="8" t="s">
        <v>426</v>
      </c>
      <c r="C420" s="1">
        <v>33134</v>
      </c>
      <c r="D420" s="8" t="s">
        <v>1842</v>
      </c>
      <c r="E420" s="8" t="s">
        <v>1843</v>
      </c>
      <c r="F420" s="8" t="s">
        <v>4094</v>
      </c>
      <c r="G420" s="8" t="s">
        <v>3108</v>
      </c>
      <c r="H420" s="1">
        <v>43104.504826388889</v>
      </c>
      <c r="I420" s="8" t="s">
        <v>3671</v>
      </c>
      <c r="J420">
        <v>1160000</v>
      </c>
      <c r="K420">
        <v>15</v>
      </c>
      <c r="L420">
        <v>580000</v>
      </c>
      <c r="M420">
        <v>81200</v>
      </c>
      <c r="O420">
        <v>580000</v>
      </c>
      <c r="P420">
        <v>6960000</v>
      </c>
      <c r="S420">
        <v>50000</v>
      </c>
      <c r="T420">
        <v>250000</v>
      </c>
      <c r="U420">
        <v>5000</v>
      </c>
      <c r="V420">
        <v>97440</v>
      </c>
      <c r="W420">
        <v>48720</v>
      </c>
      <c r="X420">
        <v>48720</v>
      </c>
      <c r="Y420">
        <v>77333.333333333328</v>
      </c>
      <c r="Z420">
        <v>174773.33333333331</v>
      </c>
      <c r="AA420">
        <v>16239.999999999998</v>
      </c>
      <c r="AB420">
        <v>58000</v>
      </c>
      <c r="AC420">
        <v>0</v>
      </c>
      <c r="AD420">
        <v>0</v>
      </c>
      <c r="AE420">
        <v>11600</v>
      </c>
      <c r="AF420">
        <v>580</v>
      </c>
      <c r="AG420">
        <v>77333.333333333328</v>
      </c>
      <c r="AH420">
        <v>0</v>
      </c>
      <c r="AI420">
        <v>750133.33333333337</v>
      </c>
      <c r="AJ420">
        <v>18003200</v>
      </c>
      <c r="AK420">
        <v>0</v>
      </c>
      <c r="AL420">
        <v>20000</v>
      </c>
      <c r="AM420">
        <v>15</v>
      </c>
    </row>
    <row r="421" spans="1:39" x14ac:dyDescent="0.35">
      <c r="A421" s="8" t="s">
        <v>5095</v>
      </c>
      <c r="B421" s="8" t="s">
        <v>427</v>
      </c>
      <c r="C421" s="1">
        <v>36157</v>
      </c>
      <c r="D421" s="8" t="s">
        <v>1844</v>
      </c>
      <c r="E421" s="8" t="s">
        <v>1845</v>
      </c>
      <c r="F421" s="8" t="s">
        <v>4095</v>
      </c>
      <c r="G421" s="8" t="s">
        <v>3109</v>
      </c>
      <c r="H421" s="1">
        <v>40677.611956018518</v>
      </c>
      <c r="I421" s="8" t="s">
        <v>3673</v>
      </c>
      <c r="J421">
        <v>1160000</v>
      </c>
      <c r="K421">
        <v>15</v>
      </c>
      <c r="L421">
        <v>580000</v>
      </c>
      <c r="M421">
        <v>81200</v>
      </c>
      <c r="O421">
        <v>580000</v>
      </c>
      <c r="P421">
        <v>6960000</v>
      </c>
      <c r="S421">
        <v>50000</v>
      </c>
      <c r="T421">
        <v>250000</v>
      </c>
      <c r="U421">
        <v>5000</v>
      </c>
      <c r="V421">
        <v>97440</v>
      </c>
      <c r="W421">
        <v>48720</v>
      </c>
      <c r="X421">
        <v>48720</v>
      </c>
      <c r="Y421">
        <v>77333.333333333328</v>
      </c>
      <c r="Z421">
        <v>174773.33333333331</v>
      </c>
      <c r="AA421">
        <v>16239.999999999998</v>
      </c>
      <c r="AB421">
        <v>58000</v>
      </c>
      <c r="AC421">
        <v>0</v>
      </c>
      <c r="AD421">
        <v>0</v>
      </c>
      <c r="AE421">
        <v>11600</v>
      </c>
      <c r="AF421">
        <v>580</v>
      </c>
      <c r="AG421">
        <v>77333.333333333328</v>
      </c>
      <c r="AH421">
        <v>0</v>
      </c>
      <c r="AI421">
        <v>750133.33333333337</v>
      </c>
      <c r="AJ421">
        <v>18003200</v>
      </c>
      <c r="AK421">
        <v>0</v>
      </c>
      <c r="AL421">
        <v>20000</v>
      </c>
      <c r="AM421">
        <v>15</v>
      </c>
    </row>
    <row r="422" spans="1:39" x14ac:dyDescent="0.35">
      <c r="A422" s="8" t="s">
        <v>5096</v>
      </c>
      <c r="B422" s="8" t="s">
        <v>428</v>
      </c>
      <c r="C422" s="1">
        <v>35016</v>
      </c>
      <c r="D422" s="8" t="s">
        <v>1846</v>
      </c>
      <c r="E422" s="8" t="s">
        <v>1847</v>
      </c>
      <c r="F422" s="8" t="s">
        <v>4096</v>
      </c>
      <c r="G422" s="8" t="s">
        <v>3097</v>
      </c>
      <c r="H422" s="1">
        <v>38525.66746527778</v>
      </c>
      <c r="I422" s="8" t="s">
        <v>3675</v>
      </c>
      <c r="J422">
        <v>1160000</v>
      </c>
      <c r="K422">
        <v>15</v>
      </c>
      <c r="L422">
        <v>580000</v>
      </c>
      <c r="M422">
        <v>81200</v>
      </c>
      <c r="O422">
        <v>580000</v>
      </c>
      <c r="P422">
        <v>6960000</v>
      </c>
      <c r="S422">
        <v>50000</v>
      </c>
      <c r="T422">
        <v>250000</v>
      </c>
      <c r="U422">
        <v>5000</v>
      </c>
      <c r="V422">
        <v>97440</v>
      </c>
      <c r="W422">
        <v>48720</v>
      </c>
      <c r="X422">
        <v>48720</v>
      </c>
      <c r="Y422">
        <v>77333.333333333328</v>
      </c>
      <c r="Z422">
        <v>174773.33333333331</v>
      </c>
      <c r="AA422">
        <v>16239.999999999998</v>
      </c>
      <c r="AB422">
        <v>58000</v>
      </c>
      <c r="AC422">
        <v>0</v>
      </c>
      <c r="AD422">
        <v>0</v>
      </c>
      <c r="AE422">
        <v>11600</v>
      </c>
      <c r="AF422">
        <v>580</v>
      </c>
      <c r="AG422">
        <v>77333.333333333328</v>
      </c>
      <c r="AH422">
        <v>0</v>
      </c>
      <c r="AI422">
        <v>750133.33333333337</v>
      </c>
      <c r="AJ422">
        <v>18003200</v>
      </c>
      <c r="AK422">
        <v>0</v>
      </c>
      <c r="AL422">
        <v>20000</v>
      </c>
      <c r="AM422">
        <v>15</v>
      </c>
    </row>
    <row r="423" spans="1:39" x14ac:dyDescent="0.35">
      <c r="A423" s="8" t="s">
        <v>5097</v>
      </c>
      <c r="B423" s="8" t="s">
        <v>429</v>
      </c>
      <c r="C423" s="1">
        <v>29588</v>
      </c>
      <c r="D423" s="8" t="s">
        <v>1848</v>
      </c>
      <c r="E423" s="8" t="s">
        <v>1849</v>
      </c>
      <c r="F423" s="8" t="s">
        <v>4097</v>
      </c>
      <c r="G423" s="8" t="s">
        <v>3110</v>
      </c>
      <c r="H423" s="1">
        <v>40567.450648148151</v>
      </c>
      <c r="I423" s="8" t="s">
        <v>3673</v>
      </c>
      <c r="J423">
        <v>1160000</v>
      </c>
      <c r="K423">
        <v>15</v>
      </c>
      <c r="L423">
        <v>580000</v>
      </c>
      <c r="M423">
        <v>81200</v>
      </c>
      <c r="O423">
        <v>580000</v>
      </c>
      <c r="P423">
        <v>6960000</v>
      </c>
      <c r="S423">
        <v>50000</v>
      </c>
      <c r="T423">
        <v>250000</v>
      </c>
      <c r="U423">
        <v>5000</v>
      </c>
      <c r="V423">
        <v>97440</v>
      </c>
      <c r="W423">
        <v>48720</v>
      </c>
      <c r="X423">
        <v>48720</v>
      </c>
      <c r="Y423">
        <v>77333.333333333328</v>
      </c>
      <c r="Z423">
        <v>174773.33333333331</v>
      </c>
      <c r="AA423">
        <v>16239.999999999998</v>
      </c>
      <c r="AB423">
        <v>58000</v>
      </c>
      <c r="AC423">
        <v>0</v>
      </c>
      <c r="AD423">
        <v>0</v>
      </c>
      <c r="AE423">
        <v>11600</v>
      </c>
      <c r="AF423">
        <v>580</v>
      </c>
      <c r="AG423">
        <v>77333.333333333328</v>
      </c>
      <c r="AH423">
        <v>0</v>
      </c>
      <c r="AI423">
        <v>750133.33333333337</v>
      </c>
      <c r="AJ423">
        <v>18003200</v>
      </c>
      <c r="AK423">
        <v>0</v>
      </c>
      <c r="AL423">
        <v>20000</v>
      </c>
      <c r="AM423">
        <v>15</v>
      </c>
    </row>
    <row r="424" spans="1:39" x14ac:dyDescent="0.35">
      <c r="A424" s="8" t="s">
        <v>5098</v>
      </c>
      <c r="B424" s="8" t="s">
        <v>430</v>
      </c>
      <c r="C424" s="1">
        <v>29042</v>
      </c>
      <c r="D424" s="8" t="s">
        <v>1850</v>
      </c>
      <c r="E424" s="8" t="s">
        <v>1851</v>
      </c>
      <c r="F424" s="8" t="s">
        <v>4098</v>
      </c>
      <c r="G424" s="8" t="s">
        <v>3111</v>
      </c>
      <c r="H424" s="1">
        <v>39415.757592592592</v>
      </c>
      <c r="I424" s="8" t="s">
        <v>3673</v>
      </c>
      <c r="J424">
        <v>1160000</v>
      </c>
      <c r="K424">
        <v>15</v>
      </c>
      <c r="L424">
        <v>580000</v>
      </c>
      <c r="M424">
        <v>81200</v>
      </c>
      <c r="O424">
        <v>580000</v>
      </c>
      <c r="P424">
        <v>6960000</v>
      </c>
      <c r="S424">
        <v>50000</v>
      </c>
      <c r="T424">
        <v>250000</v>
      </c>
      <c r="U424">
        <v>5000</v>
      </c>
      <c r="V424">
        <v>97440</v>
      </c>
      <c r="W424">
        <v>48720</v>
      </c>
      <c r="X424">
        <v>48720</v>
      </c>
      <c r="Y424">
        <v>77333.333333333328</v>
      </c>
      <c r="Z424">
        <v>174773.33333333331</v>
      </c>
      <c r="AA424">
        <v>16239.999999999998</v>
      </c>
      <c r="AB424">
        <v>58000</v>
      </c>
      <c r="AC424">
        <v>0</v>
      </c>
      <c r="AD424">
        <v>0</v>
      </c>
      <c r="AE424">
        <v>11600</v>
      </c>
      <c r="AF424">
        <v>580</v>
      </c>
      <c r="AG424">
        <v>77333.333333333328</v>
      </c>
      <c r="AH424">
        <v>0</v>
      </c>
      <c r="AI424">
        <v>750133.33333333337</v>
      </c>
      <c r="AJ424">
        <v>18003200</v>
      </c>
      <c r="AK424">
        <v>0</v>
      </c>
      <c r="AL424">
        <v>20000</v>
      </c>
      <c r="AM424">
        <v>15</v>
      </c>
    </row>
    <row r="425" spans="1:39" x14ac:dyDescent="0.35">
      <c r="A425" s="8" t="s">
        <v>5099</v>
      </c>
      <c r="B425" s="8" t="s">
        <v>431</v>
      </c>
      <c r="C425" s="1">
        <v>33357</v>
      </c>
      <c r="D425" s="8" t="s">
        <v>1852</v>
      </c>
      <c r="E425" s="8" t="s">
        <v>1853</v>
      </c>
      <c r="F425" s="8" t="s">
        <v>4099</v>
      </c>
      <c r="G425" s="8" t="s">
        <v>3112</v>
      </c>
      <c r="H425" s="1">
        <v>38512.437650462962</v>
      </c>
      <c r="I425" s="8" t="s">
        <v>3675</v>
      </c>
      <c r="J425">
        <v>1160000</v>
      </c>
      <c r="K425">
        <v>15</v>
      </c>
      <c r="L425">
        <v>580000</v>
      </c>
      <c r="M425">
        <v>81200</v>
      </c>
      <c r="O425">
        <v>580000</v>
      </c>
      <c r="P425">
        <v>6960000</v>
      </c>
      <c r="S425">
        <v>50000</v>
      </c>
      <c r="T425">
        <v>250000</v>
      </c>
      <c r="U425">
        <v>5000</v>
      </c>
      <c r="V425">
        <v>97440</v>
      </c>
      <c r="W425">
        <v>48720</v>
      </c>
      <c r="X425">
        <v>48720</v>
      </c>
      <c r="Y425">
        <v>77333.333333333328</v>
      </c>
      <c r="Z425">
        <v>174773.33333333331</v>
      </c>
      <c r="AA425">
        <v>16239.999999999998</v>
      </c>
      <c r="AB425">
        <v>58000</v>
      </c>
      <c r="AC425">
        <v>0</v>
      </c>
      <c r="AD425">
        <v>0</v>
      </c>
      <c r="AE425">
        <v>11600</v>
      </c>
      <c r="AF425">
        <v>580</v>
      </c>
      <c r="AG425">
        <v>77333.333333333328</v>
      </c>
      <c r="AH425">
        <v>0</v>
      </c>
      <c r="AI425">
        <v>750133.33333333337</v>
      </c>
      <c r="AJ425">
        <v>18003200</v>
      </c>
      <c r="AK425">
        <v>0</v>
      </c>
      <c r="AL425">
        <v>20000</v>
      </c>
      <c r="AM425">
        <v>15</v>
      </c>
    </row>
    <row r="426" spans="1:39" x14ac:dyDescent="0.35">
      <c r="A426" s="8" t="s">
        <v>5100</v>
      </c>
      <c r="B426" s="8" t="s">
        <v>432</v>
      </c>
      <c r="C426" s="1">
        <v>26242</v>
      </c>
      <c r="D426" s="8" t="s">
        <v>1854</v>
      </c>
      <c r="E426" s="8" t="s">
        <v>1855</v>
      </c>
      <c r="F426" s="8" t="s">
        <v>4100</v>
      </c>
      <c r="G426" s="8" t="s">
        <v>3113</v>
      </c>
      <c r="H426" s="1">
        <v>43727.513807870368</v>
      </c>
      <c r="I426" s="8" t="s">
        <v>3673</v>
      </c>
      <c r="J426">
        <v>1160000</v>
      </c>
      <c r="K426">
        <v>15</v>
      </c>
      <c r="L426">
        <v>580000</v>
      </c>
      <c r="M426">
        <v>81200</v>
      </c>
      <c r="O426">
        <v>580000</v>
      </c>
      <c r="P426">
        <v>6960000</v>
      </c>
      <c r="S426">
        <v>50000</v>
      </c>
      <c r="T426">
        <v>250000</v>
      </c>
      <c r="U426">
        <v>5000</v>
      </c>
      <c r="V426">
        <v>97440</v>
      </c>
      <c r="W426">
        <v>48720</v>
      </c>
      <c r="X426">
        <v>48720</v>
      </c>
      <c r="Y426">
        <v>77333.333333333328</v>
      </c>
      <c r="Z426">
        <v>174773.33333333331</v>
      </c>
      <c r="AA426">
        <v>16239.999999999998</v>
      </c>
      <c r="AB426">
        <v>58000</v>
      </c>
      <c r="AC426">
        <v>0</v>
      </c>
      <c r="AD426">
        <v>0</v>
      </c>
      <c r="AE426">
        <v>11600</v>
      </c>
      <c r="AF426">
        <v>580</v>
      </c>
      <c r="AG426">
        <v>77333.333333333328</v>
      </c>
      <c r="AH426">
        <v>0</v>
      </c>
      <c r="AI426">
        <v>750133.33333333337</v>
      </c>
      <c r="AJ426">
        <v>18003200</v>
      </c>
      <c r="AK426">
        <v>0</v>
      </c>
      <c r="AL426">
        <v>20000</v>
      </c>
      <c r="AM426">
        <v>15</v>
      </c>
    </row>
    <row r="427" spans="1:39" x14ac:dyDescent="0.35">
      <c r="A427" s="8" t="s">
        <v>5101</v>
      </c>
      <c r="B427" s="8" t="s">
        <v>433</v>
      </c>
      <c r="C427" s="1">
        <v>28370</v>
      </c>
      <c r="D427" s="8" t="s">
        <v>1856</v>
      </c>
      <c r="E427" s="8" t="s">
        <v>1857</v>
      </c>
      <c r="F427" s="8" t="s">
        <v>4101</v>
      </c>
      <c r="G427" s="8" t="s">
        <v>3114</v>
      </c>
      <c r="H427" s="1">
        <v>43144.032523148147</v>
      </c>
      <c r="I427" s="8" t="s">
        <v>3671</v>
      </c>
      <c r="J427">
        <v>1160000</v>
      </c>
      <c r="K427">
        <v>15</v>
      </c>
      <c r="L427">
        <v>580000</v>
      </c>
      <c r="M427">
        <v>81200</v>
      </c>
      <c r="O427">
        <v>580000</v>
      </c>
      <c r="P427">
        <v>6960000</v>
      </c>
      <c r="S427">
        <v>50000</v>
      </c>
      <c r="T427">
        <v>250000</v>
      </c>
      <c r="U427">
        <v>5000</v>
      </c>
      <c r="V427">
        <v>97440</v>
      </c>
      <c r="W427">
        <v>48720</v>
      </c>
      <c r="X427">
        <v>48720</v>
      </c>
      <c r="Y427">
        <v>77333.333333333328</v>
      </c>
      <c r="Z427">
        <v>174773.33333333331</v>
      </c>
      <c r="AA427">
        <v>16239.999999999998</v>
      </c>
      <c r="AB427">
        <v>58000</v>
      </c>
      <c r="AC427">
        <v>0</v>
      </c>
      <c r="AD427">
        <v>0</v>
      </c>
      <c r="AE427">
        <v>11600</v>
      </c>
      <c r="AF427">
        <v>580</v>
      </c>
      <c r="AG427">
        <v>77333.333333333328</v>
      </c>
      <c r="AH427">
        <v>0</v>
      </c>
      <c r="AI427">
        <v>750133.33333333337</v>
      </c>
      <c r="AJ427">
        <v>18003200</v>
      </c>
      <c r="AK427">
        <v>0</v>
      </c>
      <c r="AL427">
        <v>20000</v>
      </c>
      <c r="AM427">
        <v>15</v>
      </c>
    </row>
    <row r="428" spans="1:39" x14ac:dyDescent="0.35">
      <c r="A428" s="8" t="s">
        <v>5102</v>
      </c>
      <c r="B428" s="8" t="s">
        <v>434</v>
      </c>
      <c r="C428" s="1">
        <v>29342</v>
      </c>
      <c r="D428" s="8" t="s">
        <v>1858</v>
      </c>
      <c r="E428" s="8" t="s">
        <v>1859</v>
      </c>
      <c r="F428" s="8" t="s">
        <v>4102</v>
      </c>
      <c r="G428" s="8" t="s">
        <v>3115</v>
      </c>
      <c r="H428" s="1">
        <v>43441.468784722223</v>
      </c>
      <c r="I428" s="8" t="s">
        <v>3675</v>
      </c>
      <c r="J428">
        <v>1160000</v>
      </c>
      <c r="K428">
        <v>15</v>
      </c>
      <c r="L428">
        <v>580000</v>
      </c>
      <c r="M428">
        <v>81200</v>
      </c>
      <c r="O428">
        <v>580000</v>
      </c>
      <c r="P428">
        <v>6960000</v>
      </c>
      <c r="S428">
        <v>50000</v>
      </c>
      <c r="T428">
        <v>250000</v>
      </c>
      <c r="U428">
        <v>5000</v>
      </c>
      <c r="V428">
        <v>97440</v>
      </c>
      <c r="W428">
        <v>48720</v>
      </c>
      <c r="X428">
        <v>48720</v>
      </c>
      <c r="Y428">
        <v>77333.333333333328</v>
      </c>
      <c r="Z428">
        <v>174773.33333333331</v>
      </c>
      <c r="AA428">
        <v>16239.999999999998</v>
      </c>
      <c r="AB428">
        <v>58000</v>
      </c>
      <c r="AC428">
        <v>0</v>
      </c>
      <c r="AD428">
        <v>0</v>
      </c>
      <c r="AE428">
        <v>11600</v>
      </c>
      <c r="AF428">
        <v>580</v>
      </c>
      <c r="AG428">
        <v>77333.333333333328</v>
      </c>
      <c r="AH428">
        <v>0</v>
      </c>
      <c r="AI428">
        <v>750133.33333333337</v>
      </c>
      <c r="AJ428">
        <v>18003200</v>
      </c>
      <c r="AK428">
        <v>0</v>
      </c>
      <c r="AL428">
        <v>20000</v>
      </c>
      <c r="AM428">
        <v>15</v>
      </c>
    </row>
    <row r="429" spans="1:39" x14ac:dyDescent="0.35">
      <c r="A429" s="8" t="s">
        <v>5103</v>
      </c>
      <c r="B429" s="8" t="s">
        <v>435</v>
      </c>
      <c r="C429" s="1">
        <v>36143</v>
      </c>
      <c r="D429" s="8" t="s">
        <v>1860</v>
      </c>
      <c r="E429" s="8" t="s">
        <v>1861</v>
      </c>
      <c r="F429" s="8" t="s">
        <v>4103</v>
      </c>
      <c r="G429" s="8" t="s">
        <v>3116</v>
      </c>
      <c r="H429" s="1">
        <v>41829.181319444448</v>
      </c>
      <c r="I429" s="8" t="s">
        <v>3674</v>
      </c>
      <c r="J429">
        <v>1160000</v>
      </c>
      <c r="K429">
        <v>15</v>
      </c>
      <c r="L429">
        <v>580000</v>
      </c>
      <c r="M429">
        <v>81200</v>
      </c>
      <c r="O429">
        <v>580000</v>
      </c>
      <c r="P429">
        <v>6960000</v>
      </c>
      <c r="S429">
        <v>50000</v>
      </c>
      <c r="T429">
        <v>250000</v>
      </c>
      <c r="U429">
        <v>5000</v>
      </c>
      <c r="V429">
        <v>97440</v>
      </c>
      <c r="W429">
        <v>48720</v>
      </c>
      <c r="X429">
        <v>48720</v>
      </c>
      <c r="Y429">
        <v>77333.333333333328</v>
      </c>
      <c r="Z429">
        <v>174773.33333333331</v>
      </c>
      <c r="AA429">
        <v>16239.999999999998</v>
      </c>
      <c r="AB429">
        <v>58000</v>
      </c>
      <c r="AC429">
        <v>0</v>
      </c>
      <c r="AD429">
        <v>0</v>
      </c>
      <c r="AE429">
        <v>11600</v>
      </c>
      <c r="AF429">
        <v>580</v>
      </c>
      <c r="AG429">
        <v>77333.333333333328</v>
      </c>
      <c r="AH429">
        <v>0</v>
      </c>
      <c r="AI429">
        <v>750133.33333333337</v>
      </c>
      <c r="AJ429">
        <v>18003200</v>
      </c>
      <c r="AK429">
        <v>0</v>
      </c>
      <c r="AL429">
        <v>20000</v>
      </c>
      <c r="AM429">
        <v>15</v>
      </c>
    </row>
    <row r="430" spans="1:39" x14ac:dyDescent="0.35">
      <c r="A430" s="8" t="s">
        <v>5104</v>
      </c>
      <c r="B430" s="8" t="s">
        <v>436</v>
      </c>
      <c r="C430" s="1">
        <v>30050</v>
      </c>
      <c r="D430" s="8" t="s">
        <v>1862</v>
      </c>
      <c r="E430" s="8" t="s">
        <v>1863</v>
      </c>
      <c r="F430" s="8" t="s">
        <v>4104</v>
      </c>
      <c r="G430" s="8" t="s">
        <v>3117</v>
      </c>
      <c r="H430" s="1">
        <v>42006.334201388891</v>
      </c>
      <c r="I430" s="8" t="s">
        <v>3671</v>
      </c>
      <c r="J430">
        <v>1160000</v>
      </c>
      <c r="K430">
        <v>15</v>
      </c>
      <c r="L430">
        <v>580000</v>
      </c>
      <c r="M430">
        <v>81200</v>
      </c>
      <c r="O430">
        <v>580000</v>
      </c>
      <c r="P430">
        <v>6960000</v>
      </c>
      <c r="S430">
        <v>50000</v>
      </c>
      <c r="T430">
        <v>250000</v>
      </c>
      <c r="U430">
        <v>5000</v>
      </c>
      <c r="V430">
        <v>97440</v>
      </c>
      <c r="W430">
        <v>48720</v>
      </c>
      <c r="X430">
        <v>48720</v>
      </c>
      <c r="Y430">
        <v>77333.333333333328</v>
      </c>
      <c r="Z430">
        <v>174773.33333333331</v>
      </c>
      <c r="AA430">
        <v>16239.999999999998</v>
      </c>
      <c r="AB430">
        <v>58000</v>
      </c>
      <c r="AC430">
        <v>0</v>
      </c>
      <c r="AD430">
        <v>0</v>
      </c>
      <c r="AE430">
        <v>11600</v>
      </c>
      <c r="AF430">
        <v>580</v>
      </c>
      <c r="AG430">
        <v>77333.333333333328</v>
      </c>
      <c r="AH430">
        <v>0</v>
      </c>
      <c r="AI430">
        <v>750133.33333333337</v>
      </c>
      <c r="AJ430">
        <v>18003200</v>
      </c>
      <c r="AK430">
        <v>0</v>
      </c>
      <c r="AL430">
        <v>20000</v>
      </c>
      <c r="AM430">
        <v>15</v>
      </c>
    </row>
    <row r="431" spans="1:39" x14ac:dyDescent="0.35">
      <c r="A431" s="8" t="s">
        <v>5105</v>
      </c>
      <c r="B431" s="8" t="s">
        <v>437</v>
      </c>
      <c r="C431" s="1">
        <v>30646</v>
      </c>
      <c r="D431" s="8" t="s">
        <v>1864</v>
      </c>
      <c r="E431" s="8" t="s">
        <v>1865</v>
      </c>
      <c r="F431" s="8" t="s">
        <v>4105</v>
      </c>
      <c r="G431" s="8" t="s">
        <v>3118</v>
      </c>
      <c r="H431" s="1">
        <v>40822.498379629629</v>
      </c>
      <c r="I431" s="8" t="s">
        <v>3672</v>
      </c>
      <c r="J431">
        <v>1160000</v>
      </c>
      <c r="K431">
        <v>15</v>
      </c>
      <c r="L431">
        <v>580000</v>
      </c>
      <c r="M431">
        <v>81200</v>
      </c>
      <c r="O431">
        <v>580000</v>
      </c>
      <c r="P431">
        <v>6960000</v>
      </c>
      <c r="S431">
        <v>50000</v>
      </c>
      <c r="T431">
        <v>250000</v>
      </c>
      <c r="U431">
        <v>5000</v>
      </c>
      <c r="V431">
        <v>97440</v>
      </c>
      <c r="W431">
        <v>48720</v>
      </c>
      <c r="X431">
        <v>48720</v>
      </c>
      <c r="Y431">
        <v>77333.333333333328</v>
      </c>
      <c r="Z431">
        <v>174773.33333333331</v>
      </c>
      <c r="AA431">
        <v>16239.999999999998</v>
      </c>
      <c r="AB431">
        <v>58000</v>
      </c>
      <c r="AC431">
        <v>0</v>
      </c>
      <c r="AD431">
        <v>0</v>
      </c>
      <c r="AE431">
        <v>11600</v>
      </c>
      <c r="AF431">
        <v>580</v>
      </c>
      <c r="AG431">
        <v>77333.333333333328</v>
      </c>
      <c r="AH431">
        <v>0</v>
      </c>
      <c r="AI431">
        <v>750133.33333333337</v>
      </c>
      <c r="AJ431">
        <v>18003200</v>
      </c>
      <c r="AK431">
        <v>0</v>
      </c>
      <c r="AL431">
        <v>20000</v>
      </c>
      <c r="AM431">
        <v>15</v>
      </c>
    </row>
    <row r="432" spans="1:39" x14ac:dyDescent="0.35">
      <c r="A432" s="8" t="s">
        <v>5106</v>
      </c>
      <c r="B432" s="8" t="s">
        <v>438</v>
      </c>
      <c r="C432" s="1">
        <v>29298</v>
      </c>
      <c r="D432" s="8" t="s">
        <v>1866</v>
      </c>
      <c r="E432" s="8" t="s">
        <v>1867</v>
      </c>
      <c r="F432" s="8" t="s">
        <v>4106</v>
      </c>
      <c r="G432" s="8" t="s">
        <v>3119</v>
      </c>
      <c r="H432" s="1">
        <v>41929.958761574075</v>
      </c>
      <c r="I432" s="8" t="s">
        <v>3671</v>
      </c>
      <c r="J432">
        <v>1160000</v>
      </c>
      <c r="K432">
        <v>15</v>
      </c>
      <c r="L432">
        <v>580000</v>
      </c>
      <c r="M432">
        <v>81200</v>
      </c>
      <c r="O432">
        <v>580000</v>
      </c>
      <c r="P432">
        <v>6960000</v>
      </c>
      <c r="S432">
        <v>50000</v>
      </c>
      <c r="T432">
        <v>250000</v>
      </c>
      <c r="U432">
        <v>5000</v>
      </c>
      <c r="V432">
        <v>97440</v>
      </c>
      <c r="W432">
        <v>48720</v>
      </c>
      <c r="X432">
        <v>48720</v>
      </c>
      <c r="Y432">
        <v>77333.333333333328</v>
      </c>
      <c r="Z432">
        <v>174773.33333333331</v>
      </c>
      <c r="AA432">
        <v>16239.999999999998</v>
      </c>
      <c r="AB432">
        <v>58000</v>
      </c>
      <c r="AC432">
        <v>0</v>
      </c>
      <c r="AD432">
        <v>0</v>
      </c>
      <c r="AE432">
        <v>11600</v>
      </c>
      <c r="AF432">
        <v>580</v>
      </c>
      <c r="AG432">
        <v>77333.333333333328</v>
      </c>
      <c r="AH432">
        <v>0</v>
      </c>
      <c r="AI432">
        <v>750133.33333333337</v>
      </c>
      <c r="AJ432">
        <v>18003200</v>
      </c>
      <c r="AK432">
        <v>0</v>
      </c>
      <c r="AL432">
        <v>20000</v>
      </c>
      <c r="AM432">
        <v>15</v>
      </c>
    </row>
    <row r="433" spans="1:39" x14ac:dyDescent="0.35">
      <c r="A433" s="8" t="s">
        <v>5107</v>
      </c>
      <c r="B433" s="8" t="s">
        <v>439</v>
      </c>
      <c r="C433" s="1">
        <v>36001</v>
      </c>
      <c r="D433" s="8" t="s">
        <v>1868</v>
      </c>
      <c r="E433" s="8" t="s">
        <v>1869</v>
      </c>
      <c r="F433" s="8" t="s">
        <v>4107</v>
      </c>
      <c r="G433" s="8" t="s">
        <v>3120</v>
      </c>
      <c r="H433" s="1">
        <v>39901.056712962964</v>
      </c>
      <c r="I433" s="8" t="s">
        <v>3674</v>
      </c>
      <c r="J433">
        <v>1160000</v>
      </c>
      <c r="K433">
        <v>15</v>
      </c>
      <c r="L433">
        <v>580000</v>
      </c>
      <c r="M433">
        <v>81200</v>
      </c>
      <c r="O433">
        <v>580000</v>
      </c>
      <c r="P433">
        <v>6960000</v>
      </c>
      <c r="S433">
        <v>50000</v>
      </c>
      <c r="T433">
        <v>250000</v>
      </c>
      <c r="U433">
        <v>5000</v>
      </c>
      <c r="V433">
        <v>97440</v>
      </c>
      <c r="W433">
        <v>48720</v>
      </c>
      <c r="X433">
        <v>48720</v>
      </c>
      <c r="Y433">
        <v>77333.333333333328</v>
      </c>
      <c r="Z433">
        <v>174773.33333333331</v>
      </c>
      <c r="AA433">
        <v>16239.999999999998</v>
      </c>
      <c r="AB433">
        <v>58000</v>
      </c>
      <c r="AC433">
        <v>0</v>
      </c>
      <c r="AD433">
        <v>0</v>
      </c>
      <c r="AE433">
        <v>11600</v>
      </c>
      <c r="AF433">
        <v>580</v>
      </c>
      <c r="AG433">
        <v>77333.333333333328</v>
      </c>
      <c r="AH433">
        <v>0</v>
      </c>
      <c r="AI433">
        <v>750133.33333333337</v>
      </c>
      <c r="AJ433">
        <v>18003200</v>
      </c>
      <c r="AK433">
        <v>0</v>
      </c>
      <c r="AL433">
        <v>20000</v>
      </c>
      <c r="AM433">
        <v>15</v>
      </c>
    </row>
    <row r="434" spans="1:39" x14ac:dyDescent="0.35">
      <c r="A434" s="8" t="s">
        <v>5108</v>
      </c>
      <c r="B434" s="8" t="s">
        <v>440</v>
      </c>
      <c r="C434" s="1">
        <v>32254</v>
      </c>
      <c r="D434" s="8" t="s">
        <v>1870</v>
      </c>
      <c r="E434" s="8" t="s">
        <v>1871</v>
      </c>
      <c r="F434" s="8" t="s">
        <v>4108</v>
      </c>
      <c r="G434" s="8" t="s">
        <v>3121</v>
      </c>
      <c r="H434" s="1">
        <v>39601.08934027778</v>
      </c>
      <c r="I434" s="8" t="s">
        <v>3675</v>
      </c>
      <c r="J434">
        <v>1160000</v>
      </c>
      <c r="K434">
        <v>15</v>
      </c>
      <c r="L434">
        <v>580000</v>
      </c>
      <c r="M434">
        <v>81200</v>
      </c>
      <c r="O434">
        <v>580000</v>
      </c>
      <c r="P434">
        <v>6960000</v>
      </c>
      <c r="S434">
        <v>50000</v>
      </c>
      <c r="T434">
        <v>250000</v>
      </c>
      <c r="U434">
        <v>5000</v>
      </c>
      <c r="V434">
        <v>97440</v>
      </c>
      <c r="W434">
        <v>48720</v>
      </c>
      <c r="X434">
        <v>48720</v>
      </c>
      <c r="Y434">
        <v>77333.333333333328</v>
      </c>
      <c r="Z434">
        <v>174773.33333333331</v>
      </c>
      <c r="AA434">
        <v>16239.999999999998</v>
      </c>
      <c r="AB434">
        <v>58000</v>
      </c>
      <c r="AC434">
        <v>0</v>
      </c>
      <c r="AD434">
        <v>0</v>
      </c>
      <c r="AE434">
        <v>11600</v>
      </c>
      <c r="AF434">
        <v>580</v>
      </c>
      <c r="AG434">
        <v>77333.333333333328</v>
      </c>
      <c r="AH434">
        <v>0</v>
      </c>
      <c r="AI434">
        <v>750133.33333333337</v>
      </c>
      <c r="AJ434">
        <v>18003200</v>
      </c>
      <c r="AK434">
        <v>0</v>
      </c>
      <c r="AL434">
        <v>20000</v>
      </c>
      <c r="AM434">
        <v>15</v>
      </c>
    </row>
    <row r="435" spans="1:39" x14ac:dyDescent="0.35">
      <c r="A435" s="8" t="s">
        <v>5109</v>
      </c>
      <c r="B435" s="8" t="s">
        <v>441</v>
      </c>
      <c r="C435" s="1">
        <v>31627</v>
      </c>
      <c r="D435" s="8" t="s">
        <v>1872</v>
      </c>
      <c r="E435" s="8" t="s">
        <v>1873</v>
      </c>
      <c r="F435" s="8" t="s">
        <v>4109</v>
      </c>
      <c r="G435" s="8" t="s">
        <v>3122</v>
      </c>
      <c r="H435" s="1">
        <v>43326.842488425929</v>
      </c>
      <c r="I435" s="8" t="s">
        <v>3673</v>
      </c>
      <c r="J435">
        <v>1160000</v>
      </c>
      <c r="K435">
        <v>15</v>
      </c>
      <c r="L435">
        <v>580000</v>
      </c>
      <c r="M435">
        <v>81200</v>
      </c>
      <c r="O435">
        <v>580000</v>
      </c>
      <c r="P435">
        <v>6960000</v>
      </c>
      <c r="S435">
        <v>50000</v>
      </c>
      <c r="T435">
        <v>250000</v>
      </c>
      <c r="U435">
        <v>5000</v>
      </c>
      <c r="V435">
        <v>97440</v>
      </c>
      <c r="W435">
        <v>48720</v>
      </c>
      <c r="X435">
        <v>48720</v>
      </c>
      <c r="Y435">
        <v>77333.333333333328</v>
      </c>
      <c r="Z435">
        <v>174773.33333333331</v>
      </c>
      <c r="AA435">
        <v>16239.999999999998</v>
      </c>
      <c r="AB435">
        <v>58000</v>
      </c>
      <c r="AC435">
        <v>0</v>
      </c>
      <c r="AD435">
        <v>0</v>
      </c>
      <c r="AE435">
        <v>11600</v>
      </c>
      <c r="AF435">
        <v>580</v>
      </c>
      <c r="AG435">
        <v>77333.333333333328</v>
      </c>
      <c r="AH435">
        <v>0</v>
      </c>
      <c r="AI435">
        <v>750133.33333333337</v>
      </c>
      <c r="AJ435">
        <v>18003200</v>
      </c>
      <c r="AK435">
        <v>0</v>
      </c>
      <c r="AL435">
        <v>20000</v>
      </c>
      <c r="AM435">
        <v>15</v>
      </c>
    </row>
    <row r="436" spans="1:39" x14ac:dyDescent="0.35">
      <c r="A436" s="8" t="s">
        <v>5110</v>
      </c>
      <c r="B436" s="8" t="s">
        <v>442</v>
      </c>
      <c r="C436" s="1">
        <v>30821</v>
      </c>
      <c r="D436" s="8" t="s">
        <v>1874</v>
      </c>
      <c r="E436" s="8" t="s">
        <v>1875</v>
      </c>
      <c r="F436" s="8" t="s">
        <v>4110</v>
      </c>
      <c r="G436" s="8" t="s">
        <v>3123</v>
      </c>
      <c r="H436" s="1">
        <v>41601.40520833333</v>
      </c>
      <c r="I436" s="8" t="s">
        <v>3673</v>
      </c>
      <c r="J436">
        <v>1160000</v>
      </c>
      <c r="K436">
        <v>15</v>
      </c>
      <c r="L436">
        <v>580000</v>
      </c>
      <c r="M436">
        <v>81200</v>
      </c>
      <c r="O436">
        <v>580000</v>
      </c>
      <c r="P436">
        <v>6960000</v>
      </c>
      <c r="S436">
        <v>50000</v>
      </c>
      <c r="T436">
        <v>250000</v>
      </c>
      <c r="U436">
        <v>5000</v>
      </c>
      <c r="V436">
        <v>97440</v>
      </c>
      <c r="W436">
        <v>48720</v>
      </c>
      <c r="X436">
        <v>48720</v>
      </c>
      <c r="Y436">
        <v>77333.333333333328</v>
      </c>
      <c r="Z436">
        <v>174773.33333333331</v>
      </c>
      <c r="AA436">
        <v>16239.999999999998</v>
      </c>
      <c r="AB436">
        <v>58000</v>
      </c>
      <c r="AC436">
        <v>0</v>
      </c>
      <c r="AD436">
        <v>0</v>
      </c>
      <c r="AE436">
        <v>11600</v>
      </c>
      <c r="AF436">
        <v>580</v>
      </c>
      <c r="AG436">
        <v>77333.333333333328</v>
      </c>
      <c r="AH436">
        <v>0</v>
      </c>
      <c r="AI436">
        <v>750133.33333333337</v>
      </c>
      <c r="AJ436">
        <v>18003200</v>
      </c>
      <c r="AK436">
        <v>0</v>
      </c>
      <c r="AL436">
        <v>20000</v>
      </c>
      <c r="AM436">
        <v>15</v>
      </c>
    </row>
    <row r="437" spans="1:39" x14ac:dyDescent="0.35">
      <c r="A437" s="8" t="s">
        <v>5111</v>
      </c>
      <c r="B437" s="8" t="s">
        <v>443</v>
      </c>
      <c r="C437" s="1">
        <v>35828</v>
      </c>
      <c r="D437" s="8" t="s">
        <v>1876</v>
      </c>
      <c r="E437" s="8" t="s">
        <v>1877</v>
      </c>
      <c r="F437" s="8" t="s">
        <v>4111</v>
      </c>
      <c r="G437" s="8" t="s">
        <v>3124</v>
      </c>
      <c r="H437" s="1">
        <v>38679.405347222222</v>
      </c>
      <c r="I437" s="8" t="s">
        <v>3671</v>
      </c>
      <c r="J437">
        <v>1160000</v>
      </c>
      <c r="K437">
        <v>15</v>
      </c>
      <c r="L437">
        <v>580000</v>
      </c>
      <c r="M437">
        <v>81200</v>
      </c>
      <c r="O437">
        <v>580000</v>
      </c>
      <c r="P437">
        <v>6960000</v>
      </c>
      <c r="S437">
        <v>50000</v>
      </c>
      <c r="T437">
        <v>250000</v>
      </c>
      <c r="U437">
        <v>5000</v>
      </c>
      <c r="V437">
        <v>97440</v>
      </c>
      <c r="W437">
        <v>48720</v>
      </c>
      <c r="X437">
        <v>48720</v>
      </c>
      <c r="Y437">
        <v>77333.333333333328</v>
      </c>
      <c r="Z437">
        <v>174773.33333333331</v>
      </c>
      <c r="AA437">
        <v>16239.999999999998</v>
      </c>
      <c r="AB437">
        <v>58000</v>
      </c>
      <c r="AC437">
        <v>0</v>
      </c>
      <c r="AD437">
        <v>0</v>
      </c>
      <c r="AE437">
        <v>11600</v>
      </c>
      <c r="AF437">
        <v>580</v>
      </c>
      <c r="AG437">
        <v>77333.333333333328</v>
      </c>
      <c r="AH437">
        <v>0</v>
      </c>
      <c r="AI437">
        <v>750133.33333333337</v>
      </c>
      <c r="AJ437">
        <v>18003200</v>
      </c>
      <c r="AK437">
        <v>0</v>
      </c>
      <c r="AL437">
        <v>20000</v>
      </c>
      <c r="AM437">
        <v>15</v>
      </c>
    </row>
    <row r="438" spans="1:39" x14ac:dyDescent="0.35">
      <c r="A438" s="8" t="s">
        <v>5112</v>
      </c>
      <c r="B438" s="8" t="s">
        <v>444</v>
      </c>
      <c r="C438" s="1">
        <v>32689</v>
      </c>
      <c r="D438" s="8" t="s">
        <v>1878</v>
      </c>
      <c r="E438" s="8" t="s">
        <v>1879</v>
      </c>
      <c r="F438" s="8" t="s">
        <v>4112</v>
      </c>
      <c r="G438" s="8" t="s">
        <v>3125</v>
      </c>
      <c r="H438" s="1">
        <v>40217.636030092595</v>
      </c>
      <c r="I438" s="8" t="s">
        <v>3675</v>
      </c>
      <c r="J438">
        <v>1160000</v>
      </c>
      <c r="K438">
        <v>15</v>
      </c>
      <c r="L438">
        <v>580000</v>
      </c>
      <c r="M438">
        <v>81200</v>
      </c>
      <c r="O438">
        <v>580000</v>
      </c>
      <c r="P438">
        <v>6960000</v>
      </c>
      <c r="S438">
        <v>50000</v>
      </c>
      <c r="T438">
        <v>250000</v>
      </c>
      <c r="U438">
        <v>5000</v>
      </c>
      <c r="V438">
        <v>97440</v>
      </c>
      <c r="W438">
        <v>48720</v>
      </c>
      <c r="X438">
        <v>48720</v>
      </c>
      <c r="Y438">
        <v>77333.333333333328</v>
      </c>
      <c r="Z438">
        <v>174773.33333333331</v>
      </c>
      <c r="AA438">
        <v>16239.999999999998</v>
      </c>
      <c r="AB438">
        <v>58000</v>
      </c>
      <c r="AC438">
        <v>0</v>
      </c>
      <c r="AD438">
        <v>0</v>
      </c>
      <c r="AE438">
        <v>11600</v>
      </c>
      <c r="AF438">
        <v>580</v>
      </c>
      <c r="AG438">
        <v>77333.333333333328</v>
      </c>
      <c r="AH438">
        <v>0</v>
      </c>
      <c r="AI438">
        <v>750133.33333333337</v>
      </c>
      <c r="AJ438">
        <v>18003200</v>
      </c>
      <c r="AK438">
        <v>0</v>
      </c>
      <c r="AL438">
        <v>20000</v>
      </c>
      <c r="AM438">
        <v>15</v>
      </c>
    </row>
    <row r="439" spans="1:39" x14ac:dyDescent="0.35">
      <c r="A439" s="8" t="s">
        <v>5113</v>
      </c>
      <c r="B439" s="8" t="s">
        <v>445</v>
      </c>
      <c r="C439" s="1">
        <v>25949</v>
      </c>
      <c r="D439" s="8" t="s">
        <v>1880</v>
      </c>
      <c r="E439" s="8" t="s">
        <v>1881</v>
      </c>
      <c r="F439" s="8" t="s">
        <v>4113</v>
      </c>
      <c r="G439" s="8" t="s">
        <v>3126</v>
      </c>
      <c r="H439" s="1">
        <v>40493.858854166669</v>
      </c>
      <c r="I439" s="8" t="s">
        <v>3675</v>
      </c>
      <c r="J439">
        <v>1160000</v>
      </c>
      <c r="K439">
        <v>15</v>
      </c>
      <c r="L439">
        <v>580000</v>
      </c>
      <c r="M439">
        <v>81200</v>
      </c>
      <c r="O439">
        <v>580000</v>
      </c>
      <c r="P439">
        <v>6960000</v>
      </c>
      <c r="S439">
        <v>50000</v>
      </c>
      <c r="T439">
        <v>250000</v>
      </c>
      <c r="U439">
        <v>5000</v>
      </c>
      <c r="V439">
        <v>97440</v>
      </c>
      <c r="W439">
        <v>48720</v>
      </c>
      <c r="X439">
        <v>48720</v>
      </c>
      <c r="Y439">
        <v>77333.333333333328</v>
      </c>
      <c r="Z439">
        <v>174773.33333333331</v>
      </c>
      <c r="AA439">
        <v>16239.999999999998</v>
      </c>
      <c r="AB439">
        <v>58000</v>
      </c>
      <c r="AC439">
        <v>0</v>
      </c>
      <c r="AD439">
        <v>0</v>
      </c>
      <c r="AE439">
        <v>11600</v>
      </c>
      <c r="AF439">
        <v>580</v>
      </c>
      <c r="AG439">
        <v>77333.333333333328</v>
      </c>
      <c r="AH439">
        <v>0</v>
      </c>
      <c r="AI439">
        <v>750133.33333333337</v>
      </c>
      <c r="AJ439">
        <v>18003200</v>
      </c>
      <c r="AK439">
        <v>0</v>
      </c>
      <c r="AL439">
        <v>20000</v>
      </c>
      <c r="AM439">
        <v>15</v>
      </c>
    </row>
    <row r="440" spans="1:39" x14ac:dyDescent="0.35">
      <c r="A440" s="8" t="s">
        <v>5114</v>
      </c>
      <c r="B440" s="8" t="s">
        <v>446</v>
      </c>
      <c r="C440" s="1">
        <v>35729</v>
      </c>
      <c r="D440" s="8" t="s">
        <v>1882</v>
      </c>
      <c r="E440" s="8" t="s">
        <v>1883</v>
      </c>
      <c r="F440" s="8" t="s">
        <v>4114</v>
      </c>
      <c r="G440" s="8" t="s">
        <v>3127</v>
      </c>
      <c r="H440" s="1">
        <v>41839.453333333331</v>
      </c>
      <c r="I440" s="8" t="s">
        <v>3673</v>
      </c>
      <c r="J440">
        <v>1160000</v>
      </c>
      <c r="K440">
        <v>15</v>
      </c>
      <c r="L440">
        <v>580000</v>
      </c>
      <c r="M440">
        <v>81200</v>
      </c>
      <c r="O440">
        <v>580000</v>
      </c>
      <c r="P440">
        <v>6960000</v>
      </c>
      <c r="S440">
        <v>50000</v>
      </c>
      <c r="T440">
        <v>250000</v>
      </c>
      <c r="U440">
        <v>5000</v>
      </c>
      <c r="V440">
        <v>97440</v>
      </c>
      <c r="W440">
        <v>48720</v>
      </c>
      <c r="X440">
        <v>48720</v>
      </c>
      <c r="Y440">
        <v>77333.333333333328</v>
      </c>
      <c r="Z440">
        <v>174773.33333333331</v>
      </c>
      <c r="AA440">
        <v>16239.999999999998</v>
      </c>
      <c r="AB440">
        <v>58000</v>
      </c>
      <c r="AC440">
        <v>0</v>
      </c>
      <c r="AD440">
        <v>0</v>
      </c>
      <c r="AE440">
        <v>11600</v>
      </c>
      <c r="AF440">
        <v>580</v>
      </c>
      <c r="AG440">
        <v>77333.333333333328</v>
      </c>
      <c r="AH440">
        <v>0</v>
      </c>
      <c r="AI440">
        <v>750133.33333333337</v>
      </c>
      <c r="AJ440">
        <v>18003200</v>
      </c>
      <c r="AK440">
        <v>0</v>
      </c>
      <c r="AL440">
        <v>20000</v>
      </c>
      <c r="AM440">
        <v>15</v>
      </c>
    </row>
    <row r="441" spans="1:39" x14ac:dyDescent="0.35">
      <c r="A441" s="8" t="s">
        <v>5115</v>
      </c>
      <c r="B441" s="8" t="s">
        <v>447</v>
      </c>
      <c r="C441" s="1">
        <v>31613</v>
      </c>
      <c r="D441" s="8" t="s">
        <v>1884</v>
      </c>
      <c r="E441" s="8" t="s">
        <v>1885</v>
      </c>
      <c r="F441" s="8" t="s">
        <v>4115</v>
      </c>
      <c r="G441" s="8" t="s">
        <v>3128</v>
      </c>
      <c r="H441" s="1">
        <v>41559.492581018516</v>
      </c>
      <c r="I441" s="8" t="s">
        <v>3674</v>
      </c>
      <c r="J441">
        <v>1160000</v>
      </c>
      <c r="K441">
        <v>15</v>
      </c>
      <c r="L441">
        <v>580000</v>
      </c>
      <c r="M441">
        <v>81200</v>
      </c>
      <c r="O441">
        <v>580000</v>
      </c>
      <c r="P441">
        <v>6960000</v>
      </c>
      <c r="S441">
        <v>50000</v>
      </c>
      <c r="T441">
        <v>250000</v>
      </c>
      <c r="U441">
        <v>5000</v>
      </c>
      <c r="V441">
        <v>97440</v>
      </c>
      <c r="W441">
        <v>48720</v>
      </c>
      <c r="X441">
        <v>48720</v>
      </c>
      <c r="Y441">
        <v>77333.333333333328</v>
      </c>
      <c r="Z441">
        <v>174773.33333333331</v>
      </c>
      <c r="AA441">
        <v>16239.999999999998</v>
      </c>
      <c r="AB441">
        <v>58000</v>
      </c>
      <c r="AC441">
        <v>0</v>
      </c>
      <c r="AD441">
        <v>0</v>
      </c>
      <c r="AE441">
        <v>11600</v>
      </c>
      <c r="AF441">
        <v>580</v>
      </c>
      <c r="AG441">
        <v>77333.333333333328</v>
      </c>
      <c r="AH441">
        <v>0</v>
      </c>
      <c r="AI441">
        <v>750133.33333333337</v>
      </c>
      <c r="AJ441">
        <v>18003200</v>
      </c>
      <c r="AK441">
        <v>0</v>
      </c>
      <c r="AL441">
        <v>20000</v>
      </c>
      <c r="AM441">
        <v>15</v>
      </c>
    </row>
    <row r="442" spans="1:39" x14ac:dyDescent="0.35">
      <c r="A442" s="8" t="s">
        <v>5116</v>
      </c>
      <c r="B442" s="8" t="s">
        <v>448</v>
      </c>
      <c r="C442" s="1">
        <v>31785</v>
      </c>
      <c r="D442" s="8" t="s">
        <v>1886</v>
      </c>
      <c r="E442" s="8" t="s">
        <v>1887</v>
      </c>
      <c r="F442" s="8" t="s">
        <v>4116</v>
      </c>
      <c r="G442" s="8" t="s">
        <v>3129</v>
      </c>
      <c r="H442" s="1">
        <v>40305.466886574075</v>
      </c>
      <c r="I442" s="8" t="s">
        <v>3675</v>
      </c>
      <c r="J442">
        <v>1160000</v>
      </c>
      <c r="K442">
        <v>15</v>
      </c>
      <c r="L442">
        <v>580000</v>
      </c>
      <c r="M442">
        <v>81200</v>
      </c>
      <c r="O442">
        <v>580000</v>
      </c>
      <c r="P442">
        <v>6960000</v>
      </c>
      <c r="S442">
        <v>50000</v>
      </c>
      <c r="T442">
        <v>250000</v>
      </c>
      <c r="U442">
        <v>5000</v>
      </c>
      <c r="V442">
        <v>97440</v>
      </c>
      <c r="W442">
        <v>48720</v>
      </c>
      <c r="X442">
        <v>48720</v>
      </c>
      <c r="Y442">
        <v>77333.333333333328</v>
      </c>
      <c r="Z442">
        <v>174773.33333333331</v>
      </c>
      <c r="AA442">
        <v>16239.999999999998</v>
      </c>
      <c r="AB442">
        <v>58000</v>
      </c>
      <c r="AC442">
        <v>0</v>
      </c>
      <c r="AD442">
        <v>0</v>
      </c>
      <c r="AE442">
        <v>11600</v>
      </c>
      <c r="AF442">
        <v>580</v>
      </c>
      <c r="AG442">
        <v>77333.333333333328</v>
      </c>
      <c r="AH442">
        <v>0</v>
      </c>
      <c r="AI442">
        <v>750133.33333333337</v>
      </c>
      <c r="AJ442">
        <v>18003200</v>
      </c>
      <c r="AK442">
        <v>0</v>
      </c>
      <c r="AL442">
        <v>20000</v>
      </c>
      <c r="AM442">
        <v>15</v>
      </c>
    </row>
    <row r="443" spans="1:39" x14ac:dyDescent="0.35">
      <c r="A443" s="8" t="s">
        <v>5117</v>
      </c>
      <c r="B443" s="8" t="s">
        <v>449</v>
      </c>
      <c r="C443" s="1">
        <v>34823</v>
      </c>
      <c r="D443" s="8" t="s">
        <v>1888</v>
      </c>
      <c r="E443" s="8" t="s">
        <v>1889</v>
      </c>
      <c r="F443" s="8" t="s">
        <v>4117</v>
      </c>
      <c r="G443" s="8" t="s">
        <v>3130</v>
      </c>
      <c r="H443" s="1">
        <v>39346.321539351855</v>
      </c>
      <c r="I443" s="8" t="s">
        <v>3671</v>
      </c>
      <c r="J443">
        <v>1160000</v>
      </c>
      <c r="K443">
        <v>15</v>
      </c>
      <c r="L443">
        <v>580000</v>
      </c>
      <c r="M443">
        <v>81200</v>
      </c>
      <c r="O443">
        <v>580000</v>
      </c>
      <c r="P443">
        <v>6960000</v>
      </c>
      <c r="S443">
        <v>50000</v>
      </c>
      <c r="T443">
        <v>250000</v>
      </c>
      <c r="U443">
        <v>5000</v>
      </c>
      <c r="V443">
        <v>97440</v>
      </c>
      <c r="W443">
        <v>48720</v>
      </c>
      <c r="X443">
        <v>48720</v>
      </c>
      <c r="Y443">
        <v>77333.333333333328</v>
      </c>
      <c r="Z443">
        <v>174773.33333333331</v>
      </c>
      <c r="AA443">
        <v>16239.999999999998</v>
      </c>
      <c r="AB443">
        <v>58000</v>
      </c>
      <c r="AC443">
        <v>0</v>
      </c>
      <c r="AD443">
        <v>0</v>
      </c>
      <c r="AE443">
        <v>11600</v>
      </c>
      <c r="AF443">
        <v>580</v>
      </c>
      <c r="AG443">
        <v>77333.333333333328</v>
      </c>
      <c r="AH443">
        <v>0</v>
      </c>
      <c r="AI443">
        <v>750133.33333333337</v>
      </c>
      <c r="AJ443">
        <v>18003200</v>
      </c>
      <c r="AK443">
        <v>0</v>
      </c>
      <c r="AL443">
        <v>20000</v>
      </c>
      <c r="AM443">
        <v>15</v>
      </c>
    </row>
    <row r="444" spans="1:39" x14ac:dyDescent="0.35">
      <c r="A444" s="8" t="s">
        <v>5118</v>
      </c>
      <c r="B444" s="8" t="s">
        <v>450</v>
      </c>
      <c r="C444" s="1">
        <v>27734</v>
      </c>
      <c r="D444" s="8" t="s">
        <v>1890</v>
      </c>
      <c r="E444" s="8" t="s">
        <v>1891</v>
      </c>
      <c r="F444" s="8" t="s">
        <v>4118</v>
      </c>
      <c r="G444" s="8" t="s">
        <v>3131</v>
      </c>
      <c r="H444" s="1">
        <v>43330.941979166666</v>
      </c>
      <c r="I444" s="8" t="s">
        <v>3673</v>
      </c>
      <c r="J444">
        <v>1160000</v>
      </c>
      <c r="K444">
        <v>15</v>
      </c>
      <c r="L444">
        <v>580000</v>
      </c>
      <c r="M444">
        <v>81200</v>
      </c>
      <c r="O444">
        <v>580000</v>
      </c>
      <c r="P444">
        <v>6960000</v>
      </c>
      <c r="S444">
        <v>50000</v>
      </c>
      <c r="T444">
        <v>250000</v>
      </c>
      <c r="U444">
        <v>5000</v>
      </c>
      <c r="V444">
        <v>97440</v>
      </c>
      <c r="W444">
        <v>48720</v>
      </c>
      <c r="X444">
        <v>48720</v>
      </c>
      <c r="Y444">
        <v>77333.333333333328</v>
      </c>
      <c r="Z444">
        <v>174773.33333333331</v>
      </c>
      <c r="AA444">
        <v>16239.999999999998</v>
      </c>
      <c r="AB444">
        <v>58000</v>
      </c>
      <c r="AC444">
        <v>0</v>
      </c>
      <c r="AD444">
        <v>0</v>
      </c>
      <c r="AE444">
        <v>11600</v>
      </c>
      <c r="AF444">
        <v>580</v>
      </c>
      <c r="AG444">
        <v>77333.333333333328</v>
      </c>
      <c r="AH444">
        <v>0</v>
      </c>
      <c r="AI444">
        <v>750133.33333333337</v>
      </c>
      <c r="AJ444">
        <v>18003200</v>
      </c>
      <c r="AK444">
        <v>0</v>
      </c>
      <c r="AL444">
        <v>20000</v>
      </c>
      <c r="AM444">
        <v>15</v>
      </c>
    </row>
    <row r="445" spans="1:39" x14ac:dyDescent="0.35">
      <c r="A445" s="8" t="s">
        <v>5119</v>
      </c>
      <c r="B445" s="8" t="s">
        <v>451</v>
      </c>
      <c r="C445" s="1">
        <v>27701</v>
      </c>
      <c r="D445" s="8" t="s">
        <v>1892</v>
      </c>
      <c r="E445" s="8" t="s">
        <v>1893</v>
      </c>
      <c r="F445" s="8" t="s">
        <v>4119</v>
      </c>
      <c r="G445" s="8" t="s">
        <v>3132</v>
      </c>
      <c r="H445" s="1">
        <v>38993.13989583333</v>
      </c>
      <c r="I445" s="8" t="s">
        <v>3674</v>
      </c>
      <c r="J445">
        <v>1160000</v>
      </c>
      <c r="K445">
        <v>15</v>
      </c>
      <c r="L445">
        <v>580000</v>
      </c>
      <c r="M445">
        <v>81200</v>
      </c>
      <c r="O445">
        <v>580000</v>
      </c>
      <c r="P445">
        <v>6960000</v>
      </c>
      <c r="S445">
        <v>50000</v>
      </c>
      <c r="T445">
        <v>250000</v>
      </c>
      <c r="U445">
        <v>5000</v>
      </c>
      <c r="V445">
        <v>97440</v>
      </c>
      <c r="W445">
        <v>48720</v>
      </c>
      <c r="X445">
        <v>48720</v>
      </c>
      <c r="Y445">
        <v>77333.333333333328</v>
      </c>
      <c r="Z445">
        <v>174773.33333333331</v>
      </c>
      <c r="AA445">
        <v>16239.999999999998</v>
      </c>
      <c r="AB445">
        <v>58000</v>
      </c>
      <c r="AC445">
        <v>0</v>
      </c>
      <c r="AD445">
        <v>0</v>
      </c>
      <c r="AE445">
        <v>11600</v>
      </c>
      <c r="AF445">
        <v>580</v>
      </c>
      <c r="AG445">
        <v>77333.333333333328</v>
      </c>
      <c r="AH445">
        <v>0</v>
      </c>
      <c r="AI445">
        <v>750133.33333333337</v>
      </c>
      <c r="AJ445">
        <v>18003200</v>
      </c>
      <c r="AK445">
        <v>0</v>
      </c>
      <c r="AL445">
        <v>20000</v>
      </c>
      <c r="AM445">
        <v>15</v>
      </c>
    </row>
    <row r="446" spans="1:39" x14ac:dyDescent="0.35">
      <c r="A446" s="8" t="s">
        <v>5120</v>
      </c>
      <c r="B446" s="8" t="s">
        <v>452</v>
      </c>
      <c r="C446" s="1">
        <v>32941</v>
      </c>
      <c r="D446" s="8" t="s">
        <v>1894</v>
      </c>
      <c r="E446" s="8" t="s">
        <v>1895</v>
      </c>
      <c r="F446" s="8" t="s">
        <v>4120</v>
      </c>
      <c r="G446" s="8" t="s">
        <v>3133</v>
      </c>
      <c r="H446" s="1">
        <v>43841.962916666664</v>
      </c>
      <c r="I446" s="8" t="s">
        <v>3675</v>
      </c>
      <c r="J446">
        <v>1160000</v>
      </c>
      <c r="K446">
        <v>15</v>
      </c>
      <c r="L446">
        <v>580000</v>
      </c>
      <c r="M446">
        <v>81200</v>
      </c>
      <c r="O446">
        <v>580000</v>
      </c>
      <c r="P446">
        <v>6960000</v>
      </c>
      <c r="S446">
        <v>50000</v>
      </c>
      <c r="T446">
        <v>250000</v>
      </c>
      <c r="U446">
        <v>5000</v>
      </c>
      <c r="V446">
        <v>97440</v>
      </c>
      <c r="W446">
        <v>48720</v>
      </c>
      <c r="X446">
        <v>48720</v>
      </c>
      <c r="Y446">
        <v>77333.333333333328</v>
      </c>
      <c r="Z446">
        <v>174773.33333333331</v>
      </c>
      <c r="AA446">
        <v>16239.999999999998</v>
      </c>
      <c r="AB446">
        <v>58000</v>
      </c>
      <c r="AC446">
        <v>0</v>
      </c>
      <c r="AD446">
        <v>0</v>
      </c>
      <c r="AE446">
        <v>11600</v>
      </c>
      <c r="AF446">
        <v>580</v>
      </c>
      <c r="AG446">
        <v>77333.333333333328</v>
      </c>
      <c r="AH446">
        <v>0</v>
      </c>
      <c r="AI446">
        <v>750133.33333333337</v>
      </c>
      <c r="AJ446">
        <v>18003200</v>
      </c>
      <c r="AK446">
        <v>0</v>
      </c>
      <c r="AL446">
        <v>20000</v>
      </c>
      <c r="AM446">
        <v>15</v>
      </c>
    </row>
    <row r="447" spans="1:39" x14ac:dyDescent="0.35">
      <c r="A447" s="8" t="s">
        <v>5121</v>
      </c>
      <c r="B447" s="8" t="s">
        <v>453</v>
      </c>
      <c r="C447" s="1">
        <v>30877</v>
      </c>
      <c r="D447" s="8" t="s">
        <v>1896</v>
      </c>
      <c r="E447" s="8" t="s">
        <v>1897</v>
      </c>
      <c r="F447" s="8" t="s">
        <v>4121</v>
      </c>
      <c r="G447" s="8" t="s">
        <v>3134</v>
      </c>
      <c r="H447" s="1">
        <v>42233.47483796296</v>
      </c>
      <c r="I447" s="8" t="s">
        <v>3671</v>
      </c>
      <c r="J447">
        <v>1160000</v>
      </c>
      <c r="K447">
        <v>15</v>
      </c>
      <c r="L447">
        <v>580000</v>
      </c>
      <c r="M447">
        <v>81200</v>
      </c>
      <c r="O447">
        <v>580000</v>
      </c>
      <c r="P447">
        <v>6960000</v>
      </c>
      <c r="S447">
        <v>50000</v>
      </c>
      <c r="T447">
        <v>250000</v>
      </c>
      <c r="U447">
        <v>5000</v>
      </c>
      <c r="V447">
        <v>97440</v>
      </c>
      <c r="W447">
        <v>48720</v>
      </c>
      <c r="X447">
        <v>48720</v>
      </c>
      <c r="Y447">
        <v>77333.333333333328</v>
      </c>
      <c r="Z447">
        <v>174773.33333333331</v>
      </c>
      <c r="AA447">
        <v>16239.999999999998</v>
      </c>
      <c r="AB447">
        <v>58000</v>
      </c>
      <c r="AC447">
        <v>0</v>
      </c>
      <c r="AD447">
        <v>0</v>
      </c>
      <c r="AE447">
        <v>11600</v>
      </c>
      <c r="AF447">
        <v>580</v>
      </c>
      <c r="AG447">
        <v>77333.333333333328</v>
      </c>
      <c r="AH447">
        <v>0</v>
      </c>
      <c r="AI447">
        <v>750133.33333333337</v>
      </c>
      <c r="AJ447">
        <v>18003200</v>
      </c>
      <c r="AK447">
        <v>0</v>
      </c>
      <c r="AL447">
        <v>20000</v>
      </c>
      <c r="AM447">
        <v>15</v>
      </c>
    </row>
    <row r="448" spans="1:39" x14ac:dyDescent="0.35">
      <c r="A448" s="8" t="s">
        <v>5122</v>
      </c>
      <c r="B448" s="8" t="s">
        <v>454</v>
      </c>
      <c r="C448" s="1">
        <v>25743</v>
      </c>
      <c r="D448" s="8" t="s">
        <v>1898</v>
      </c>
      <c r="E448" s="8" t="s">
        <v>1899</v>
      </c>
      <c r="F448" s="8" t="s">
        <v>4122</v>
      </c>
      <c r="G448" s="8" t="s">
        <v>3135</v>
      </c>
      <c r="H448" s="1">
        <v>41060.554988425924</v>
      </c>
      <c r="I448" s="8" t="s">
        <v>3675</v>
      </c>
      <c r="J448">
        <v>1160000</v>
      </c>
      <c r="K448">
        <v>15</v>
      </c>
      <c r="L448">
        <v>580000</v>
      </c>
      <c r="M448">
        <v>81200</v>
      </c>
      <c r="O448">
        <v>580000</v>
      </c>
      <c r="P448">
        <v>6960000</v>
      </c>
      <c r="S448">
        <v>50000</v>
      </c>
      <c r="T448">
        <v>250000</v>
      </c>
      <c r="U448">
        <v>5000</v>
      </c>
      <c r="V448">
        <v>97440</v>
      </c>
      <c r="W448">
        <v>48720</v>
      </c>
      <c r="X448">
        <v>48720</v>
      </c>
      <c r="Y448">
        <v>77333.333333333328</v>
      </c>
      <c r="Z448">
        <v>174773.33333333331</v>
      </c>
      <c r="AA448">
        <v>16239.999999999998</v>
      </c>
      <c r="AB448">
        <v>58000</v>
      </c>
      <c r="AC448">
        <v>0</v>
      </c>
      <c r="AD448">
        <v>0</v>
      </c>
      <c r="AE448">
        <v>11600</v>
      </c>
      <c r="AF448">
        <v>580</v>
      </c>
      <c r="AG448">
        <v>77333.333333333328</v>
      </c>
      <c r="AH448">
        <v>0</v>
      </c>
      <c r="AI448">
        <v>750133.33333333337</v>
      </c>
      <c r="AJ448">
        <v>18003200</v>
      </c>
      <c r="AK448">
        <v>0</v>
      </c>
      <c r="AL448">
        <v>20000</v>
      </c>
      <c r="AM448">
        <v>15</v>
      </c>
    </row>
    <row r="449" spans="1:39" x14ac:dyDescent="0.35">
      <c r="A449" s="8" t="s">
        <v>5123</v>
      </c>
      <c r="B449" s="8" t="s">
        <v>455</v>
      </c>
      <c r="C449" s="1">
        <v>30040</v>
      </c>
      <c r="D449" s="8" t="s">
        <v>1900</v>
      </c>
      <c r="E449" s="8" t="s">
        <v>1901</v>
      </c>
      <c r="F449" s="8" t="s">
        <v>4123</v>
      </c>
      <c r="G449" s="8" t="s">
        <v>3136</v>
      </c>
      <c r="H449" s="1">
        <v>42309.375231481485</v>
      </c>
      <c r="I449" s="8" t="s">
        <v>3675</v>
      </c>
      <c r="J449">
        <v>1160000</v>
      </c>
      <c r="K449">
        <v>15</v>
      </c>
      <c r="L449">
        <v>580000</v>
      </c>
      <c r="M449">
        <v>81200</v>
      </c>
      <c r="O449">
        <v>580000</v>
      </c>
      <c r="P449">
        <v>6960000</v>
      </c>
      <c r="S449">
        <v>50000</v>
      </c>
      <c r="T449">
        <v>250000</v>
      </c>
      <c r="U449">
        <v>5000</v>
      </c>
      <c r="V449">
        <v>97440</v>
      </c>
      <c r="W449">
        <v>48720</v>
      </c>
      <c r="X449">
        <v>48720</v>
      </c>
      <c r="Y449">
        <v>77333.333333333328</v>
      </c>
      <c r="Z449">
        <v>174773.33333333331</v>
      </c>
      <c r="AA449">
        <v>16239.999999999998</v>
      </c>
      <c r="AB449">
        <v>58000</v>
      </c>
      <c r="AC449">
        <v>0</v>
      </c>
      <c r="AD449">
        <v>0</v>
      </c>
      <c r="AE449">
        <v>11600</v>
      </c>
      <c r="AF449">
        <v>580</v>
      </c>
      <c r="AG449">
        <v>77333.333333333328</v>
      </c>
      <c r="AH449">
        <v>0</v>
      </c>
      <c r="AI449">
        <v>750133.33333333337</v>
      </c>
      <c r="AJ449">
        <v>18003200</v>
      </c>
      <c r="AK449">
        <v>0</v>
      </c>
      <c r="AL449">
        <v>20000</v>
      </c>
      <c r="AM449">
        <v>15</v>
      </c>
    </row>
    <row r="450" spans="1:39" x14ac:dyDescent="0.35">
      <c r="A450" s="8" t="s">
        <v>5124</v>
      </c>
      <c r="B450" s="8" t="s">
        <v>456</v>
      </c>
      <c r="C450" s="1">
        <v>34209</v>
      </c>
      <c r="D450" s="8" t="s">
        <v>1902</v>
      </c>
      <c r="E450" s="8" t="s">
        <v>1903</v>
      </c>
      <c r="F450" s="8" t="s">
        <v>4124</v>
      </c>
      <c r="G450" s="8" t="s">
        <v>3137</v>
      </c>
      <c r="H450" s="1">
        <v>43885.972546296296</v>
      </c>
      <c r="I450" s="8" t="s">
        <v>3673</v>
      </c>
      <c r="J450">
        <v>1160000</v>
      </c>
      <c r="K450">
        <v>15</v>
      </c>
      <c r="L450">
        <v>580000</v>
      </c>
      <c r="M450">
        <v>81200</v>
      </c>
      <c r="O450">
        <v>580000</v>
      </c>
      <c r="P450">
        <v>6960000</v>
      </c>
      <c r="S450">
        <v>50000</v>
      </c>
      <c r="T450">
        <v>250000</v>
      </c>
      <c r="U450">
        <v>5000</v>
      </c>
      <c r="V450">
        <v>97440</v>
      </c>
      <c r="W450">
        <v>48720</v>
      </c>
      <c r="X450">
        <v>48720</v>
      </c>
      <c r="Y450">
        <v>77333.333333333328</v>
      </c>
      <c r="Z450">
        <v>174773.33333333331</v>
      </c>
      <c r="AA450">
        <v>16239.999999999998</v>
      </c>
      <c r="AB450">
        <v>58000</v>
      </c>
      <c r="AC450">
        <v>0</v>
      </c>
      <c r="AD450">
        <v>0</v>
      </c>
      <c r="AE450">
        <v>11600</v>
      </c>
      <c r="AF450">
        <v>580</v>
      </c>
      <c r="AG450">
        <v>77333.333333333328</v>
      </c>
      <c r="AH450">
        <v>0</v>
      </c>
      <c r="AI450">
        <v>750133.33333333337</v>
      </c>
      <c r="AJ450">
        <v>18003200</v>
      </c>
      <c r="AK450">
        <v>0</v>
      </c>
      <c r="AL450">
        <v>20000</v>
      </c>
      <c r="AM450">
        <v>15</v>
      </c>
    </row>
    <row r="451" spans="1:39" x14ac:dyDescent="0.35">
      <c r="A451" s="8" t="s">
        <v>5125</v>
      </c>
      <c r="B451" s="8" t="s">
        <v>457</v>
      </c>
      <c r="C451" s="1">
        <v>31287</v>
      </c>
      <c r="D451" s="8" t="s">
        <v>1904</v>
      </c>
      <c r="E451" s="8" t="s">
        <v>1905</v>
      </c>
      <c r="F451" s="8" t="s">
        <v>4125</v>
      </c>
      <c r="G451" s="8" t="s">
        <v>3138</v>
      </c>
      <c r="H451" s="1">
        <v>40296.341481481482</v>
      </c>
      <c r="I451" s="8" t="s">
        <v>3672</v>
      </c>
      <c r="J451">
        <v>1160000</v>
      </c>
      <c r="K451">
        <v>15</v>
      </c>
      <c r="L451">
        <v>580000</v>
      </c>
      <c r="M451">
        <v>81200</v>
      </c>
      <c r="O451">
        <v>580000</v>
      </c>
      <c r="P451">
        <v>6960000</v>
      </c>
      <c r="S451">
        <v>50000</v>
      </c>
      <c r="T451">
        <v>250000</v>
      </c>
      <c r="U451">
        <v>5000</v>
      </c>
      <c r="V451">
        <v>97440</v>
      </c>
      <c r="W451">
        <v>48720</v>
      </c>
      <c r="X451">
        <v>48720</v>
      </c>
      <c r="Y451">
        <v>77333.333333333328</v>
      </c>
      <c r="Z451">
        <v>174773.33333333331</v>
      </c>
      <c r="AA451">
        <v>16239.999999999998</v>
      </c>
      <c r="AB451">
        <v>58000</v>
      </c>
      <c r="AC451">
        <v>0</v>
      </c>
      <c r="AD451">
        <v>0</v>
      </c>
      <c r="AE451">
        <v>11600</v>
      </c>
      <c r="AF451">
        <v>580</v>
      </c>
      <c r="AG451">
        <v>77333.333333333328</v>
      </c>
      <c r="AH451">
        <v>0</v>
      </c>
      <c r="AI451">
        <v>750133.33333333337</v>
      </c>
      <c r="AJ451">
        <v>18003200</v>
      </c>
      <c r="AK451">
        <v>0</v>
      </c>
      <c r="AL451">
        <v>20000</v>
      </c>
      <c r="AM451">
        <v>15</v>
      </c>
    </row>
    <row r="452" spans="1:39" x14ac:dyDescent="0.35">
      <c r="A452" s="8" t="s">
        <v>5126</v>
      </c>
      <c r="B452" s="8" t="s">
        <v>458</v>
      </c>
      <c r="C452" s="1">
        <v>27532</v>
      </c>
      <c r="D452" s="8" t="s">
        <v>1906</v>
      </c>
      <c r="E452" s="8" t="s">
        <v>1907</v>
      </c>
      <c r="F452" s="8" t="s">
        <v>4126</v>
      </c>
      <c r="G452" s="8" t="s">
        <v>3139</v>
      </c>
      <c r="H452" s="1">
        <v>44309.167222222219</v>
      </c>
      <c r="I452" s="8" t="s">
        <v>3673</v>
      </c>
      <c r="J452">
        <v>1160000</v>
      </c>
      <c r="K452">
        <v>15</v>
      </c>
      <c r="L452">
        <v>580000</v>
      </c>
      <c r="M452">
        <v>81200</v>
      </c>
      <c r="O452">
        <v>580000</v>
      </c>
      <c r="P452">
        <v>6960000</v>
      </c>
      <c r="S452">
        <v>50000</v>
      </c>
      <c r="T452">
        <v>250000</v>
      </c>
      <c r="U452">
        <v>5000</v>
      </c>
      <c r="V452">
        <v>97440</v>
      </c>
      <c r="W452">
        <v>48720</v>
      </c>
      <c r="X452">
        <v>48720</v>
      </c>
      <c r="Y452">
        <v>77333.333333333328</v>
      </c>
      <c r="Z452">
        <v>174773.33333333331</v>
      </c>
      <c r="AA452">
        <v>16239.999999999998</v>
      </c>
      <c r="AB452">
        <v>58000</v>
      </c>
      <c r="AC452">
        <v>0</v>
      </c>
      <c r="AD452">
        <v>0</v>
      </c>
      <c r="AE452">
        <v>11600</v>
      </c>
      <c r="AF452">
        <v>580</v>
      </c>
      <c r="AG452">
        <v>77333.333333333328</v>
      </c>
      <c r="AH452">
        <v>0</v>
      </c>
      <c r="AI452">
        <v>750133.33333333337</v>
      </c>
      <c r="AJ452">
        <v>18003200</v>
      </c>
      <c r="AK452">
        <v>0</v>
      </c>
      <c r="AL452">
        <v>20000</v>
      </c>
      <c r="AM452">
        <v>15</v>
      </c>
    </row>
    <row r="453" spans="1:39" x14ac:dyDescent="0.35">
      <c r="A453" s="8" t="s">
        <v>5127</v>
      </c>
      <c r="B453" s="8" t="s">
        <v>459</v>
      </c>
      <c r="C453" s="1">
        <v>29961</v>
      </c>
      <c r="D453" s="8" t="s">
        <v>1908</v>
      </c>
      <c r="E453" s="8" t="s">
        <v>1909</v>
      </c>
      <c r="F453" s="8" t="s">
        <v>4127</v>
      </c>
      <c r="G453" s="8" t="s">
        <v>3140</v>
      </c>
      <c r="H453" s="1">
        <v>40960.755381944444</v>
      </c>
      <c r="I453" s="8" t="s">
        <v>3675</v>
      </c>
      <c r="J453">
        <v>1160000</v>
      </c>
      <c r="K453">
        <v>15</v>
      </c>
      <c r="L453">
        <v>580000</v>
      </c>
      <c r="M453">
        <v>81200</v>
      </c>
      <c r="O453">
        <v>580000</v>
      </c>
      <c r="P453">
        <v>6960000</v>
      </c>
      <c r="S453">
        <v>50000</v>
      </c>
      <c r="T453">
        <v>250000</v>
      </c>
      <c r="U453">
        <v>5000</v>
      </c>
      <c r="V453">
        <v>97440</v>
      </c>
      <c r="W453">
        <v>48720</v>
      </c>
      <c r="X453">
        <v>48720</v>
      </c>
      <c r="Y453">
        <v>77333.333333333328</v>
      </c>
      <c r="Z453">
        <v>174773.33333333331</v>
      </c>
      <c r="AA453">
        <v>16239.999999999998</v>
      </c>
      <c r="AB453">
        <v>58000</v>
      </c>
      <c r="AC453">
        <v>0</v>
      </c>
      <c r="AD453">
        <v>0</v>
      </c>
      <c r="AE453">
        <v>11600</v>
      </c>
      <c r="AF453">
        <v>580</v>
      </c>
      <c r="AG453">
        <v>77333.333333333328</v>
      </c>
      <c r="AH453">
        <v>0</v>
      </c>
      <c r="AI453">
        <v>750133.33333333337</v>
      </c>
      <c r="AJ453">
        <v>18003200</v>
      </c>
      <c r="AK453">
        <v>0</v>
      </c>
      <c r="AL453">
        <v>20000</v>
      </c>
      <c r="AM453">
        <v>15</v>
      </c>
    </row>
    <row r="454" spans="1:39" x14ac:dyDescent="0.35">
      <c r="A454" s="8" t="s">
        <v>5128</v>
      </c>
      <c r="B454" s="8" t="s">
        <v>460</v>
      </c>
      <c r="C454" s="1">
        <v>30118</v>
      </c>
      <c r="D454" s="8" t="s">
        <v>1910</v>
      </c>
      <c r="E454" s="8" t="s">
        <v>1911</v>
      </c>
      <c r="F454" s="8" t="s">
        <v>4128</v>
      </c>
      <c r="G454" s="8" t="s">
        <v>3141</v>
      </c>
      <c r="H454" s="1">
        <v>39781.432627314818</v>
      </c>
      <c r="I454" s="8" t="s">
        <v>3672</v>
      </c>
      <c r="J454">
        <v>1160000</v>
      </c>
      <c r="K454">
        <v>15</v>
      </c>
      <c r="L454">
        <v>580000</v>
      </c>
      <c r="M454">
        <v>81200</v>
      </c>
      <c r="O454">
        <v>580000</v>
      </c>
      <c r="P454">
        <v>6960000</v>
      </c>
      <c r="S454">
        <v>50000</v>
      </c>
      <c r="T454">
        <v>250000</v>
      </c>
      <c r="U454">
        <v>5000</v>
      </c>
      <c r="V454">
        <v>97440</v>
      </c>
      <c r="W454">
        <v>48720</v>
      </c>
      <c r="X454">
        <v>48720</v>
      </c>
      <c r="Y454">
        <v>77333.333333333328</v>
      </c>
      <c r="Z454">
        <v>174773.33333333331</v>
      </c>
      <c r="AA454">
        <v>16239.999999999998</v>
      </c>
      <c r="AB454">
        <v>58000</v>
      </c>
      <c r="AC454">
        <v>0</v>
      </c>
      <c r="AD454">
        <v>0</v>
      </c>
      <c r="AE454">
        <v>11600</v>
      </c>
      <c r="AF454">
        <v>580</v>
      </c>
      <c r="AG454">
        <v>77333.333333333328</v>
      </c>
      <c r="AH454">
        <v>0</v>
      </c>
      <c r="AI454">
        <v>750133.33333333337</v>
      </c>
      <c r="AJ454">
        <v>18003200</v>
      </c>
      <c r="AK454">
        <v>0</v>
      </c>
      <c r="AL454">
        <v>20000</v>
      </c>
      <c r="AM454">
        <v>15</v>
      </c>
    </row>
    <row r="455" spans="1:39" x14ac:dyDescent="0.35">
      <c r="A455" s="8" t="s">
        <v>5129</v>
      </c>
      <c r="B455" s="8" t="s">
        <v>461</v>
      </c>
      <c r="C455" s="1">
        <v>28222</v>
      </c>
      <c r="D455" s="8" t="s">
        <v>1912</v>
      </c>
      <c r="E455" s="8" t="s">
        <v>1913</v>
      </c>
      <c r="F455" s="8" t="s">
        <v>4129</v>
      </c>
      <c r="G455" s="8" t="s">
        <v>3142</v>
      </c>
      <c r="H455" s="1">
        <v>43176.546365740738</v>
      </c>
      <c r="I455" s="8" t="s">
        <v>3672</v>
      </c>
      <c r="J455">
        <v>1160000</v>
      </c>
      <c r="K455">
        <v>15</v>
      </c>
      <c r="L455">
        <v>580000</v>
      </c>
      <c r="M455">
        <v>81200</v>
      </c>
      <c r="O455">
        <v>580000</v>
      </c>
      <c r="P455">
        <v>6960000</v>
      </c>
      <c r="S455">
        <v>50000</v>
      </c>
      <c r="T455">
        <v>250000</v>
      </c>
      <c r="U455">
        <v>5000</v>
      </c>
      <c r="V455">
        <v>97440</v>
      </c>
      <c r="W455">
        <v>48720</v>
      </c>
      <c r="X455">
        <v>48720</v>
      </c>
      <c r="Y455">
        <v>77333.333333333328</v>
      </c>
      <c r="Z455">
        <v>174773.33333333331</v>
      </c>
      <c r="AA455">
        <v>16239.999999999998</v>
      </c>
      <c r="AB455">
        <v>58000</v>
      </c>
      <c r="AC455">
        <v>0</v>
      </c>
      <c r="AD455">
        <v>0</v>
      </c>
      <c r="AE455">
        <v>11600</v>
      </c>
      <c r="AF455">
        <v>580</v>
      </c>
      <c r="AG455">
        <v>77333.333333333328</v>
      </c>
      <c r="AH455">
        <v>0</v>
      </c>
      <c r="AI455">
        <v>750133.33333333337</v>
      </c>
      <c r="AJ455">
        <v>18003200</v>
      </c>
      <c r="AK455">
        <v>0</v>
      </c>
      <c r="AL455">
        <v>20000</v>
      </c>
      <c r="AM455">
        <v>15</v>
      </c>
    </row>
    <row r="456" spans="1:39" x14ac:dyDescent="0.35">
      <c r="A456" s="8" t="s">
        <v>5130</v>
      </c>
      <c r="B456" s="8" t="s">
        <v>462</v>
      </c>
      <c r="C456" s="1">
        <v>35938</v>
      </c>
      <c r="D456" s="8" t="s">
        <v>1914</v>
      </c>
      <c r="E456" s="8" t="s">
        <v>1915</v>
      </c>
      <c r="F456" s="8" t="s">
        <v>4130</v>
      </c>
      <c r="G456" s="8" t="s">
        <v>3143</v>
      </c>
      <c r="H456" s="1">
        <v>40678.880393518521</v>
      </c>
      <c r="I456" s="8" t="s">
        <v>3673</v>
      </c>
      <c r="J456">
        <v>1160000</v>
      </c>
      <c r="K456">
        <v>15</v>
      </c>
      <c r="L456">
        <v>580000</v>
      </c>
      <c r="M456">
        <v>81200</v>
      </c>
      <c r="O456">
        <v>580000</v>
      </c>
      <c r="P456">
        <v>6960000</v>
      </c>
      <c r="S456">
        <v>50000</v>
      </c>
      <c r="T456">
        <v>250000</v>
      </c>
      <c r="U456">
        <v>5000</v>
      </c>
      <c r="V456">
        <v>97440</v>
      </c>
      <c r="W456">
        <v>48720</v>
      </c>
      <c r="X456">
        <v>48720</v>
      </c>
      <c r="Y456">
        <v>77333.333333333328</v>
      </c>
      <c r="Z456">
        <v>174773.33333333331</v>
      </c>
      <c r="AA456">
        <v>16239.999999999998</v>
      </c>
      <c r="AB456">
        <v>58000</v>
      </c>
      <c r="AC456">
        <v>0</v>
      </c>
      <c r="AD456">
        <v>0</v>
      </c>
      <c r="AE456">
        <v>11600</v>
      </c>
      <c r="AF456">
        <v>580</v>
      </c>
      <c r="AG456">
        <v>77333.333333333328</v>
      </c>
      <c r="AH456">
        <v>0</v>
      </c>
      <c r="AI456">
        <v>750133.33333333337</v>
      </c>
      <c r="AJ456">
        <v>18003200</v>
      </c>
      <c r="AK456">
        <v>0</v>
      </c>
      <c r="AL456">
        <v>20000</v>
      </c>
      <c r="AM456">
        <v>15</v>
      </c>
    </row>
    <row r="457" spans="1:39" x14ac:dyDescent="0.35">
      <c r="A457" s="8" t="s">
        <v>5131</v>
      </c>
      <c r="B457" s="8" t="s">
        <v>463</v>
      </c>
      <c r="C457" s="1">
        <v>32420</v>
      </c>
      <c r="D457" s="8" t="s">
        <v>1916</v>
      </c>
      <c r="E457" s="8" t="s">
        <v>1917</v>
      </c>
      <c r="F457" s="8" t="s">
        <v>4131</v>
      </c>
      <c r="G457" s="8" t="s">
        <v>3144</v>
      </c>
      <c r="H457" s="1">
        <v>41479.957280092596</v>
      </c>
      <c r="I457" s="8" t="s">
        <v>3672</v>
      </c>
      <c r="J457">
        <v>1160000</v>
      </c>
      <c r="K457">
        <v>15</v>
      </c>
      <c r="L457">
        <v>580000</v>
      </c>
      <c r="M457">
        <v>81200</v>
      </c>
      <c r="O457">
        <v>580000</v>
      </c>
      <c r="P457">
        <v>6960000</v>
      </c>
      <c r="S457">
        <v>50000</v>
      </c>
      <c r="T457">
        <v>250000</v>
      </c>
      <c r="U457">
        <v>5000</v>
      </c>
      <c r="V457">
        <v>97440</v>
      </c>
      <c r="W457">
        <v>48720</v>
      </c>
      <c r="X457">
        <v>48720</v>
      </c>
      <c r="Y457">
        <v>77333.333333333328</v>
      </c>
      <c r="Z457">
        <v>174773.33333333331</v>
      </c>
      <c r="AA457">
        <v>16239.999999999998</v>
      </c>
      <c r="AB457">
        <v>58000</v>
      </c>
      <c r="AC457">
        <v>0</v>
      </c>
      <c r="AD457">
        <v>0</v>
      </c>
      <c r="AE457">
        <v>11600</v>
      </c>
      <c r="AF457">
        <v>580</v>
      </c>
      <c r="AG457">
        <v>77333.333333333328</v>
      </c>
      <c r="AH457">
        <v>0</v>
      </c>
      <c r="AI457">
        <v>750133.33333333337</v>
      </c>
      <c r="AJ457">
        <v>18003200</v>
      </c>
      <c r="AK457">
        <v>0</v>
      </c>
      <c r="AL457">
        <v>20000</v>
      </c>
      <c r="AM457">
        <v>15</v>
      </c>
    </row>
    <row r="458" spans="1:39" x14ac:dyDescent="0.35">
      <c r="A458" s="8" t="s">
        <v>5132</v>
      </c>
      <c r="B458" s="8" t="s">
        <v>464</v>
      </c>
      <c r="C458" s="1">
        <v>29681</v>
      </c>
      <c r="D458" s="8" t="s">
        <v>1918</v>
      </c>
      <c r="E458" s="8" t="s">
        <v>1919</v>
      </c>
      <c r="F458" s="8" t="s">
        <v>4132</v>
      </c>
      <c r="G458" s="8" t="s">
        <v>3145</v>
      </c>
      <c r="H458" s="1">
        <v>43263.136238425926</v>
      </c>
      <c r="I458" s="8" t="s">
        <v>3673</v>
      </c>
      <c r="J458">
        <v>1160000</v>
      </c>
      <c r="K458">
        <v>15</v>
      </c>
      <c r="L458">
        <v>580000</v>
      </c>
      <c r="M458">
        <v>81200</v>
      </c>
      <c r="O458">
        <v>580000</v>
      </c>
      <c r="P458">
        <v>6960000</v>
      </c>
      <c r="S458">
        <v>50000</v>
      </c>
      <c r="T458">
        <v>250000</v>
      </c>
      <c r="U458">
        <v>5000</v>
      </c>
      <c r="V458">
        <v>97440</v>
      </c>
      <c r="W458">
        <v>48720</v>
      </c>
      <c r="X458">
        <v>48720</v>
      </c>
      <c r="Y458">
        <v>77333.333333333328</v>
      </c>
      <c r="Z458">
        <v>174773.33333333331</v>
      </c>
      <c r="AA458">
        <v>16239.999999999998</v>
      </c>
      <c r="AB458">
        <v>58000</v>
      </c>
      <c r="AC458">
        <v>0</v>
      </c>
      <c r="AD458">
        <v>0</v>
      </c>
      <c r="AE458">
        <v>11600</v>
      </c>
      <c r="AF458">
        <v>580</v>
      </c>
      <c r="AG458">
        <v>77333.333333333328</v>
      </c>
      <c r="AH458">
        <v>0</v>
      </c>
      <c r="AI458">
        <v>750133.33333333337</v>
      </c>
      <c r="AJ458">
        <v>18003200</v>
      </c>
      <c r="AK458">
        <v>0</v>
      </c>
      <c r="AL458">
        <v>20000</v>
      </c>
      <c r="AM458">
        <v>15</v>
      </c>
    </row>
    <row r="459" spans="1:39" x14ac:dyDescent="0.35">
      <c r="A459" s="8" t="s">
        <v>5133</v>
      </c>
      <c r="B459" s="8" t="s">
        <v>465</v>
      </c>
      <c r="C459" s="1">
        <v>35941</v>
      </c>
      <c r="D459" s="8" t="s">
        <v>1920</v>
      </c>
      <c r="E459" s="8" t="s">
        <v>1921</v>
      </c>
      <c r="F459" s="8" t="s">
        <v>4133</v>
      </c>
      <c r="G459" s="8" t="s">
        <v>3146</v>
      </c>
      <c r="H459" s="1">
        <v>42061.751898148148</v>
      </c>
      <c r="I459" s="8" t="s">
        <v>3673</v>
      </c>
      <c r="J459">
        <v>1160000</v>
      </c>
      <c r="K459">
        <v>15</v>
      </c>
      <c r="L459">
        <v>580000</v>
      </c>
      <c r="M459">
        <v>81200</v>
      </c>
      <c r="O459">
        <v>580000</v>
      </c>
      <c r="P459">
        <v>6960000</v>
      </c>
      <c r="S459">
        <v>50000</v>
      </c>
      <c r="T459">
        <v>250000</v>
      </c>
      <c r="U459">
        <v>5000</v>
      </c>
      <c r="V459">
        <v>97440</v>
      </c>
      <c r="W459">
        <v>48720</v>
      </c>
      <c r="X459">
        <v>48720</v>
      </c>
      <c r="Y459">
        <v>77333.333333333328</v>
      </c>
      <c r="Z459">
        <v>174773.33333333331</v>
      </c>
      <c r="AA459">
        <v>16239.999999999998</v>
      </c>
      <c r="AB459">
        <v>58000</v>
      </c>
      <c r="AC459">
        <v>0</v>
      </c>
      <c r="AD459">
        <v>0</v>
      </c>
      <c r="AE459">
        <v>11600</v>
      </c>
      <c r="AF459">
        <v>580</v>
      </c>
      <c r="AG459">
        <v>77333.333333333328</v>
      </c>
      <c r="AH459">
        <v>0</v>
      </c>
      <c r="AI459">
        <v>750133.33333333337</v>
      </c>
      <c r="AJ459">
        <v>18003200</v>
      </c>
      <c r="AK459">
        <v>0</v>
      </c>
      <c r="AL459">
        <v>20000</v>
      </c>
      <c r="AM459">
        <v>15</v>
      </c>
    </row>
    <row r="460" spans="1:39" x14ac:dyDescent="0.35">
      <c r="A460" s="8" t="s">
        <v>5134</v>
      </c>
      <c r="B460" s="8" t="s">
        <v>466</v>
      </c>
      <c r="C460" s="1">
        <v>27440</v>
      </c>
      <c r="D460" s="8" t="s">
        <v>1922</v>
      </c>
      <c r="E460" s="8" t="s">
        <v>1923</v>
      </c>
      <c r="F460" s="8" t="s">
        <v>4134</v>
      </c>
      <c r="G460" s="8" t="s">
        <v>3147</v>
      </c>
      <c r="H460" s="1">
        <v>39327.306608796294</v>
      </c>
      <c r="I460" s="8" t="s">
        <v>3675</v>
      </c>
      <c r="J460">
        <v>1160000</v>
      </c>
      <c r="K460">
        <v>15</v>
      </c>
      <c r="L460">
        <v>580000</v>
      </c>
      <c r="M460">
        <v>81200</v>
      </c>
      <c r="O460">
        <v>580000</v>
      </c>
      <c r="P460">
        <v>6960000</v>
      </c>
      <c r="S460">
        <v>50000</v>
      </c>
      <c r="T460">
        <v>250000</v>
      </c>
      <c r="U460">
        <v>5000</v>
      </c>
      <c r="V460">
        <v>97440</v>
      </c>
      <c r="W460">
        <v>48720</v>
      </c>
      <c r="X460">
        <v>48720</v>
      </c>
      <c r="Y460">
        <v>77333.333333333328</v>
      </c>
      <c r="Z460">
        <v>174773.33333333331</v>
      </c>
      <c r="AA460">
        <v>16239.999999999998</v>
      </c>
      <c r="AB460">
        <v>58000</v>
      </c>
      <c r="AC460">
        <v>0</v>
      </c>
      <c r="AD460">
        <v>0</v>
      </c>
      <c r="AE460">
        <v>11600</v>
      </c>
      <c r="AF460">
        <v>580</v>
      </c>
      <c r="AG460">
        <v>77333.333333333328</v>
      </c>
      <c r="AH460">
        <v>0</v>
      </c>
      <c r="AI460">
        <v>750133.33333333337</v>
      </c>
      <c r="AJ460">
        <v>18003200</v>
      </c>
      <c r="AK460">
        <v>0</v>
      </c>
      <c r="AL460">
        <v>20000</v>
      </c>
      <c r="AM460">
        <v>15</v>
      </c>
    </row>
    <row r="461" spans="1:39" x14ac:dyDescent="0.35">
      <c r="A461" s="8" t="s">
        <v>5135</v>
      </c>
      <c r="B461" s="8" t="s">
        <v>467</v>
      </c>
      <c r="C461" s="1">
        <v>28847</v>
      </c>
      <c r="D461" s="8" t="s">
        <v>1924</v>
      </c>
      <c r="E461" s="8" t="s">
        <v>1925</v>
      </c>
      <c r="F461" s="8" t="s">
        <v>4135</v>
      </c>
      <c r="G461" s="8" t="s">
        <v>3148</v>
      </c>
      <c r="H461" s="1">
        <v>43806.158067129632</v>
      </c>
      <c r="I461" s="8" t="s">
        <v>3675</v>
      </c>
      <c r="J461">
        <v>1160000</v>
      </c>
      <c r="K461">
        <v>15</v>
      </c>
      <c r="L461">
        <v>580000</v>
      </c>
      <c r="M461">
        <v>81200</v>
      </c>
      <c r="O461">
        <v>580000</v>
      </c>
      <c r="P461">
        <v>6960000</v>
      </c>
      <c r="S461">
        <v>50000</v>
      </c>
      <c r="T461">
        <v>250000</v>
      </c>
      <c r="U461">
        <v>5000</v>
      </c>
      <c r="V461">
        <v>97440</v>
      </c>
      <c r="W461">
        <v>48720</v>
      </c>
      <c r="X461">
        <v>48720</v>
      </c>
      <c r="Y461">
        <v>77333.333333333328</v>
      </c>
      <c r="Z461">
        <v>174773.33333333331</v>
      </c>
      <c r="AA461">
        <v>16239.999999999998</v>
      </c>
      <c r="AB461">
        <v>58000</v>
      </c>
      <c r="AC461">
        <v>0</v>
      </c>
      <c r="AD461">
        <v>0</v>
      </c>
      <c r="AE461">
        <v>11600</v>
      </c>
      <c r="AF461">
        <v>580</v>
      </c>
      <c r="AG461">
        <v>77333.333333333328</v>
      </c>
      <c r="AH461">
        <v>0</v>
      </c>
      <c r="AI461">
        <v>750133.33333333337</v>
      </c>
      <c r="AJ461">
        <v>18003200</v>
      </c>
      <c r="AK461">
        <v>0</v>
      </c>
      <c r="AL461">
        <v>20000</v>
      </c>
      <c r="AM461">
        <v>15</v>
      </c>
    </row>
    <row r="462" spans="1:39" x14ac:dyDescent="0.35">
      <c r="A462" s="8" t="s">
        <v>5136</v>
      </c>
      <c r="B462" s="8" t="s">
        <v>468</v>
      </c>
      <c r="C462" s="1">
        <v>27211</v>
      </c>
      <c r="D462" s="8" t="s">
        <v>1926</v>
      </c>
      <c r="E462" s="8" t="s">
        <v>1927</v>
      </c>
      <c r="F462" s="8" t="s">
        <v>4136</v>
      </c>
      <c r="G462" s="8" t="s">
        <v>3149</v>
      </c>
      <c r="H462" s="1">
        <v>42030.860405092593</v>
      </c>
      <c r="I462" s="8" t="s">
        <v>3672</v>
      </c>
      <c r="J462">
        <v>1160000</v>
      </c>
      <c r="K462">
        <v>15</v>
      </c>
      <c r="L462">
        <v>580000</v>
      </c>
      <c r="M462">
        <v>81200</v>
      </c>
      <c r="O462">
        <v>580000</v>
      </c>
      <c r="P462">
        <v>6960000</v>
      </c>
      <c r="S462">
        <v>50000</v>
      </c>
      <c r="T462">
        <v>250000</v>
      </c>
      <c r="U462">
        <v>5000</v>
      </c>
      <c r="V462">
        <v>97440</v>
      </c>
      <c r="W462">
        <v>48720</v>
      </c>
      <c r="X462">
        <v>48720</v>
      </c>
      <c r="Y462">
        <v>77333.333333333328</v>
      </c>
      <c r="Z462">
        <v>174773.33333333331</v>
      </c>
      <c r="AA462">
        <v>16239.999999999998</v>
      </c>
      <c r="AB462">
        <v>58000</v>
      </c>
      <c r="AC462">
        <v>0</v>
      </c>
      <c r="AD462">
        <v>0</v>
      </c>
      <c r="AE462">
        <v>11600</v>
      </c>
      <c r="AF462">
        <v>580</v>
      </c>
      <c r="AG462">
        <v>77333.333333333328</v>
      </c>
      <c r="AH462">
        <v>0</v>
      </c>
      <c r="AI462">
        <v>750133.33333333337</v>
      </c>
      <c r="AJ462">
        <v>18003200</v>
      </c>
      <c r="AK462">
        <v>0</v>
      </c>
      <c r="AL462">
        <v>20000</v>
      </c>
      <c r="AM462">
        <v>15</v>
      </c>
    </row>
    <row r="463" spans="1:39" x14ac:dyDescent="0.35">
      <c r="A463" s="8" t="s">
        <v>5137</v>
      </c>
      <c r="B463" s="8" t="s">
        <v>469</v>
      </c>
      <c r="C463" s="1">
        <v>27943</v>
      </c>
      <c r="D463" s="8" t="s">
        <v>1928</v>
      </c>
      <c r="E463" s="8" t="s">
        <v>1929</v>
      </c>
      <c r="F463" s="8" t="s">
        <v>4137</v>
      </c>
      <c r="G463" s="8" t="s">
        <v>3150</v>
      </c>
      <c r="H463" s="1">
        <v>41849.680972222224</v>
      </c>
      <c r="I463" s="8" t="s">
        <v>3671</v>
      </c>
      <c r="J463">
        <v>1160000</v>
      </c>
      <c r="K463">
        <v>15</v>
      </c>
      <c r="L463">
        <v>580000</v>
      </c>
      <c r="M463">
        <v>81200</v>
      </c>
      <c r="O463">
        <v>580000</v>
      </c>
      <c r="P463">
        <v>6960000</v>
      </c>
      <c r="S463">
        <v>50000</v>
      </c>
      <c r="T463">
        <v>250000</v>
      </c>
      <c r="U463">
        <v>5000</v>
      </c>
      <c r="V463">
        <v>97440</v>
      </c>
      <c r="W463">
        <v>48720</v>
      </c>
      <c r="X463">
        <v>48720</v>
      </c>
      <c r="Y463">
        <v>77333.333333333328</v>
      </c>
      <c r="Z463">
        <v>174773.33333333331</v>
      </c>
      <c r="AA463">
        <v>16239.999999999998</v>
      </c>
      <c r="AB463">
        <v>58000</v>
      </c>
      <c r="AC463">
        <v>0</v>
      </c>
      <c r="AD463">
        <v>0</v>
      </c>
      <c r="AE463">
        <v>11600</v>
      </c>
      <c r="AF463">
        <v>580</v>
      </c>
      <c r="AG463">
        <v>77333.333333333328</v>
      </c>
      <c r="AH463">
        <v>0</v>
      </c>
      <c r="AI463">
        <v>750133.33333333337</v>
      </c>
      <c r="AJ463">
        <v>18003200</v>
      </c>
      <c r="AK463">
        <v>0</v>
      </c>
      <c r="AL463">
        <v>20000</v>
      </c>
      <c r="AM463">
        <v>15</v>
      </c>
    </row>
    <row r="464" spans="1:39" x14ac:dyDescent="0.35">
      <c r="A464" s="8" t="s">
        <v>5138</v>
      </c>
      <c r="B464" s="8" t="s">
        <v>470</v>
      </c>
      <c r="C464" s="1">
        <v>28991</v>
      </c>
      <c r="D464" s="8" t="s">
        <v>1930</v>
      </c>
      <c r="E464" s="8" t="s">
        <v>1931</v>
      </c>
      <c r="F464" s="8" t="s">
        <v>4138</v>
      </c>
      <c r="G464" s="8" t="s">
        <v>3151</v>
      </c>
      <c r="H464" s="1">
        <v>38441.913854166669</v>
      </c>
      <c r="I464" s="8" t="s">
        <v>3671</v>
      </c>
      <c r="J464">
        <v>1160000</v>
      </c>
      <c r="K464">
        <v>15</v>
      </c>
      <c r="L464">
        <v>580000</v>
      </c>
      <c r="M464">
        <v>81200</v>
      </c>
      <c r="O464">
        <v>580000</v>
      </c>
      <c r="P464">
        <v>6960000</v>
      </c>
      <c r="S464">
        <v>50000</v>
      </c>
      <c r="T464">
        <v>250000</v>
      </c>
      <c r="U464">
        <v>5000</v>
      </c>
      <c r="V464">
        <v>97440</v>
      </c>
      <c r="W464">
        <v>48720</v>
      </c>
      <c r="X464">
        <v>48720</v>
      </c>
      <c r="Y464">
        <v>77333.333333333328</v>
      </c>
      <c r="Z464">
        <v>174773.33333333331</v>
      </c>
      <c r="AA464">
        <v>16239.999999999998</v>
      </c>
      <c r="AB464">
        <v>58000</v>
      </c>
      <c r="AC464">
        <v>0</v>
      </c>
      <c r="AD464">
        <v>0</v>
      </c>
      <c r="AE464">
        <v>11600</v>
      </c>
      <c r="AF464">
        <v>580</v>
      </c>
      <c r="AG464">
        <v>77333.333333333328</v>
      </c>
      <c r="AH464">
        <v>0</v>
      </c>
      <c r="AI464">
        <v>750133.33333333337</v>
      </c>
      <c r="AJ464">
        <v>18003200</v>
      </c>
      <c r="AK464">
        <v>0</v>
      </c>
      <c r="AL464">
        <v>20000</v>
      </c>
      <c r="AM464">
        <v>15</v>
      </c>
    </row>
    <row r="465" spans="1:39" x14ac:dyDescent="0.35">
      <c r="A465" s="8" t="s">
        <v>5139</v>
      </c>
      <c r="B465" s="8" t="s">
        <v>471</v>
      </c>
      <c r="C465" s="1">
        <v>26528</v>
      </c>
      <c r="D465" s="8" t="s">
        <v>1932</v>
      </c>
      <c r="E465" s="8" t="s">
        <v>1933</v>
      </c>
      <c r="F465" s="8" t="s">
        <v>4139</v>
      </c>
      <c r="G465" s="8" t="s">
        <v>3152</v>
      </c>
      <c r="H465" s="1">
        <v>43241.59715277778</v>
      </c>
      <c r="I465" s="8" t="s">
        <v>3675</v>
      </c>
      <c r="J465">
        <v>1160000</v>
      </c>
      <c r="K465">
        <v>15</v>
      </c>
      <c r="L465">
        <v>580000</v>
      </c>
      <c r="M465">
        <v>81200</v>
      </c>
      <c r="O465">
        <v>580000</v>
      </c>
      <c r="P465">
        <v>6960000</v>
      </c>
      <c r="S465">
        <v>50000</v>
      </c>
      <c r="T465">
        <v>250000</v>
      </c>
      <c r="U465">
        <v>5000</v>
      </c>
      <c r="V465">
        <v>97440</v>
      </c>
      <c r="W465">
        <v>48720</v>
      </c>
      <c r="X465">
        <v>48720</v>
      </c>
      <c r="Y465">
        <v>77333.333333333328</v>
      </c>
      <c r="Z465">
        <v>174773.33333333331</v>
      </c>
      <c r="AA465">
        <v>16239.999999999998</v>
      </c>
      <c r="AB465">
        <v>58000</v>
      </c>
      <c r="AC465">
        <v>0</v>
      </c>
      <c r="AD465">
        <v>0</v>
      </c>
      <c r="AE465">
        <v>11600</v>
      </c>
      <c r="AF465">
        <v>580</v>
      </c>
      <c r="AG465">
        <v>77333.333333333328</v>
      </c>
      <c r="AH465">
        <v>0</v>
      </c>
      <c r="AI465">
        <v>750133.33333333337</v>
      </c>
      <c r="AJ465">
        <v>18003200</v>
      </c>
      <c r="AK465">
        <v>0</v>
      </c>
      <c r="AL465">
        <v>20000</v>
      </c>
      <c r="AM465">
        <v>15</v>
      </c>
    </row>
    <row r="466" spans="1:39" x14ac:dyDescent="0.35">
      <c r="A466" s="8" t="s">
        <v>5140</v>
      </c>
      <c r="B466" s="8" t="s">
        <v>472</v>
      </c>
      <c r="C466" s="1">
        <v>31862</v>
      </c>
      <c r="D466" s="8" t="s">
        <v>1934</v>
      </c>
      <c r="E466" s="8" t="s">
        <v>1935</v>
      </c>
      <c r="F466" s="8" t="s">
        <v>4140</v>
      </c>
      <c r="G466" s="8" t="s">
        <v>3153</v>
      </c>
      <c r="H466" s="1">
        <v>40848.874456018515</v>
      </c>
      <c r="I466" s="8" t="s">
        <v>3675</v>
      </c>
      <c r="J466">
        <v>1160000</v>
      </c>
      <c r="K466">
        <v>15</v>
      </c>
      <c r="L466">
        <v>580000</v>
      </c>
      <c r="M466">
        <v>81200</v>
      </c>
      <c r="O466">
        <v>580000</v>
      </c>
      <c r="P466">
        <v>6960000</v>
      </c>
      <c r="S466">
        <v>50000</v>
      </c>
      <c r="T466">
        <v>250000</v>
      </c>
      <c r="U466">
        <v>5000</v>
      </c>
      <c r="V466">
        <v>97440</v>
      </c>
      <c r="W466">
        <v>48720</v>
      </c>
      <c r="X466">
        <v>48720</v>
      </c>
      <c r="Y466">
        <v>77333.333333333328</v>
      </c>
      <c r="Z466">
        <v>174773.33333333331</v>
      </c>
      <c r="AA466">
        <v>16239.999999999998</v>
      </c>
      <c r="AB466">
        <v>58000</v>
      </c>
      <c r="AC466">
        <v>0</v>
      </c>
      <c r="AD466">
        <v>0</v>
      </c>
      <c r="AE466">
        <v>11600</v>
      </c>
      <c r="AF466">
        <v>580</v>
      </c>
      <c r="AG466">
        <v>77333.333333333328</v>
      </c>
      <c r="AH466">
        <v>0</v>
      </c>
      <c r="AI466">
        <v>750133.33333333337</v>
      </c>
      <c r="AJ466">
        <v>18003200</v>
      </c>
      <c r="AK466">
        <v>0</v>
      </c>
      <c r="AL466">
        <v>20000</v>
      </c>
      <c r="AM466">
        <v>15</v>
      </c>
    </row>
    <row r="467" spans="1:39" x14ac:dyDescent="0.35">
      <c r="A467" s="8" t="s">
        <v>5141</v>
      </c>
      <c r="B467" s="8" t="s">
        <v>473</v>
      </c>
      <c r="C467" s="1">
        <v>28557</v>
      </c>
      <c r="D467" s="8" t="s">
        <v>1936</v>
      </c>
      <c r="E467" s="8" t="s">
        <v>1937</v>
      </c>
      <c r="F467" s="8" t="s">
        <v>4141</v>
      </c>
      <c r="G467" s="8" t="s">
        <v>3154</v>
      </c>
      <c r="H467" s="1">
        <v>42371.562002314815</v>
      </c>
      <c r="I467" s="8" t="s">
        <v>3671</v>
      </c>
      <c r="J467">
        <v>1160000</v>
      </c>
      <c r="K467">
        <v>15</v>
      </c>
      <c r="L467">
        <v>580000</v>
      </c>
      <c r="M467">
        <v>81200</v>
      </c>
      <c r="O467">
        <v>580000</v>
      </c>
      <c r="P467">
        <v>6960000</v>
      </c>
      <c r="S467">
        <v>50000</v>
      </c>
      <c r="T467">
        <v>250000</v>
      </c>
      <c r="U467">
        <v>5000</v>
      </c>
      <c r="V467">
        <v>97440</v>
      </c>
      <c r="W467">
        <v>48720</v>
      </c>
      <c r="X467">
        <v>48720</v>
      </c>
      <c r="Y467">
        <v>77333.333333333328</v>
      </c>
      <c r="Z467">
        <v>174773.33333333331</v>
      </c>
      <c r="AA467">
        <v>16239.999999999998</v>
      </c>
      <c r="AB467">
        <v>58000</v>
      </c>
      <c r="AC467">
        <v>0</v>
      </c>
      <c r="AD467">
        <v>0</v>
      </c>
      <c r="AE467">
        <v>11600</v>
      </c>
      <c r="AF467">
        <v>580</v>
      </c>
      <c r="AG467">
        <v>77333.333333333328</v>
      </c>
      <c r="AH467">
        <v>0</v>
      </c>
      <c r="AI467">
        <v>750133.33333333337</v>
      </c>
      <c r="AJ467">
        <v>18003200</v>
      </c>
      <c r="AK467">
        <v>0</v>
      </c>
      <c r="AL467">
        <v>20000</v>
      </c>
      <c r="AM467">
        <v>15</v>
      </c>
    </row>
    <row r="468" spans="1:39" x14ac:dyDescent="0.35">
      <c r="A468" s="8" t="s">
        <v>5142</v>
      </c>
      <c r="B468" s="8" t="s">
        <v>474</v>
      </c>
      <c r="C468" s="1">
        <v>34274</v>
      </c>
      <c r="D468" s="8" t="s">
        <v>1938</v>
      </c>
      <c r="E468" s="8" t="s">
        <v>1939</v>
      </c>
      <c r="F468" s="8" t="s">
        <v>4142</v>
      </c>
      <c r="G468" s="8" t="s">
        <v>3155</v>
      </c>
      <c r="H468" s="1">
        <v>41144.163900462961</v>
      </c>
      <c r="I468" s="8" t="s">
        <v>3672</v>
      </c>
      <c r="J468">
        <v>1160000</v>
      </c>
      <c r="K468">
        <v>15</v>
      </c>
      <c r="L468">
        <v>580000</v>
      </c>
      <c r="M468">
        <v>81200</v>
      </c>
      <c r="O468">
        <v>580000</v>
      </c>
      <c r="P468">
        <v>6960000</v>
      </c>
      <c r="S468">
        <v>50000</v>
      </c>
      <c r="T468">
        <v>250000</v>
      </c>
      <c r="U468">
        <v>5000</v>
      </c>
      <c r="V468">
        <v>97440</v>
      </c>
      <c r="W468">
        <v>48720</v>
      </c>
      <c r="X468">
        <v>48720</v>
      </c>
      <c r="Y468">
        <v>77333.333333333328</v>
      </c>
      <c r="Z468">
        <v>174773.33333333331</v>
      </c>
      <c r="AA468">
        <v>16239.999999999998</v>
      </c>
      <c r="AB468">
        <v>58000</v>
      </c>
      <c r="AC468">
        <v>0</v>
      </c>
      <c r="AD468">
        <v>0</v>
      </c>
      <c r="AE468">
        <v>11600</v>
      </c>
      <c r="AF468">
        <v>580</v>
      </c>
      <c r="AG468">
        <v>77333.333333333328</v>
      </c>
      <c r="AH468">
        <v>0</v>
      </c>
      <c r="AI468">
        <v>750133.33333333337</v>
      </c>
      <c r="AJ468">
        <v>18003200</v>
      </c>
      <c r="AK468">
        <v>0</v>
      </c>
      <c r="AL468">
        <v>20000</v>
      </c>
      <c r="AM468">
        <v>15</v>
      </c>
    </row>
    <row r="469" spans="1:39" x14ac:dyDescent="0.35">
      <c r="A469" s="8" t="s">
        <v>5143</v>
      </c>
      <c r="B469" s="8" t="s">
        <v>475</v>
      </c>
      <c r="C469" s="1">
        <v>30361</v>
      </c>
      <c r="D469" s="8" t="s">
        <v>1940</v>
      </c>
      <c r="E469" s="8" t="s">
        <v>1941</v>
      </c>
      <c r="F469" s="8" t="s">
        <v>4143</v>
      </c>
      <c r="G469" s="8" t="s">
        <v>3156</v>
      </c>
      <c r="H469" s="1">
        <v>41289.489016203705</v>
      </c>
      <c r="I469" s="8" t="s">
        <v>3672</v>
      </c>
      <c r="J469">
        <v>1160000</v>
      </c>
      <c r="K469">
        <v>15</v>
      </c>
      <c r="L469">
        <v>580000</v>
      </c>
      <c r="M469">
        <v>81200</v>
      </c>
      <c r="O469">
        <v>580000</v>
      </c>
      <c r="P469">
        <v>6960000</v>
      </c>
      <c r="S469">
        <v>50000</v>
      </c>
      <c r="T469">
        <v>250000</v>
      </c>
      <c r="U469">
        <v>5000</v>
      </c>
      <c r="V469">
        <v>97440</v>
      </c>
      <c r="W469">
        <v>48720</v>
      </c>
      <c r="X469">
        <v>48720</v>
      </c>
      <c r="Y469">
        <v>77333.333333333328</v>
      </c>
      <c r="Z469">
        <v>174773.33333333331</v>
      </c>
      <c r="AA469">
        <v>16239.999999999998</v>
      </c>
      <c r="AB469">
        <v>58000</v>
      </c>
      <c r="AC469">
        <v>0</v>
      </c>
      <c r="AD469">
        <v>0</v>
      </c>
      <c r="AE469">
        <v>11600</v>
      </c>
      <c r="AF469">
        <v>580</v>
      </c>
      <c r="AG469">
        <v>77333.333333333328</v>
      </c>
      <c r="AH469">
        <v>0</v>
      </c>
      <c r="AI469">
        <v>750133.33333333337</v>
      </c>
      <c r="AJ469">
        <v>18003200</v>
      </c>
      <c r="AK469">
        <v>0</v>
      </c>
      <c r="AL469">
        <v>20000</v>
      </c>
      <c r="AM469">
        <v>15</v>
      </c>
    </row>
    <row r="470" spans="1:39" x14ac:dyDescent="0.35">
      <c r="A470" s="8" t="s">
        <v>5144</v>
      </c>
      <c r="B470" s="8" t="s">
        <v>476</v>
      </c>
      <c r="C470" s="1">
        <v>32667</v>
      </c>
      <c r="D470" s="8" t="s">
        <v>1942</v>
      </c>
      <c r="E470" s="8" t="s">
        <v>1943</v>
      </c>
      <c r="F470" s="8" t="s">
        <v>4144</v>
      </c>
      <c r="G470" s="8" t="s">
        <v>3157</v>
      </c>
      <c r="H470" s="1">
        <v>39942.603634259256</v>
      </c>
      <c r="I470" s="8" t="s">
        <v>3672</v>
      </c>
      <c r="J470">
        <v>1160000</v>
      </c>
      <c r="K470">
        <v>15</v>
      </c>
      <c r="L470">
        <v>580000</v>
      </c>
      <c r="M470">
        <v>81200</v>
      </c>
      <c r="O470">
        <v>580000</v>
      </c>
      <c r="P470">
        <v>6960000</v>
      </c>
      <c r="S470">
        <v>50000</v>
      </c>
      <c r="T470">
        <v>250000</v>
      </c>
      <c r="U470">
        <v>5000</v>
      </c>
      <c r="V470">
        <v>97440</v>
      </c>
      <c r="W470">
        <v>48720</v>
      </c>
      <c r="X470">
        <v>48720</v>
      </c>
      <c r="Y470">
        <v>77333.333333333328</v>
      </c>
      <c r="Z470">
        <v>174773.33333333331</v>
      </c>
      <c r="AA470">
        <v>16239.999999999998</v>
      </c>
      <c r="AB470">
        <v>58000</v>
      </c>
      <c r="AC470">
        <v>0</v>
      </c>
      <c r="AD470">
        <v>0</v>
      </c>
      <c r="AE470">
        <v>11600</v>
      </c>
      <c r="AF470">
        <v>580</v>
      </c>
      <c r="AG470">
        <v>77333.333333333328</v>
      </c>
      <c r="AH470">
        <v>0</v>
      </c>
      <c r="AI470">
        <v>750133.33333333337</v>
      </c>
      <c r="AJ470">
        <v>18003200</v>
      </c>
      <c r="AK470">
        <v>0</v>
      </c>
      <c r="AL470">
        <v>20000</v>
      </c>
      <c r="AM470">
        <v>15</v>
      </c>
    </row>
    <row r="471" spans="1:39" x14ac:dyDescent="0.35">
      <c r="A471" s="8" t="s">
        <v>5145</v>
      </c>
      <c r="B471" s="8" t="s">
        <v>477</v>
      </c>
      <c r="C471" s="1">
        <v>35883</v>
      </c>
      <c r="D471" s="8" t="s">
        <v>1944</v>
      </c>
      <c r="E471" s="8" t="s">
        <v>1945</v>
      </c>
      <c r="F471" s="8" t="s">
        <v>4145</v>
      </c>
      <c r="G471" s="8" t="s">
        <v>3158</v>
      </c>
      <c r="H471" s="1">
        <v>40026.08971064815</v>
      </c>
      <c r="I471" s="8" t="s">
        <v>3673</v>
      </c>
      <c r="J471">
        <v>1160000</v>
      </c>
      <c r="K471">
        <v>15</v>
      </c>
      <c r="L471">
        <v>580000</v>
      </c>
      <c r="M471">
        <v>81200</v>
      </c>
      <c r="O471">
        <v>580000</v>
      </c>
      <c r="P471">
        <v>6960000</v>
      </c>
      <c r="S471">
        <v>50000</v>
      </c>
      <c r="T471">
        <v>250000</v>
      </c>
      <c r="U471">
        <v>5000</v>
      </c>
      <c r="V471">
        <v>97440</v>
      </c>
      <c r="W471">
        <v>48720</v>
      </c>
      <c r="X471">
        <v>48720</v>
      </c>
      <c r="Y471">
        <v>77333.333333333328</v>
      </c>
      <c r="Z471">
        <v>174773.33333333331</v>
      </c>
      <c r="AA471">
        <v>16239.999999999998</v>
      </c>
      <c r="AB471">
        <v>58000</v>
      </c>
      <c r="AC471">
        <v>0</v>
      </c>
      <c r="AD471">
        <v>0</v>
      </c>
      <c r="AE471">
        <v>11600</v>
      </c>
      <c r="AF471">
        <v>580</v>
      </c>
      <c r="AG471">
        <v>77333.333333333328</v>
      </c>
      <c r="AH471">
        <v>0</v>
      </c>
      <c r="AI471">
        <v>750133.33333333337</v>
      </c>
      <c r="AJ471">
        <v>18003200</v>
      </c>
      <c r="AK471">
        <v>0</v>
      </c>
      <c r="AL471">
        <v>20000</v>
      </c>
      <c r="AM471">
        <v>15</v>
      </c>
    </row>
    <row r="472" spans="1:39" x14ac:dyDescent="0.35">
      <c r="A472" s="8" t="s">
        <v>5146</v>
      </c>
      <c r="B472" s="8" t="s">
        <v>478</v>
      </c>
      <c r="C472" s="1">
        <v>35934</v>
      </c>
      <c r="D472" s="8" t="s">
        <v>1946</v>
      </c>
      <c r="E472" s="8" t="s">
        <v>1947</v>
      </c>
      <c r="F472" s="8" t="s">
        <v>4146</v>
      </c>
      <c r="G472" s="8" t="s">
        <v>3159</v>
      </c>
      <c r="H472" s="1">
        <v>41625.276956018519</v>
      </c>
      <c r="I472" s="8" t="s">
        <v>3671</v>
      </c>
      <c r="J472">
        <v>1160000</v>
      </c>
      <c r="K472">
        <v>15</v>
      </c>
      <c r="L472">
        <v>580000</v>
      </c>
      <c r="M472">
        <v>81200</v>
      </c>
      <c r="O472">
        <v>580000</v>
      </c>
      <c r="P472">
        <v>6960000</v>
      </c>
      <c r="S472">
        <v>50000</v>
      </c>
      <c r="T472">
        <v>250000</v>
      </c>
      <c r="U472">
        <v>5000</v>
      </c>
      <c r="V472">
        <v>97440</v>
      </c>
      <c r="W472">
        <v>48720</v>
      </c>
      <c r="X472">
        <v>48720</v>
      </c>
      <c r="Y472">
        <v>77333.333333333328</v>
      </c>
      <c r="Z472">
        <v>174773.33333333331</v>
      </c>
      <c r="AA472">
        <v>16239.999999999998</v>
      </c>
      <c r="AB472">
        <v>58000</v>
      </c>
      <c r="AC472">
        <v>0</v>
      </c>
      <c r="AD472">
        <v>0</v>
      </c>
      <c r="AE472">
        <v>11600</v>
      </c>
      <c r="AF472">
        <v>580</v>
      </c>
      <c r="AG472">
        <v>77333.333333333328</v>
      </c>
      <c r="AH472">
        <v>0</v>
      </c>
      <c r="AI472">
        <v>750133.33333333337</v>
      </c>
      <c r="AJ472">
        <v>18003200</v>
      </c>
      <c r="AK472">
        <v>0</v>
      </c>
      <c r="AL472">
        <v>20000</v>
      </c>
      <c r="AM472">
        <v>15</v>
      </c>
    </row>
    <row r="473" spans="1:39" x14ac:dyDescent="0.35">
      <c r="A473" s="8" t="s">
        <v>5147</v>
      </c>
      <c r="B473" s="8" t="s">
        <v>479</v>
      </c>
      <c r="C473" s="1">
        <v>27999</v>
      </c>
      <c r="D473" s="8" t="s">
        <v>1948</v>
      </c>
      <c r="E473" s="8" t="s">
        <v>1949</v>
      </c>
      <c r="F473" s="8" t="s">
        <v>4147</v>
      </c>
      <c r="G473" s="8" t="s">
        <v>3160</v>
      </c>
      <c r="H473" s="1">
        <v>40240.265752314815</v>
      </c>
      <c r="I473" s="8" t="s">
        <v>3675</v>
      </c>
      <c r="J473">
        <v>1160000</v>
      </c>
      <c r="K473">
        <v>15</v>
      </c>
      <c r="L473">
        <v>580000</v>
      </c>
      <c r="M473">
        <v>81200</v>
      </c>
      <c r="O473">
        <v>580000</v>
      </c>
      <c r="P473">
        <v>6960000</v>
      </c>
      <c r="S473">
        <v>50000</v>
      </c>
      <c r="T473">
        <v>250000</v>
      </c>
      <c r="U473">
        <v>5000</v>
      </c>
      <c r="V473">
        <v>97440</v>
      </c>
      <c r="W473">
        <v>48720</v>
      </c>
      <c r="X473">
        <v>48720</v>
      </c>
      <c r="Y473">
        <v>77333.333333333328</v>
      </c>
      <c r="Z473">
        <v>174773.33333333331</v>
      </c>
      <c r="AA473">
        <v>16239.999999999998</v>
      </c>
      <c r="AB473">
        <v>58000</v>
      </c>
      <c r="AC473">
        <v>0</v>
      </c>
      <c r="AD473">
        <v>0</v>
      </c>
      <c r="AE473">
        <v>11600</v>
      </c>
      <c r="AF473">
        <v>580</v>
      </c>
      <c r="AG473">
        <v>77333.333333333328</v>
      </c>
      <c r="AH473">
        <v>0</v>
      </c>
      <c r="AI473">
        <v>750133.33333333337</v>
      </c>
      <c r="AJ473">
        <v>18003200</v>
      </c>
      <c r="AK473">
        <v>0</v>
      </c>
      <c r="AL473">
        <v>20000</v>
      </c>
      <c r="AM473">
        <v>15</v>
      </c>
    </row>
    <row r="474" spans="1:39" x14ac:dyDescent="0.35">
      <c r="A474" s="8" t="s">
        <v>5148</v>
      </c>
      <c r="B474" s="8" t="s">
        <v>480</v>
      </c>
      <c r="C474" s="1">
        <v>30717</v>
      </c>
      <c r="D474" s="8" t="s">
        <v>1950</v>
      </c>
      <c r="E474" s="8" t="s">
        <v>1951</v>
      </c>
      <c r="F474" s="8" t="s">
        <v>4148</v>
      </c>
      <c r="G474" s="8" t="s">
        <v>3161</v>
      </c>
      <c r="H474" s="1">
        <v>38762.590428240743</v>
      </c>
      <c r="I474" s="8" t="s">
        <v>3672</v>
      </c>
      <c r="J474">
        <v>1160000</v>
      </c>
      <c r="K474">
        <v>15</v>
      </c>
      <c r="L474">
        <v>580000</v>
      </c>
      <c r="M474">
        <v>81200</v>
      </c>
      <c r="O474">
        <v>580000</v>
      </c>
      <c r="P474">
        <v>6960000</v>
      </c>
      <c r="S474">
        <v>50000</v>
      </c>
      <c r="T474">
        <v>250000</v>
      </c>
      <c r="U474">
        <v>5000</v>
      </c>
      <c r="V474">
        <v>97440</v>
      </c>
      <c r="W474">
        <v>48720</v>
      </c>
      <c r="X474">
        <v>48720</v>
      </c>
      <c r="Y474">
        <v>77333.333333333328</v>
      </c>
      <c r="Z474">
        <v>174773.33333333331</v>
      </c>
      <c r="AA474">
        <v>16239.999999999998</v>
      </c>
      <c r="AB474">
        <v>58000</v>
      </c>
      <c r="AC474">
        <v>0</v>
      </c>
      <c r="AD474">
        <v>0</v>
      </c>
      <c r="AE474">
        <v>11600</v>
      </c>
      <c r="AF474">
        <v>580</v>
      </c>
      <c r="AG474">
        <v>77333.333333333328</v>
      </c>
      <c r="AH474">
        <v>0</v>
      </c>
      <c r="AI474">
        <v>750133.33333333337</v>
      </c>
      <c r="AJ474">
        <v>18003200</v>
      </c>
      <c r="AK474">
        <v>0</v>
      </c>
      <c r="AL474">
        <v>20000</v>
      </c>
      <c r="AM474">
        <v>15</v>
      </c>
    </row>
    <row r="475" spans="1:39" x14ac:dyDescent="0.35">
      <c r="A475" s="8" t="s">
        <v>5149</v>
      </c>
      <c r="B475" s="8" t="s">
        <v>481</v>
      </c>
      <c r="C475" s="1">
        <v>30499</v>
      </c>
      <c r="D475" s="8" t="s">
        <v>1952</v>
      </c>
      <c r="E475" s="8" t="s">
        <v>1953</v>
      </c>
      <c r="F475" s="8" t="s">
        <v>4149</v>
      </c>
      <c r="G475" s="8" t="s">
        <v>3162</v>
      </c>
      <c r="H475" s="1">
        <v>39198.979768518519</v>
      </c>
      <c r="I475" s="8" t="s">
        <v>3671</v>
      </c>
      <c r="J475">
        <v>1160000</v>
      </c>
      <c r="K475">
        <v>15</v>
      </c>
      <c r="L475">
        <v>580000</v>
      </c>
      <c r="M475">
        <v>81200</v>
      </c>
      <c r="O475">
        <v>580000</v>
      </c>
      <c r="P475">
        <v>6960000</v>
      </c>
      <c r="S475">
        <v>50000</v>
      </c>
      <c r="T475">
        <v>250000</v>
      </c>
      <c r="U475">
        <v>5000</v>
      </c>
      <c r="V475">
        <v>97440</v>
      </c>
      <c r="W475">
        <v>48720</v>
      </c>
      <c r="X475">
        <v>48720</v>
      </c>
      <c r="Y475">
        <v>77333.333333333328</v>
      </c>
      <c r="Z475">
        <v>174773.33333333331</v>
      </c>
      <c r="AA475">
        <v>16239.999999999998</v>
      </c>
      <c r="AB475">
        <v>58000</v>
      </c>
      <c r="AC475">
        <v>0</v>
      </c>
      <c r="AD475">
        <v>0</v>
      </c>
      <c r="AE475">
        <v>11600</v>
      </c>
      <c r="AF475">
        <v>580</v>
      </c>
      <c r="AG475">
        <v>77333.333333333328</v>
      </c>
      <c r="AH475">
        <v>0</v>
      </c>
      <c r="AI475">
        <v>750133.33333333337</v>
      </c>
      <c r="AJ475">
        <v>18003200</v>
      </c>
      <c r="AK475">
        <v>0</v>
      </c>
      <c r="AL475">
        <v>20000</v>
      </c>
      <c r="AM475">
        <v>15</v>
      </c>
    </row>
    <row r="476" spans="1:39" x14ac:dyDescent="0.35">
      <c r="A476" s="8" t="s">
        <v>5150</v>
      </c>
      <c r="B476" s="8" t="s">
        <v>482</v>
      </c>
      <c r="C476" s="1">
        <v>27395</v>
      </c>
      <c r="D476" s="8" t="s">
        <v>1954</v>
      </c>
      <c r="E476" s="8" t="s">
        <v>1955</v>
      </c>
      <c r="F476" s="8" t="s">
        <v>4150</v>
      </c>
      <c r="G476" s="8" t="s">
        <v>3163</v>
      </c>
      <c r="H476" s="1">
        <v>40170.650173611109</v>
      </c>
      <c r="I476" s="8" t="s">
        <v>3673</v>
      </c>
      <c r="J476">
        <v>1160000</v>
      </c>
      <c r="K476">
        <v>15</v>
      </c>
      <c r="L476">
        <v>580000</v>
      </c>
      <c r="M476">
        <v>81200</v>
      </c>
      <c r="O476">
        <v>580000</v>
      </c>
      <c r="P476">
        <v>6960000</v>
      </c>
      <c r="S476">
        <v>50000</v>
      </c>
      <c r="T476">
        <v>250000</v>
      </c>
      <c r="U476">
        <v>5000</v>
      </c>
      <c r="V476">
        <v>97440</v>
      </c>
      <c r="W476">
        <v>48720</v>
      </c>
      <c r="X476">
        <v>48720</v>
      </c>
      <c r="Y476">
        <v>77333.333333333328</v>
      </c>
      <c r="Z476">
        <v>174773.33333333331</v>
      </c>
      <c r="AA476">
        <v>16239.999999999998</v>
      </c>
      <c r="AB476">
        <v>58000</v>
      </c>
      <c r="AC476">
        <v>0</v>
      </c>
      <c r="AD476">
        <v>0</v>
      </c>
      <c r="AE476">
        <v>11600</v>
      </c>
      <c r="AF476">
        <v>580</v>
      </c>
      <c r="AG476">
        <v>77333.333333333328</v>
      </c>
      <c r="AH476">
        <v>0</v>
      </c>
      <c r="AI476">
        <v>750133.33333333337</v>
      </c>
      <c r="AJ476">
        <v>18003200</v>
      </c>
      <c r="AK476">
        <v>0</v>
      </c>
      <c r="AL476">
        <v>20000</v>
      </c>
      <c r="AM476">
        <v>15</v>
      </c>
    </row>
    <row r="477" spans="1:39" x14ac:dyDescent="0.35">
      <c r="A477" s="8" t="s">
        <v>5151</v>
      </c>
      <c r="B477" s="8" t="s">
        <v>483</v>
      </c>
      <c r="C477" s="1">
        <v>35367</v>
      </c>
      <c r="D477" s="8" t="s">
        <v>1956</v>
      </c>
      <c r="E477" s="8" t="s">
        <v>1957</v>
      </c>
      <c r="F477" s="8" t="s">
        <v>4151</v>
      </c>
      <c r="G477" s="8" t="s">
        <v>3164</v>
      </c>
      <c r="H477" s="1">
        <v>42970.953449074077</v>
      </c>
      <c r="I477" s="8" t="s">
        <v>3675</v>
      </c>
      <c r="J477">
        <v>1160000</v>
      </c>
      <c r="K477">
        <v>15</v>
      </c>
      <c r="L477">
        <v>580000</v>
      </c>
      <c r="M477">
        <v>81200</v>
      </c>
      <c r="O477">
        <v>580000</v>
      </c>
      <c r="P477">
        <v>6960000</v>
      </c>
      <c r="S477">
        <v>50000</v>
      </c>
      <c r="T477">
        <v>250000</v>
      </c>
      <c r="U477">
        <v>5000</v>
      </c>
      <c r="V477">
        <v>97440</v>
      </c>
      <c r="W477">
        <v>48720</v>
      </c>
      <c r="X477">
        <v>48720</v>
      </c>
      <c r="Y477">
        <v>77333.333333333328</v>
      </c>
      <c r="Z477">
        <v>174773.33333333331</v>
      </c>
      <c r="AA477">
        <v>16239.999999999998</v>
      </c>
      <c r="AB477">
        <v>58000</v>
      </c>
      <c r="AC477">
        <v>0</v>
      </c>
      <c r="AD477">
        <v>0</v>
      </c>
      <c r="AE477">
        <v>11600</v>
      </c>
      <c r="AF477">
        <v>580</v>
      </c>
      <c r="AG477">
        <v>77333.333333333328</v>
      </c>
      <c r="AH477">
        <v>0</v>
      </c>
      <c r="AI477">
        <v>750133.33333333337</v>
      </c>
      <c r="AJ477">
        <v>18003200</v>
      </c>
      <c r="AK477">
        <v>0</v>
      </c>
      <c r="AL477">
        <v>20000</v>
      </c>
      <c r="AM477">
        <v>15</v>
      </c>
    </row>
    <row r="478" spans="1:39" x14ac:dyDescent="0.35">
      <c r="A478" s="8" t="s">
        <v>5152</v>
      </c>
      <c r="B478" s="8" t="s">
        <v>484</v>
      </c>
      <c r="C478" s="1">
        <v>30313</v>
      </c>
      <c r="D478" s="8" t="s">
        <v>1958</v>
      </c>
      <c r="E478" s="8" t="s">
        <v>1959</v>
      </c>
      <c r="F478" s="8" t="s">
        <v>4152</v>
      </c>
      <c r="G478" s="8" t="s">
        <v>3165</v>
      </c>
      <c r="H478" s="1">
        <v>41323.584745370368</v>
      </c>
      <c r="I478" s="8" t="s">
        <v>3672</v>
      </c>
      <c r="J478">
        <v>1160000</v>
      </c>
      <c r="K478">
        <v>15</v>
      </c>
      <c r="L478">
        <v>580000</v>
      </c>
      <c r="M478">
        <v>81200</v>
      </c>
      <c r="O478">
        <v>580000</v>
      </c>
      <c r="P478">
        <v>6960000</v>
      </c>
      <c r="S478">
        <v>50000</v>
      </c>
      <c r="T478">
        <v>250000</v>
      </c>
      <c r="U478">
        <v>5000</v>
      </c>
      <c r="V478">
        <v>97440</v>
      </c>
      <c r="W478">
        <v>48720</v>
      </c>
      <c r="X478">
        <v>48720</v>
      </c>
      <c r="Y478">
        <v>77333.333333333328</v>
      </c>
      <c r="Z478">
        <v>174773.33333333331</v>
      </c>
      <c r="AA478">
        <v>16239.999999999998</v>
      </c>
      <c r="AB478">
        <v>58000</v>
      </c>
      <c r="AC478">
        <v>0</v>
      </c>
      <c r="AD478">
        <v>0</v>
      </c>
      <c r="AE478">
        <v>11600</v>
      </c>
      <c r="AF478">
        <v>580</v>
      </c>
      <c r="AG478">
        <v>77333.333333333328</v>
      </c>
      <c r="AH478">
        <v>0</v>
      </c>
      <c r="AI478">
        <v>750133.33333333337</v>
      </c>
      <c r="AJ478">
        <v>18003200</v>
      </c>
      <c r="AK478">
        <v>0</v>
      </c>
      <c r="AL478">
        <v>20000</v>
      </c>
      <c r="AM478">
        <v>15</v>
      </c>
    </row>
    <row r="479" spans="1:39" x14ac:dyDescent="0.35">
      <c r="A479" s="8" t="s">
        <v>5153</v>
      </c>
      <c r="B479" s="8" t="s">
        <v>485</v>
      </c>
      <c r="C479" s="1">
        <v>28472</v>
      </c>
      <c r="D479" s="8" t="s">
        <v>1960</v>
      </c>
      <c r="E479" s="8" t="s">
        <v>1961</v>
      </c>
      <c r="F479" s="8" t="s">
        <v>4153</v>
      </c>
      <c r="G479" s="8" t="s">
        <v>3166</v>
      </c>
      <c r="H479" s="1">
        <v>41029.637974537036</v>
      </c>
      <c r="I479" s="8" t="s">
        <v>3675</v>
      </c>
      <c r="J479">
        <v>1160000</v>
      </c>
      <c r="K479">
        <v>15</v>
      </c>
      <c r="L479">
        <v>580000</v>
      </c>
      <c r="M479">
        <v>81200</v>
      </c>
      <c r="O479">
        <v>580000</v>
      </c>
      <c r="P479">
        <v>6960000</v>
      </c>
      <c r="S479">
        <v>50000</v>
      </c>
      <c r="T479">
        <v>250000</v>
      </c>
      <c r="U479">
        <v>5000</v>
      </c>
      <c r="V479">
        <v>97440</v>
      </c>
      <c r="W479">
        <v>48720</v>
      </c>
      <c r="X479">
        <v>48720</v>
      </c>
      <c r="Y479">
        <v>77333.333333333328</v>
      </c>
      <c r="Z479">
        <v>174773.33333333331</v>
      </c>
      <c r="AA479">
        <v>16239.999999999998</v>
      </c>
      <c r="AB479">
        <v>58000</v>
      </c>
      <c r="AC479">
        <v>0</v>
      </c>
      <c r="AD479">
        <v>0</v>
      </c>
      <c r="AE479">
        <v>11600</v>
      </c>
      <c r="AF479">
        <v>580</v>
      </c>
      <c r="AG479">
        <v>77333.333333333328</v>
      </c>
      <c r="AH479">
        <v>0</v>
      </c>
      <c r="AI479">
        <v>750133.33333333337</v>
      </c>
      <c r="AJ479">
        <v>18003200</v>
      </c>
      <c r="AK479">
        <v>0</v>
      </c>
      <c r="AL479">
        <v>20000</v>
      </c>
      <c r="AM479">
        <v>15</v>
      </c>
    </row>
    <row r="480" spans="1:39" x14ac:dyDescent="0.35">
      <c r="A480" s="8" t="s">
        <v>5154</v>
      </c>
      <c r="B480" s="8" t="s">
        <v>486</v>
      </c>
      <c r="C480" s="1">
        <v>31808</v>
      </c>
      <c r="D480" s="8" t="s">
        <v>1962</v>
      </c>
      <c r="E480" s="8" t="s">
        <v>1963</v>
      </c>
      <c r="F480" s="8" t="s">
        <v>4154</v>
      </c>
      <c r="G480" s="8" t="s">
        <v>3167</v>
      </c>
      <c r="H480" s="1">
        <v>39527.968622685185</v>
      </c>
      <c r="I480" s="8" t="s">
        <v>3672</v>
      </c>
      <c r="J480">
        <v>1160000</v>
      </c>
      <c r="K480">
        <v>15</v>
      </c>
      <c r="L480">
        <v>580000</v>
      </c>
      <c r="M480">
        <v>81200</v>
      </c>
      <c r="O480">
        <v>580000</v>
      </c>
      <c r="P480">
        <v>6960000</v>
      </c>
      <c r="S480">
        <v>50000</v>
      </c>
      <c r="T480">
        <v>250000</v>
      </c>
      <c r="U480">
        <v>5000</v>
      </c>
      <c r="V480">
        <v>97440</v>
      </c>
      <c r="W480">
        <v>48720</v>
      </c>
      <c r="X480">
        <v>48720</v>
      </c>
      <c r="Y480">
        <v>77333.333333333328</v>
      </c>
      <c r="Z480">
        <v>174773.33333333331</v>
      </c>
      <c r="AA480">
        <v>16239.999999999998</v>
      </c>
      <c r="AB480">
        <v>58000</v>
      </c>
      <c r="AC480">
        <v>0</v>
      </c>
      <c r="AD480">
        <v>0</v>
      </c>
      <c r="AE480">
        <v>11600</v>
      </c>
      <c r="AF480">
        <v>580</v>
      </c>
      <c r="AG480">
        <v>77333.333333333328</v>
      </c>
      <c r="AH480">
        <v>0</v>
      </c>
      <c r="AI480">
        <v>750133.33333333337</v>
      </c>
      <c r="AJ480">
        <v>18003200</v>
      </c>
      <c r="AK480">
        <v>0</v>
      </c>
      <c r="AL480">
        <v>20000</v>
      </c>
      <c r="AM480">
        <v>15</v>
      </c>
    </row>
    <row r="481" spans="1:39" x14ac:dyDescent="0.35">
      <c r="A481" s="8" t="s">
        <v>5155</v>
      </c>
      <c r="B481" s="8" t="s">
        <v>487</v>
      </c>
      <c r="C481" s="1">
        <v>35915</v>
      </c>
      <c r="D481" s="8" t="s">
        <v>1964</v>
      </c>
      <c r="E481" s="8" t="s">
        <v>1965</v>
      </c>
      <c r="F481" s="8" t="s">
        <v>4155</v>
      </c>
      <c r="G481" s="8" t="s">
        <v>3168</v>
      </c>
      <c r="H481" s="1">
        <v>39375.977696759262</v>
      </c>
      <c r="I481" s="8" t="s">
        <v>3675</v>
      </c>
      <c r="J481">
        <v>1160000</v>
      </c>
      <c r="K481">
        <v>15</v>
      </c>
      <c r="L481">
        <v>580000</v>
      </c>
      <c r="M481">
        <v>81200</v>
      </c>
      <c r="O481">
        <v>580000</v>
      </c>
      <c r="P481">
        <v>6960000</v>
      </c>
      <c r="S481">
        <v>50000</v>
      </c>
      <c r="T481">
        <v>250000</v>
      </c>
      <c r="U481">
        <v>5000</v>
      </c>
      <c r="V481">
        <v>97440</v>
      </c>
      <c r="W481">
        <v>48720</v>
      </c>
      <c r="X481">
        <v>48720</v>
      </c>
      <c r="Y481">
        <v>77333.333333333328</v>
      </c>
      <c r="Z481">
        <v>174773.33333333331</v>
      </c>
      <c r="AA481">
        <v>16239.999999999998</v>
      </c>
      <c r="AB481">
        <v>58000</v>
      </c>
      <c r="AC481">
        <v>0</v>
      </c>
      <c r="AD481">
        <v>0</v>
      </c>
      <c r="AE481">
        <v>11600</v>
      </c>
      <c r="AF481">
        <v>580</v>
      </c>
      <c r="AG481">
        <v>77333.333333333328</v>
      </c>
      <c r="AH481">
        <v>0</v>
      </c>
      <c r="AI481">
        <v>750133.33333333337</v>
      </c>
      <c r="AJ481">
        <v>18003200</v>
      </c>
      <c r="AK481">
        <v>0</v>
      </c>
      <c r="AL481">
        <v>20000</v>
      </c>
      <c r="AM481">
        <v>15</v>
      </c>
    </row>
    <row r="482" spans="1:39" x14ac:dyDescent="0.35">
      <c r="A482" s="8" t="s">
        <v>5156</v>
      </c>
      <c r="B482" s="8" t="s">
        <v>488</v>
      </c>
      <c r="C482" s="1">
        <v>33965</v>
      </c>
      <c r="D482" s="8" t="s">
        <v>1963</v>
      </c>
      <c r="E482" s="8" t="s">
        <v>1966</v>
      </c>
      <c r="F482" s="8" t="s">
        <v>4156</v>
      </c>
      <c r="G482" s="8" t="s">
        <v>2895</v>
      </c>
      <c r="H482" s="1">
        <v>38512.569224537037</v>
      </c>
      <c r="I482" s="8" t="s">
        <v>3673</v>
      </c>
      <c r="J482">
        <v>1160000</v>
      </c>
      <c r="K482">
        <v>15</v>
      </c>
      <c r="L482">
        <v>580000</v>
      </c>
      <c r="M482">
        <v>81200</v>
      </c>
      <c r="O482">
        <v>580000</v>
      </c>
      <c r="P482">
        <v>6960000</v>
      </c>
      <c r="S482">
        <v>50000</v>
      </c>
      <c r="T482">
        <v>250000</v>
      </c>
      <c r="U482">
        <v>5000</v>
      </c>
      <c r="V482">
        <v>97440</v>
      </c>
      <c r="W482">
        <v>48720</v>
      </c>
      <c r="X482">
        <v>48720</v>
      </c>
      <c r="Y482">
        <v>77333.333333333328</v>
      </c>
      <c r="Z482">
        <v>174773.33333333331</v>
      </c>
      <c r="AA482">
        <v>16239.999999999998</v>
      </c>
      <c r="AB482">
        <v>58000</v>
      </c>
      <c r="AC482">
        <v>0</v>
      </c>
      <c r="AD482">
        <v>0</v>
      </c>
      <c r="AE482">
        <v>11600</v>
      </c>
      <c r="AF482">
        <v>580</v>
      </c>
      <c r="AG482">
        <v>77333.333333333328</v>
      </c>
      <c r="AH482">
        <v>0</v>
      </c>
      <c r="AI482">
        <v>750133.33333333337</v>
      </c>
      <c r="AJ482">
        <v>18003200</v>
      </c>
      <c r="AK482">
        <v>0</v>
      </c>
      <c r="AL482">
        <v>20000</v>
      </c>
      <c r="AM482">
        <v>15</v>
      </c>
    </row>
    <row r="483" spans="1:39" x14ac:dyDescent="0.35">
      <c r="A483" s="8" t="s">
        <v>5157</v>
      </c>
      <c r="B483" s="8" t="s">
        <v>489</v>
      </c>
      <c r="C483" s="1">
        <v>33722</v>
      </c>
      <c r="D483" s="8" t="s">
        <v>1967</v>
      </c>
      <c r="E483" s="8" t="s">
        <v>1963</v>
      </c>
      <c r="F483" s="8" t="s">
        <v>4157</v>
      </c>
      <c r="G483" s="8" t="s">
        <v>3169</v>
      </c>
      <c r="H483" s="1">
        <v>42655.610937500001</v>
      </c>
      <c r="I483" s="8" t="s">
        <v>3672</v>
      </c>
      <c r="J483">
        <v>1160000</v>
      </c>
      <c r="K483">
        <v>15</v>
      </c>
      <c r="L483">
        <v>580000</v>
      </c>
      <c r="M483">
        <v>81200</v>
      </c>
      <c r="O483">
        <v>580000</v>
      </c>
      <c r="P483">
        <v>6960000</v>
      </c>
      <c r="S483">
        <v>50000</v>
      </c>
      <c r="T483">
        <v>250000</v>
      </c>
      <c r="U483">
        <v>5000</v>
      </c>
      <c r="V483">
        <v>97440</v>
      </c>
      <c r="W483">
        <v>48720</v>
      </c>
      <c r="X483">
        <v>48720</v>
      </c>
      <c r="Y483">
        <v>77333.333333333328</v>
      </c>
      <c r="Z483">
        <v>174773.33333333331</v>
      </c>
      <c r="AA483">
        <v>16239.999999999998</v>
      </c>
      <c r="AB483">
        <v>58000</v>
      </c>
      <c r="AC483">
        <v>0</v>
      </c>
      <c r="AD483">
        <v>0</v>
      </c>
      <c r="AE483">
        <v>11600</v>
      </c>
      <c r="AF483">
        <v>580</v>
      </c>
      <c r="AG483">
        <v>77333.333333333328</v>
      </c>
      <c r="AH483">
        <v>0</v>
      </c>
      <c r="AI483">
        <v>750133.33333333337</v>
      </c>
      <c r="AJ483">
        <v>18003200</v>
      </c>
      <c r="AK483">
        <v>0</v>
      </c>
      <c r="AL483">
        <v>20000</v>
      </c>
      <c r="AM483">
        <v>15</v>
      </c>
    </row>
    <row r="484" spans="1:39" x14ac:dyDescent="0.35">
      <c r="A484" s="8" t="s">
        <v>5158</v>
      </c>
      <c r="B484" s="8" t="s">
        <v>490</v>
      </c>
      <c r="C484" s="1">
        <v>26094</v>
      </c>
      <c r="D484" s="8" t="s">
        <v>1968</v>
      </c>
      <c r="E484" s="8" t="s">
        <v>1969</v>
      </c>
      <c r="F484" s="8" t="s">
        <v>4158</v>
      </c>
      <c r="G484" s="8" t="s">
        <v>3170</v>
      </c>
      <c r="H484" s="1">
        <v>39320.320532407408</v>
      </c>
      <c r="I484" s="8" t="s">
        <v>3674</v>
      </c>
      <c r="J484">
        <v>1160000</v>
      </c>
      <c r="K484">
        <v>15</v>
      </c>
      <c r="L484">
        <v>580000</v>
      </c>
      <c r="M484">
        <v>81200</v>
      </c>
      <c r="O484">
        <v>580000</v>
      </c>
      <c r="P484">
        <v>6960000</v>
      </c>
      <c r="S484">
        <v>50000</v>
      </c>
      <c r="T484">
        <v>250000</v>
      </c>
      <c r="U484">
        <v>5000</v>
      </c>
      <c r="V484">
        <v>97440</v>
      </c>
      <c r="W484">
        <v>48720</v>
      </c>
      <c r="X484">
        <v>48720</v>
      </c>
      <c r="Y484">
        <v>77333.333333333328</v>
      </c>
      <c r="Z484">
        <v>174773.33333333331</v>
      </c>
      <c r="AA484">
        <v>16239.999999999998</v>
      </c>
      <c r="AB484">
        <v>58000</v>
      </c>
      <c r="AC484">
        <v>0</v>
      </c>
      <c r="AD484">
        <v>0</v>
      </c>
      <c r="AE484">
        <v>11600</v>
      </c>
      <c r="AF484">
        <v>580</v>
      </c>
      <c r="AG484">
        <v>77333.333333333328</v>
      </c>
      <c r="AH484">
        <v>0</v>
      </c>
      <c r="AI484">
        <v>750133.33333333337</v>
      </c>
      <c r="AJ484">
        <v>18003200</v>
      </c>
      <c r="AK484">
        <v>0</v>
      </c>
      <c r="AL484">
        <v>20000</v>
      </c>
      <c r="AM484">
        <v>15</v>
      </c>
    </row>
    <row r="485" spans="1:39" x14ac:dyDescent="0.35">
      <c r="A485" s="8" t="s">
        <v>5159</v>
      </c>
      <c r="B485" s="8" t="s">
        <v>491</v>
      </c>
      <c r="C485" s="1">
        <v>25933</v>
      </c>
      <c r="D485" s="8" t="s">
        <v>1963</v>
      </c>
      <c r="E485" s="8" t="s">
        <v>1970</v>
      </c>
      <c r="F485" s="8" t="s">
        <v>4159</v>
      </c>
      <c r="G485" s="8" t="s">
        <v>3171</v>
      </c>
      <c r="H485" s="1">
        <v>39280.830069444448</v>
      </c>
      <c r="I485" s="8" t="s">
        <v>3673</v>
      </c>
      <c r="J485">
        <v>1160000</v>
      </c>
      <c r="K485">
        <v>15</v>
      </c>
      <c r="L485">
        <v>580000</v>
      </c>
      <c r="M485">
        <v>81200</v>
      </c>
      <c r="O485">
        <v>580000</v>
      </c>
      <c r="P485">
        <v>6960000</v>
      </c>
      <c r="S485">
        <v>50000</v>
      </c>
      <c r="T485">
        <v>250000</v>
      </c>
      <c r="U485">
        <v>5000</v>
      </c>
      <c r="V485">
        <v>97440</v>
      </c>
      <c r="W485">
        <v>48720</v>
      </c>
      <c r="X485">
        <v>48720</v>
      </c>
      <c r="Y485">
        <v>77333.333333333328</v>
      </c>
      <c r="Z485">
        <v>174773.33333333331</v>
      </c>
      <c r="AA485">
        <v>16239.999999999998</v>
      </c>
      <c r="AB485">
        <v>58000</v>
      </c>
      <c r="AC485">
        <v>0</v>
      </c>
      <c r="AD485">
        <v>0</v>
      </c>
      <c r="AE485">
        <v>11600</v>
      </c>
      <c r="AF485">
        <v>580</v>
      </c>
      <c r="AG485">
        <v>77333.333333333328</v>
      </c>
      <c r="AH485">
        <v>0</v>
      </c>
      <c r="AI485">
        <v>750133.33333333337</v>
      </c>
      <c r="AJ485">
        <v>18003200</v>
      </c>
      <c r="AK485">
        <v>0</v>
      </c>
      <c r="AL485">
        <v>20000</v>
      </c>
      <c r="AM485">
        <v>15</v>
      </c>
    </row>
    <row r="486" spans="1:39" x14ac:dyDescent="0.35">
      <c r="A486" s="8" t="s">
        <v>5160</v>
      </c>
      <c r="B486" s="8" t="s">
        <v>492</v>
      </c>
      <c r="C486" s="1">
        <v>36648</v>
      </c>
      <c r="D486" s="8" t="s">
        <v>1971</v>
      </c>
      <c r="E486" s="8" t="s">
        <v>1963</v>
      </c>
      <c r="F486" s="8" t="s">
        <v>4160</v>
      </c>
      <c r="G486" s="8" t="s">
        <v>3172</v>
      </c>
      <c r="H486" s="1">
        <v>40866.096319444441</v>
      </c>
      <c r="I486" s="8" t="s">
        <v>3672</v>
      </c>
      <c r="J486">
        <v>1160000</v>
      </c>
      <c r="K486">
        <v>15</v>
      </c>
      <c r="L486">
        <v>580000</v>
      </c>
      <c r="M486">
        <v>81200</v>
      </c>
      <c r="O486">
        <v>580000</v>
      </c>
      <c r="P486">
        <v>6960000</v>
      </c>
      <c r="S486">
        <v>50000</v>
      </c>
      <c r="T486">
        <v>250000</v>
      </c>
      <c r="U486">
        <v>5000</v>
      </c>
      <c r="V486">
        <v>97440</v>
      </c>
      <c r="W486">
        <v>48720</v>
      </c>
      <c r="X486">
        <v>48720</v>
      </c>
      <c r="Y486">
        <v>77333.333333333328</v>
      </c>
      <c r="Z486">
        <v>174773.33333333331</v>
      </c>
      <c r="AA486">
        <v>16239.999999999998</v>
      </c>
      <c r="AB486">
        <v>58000</v>
      </c>
      <c r="AC486">
        <v>0</v>
      </c>
      <c r="AD486">
        <v>0</v>
      </c>
      <c r="AE486">
        <v>11600</v>
      </c>
      <c r="AF486">
        <v>580</v>
      </c>
      <c r="AG486">
        <v>77333.333333333328</v>
      </c>
      <c r="AH486">
        <v>0</v>
      </c>
      <c r="AI486">
        <v>750133.33333333337</v>
      </c>
      <c r="AJ486">
        <v>18003200</v>
      </c>
      <c r="AK486">
        <v>0</v>
      </c>
      <c r="AL486">
        <v>20000</v>
      </c>
      <c r="AM486">
        <v>15</v>
      </c>
    </row>
    <row r="487" spans="1:39" x14ac:dyDescent="0.35">
      <c r="A487" s="8" t="s">
        <v>5161</v>
      </c>
      <c r="B487" s="8" t="s">
        <v>493</v>
      </c>
      <c r="C487" s="1">
        <v>29069</v>
      </c>
      <c r="D487" s="8" t="s">
        <v>1972</v>
      </c>
      <c r="E487" s="8" t="s">
        <v>1973</v>
      </c>
      <c r="F487" s="8" t="s">
        <v>4161</v>
      </c>
      <c r="G487" s="8" t="s">
        <v>3173</v>
      </c>
      <c r="H487" s="1">
        <v>44001.318078703705</v>
      </c>
      <c r="I487" s="8" t="s">
        <v>3673</v>
      </c>
      <c r="J487">
        <v>1160000</v>
      </c>
      <c r="K487">
        <v>15</v>
      </c>
      <c r="L487">
        <v>580000</v>
      </c>
      <c r="M487">
        <v>81200</v>
      </c>
      <c r="O487">
        <v>580000</v>
      </c>
      <c r="P487">
        <v>6960000</v>
      </c>
      <c r="S487">
        <v>50000</v>
      </c>
      <c r="T487">
        <v>250000</v>
      </c>
      <c r="U487">
        <v>5000</v>
      </c>
      <c r="V487">
        <v>97440</v>
      </c>
      <c r="W487">
        <v>48720</v>
      </c>
      <c r="X487">
        <v>48720</v>
      </c>
      <c r="Y487">
        <v>77333.333333333328</v>
      </c>
      <c r="Z487">
        <v>174773.33333333331</v>
      </c>
      <c r="AA487">
        <v>16239.999999999998</v>
      </c>
      <c r="AB487">
        <v>58000</v>
      </c>
      <c r="AC487">
        <v>0</v>
      </c>
      <c r="AD487">
        <v>0</v>
      </c>
      <c r="AE487">
        <v>11600</v>
      </c>
      <c r="AF487">
        <v>580</v>
      </c>
      <c r="AG487">
        <v>77333.333333333328</v>
      </c>
      <c r="AH487">
        <v>0</v>
      </c>
      <c r="AI487">
        <v>750133.33333333337</v>
      </c>
      <c r="AJ487">
        <v>18003200</v>
      </c>
      <c r="AK487">
        <v>0</v>
      </c>
      <c r="AL487">
        <v>20000</v>
      </c>
      <c r="AM487">
        <v>15</v>
      </c>
    </row>
    <row r="488" spans="1:39" x14ac:dyDescent="0.35">
      <c r="A488" s="8" t="s">
        <v>5162</v>
      </c>
      <c r="B488" s="8" t="s">
        <v>494</v>
      </c>
      <c r="C488" s="1">
        <v>33341</v>
      </c>
      <c r="D488" s="8" t="s">
        <v>1963</v>
      </c>
      <c r="E488" s="8" t="s">
        <v>1974</v>
      </c>
      <c r="F488" s="8" t="s">
        <v>4162</v>
      </c>
      <c r="G488" s="8" t="s">
        <v>3174</v>
      </c>
      <c r="H488" s="1">
        <v>38918.742800925924</v>
      </c>
      <c r="I488" s="8" t="s">
        <v>3674</v>
      </c>
      <c r="J488">
        <v>1160000</v>
      </c>
      <c r="K488">
        <v>15</v>
      </c>
      <c r="L488">
        <v>580000</v>
      </c>
      <c r="M488">
        <v>81200</v>
      </c>
      <c r="O488">
        <v>580000</v>
      </c>
      <c r="P488">
        <v>6960000</v>
      </c>
      <c r="S488">
        <v>50000</v>
      </c>
      <c r="T488">
        <v>250000</v>
      </c>
      <c r="U488">
        <v>5000</v>
      </c>
      <c r="V488">
        <v>97440</v>
      </c>
      <c r="W488">
        <v>48720</v>
      </c>
      <c r="X488">
        <v>48720</v>
      </c>
      <c r="Y488">
        <v>77333.333333333328</v>
      </c>
      <c r="Z488">
        <v>174773.33333333331</v>
      </c>
      <c r="AA488">
        <v>16239.999999999998</v>
      </c>
      <c r="AB488">
        <v>58000</v>
      </c>
      <c r="AC488">
        <v>0</v>
      </c>
      <c r="AD488">
        <v>0</v>
      </c>
      <c r="AE488">
        <v>11600</v>
      </c>
      <c r="AF488">
        <v>580</v>
      </c>
      <c r="AG488">
        <v>77333.333333333328</v>
      </c>
      <c r="AH488">
        <v>0</v>
      </c>
      <c r="AI488">
        <v>750133.33333333337</v>
      </c>
      <c r="AJ488">
        <v>18003200</v>
      </c>
      <c r="AK488">
        <v>0</v>
      </c>
      <c r="AL488">
        <v>20000</v>
      </c>
      <c r="AM488">
        <v>15</v>
      </c>
    </row>
    <row r="489" spans="1:39" x14ac:dyDescent="0.35">
      <c r="A489" s="8" t="s">
        <v>5163</v>
      </c>
      <c r="B489" s="8" t="s">
        <v>495</v>
      </c>
      <c r="C489" s="1">
        <v>30260</v>
      </c>
      <c r="D489" s="8" t="s">
        <v>1975</v>
      </c>
      <c r="E489" s="8" t="s">
        <v>1963</v>
      </c>
      <c r="F489" s="8" t="s">
        <v>4163</v>
      </c>
      <c r="G489" s="8" t="s">
        <v>3175</v>
      </c>
      <c r="H489" s="1">
        <v>40637.337731481479</v>
      </c>
      <c r="I489" s="8" t="s">
        <v>3674</v>
      </c>
      <c r="J489">
        <v>1160000</v>
      </c>
      <c r="K489">
        <v>15</v>
      </c>
      <c r="L489">
        <v>580000</v>
      </c>
      <c r="M489">
        <v>81200</v>
      </c>
      <c r="O489">
        <v>580000</v>
      </c>
      <c r="P489">
        <v>6960000</v>
      </c>
      <c r="S489">
        <v>50000</v>
      </c>
      <c r="T489">
        <v>250000</v>
      </c>
      <c r="U489">
        <v>5000</v>
      </c>
      <c r="V489">
        <v>97440</v>
      </c>
      <c r="W489">
        <v>48720</v>
      </c>
      <c r="X489">
        <v>48720</v>
      </c>
      <c r="Y489">
        <v>77333.333333333328</v>
      </c>
      <c r="Z489">
        <v>174773.33333333331</v>
      </c>
      <c r="AA489">
        <v>16239.999999999998</v>
      </c>
      <c r="AB489">
        <v>58000</v>
      </c>
      <c r="AC489">
        <v>0</v>
      </c>
      <c r="AD489">
        <v>0</v>
      </c>
      <c r="AE489">
        <v>11600</v>
      </c>
      <c r="AF489">
        <v>580</v>
      </c>
      <c r="AG489">
        <v>77333.333333333328</v>
      </c>
      <c r="AH489">
        <v>0</v>
      </c>
      <c r="AI489">
        <v>750133.33333333337</v>
      </c>
      <c r="AJ489">
        <v>18003200</v>
      </c>
      <c r="AK489">
        <v>0</v>
      </c>
      <c r="AL489">
        <v>20000</v>
      </c>
      <c r="AM489">
        <v>15</v>
      </c>
    </row>
    <row r="490" spans="1:39" x14ac:dyDescent="0.35">
      <c r="A490" s="8" t="s">
        <v>5164</v>
      </c>
      <c r="B490" s="8" t="s">
        <v>496</v>
      </c>
      <c r="C490" s="1">
        <v>36454</v>
      </c>
      <c r="D490" s="8" t="s">
        <v>1976</v>
      </c>
      <c r="E490" s="8" t="s">
        <v>1977</v>
      </c>
      <c r="F490" s="8" t="s">
        <v>4164</v>
      </c>
      <c r="G490" s="8" t="s">
        <v>3176</v>
      </c>
      <c r="H490" s="1">
        <v>38790.970196759263</v>
      </c>
      <c r="I490" s="8" t="s">
        <v>3674</v>
      </c>
      <c r="J490">
        <v>1160000</v>
      </c>
      <c r="K490">
        <v>15</v>
      </c>
      <c r="L490">
        <v>580000</v>
      </c>
      <c r="M490">
        <v>81200</v>
      </c>
      <c r="O490">
        <v>580000</v>
      </c>
      <c r="P490">
        <v>6960000</v>
      </c>
      <c r="S490">
        <v>50000</v>
      </c>
      <c r="T490">
        <v>250000</v>
      </c>
      <c r="U490">
        <v>5000</v>
      </c>
      <c r="V490">
        <v>97440</v>
      </c>
      <c r="W490">
        <v>48720</v>
      </c>
      <c r="X490">
        <v>48720</v>
      </c>
      <c r="Y490">
        <v>77333.333333333328</v>
      </c>
      <c r="Z490">
        <v>174773.33333333331</v>
      </c>
      <c r="AA490">
        <v>16239.999999999998</v>
      </c>
      <c r="AB490">
        <v>58000</v>
      </c>
      <c r="AC490">
        <v>0</v>
      </c>
      <c r="AD490">
        <v>0</v>
      </c>
      <c r="AE490">
        <v>11600</v>
      </c>
      <c r="AF490">
        <v>580</v>
      </c>
      <c r="AG490">
        <v>77333.333333333328</v>
      </c>
      <c r="AH490">
        <v>0</v>
      </c>
      <c r="AI490">
        <v>750133.33333333337</v>
      </c>
      <c r="AJ490">
        <v>18003200</v>
      </c>
      <c r="AK490">
        <v>0</v>
      </c>
      <c r="AL490">
        <v>20000</v>
      </c>
      <c r="AM490">
        <v>15</v>
      </c>
    </row>
    <row r="491" spans="1:39" x14ac:dyDescent="0.35">
      <c r="A491" s="8" t="s">
        <v>5165</v>
      </c>
      <c r="B491" s="8" t="s">
        <v>497</v>
      </c>
      <c r="C491" s="1">
        <v>33268</v>
      </c>
      <c r="D491" s="8" t="s">
        <v>1963</v>
      </c>
      <c r="E491" s="8" t="s">
        <v>1978</v>
      </c>
      <c r="F491" s="8" t="s">
        <v>4165</v>
      </c>
      <c r="G491" s="8" t="s">
        <v>3177</v>
      </c>
      <c r="H491" s="1">
        <v>41373.765300925923</v>
      </c>
      <c r="I491" s="8" t="s">
        <v>3671</v>
      </c>
      <c r="J491">
        <v>1160000</v>
      </c>
      <c r="K491">
        <v>15</v>
      </c>
      <c r="L491">
        <v>580000</v>
      </c>
      <c r="M491">
        <v>81200</v>
      </c>
      <c r="O491">
        <v>580000</v>
      </c>
      <c r="P491">
        <v>6960000</v>
      </c>
      <c r="S491">
        <v>50000</v>
      </c>
      <c r="T491">
        <v>250000</v>
      </c>
      <c r="U491">
        <v>5000</v>
      </c>
      <c r="V491">
        <v>97440</v>
      </c>
      <c r="W491">
        <v>48720</v>
      </c>
      <c r="X491">
        <v>48720</v>
      </c>
      <c r="Y491">
        <v>77333.333333333328</v>
      </c>
      <c r="Z491">
        <v>174773.33333333331</v>
      </c>
      <c r="AA491">
        <v>16239.999999999998</v>
      </c>
      <c r="AB491">
        <v>58000</v>
      </c>
      <c r="AC491">
        <v>0</v>
      </c>
      <c r="AD491">
        <v>0</v>
      </c>
      <c r="AE491">
        <v>11600</v>
      </c>
      <c r="AF491">
        <v>580</v>
      </c>
      <c r="AG491">
        <v>77333.333333333328</v>
      </c>
      <c r="AH491">
        <v>0</v>
      </c>
      <c r="AI491">
        <v>750133.33333333337</v>
      </c>
      <c r="AJ491">
        <v>18003200</v>
      </c>
      <c r="AK491">
        <v>0</v>
      </c>
      <c r="AL491">
        <v>20000</v>
      </c>
      <c r="AM491">
        <v>15</v>
      </c>
    </row>
    <row r="492" spans="1:39" x14ac:dyDescent="0.35">
      <c r="A492" s="8" t="s">
        <v>5166</v>
      </c>
      <c r="B492" s="8" t="s">
        <v>498</v>
      </c>
      <c r="C492" s="1">
        <v>33286</v>
      </c>
      <c r="D492" s="8" t="s">
        <v>1979</v>
      </c>
      <c r="E492" s="8" t="s">
        <v>1963</v>
      </c>
      <c r="F492" s="8" t="s">
        <v>4166</v>
      </c>
      <c r="G492" s="8" t="s">
        <v>3178</v>
      </c>
      <c r="H492" s="1">
        <v>38899.095324074071</v>
      </c>
      <c r="I492" s="8" t="s">
        <v>3672</v>
      </c>
      <c r="J492">
        <v>1160000</v>
      </c>
      <c r="K492">
        <v>15</v>
      </c>
      <c r="L492">
        <v>580000</v>
      </c>
      <c r="M492">
        <v>81200</v>
      </c>
      <c r="O492">
        <v>580000</v>
      </c>
      <c r="P492">
        <v>6960000</v>
      </c>
      <c r="S492">
        <v>50000</v>
      </c>
      <c r="T492">
        <v>250000</v>
      </c>
      <c r="U492">
        <v>5000</v>
      </c>
      <c r="V492">
        <v>97440</v>
      </c>
      <c r="W492">
        <v>48720</v>
      </c>
      <c r="X492">
        <v>48720</v>
      </c>
      <c r="Y492">
        <v>77333.333333333328</v>
      </c>
      <c r="Z492">
        <v>174773.33333333331</v>
      </c>
      <c r="AA492">
        <v>16239.999999999998</v>
      </c>
      <c r="AB492">
        <v>58000</v>
      </c>
      <c r="AC492">
        <v>0</v>
      </c>
      <c r="AD492">
        <v>0</v>
      </c>
      <c r="AE492">
        <v>11600</v>
      </c>
      <c r="AF492">
        <v>580</v>
      </c>
      <c r="AG492">
        <v>77333.333333333328</v>
      </c>
      <c r="AH492">
        <v>0</v>
      </c>
      <c r="AI492">
        <v>750133.33333333337</v>
      </c>
      <c r="AJ492">
        <v>18003200</v>
      </c>
      <c r="AK492">
        <v>0</v>
      </c>
      <c r="AL492">
        <v>20000</v>
      </c>
      <c r="AM492">
        <v>15</v>
      </c>
    </row>
    <row r="493" spans="1:39" x14ac:dyDescent="0.35">
      <c r="A493" s="8" t="s">
        <v>5167</v>
      </c>
      <c r="B493" s="8" t="s">
        <v>499</v>
      </c>
      <c r="C493" s="1">
        <v>27009</v>
      </c>
      <c r="D493" s="8" t="s">
        <v>1980</v>
      </c>
      <c r="E493" s="8" t="s">
        <v>1981</v>
      </c>
      <c r="F493" s="8" t="s">
        <v>4167</v>
      </c>
      <c r="G493" s="8" t="s">
        <v>3179</v>
      </c>
      <c r="H493" s="1">
        <v>40319.049131944441</v>
      </c>
      <c r="I493" s="8" t="s">
        <v>3673</v>
      </c>
      <c r="J493">
        <v>1160000</v>
      </c>
      <c r="K493">
        <v>15</v>
      </c>
      <c r="L493">
        <v>580000</v>
      </c>
      <c r="M493">
        <v>81200</v>
      </c>
      <c r="O493">
        <v>580000</v>
      </c>
      <c r="P493">
        <v>6960000</v>
      </c>
      <c r="S493">
        <v>50000</v>
      </c>
      <c r="T493">
        <v>250000</v>
      </c>
      <c r="U493">
        <v>5000</v>
      </c>
      <c r="V493">
        <v>97440</v>
      </c>
      <c r="W493">
        <v>48720</v>
      </c>
      <c r="X493">
        <v>48720</v>
      </c>
      <c r="Y493">
        <v>77333.333333333328</v>
      </c>
      <c r="Z493">
        <v>174773.33333333331</v>
      </c>
      <c r="AA493">
        <v>16239.999999999998</v>
      </c>
      <c r="AB493">
        <v>58000</v>
      </c>
      <c r="AC493">
        <v>0</v>
      </c>
      <c r="AD493">
        <v>0</v>
      </c>
      <c r="AE493">
        <v>11600</v>
      </c>
      <c r="AF493">
        <v>580</v>
      </c>
      <c r="AG493">
        <v>77333.333333333328</v>
      </c>
      <c r="AH493">
        <v>0</v>
      </c>
      <c r="AI493">
        <v>750133.33333333337</v>
      </c>
      <c r="AJ493">
        <v>18003200</v>
      </c>
      <c r="AK493">
        <v>0</v>
      </c>
      <c r="AL493">
        <v>20000</v>
      </c>
      <c r="AM493">
        <v>15</v>
      </c>
    </row>
    <row r="494" spans="1:39" x14ac:dyDescent="0.35">
      <c r="A494" s="8" t="s">
        <v>5168</v>
      </c>
      <c r="B494" s="8" t="s">
        <v>500</v>
      </c>
      <c r="C494" s="1">
        <v>31966</v>
      </c>
      <c r="D494" s="8" t="s">
        <v>1963</v>
      </c>
      <c r="E494" s="8" t="s">
        <v>1982</v>
      </c>
      <c r="F494" s="8" t="s">
        <v>4168</v>
      </c>
      <c r="G494" s="8" t="s">
        <v>3180</v>
      </c>
      <c r="H494" s="1">
        <v>41256.014849537038</v>
      </c>
      <c r="I494" s="8" t="s">
        <v>3673</v>
      </c>
      <c r="J494">
        <v>1160000</v>
      </c>
      <c r="K494">
        <v>15</v>
      </c>
      <c r="L494">
        <v>580000</v>
      </c>
      <c r="M494">
        <v>81200</v>
      </c>
      <c r="O494">
        <v>580000</v>
      </c>
      <c r="P494">
        <v>6960000</v>
      </c>
      <c r="S494">
        <v>50000</v>
      </c>
      <c r="T494">
        <v>250000</v>
      </c>
      <c r="U494">
        <v>5000</v>
      </c>
      <c r="V494">
        <v>97440</v>
      </c>
      <c r="W494">
        <v>48720</v>
      </c>
      <c r="X494">
        <v>48720</v>
      </c>
      <c r="Y494">
        <v>77333.333333333328</v>
      </c>
      <c r="Z494">
        <v>174773.33333333331</v>
      </c>
      <c r="AA494">
        <v>16239.999999999998</v>
      </c>
      <c r="AB494">
        <v>58000</v>
      </c>
      <c r="AC494">
        <v>0</v>
      </c>
      <c r="AD494">
        <v>0</v>
      </c>
      <c r="AE494">
        <v>11600</v>
      </c>
      <c r="AF494">
        <v>580</v>
      </c>
      <c r="AG494">
        <v>77333.333333333328</v>
      </c>
      <c r="AH494">
        <v>0</v>
      </c>
      <c r="AI494">
        <v>750133.33333333337</v>
      </c>
      <c r="AJ494">
        <v>18003200</v>
      </c>
      <c r="AK494">
        <v>0</v>
      </c>
      <c r="AL494">
        <v>20000</v>
      </c>
      <c r="AM494">
        <v>15</v>
      </c>
    </row>
    <row r="495" spans="1:39" x14ac:dyDescent="0.35">
      <c r="A495" s="8" t="s">
        <v>5169</v>
      </c>
      <c r="B495" s="8" t="s">
        <v>501</v>
      </c>
      <c r="C495" s="1">
        <v>25733</v>
      </c>
      <c r="D495" s="8" t="s">
        <v>1983</v>
      </c>
      <c r="E495" s="8" t="s">
        <v>1963</v>
      </c>
      <c r="F495" s="8" t="s">
        <v>4169</v>
      </c>
      <c r="G495" s="8" t="s">
        <v>3181</v>
      </c>
      <c r="H495" s="1">
        <v>42296.47215277778</v>
      </c>
      <c r="I495" s="8" t="s">
        <v>3674</v>
      </c>
      <c r="J495">
        <v>1160000</v>
      </c>
      <c r="K495">
        <v>15</v>
      </c>
      <c r="L495">
        <v>580000</v>
      </c>
      <c r="M495">
        <v>81200</v>
      </c>
      <c r="O495">
        <v>580000</v>
      </c>
      <c r="P495">
        <v>6960000</v>
      </c>
      <c r="S495">
        <v>50000</v>
      </c>
      <c r="T495">
        <v>250000</v>
      </c>
      <c r="U495">
        <v>5000</v>
      </c>
      <c r="V495">
        <v>97440</v>
      </c>
      <c r="W495">
        <v>48720</v>
      </c>
      <c r="X495">
        <v>48720</v>
      </c>
      <c r="Y495">
        <v>77333.333333333328</v>
      </c>
      <c r="Z495">
        <v>174773.33333333331</v>
      </c>
      <c r="AA495">
        <v>16239.999999999998</v>
      </c>
      <c r="AB495">
        <v>58000</v>
      </c>
      <c r="AC495">
        <v>0</v>
      </c>
      <c r="AD495">
        <v>0</v>
      </c>
      <c r="AE495">
        <v>11600</v>
      </c>
      <c r="AF495">
        <v>580</v>
      </c>
      <c r="AG495">
        <v>77333.333333333328</v>
      </c>
      <c r="AH495">
        <v>0</v>
      </c>
      <c r="AI495">
        <v>750133.33333333337</v>
      </c>
      <c r="AJ495">
        <v>18003200</v>
      </c>
      <c r="AK495">
        <v>0</v>
      </c>
      <c r="AL495">
        <v>20000</v>
      </c>
      <c r="AM495">
        <v>15</v>
      </c>
    </row>
    <row r="496" spans="1:39" x14ac:dyDescent="0.35">
      <c r="A496" s="8" t="s">
        <v>5170</v>
      </c>
      <c r="B496" s="8" t="s">
        <v>502</v>
      </c>
      <c r="C496" s="1">
        <v>31573</v>
      </c>
      <c r="D496" s="8" t="s">
        <v>1984</v>
      </c>
      <c r="E496" s="8" t="s">
        <v>1985</v>
      </c>
      <c r="F496" s="8" t="s">
        <v>4170</v>
      </c>
      <c r="G496" s="8" t="s">
        <v>3182</v>
      </c>
      <c r="H496" s="1">
        <v>39359.855995370373</v>
      </c>
      <c r="I496" s="8" t="s">
        <v>3673</v>
      </c>
      <c r="J496">
        <v>1160000</v>
      </c>
      <c r="K496">
        <v>15</v>
      </c>
      <c r="L496">
        <v>580000</v>
      </c>
      <c r="M496">
        <v>81200</v>
      </c>
      <c r="O496">
        <v>580000</v>
      </c>
      <c r="P496">
        <v>6960000</v>
      </c>
      <c r="S496">
        <v>50000</v>
      </c>
      <c r="T496">
        <v>250000</v>
      </c>
      <c r="U496">
        <v>5000</v>
      </c>
      <c r="V496">
        <v>97440</v>
      </c>
      <c r="W496">
        <v>48720</v>
      </c>
      <c r="X496">
        <v>48720</v>
      </c>
      <c r="Y496">
        <v>77333.333333333328</v>
      </c>
      <c r="Z496">
        <v>174773.33333333331</v>
      </c>
      <c r="AA496">
        <v>16239.999999999998</v>
      </c>
      <c r="AB496">
        <v>58000</v>
      </c>
      <c r="AC496">
        <v>0</v>
      </c>
      <c r="AD496">
        <v>0</v>
      </c>
      <c r="AE496">
        <v>11600</v>
      </c>
      <c r="AF496">
        <v>580</v>
      </c>
      <c r="AG496">
        <v>77333.333333333328</v>
      </c>
      <c r="AH496">
        <v>0</v>
      </c>
      <c r="AI496">
        <v>750133.33333333337</v>
      </c>
      <c r="AJ496">
        <v>18003200</v>
      </c>
      <c r="AK496">
        <v>0</v>
      </c>
      <c r="AL496">
        <v>20000</v>
      </c>
      <c r="AM496">
        <v>15</v>
      </c>
    </row>
    <row r="497" spans="1:39" x14ac:dyDescent="0.35">
      <c r="A497" s="8" t="s">
        <v>5171</v>
      </c>
      <c r="B497" s="8" t="s">
        <v>503</v>
      </c>
      <c r="C497" s="1">
        <v>35214</v>
      </c>
      <c r="D497" s="8" t="s">
        <v>1963</v>
      </c>
      <c r="E497" s="8" t="s">
        <v>1986</v>
      </c>
      <c r="F497" s="8" t="s">
        <v>4171</v>
      </c>
      <c r="G497" s="8" t="s">
        <v>3183</v>
      </c>
      <c r="H497" s="1">
        <v>43951.22855324074</v>
      </c>
      <c r="I497" s="8" t="s">
        <v>3675</v>
      </c>
      <c r="J497">
        <v>1160000</v>
      </c>
      <c r="K497">
        <v>15</v>
      </c>
      <c r="L497">
        <v>580000</v>
      </c>
      <c r="M497">
        <v>81200</v>
      </c>
      <c r="O497">
        <v>580000</v>
      </c>
      <c r="P497">
        <v>6960000</v>
      </c>
      <c r="S497">
        <v>50000</v>
      </c>
      <c r="T497">
        <v>250000</v>
      </c>
      <c r="U497">
        <v>5000</v>
      </c>
      <c r="V497">
        <v>97440</v>
      </c>
      <c r="W497">
        <v>48720</v>
      </c>
      <c r="X497">
        <v>48720</v>
      </c>
      <c r="Y497">
        <v>77333.333333333328</v>
      </c>
      <c r="Z497">
        <v>174773.33333333331</v>
      </c>
      <c r="AA497">
        <v>16239.999999999998</v>
      </c>
      <c r="AB497">
        <v>58000</v>
      </c>
      <c r="AC497">
        <v>0</v>
      </c>
      <c r="AD497">
        <v>0</v>
      </c>
      <c r="AE497">
        <v>11600</v>
      </c>
      <c r="AF497">
        <v>580</v>
      </c>
      <c r="AG497">
        <v>77333.333333333328</v>
      </c>
      <c r="AH497">
        <v>0</v>
      </c>
      <c r="AI497">
        <v>750133.33333333337</v>
      </c>
      <c r="AJ497">
        <v>18003200</v>
      </c>
      <c r="AK497">
        <v>0</v>
      </c>
      <c r="AL497">
        <v>20000</v>
      </c>
      <c r="AM497">
        <v>15</v>
      </c>
    </row>
    <row r="498" spans="1:39" x14ac:dyDescent="0.35">
      <c r="A498" s="8" t="s">
        <v>5172</v>
      </c>
      <c r="B498" s="8" t="s">
        <v>504</v>
      </c>
      <c r="C498" s="1">
        <v>26430</v>
      </c>
      <c r="D498" s="8" t="s">
        <v>1987</v>
      </c>
      <c r="E498" s="8" t="s">
        <v>1963</v>
      </c>
      <c r="F498" s="8" t="s">
        <v>4172</v>
      </c>
      <c r="G498" s="8" t="s">
        <v>3184</v>
      </c>
      <c r="H498" s="1">
        <v>42719.361620370371</v>
      </c>
      <c r="I498" s="8" t="s">
        <v>3673</v>
      </c>
      <c r="J498">
        <v>1160000</v>
      </c>
      <c r="K498">
        <v>15</v>
      </c>
      <c r="L498">
        <v>580000</v>
      </c>
      <c r="M498">
        <v>81200</v>
      </c>
      <c r="O498">
        <v>580000</v>
      </c>
      <c r="P498">
        <v>6960000</v>
      </c>
      <c r="S498">
        <v>50000</v>
      </c>
      <c r="T498">
        <v>250000</v>
      </c>
      <c r="U498">
        <v>5000</v>
      </c>
      <c r="V498">
        <v>97440</v>
      </c>
      <c r="W498">
        <v>48720</v>
      </c>
      <c r="X498">
        <v>48720</v>
      </c>
      <c r="Y498">
        <v>77333.333333333328</v>
      </c>
      <c r="Z498">
        <v>174773.33333333331</v>
      </c>
      <c r="AA498">
        <v>16239.999999999998</v>
      </c>
      <c r="AB498">
        <v>58000</v>
      </c>
      <c r="AC498">
        <v>0</v>
      </c>
      <c r="AD498">
        <v>0</v>
      </c>
      <c r="AE498">
        <v>11600</v>
      </c>
      <c r="AF498">
        <v>580</v>
      </c>
      <c r="AG498">
        <v>77333.333333333328</v>
      </c>
      <c r="AH498">
        <v>0</v>
      </c>
      <c r="AI498">
        <v>750133.33333333337</v>
      </c>
      <c r="AJ498">
        <v>18003200</v>
      </c>
      <c r="AK498">
        <v>0</v>
      </c>
      <c r="AL498">
        <v>20000</v>
      </c>
      <c r="AM498">
        <v>15</v>
      </c>
    </row>
    <row r="499" spans="1:39" x14ac:dyDescent="0.35">
      <c r="A499" s="8" t="s">
        <v>5173</v>
      </c>
      <c r="B499" s="8" t="s">
        <v>505</v>
      </c>
      <c r="C499" s="1">
        <v>31169</v>
      </c>
      <c r="D499" s="8" t="s">
        <v>1988</v>
      </c>
      <c r="E499" s="8" t="s">
        <v>1989</v>
      </c>
      <c r="F499" s="8" t="s">
        <v>4173</v>
      </c>
      <c r="G499" s="8" t="s">
        <v>3185</v>
      </c>
      <c r="H499" s="1">
        <v>42501.584699074076</v>
      </c>
      <c r="I499" s="8" t="s">
        <v>3674</v>
      </c>
      <c r="J499">
        <v>1160000</v>
      </c>
      <c r="K499">
        <v>15</v>
      </c>
      <c r="L499">
        <v>580000</v>
      </c>
      <c r="M499">
        <v>81200</v>
      </c>
      <c r="O499">
        <v>580000</v>
      </c>
      <c r="P499">
        <v>6960000</v>
      </c>
      <c r="S499">
        <v>50000</v>
      </c>
      <c r="T499">
        <v>250000</v>
      </c>
      <c r="U499">
        <v>5000</v>
      </c>
      <c r="V499">
        <v>97440</v>
      </c>
      <c r="W499">
        <v>48720</v>
      </c>
      <c r="X499">
        <v>48720</v>
      </c>
      <c r="Y499">
        <v>77333.333333333328</v>
      </c>
      <c r="Z499">
        <v>174773.33333333331</v>
      </c>
      <c r="AA499">
        <v>16239.999999999998</v>
      </c>
      <c r="AB499">
        <v>58000</v>
      </c>
      <c r="AC499">
        <v>0</v>
      </c>
      <c r="AD499">
        <v>0</v>
      </c>
      <c r="AE499">
        <v>11600</v>
      </c>
      <c r="AF499">
        <v>580</v>
      </c>
      <c r="AG499">
        <v>77333.333333333328</v>
      </c>
      <c r="AH499">
        <v>0</v>
      </c>
      <c r="AI499">
        <v>750133.33333333337</v>
      </c>
      <c r="AJ499">
        <v>18003200</v>
      </c>
      <c r="AK499">
        <v>0</v>
      </c>
      <c r="AL499">
        <v>20000</v>
      </c>
      <c r="AM499">
        <v>15</v>
      </c>
    </row>
    <row r="500" spans="1:39" x14ac:dyDescent="0.35">
      <c r="A500" s="8" t="s">
        <v>5174</v>
      </c>
      <c r="B500" s="8" t="s">
        <v>506</v>
      </c>
      <c r="C500" s="1">
        <v>36473</v>
      </c>
      <c r="D500" s="8" t="s">
        <v>1963</v>
      </c>
      <c r="E500" s="8" t="s">
        <v>1990</v>
      </c>
      <c r="F500" s="8" t="s">
        <v>4174</v>
      </c>
      <c r="G500" s="8" t="s">
        <v>3186</v>
      </c>
      <c r="H500" s="1">
        <v>41155.792314814818</v>
      </c>
      <c r="I500" s="8" t="s">
        <v>3673</v>
      </c>
      <c r="J500">
        <v>1160000</v>
      </c>
      <c r="K500">
        <v>15</v>
      </c>
      <c r="L500">
        <v>580000</v>
      </c>
      <c r="M500">
        <v>81200</v>
      </c>
      <c r="O500">
        <v>580000</v>
      </c>
      <c r="P500">
        <v>6960000</v>
      </c>
      <c r="S500">
        <v>50000</v>
      </c>
      <c r="T500">
        <v>250000</v>
      </c>
      <c r="U500">
        <v>5000</v>
      </c>
      <c r="V500">
        <v>97440</v>
      </c>
      <c r="W500">
        <v>48720</v>
      </c>
      <c r="X500">
        <v>48720</v>
      </c>
      <c r="Y500">
        <v>77333.333333333328</v>
      </c>
      <c r="Z500">
        <v>174773.33333333331</v>
      </c>
      <c r="AA500">
        <v>16239.999999999998</v>
      </c>
      <c r="AB500">
        <v>58000</v>
      </c>
      <c r="AC500">
        <v>0</v>
      </c>
      <c r="AD500">
        <v>0</v>
      </c>
      <c r="AE500">
        <v>11600</v>
      </c>
      <c r="AF500">
        <v>580</v>
      </c>
      <c r="AG500">
        <v>77333.333333333328</v>
      </c>
      <c r="AH500">
        <v>0</v>
      </c>
      <c r="AI500">
        <v>750133.33333333337</v>
      </c>
      <c r="AJ500">
        <v>18003200</v>
      </c>
      <c r="AK500">
        <v>0</v>
      </c>
      <c r="AL500">
        <v>20000</v>
      </c>
      <c r="AM500">
        <v>15</v>
      </c>
    </row>
    <row r="501" spans="1:39" x14ac:dyDescent="0.35">
      <c r="A501" s="8" t="s">
        <v>5175</v>
      </c>
      <c r="B501" s="8" t="s">
        <v>507</v>
      </c>
      <c r="C501" s="1">
        <v>30856</v>
      </c>
      <c r="D501" s="8" t="s">
        <v>1991</v>
      </c>
      <c r="E501" s="8" t="s">
        <v>1963</v>
      </c>
      <c r="F501" s="8" t="s">
        <v>4175</v>
      </c>
      <c r="G501" s="8" t="s">
        <v>3187</v>
      </c>
      <c r="H501" s="1">
        <v>39007.760833333334</v>
      </c>
      <c r="I501" s="8" t="s">
        <v>3673</v>
      </c>
      <c r="J501">
        <v>1160000</v>
      </c>
      <c r="K501">
        <v>15</v>
      </c>
      <c r="L501">
        <v>580000</v>
      </c>
      <c r="M501">
        <v>81200</v>
      </c>
      <c r="O501">
        <v>580000</v>
      </c>
      <c r="P501">
        <v>6960000</v>
      </c>
      <c r="S501">
        <v>50000</v>
      </c>
      <c r="T501">
        <v>250000</v>
      </c>
      <c r="U501">
        <v>5000</v>
      </c>
      <c r="V501">
        <v>97440</v>
      </c>
      <c r="W501">
        <v>48720</v>
      </c>
      <c r="X501">
        <v>48720</v>
      </c>
      <c r="Y501">
        <v>77333.333333333328</v>
      </c>
      <c r="Z501">
        <v>174773.33333333331</v>
      </c>
      <c r="AA501">
        <v>16239.999999999998</v>
      </c>
      <c r="AB501">
        <v>58000</v>
      </c>
      <c r="AC501">
        <v>0</v>
      </c>
      <c r="AD501">
        <v>0</v>
      </c>
      <c r="AE501">
        <v>11600</v>
      </c>
      <c r="AF501">
        <v>580</v>
      </c>
      <c r="AG501">
        <v>77333.333333333328</v>
      </c>
      <c r="AH501">
        <v>0</v>
      </c>
      <c r="AI501">
        <v>750133.33333333337</v>
      </c>
      <c r="AJ501">
        <v>18003200</v>
      </c>
      <c r="AK501">
        <v>0</v>
      </c>
      <c r="AL501">
        <v>20000</v>
      </c>
      <c r="AM501">
        <v>15</v>
      </c>
    </row>
    <row r="502" spans="1:39" x14ac:dyDescent="0.35">
      <c r="A502" s="8" t="s">
        <v>5176</v>
      </c>
      <c r="B502" s="8" t="s">
        <v>508</v>
      </c>
      <c r="C502" s="1">
        <v>33507</v>
      </c>
      <c r="D502" s="8" t="s">
        <v>1992</v>
      </c>
      <c r="E502" s="8" t="s">
        <v>1993</v>
      </c>
      <c r="F502" s="8" t="s">
        <v>4176</v>
      </c>
      <c r="G502" s="8" t="s">
        <v>3188</v>
      </c>
      <c r="H502" s="1">
        <v>42435.169930555552</v>
      </c>
      <c r="I502" s="8" t="s">
        <v>3674</v>
      </c>
      <c r="J502">
        <v>1160000</v>
      </c>
      <c r="K502">
        <v>15</v>
      </c>
      <c r="L502">
        <v>580000</v>
      </c>
      <c r="M502">
        <v>81200</v>
      </c>
      <c r="O502">
        <v>580000</v>
      </c>
      <c r="P502">
        <v>6960000</v>
      </c>
      <c r="S502">
        <v>50000</v>
      </c>
      <c r="T502">
        <v>250000</v>
      </c>
      <c r="U502">
        <v>5000</v>
      </c>
      <c r="V502">
        <v>97440</v>
      </c>
      <c r="W502">
        <v>48720</v>
      </c>
      <c r="X502">
        <v>48720</v>
      </c>
      <c r="Y502">
        <v>77333.333333333328</v>
      </c>
      <c r="Z502">
        <v>174773.33333333331</v>
      </c>
      <c r="AA502">
        <v>16239.999999999998</v>
      </c>
      <c r="AB502">
        <v>58000</v>
      </c>
      <c r="AC502">
        <v>0</v>
      </c>
      <c r="AD502">
        <v>0</v>
      </c>
      <c r="AE502">
        <v>11600</v>
      </c>
      <c r="AF502">
        <v>580</v>
      </c>
      <c r="AG502">
        <v>77333.333333333328</v>
      </c>
      <c r="AH502">
        <v>0</v>
      </c>
      <c r="AI502">
        <v>750133.33333333337</v>
      </c>
      <c r="AJ502">
        <v>18003200</v>
      </c>
      <c r="AK502">
        <v>0</v>
      </c>
      <c r="AL502">
        <v>20000</v>
      </c>
      <c r="AM502">
        <v>15</v>
      </c>
    </row>
    <row r="503" spans="1:39" x14ac:dyDescent="0.35">
      <c r="A503" s="8" t="s">
        <v>5177</v>
      </c>
      <c r="B503" s="8" t="s">
        <v>509</v>
      </c>
      <c r="C503" s="1">
        <v>36106</v>
      </c>
      <c r="D503" s="8" t="s">
        <v>1963</v>
      </c>
      <c r="E503" s="8" t="s">
        <v>1994</v>
      </c>
      <c r="F503" s="8" t="s">
        <v>4177</v>
      </c>
      <c r="G503" s="8" t="s">
        <v>3189</v>
      </c>
      <c r="H503" s="1">
        <v>39783.546747685185</v>
      </c>
      <c r="I503" s="8" t="s">
        <v>3674</v>
      </c>
      <c r="J503">
        <v>1160000</v>
      </c>
      <c r="K503">
        <v>15</v>
      </c>
      <c r="L503">
        <v>580000</v>
      </c>
      <c r="M503">
        <v>81200</v>
      </c>
      <c r="O503">
        <v>580000</v>
      </c>
      <c r="P503">
        <v>6960000</v>
      </c>
      <c r="S503">
        <v>50000</v>
      </c>
      <c r="T503">
        <v>250000</v>
      </c>
      <c r="U503">
        <v>5000</v>
      </c>
      <c r="V503">
        <v>97440</v>
      </c>
      <c r="W503">
        <v>48720</v>
      </c>
      <c r="X503">
        <v>48720</v>
      </c>
      <c r="Y503">
        <v>77333.333333333328</v>
      </c>
      <c r="Z503">
        <v>174773.33333333331</v>
      </c>
      <c r="AA503">
        <v>16239.999999999998</v>
      </c>
      <c r="AB503">
        <v>58000</v>
      </c>
      <c r="AC503">
        <v>0</v>
      </c>
      <c r="AD503">
        <v>0</v>
      </c>
      <c r="AE503">
        <v>11600</v>
      </c>
      <c r="AF503">
        <v>580</v>
      </c>
      <c r="AG503">
        <v>77333.333333333328</v>
      </c>
      <c r="AH503">
        <v>0</v>
      </c>
      <c r="AI503">
        <v>750133.33333333337</v>
      </c>
      <c r="AJ503">
        <v>18003200</v>
      </c>
      <c r="AK503">
        <v>0</v>
      </c>
      <c r="AL503">
        <v>20000</v>
      </c>
      <c r="AM503">
        <v>15</v>
      </c>
    </row>
    <row r="504" spans="1:39" x14ac:dyDescent="0.35">
      <c r="A504" s="8" t="s">
        <v>5178</v>
      </c>
      <c r="B504" s="8" t="s">
        <v>510</v>
      </c>
      <c r="C504" s="1">
        <v>36210</v>
      </c>
      <c r="D504" s="8" t="s">
        <v>1995</v>
      </c>
      <c r="E504" s="8" t="s">
        <v>1963</v>
      </c>
      <c r="F504" s="8" t="s">
        <v>4178</v>
      </c>
      <c r="G504" s="8" t="s">
        <v>3190</v>
      </c>
      <c r="H504" s="1">
        <v>38764.817118055558</v>
      </c>
      <c r="I504" s="8" t="s">
        <v>3674</v>
      </c>
      <c r="J504">
        <v>1160000</v>
      </c>
      <c r="K504">
        <v>15</v>
      </c>
      <c r="L504">
        <v>580000</v>
      </c>
      <c r="M504">
        <v>81200</v>
      </c>
      <c r="O504">
        <v>580000</v>
      </c>
      <c r="P504">
        <v>6960000</v>
      </c>
      <c r="S504">
        <v>50000</v>
      </c>
      <c r="T504">
        <v>250000</v>
      </c>
      <c r="U504">
        <v>5000</v>
      </c>
      <c r="V504">
        <v>97440</v>
      </c>
      <c r="W504">
        <v>48720</v>
      </c>
      <c r="X504">
        <v>48720</v>
      </c>
      <c r="Y504">
        <v>77333.333333333328</v>
      </c>
      <c r="Z504">
        <v>174773.33333333331</v>
      </c>
      <c r="AA504">
        <v>16239.999999999998</v>
      </c>
      <c r="AB504">
        <v>58000</v>
      </c>
      <c r="AC504">
        <v>0</v>
      </c>
      <c r="AD504">
        <v>0</v>
      </c>
      <c r="AE504">
        <v>11600</v>
      </c>
      <c r="AF504">
        <v>580</v>
      </c>
      <c r="AG504">
        <v>77333.333333333328</v>
      </c>
      <c r="AH504">
        <v>0</v>
      </c>
      <c r="AI504">
        <v>750133.33333333337</v>
      </c>
      <c r="AJ504">
        <v>18003200</v>
      </c>
      <c r="AK504">
        <v>0</v>
      </c>
      <c r="AL504">
        <v>20000</v>
      </c>
      <c r="AM504">
        <v>15</v>
      </c>
    </row>
    <row r="505" spans="1:39" x14ac:dyDescent="0.35">
      <c r="A505" s="8" t="s">
        <v>5179</v>
      </c>
      <c r="B505" s="8" t="s">
        <v>511</v>
      </c>
      <c r="C505" s="1">
        <v>25819</v>
      </c>
      <c r="D505" s="8" t="s">
        <v>1996</v>
      </c>
      <c r="E505" s="8" t="s">
        <v>1997</v>
      </c>
      <c r="F505" s="8" t="s">
        <v>4179</v>
      </c>
      <c r="G505" s="8" t="s">
        <v>3191</v>
      </c>
      <c r="H505" s="1">
        <v>40231.861921296295</v>
      </c>
      <c r="I505" s="8" t="s">
        <v>3674</v>
      </c>
      <c r="J505">
        <v>1160000</v>
      </c>
      <c r="K505">
        <v>15</v>
      </c>
      <c r="L505">
        <v>580000</v>
      </c>
      <c r="M505">
        <v>81200</v>
      </c>
      <c r="O505">
        <v>580000</v>
      </c>
      <c r="P505">
        <v>6960000</v>
      </c>
      <c r="S505">
        <v>50000</v>
      </c>
      <c r="T505">
        <v>250000</v>
      </c>
      <c r="U505">
        <v>5000</v>
      </c>
      <c r="V505">
        <v>97440</v>
      </c>
      <c r="W505">
        <v>48720</v>
      </c>
      <c r="X505">
        <v>48720</v>
      </c>
      <c r="Y505">
        <v>77333.333333333328</v>
      </c>
      <c r="Z505">
        <v>174773.33333333331</v>
      </c>
      <c r="AA505">
        <v>16239.999999999998</v>
      </c>
      <c r="AB505">
        <v>58000</v>
      </c>
      <c r="AC505">
        <v>0</v>
      </c>
      <c r="AD505">
        <v>0</v>
      </c>
      <c r="AE505">
        <v>11600</v>
      </c>
      <c r="AF505">
        <v>580</v>
      </c>
      <c r="AG505">
        <v>77333.333333333328</v>
      </c>
      <c r="AH505">
        <v>0</v>
      </c>
      <c r="AI505">
        <v>750133.33333333337</v>
      </c>
      <c r="AJ505">
        <v>18003200</v>
      </c>
      <c r="AK505">
        <v>0</v>
      </c>
      <c r="AL505">
        <v>20000</v>
      </c>
      <c r="AM505">
        <v>15</v>
      </c>
    </row>
    <row r="506" spans="1:39" x14ac:dyDescent="0.35">
      <c r="A506" s="8" t="s">
        <v>5180</v>
      </c>
      <c r="B506" s="8" t="s">
        <v>512</v>
      </c>
      <c r="C506" s="1">
        <v>26250</v>
      </c>
      <c r="D506" s="8" t="s">
        <v>1963</v>
      </c>
      <c r="E506" s="8" t="s">
        <v>1998</v>
      </c>
      <c r="F506" s="8" t="s">
        <v>4180</v>
      </c>
      <c r="G506" s="8" t="s">
        <v>3192</v>
      </c>
      <c r="H506" s="1">
        <v>38775.646087962959</v>
      </c>
      <c r="I506" s="8" t="s">
        <v>3672</v>
      </c>
      <c r="J506">
        <v>1160000</v>
      </c>
      <c r="K506">
        <v>15</v>
      </c>
      <c r="L506">
        <v>580000</v>
      </c>
      <c r="M506">
        <v>81200</v>
      </c>
      <c r="O506">
        <v>580000</v>
      </c>
      <c r="P506">
        <v>6960000</v>
      </c>
      <c r="S506">
        <v>50000</v>
      </c>
      <c r="T506">
        <v>250000</v>
      </c>
      <c r="U506">
        <v>5000</v>
      </c>
      <c r="V506">
        <v>97440</v>
      </c>
      <c r="W506">
        <v>48720</v>
      </c>
      <c r="X506">
        <v>48720</v>
      </c>
      <c r="Y506">
        <v>77333.333333333328</v>
      </c>
      <c r="Z506">
        <v>174773.33333333331</v>
      </c>
      <c r="AA506">
        <v>16239.999999999998</v>
      </c>
      <c r="AB506">
        <v>58000</v>
      </c>
      <c r="AC506">
        <v>0</v>
      </c>
      <c r="AD506">
        <v>0</v>
      </c>
      <c r="AE506">
        <v>11600</v>
      </c>
      <c r="AF506">
        <v>580</v>
      </c>
      <c r="AG506">
        <v>77333.333333333328</v>
      </c>
      <c r="AH506">
        <v>0</v>
      </c>
      <c r="AI506">
        <v>750133.33333333337</v>
      </c>
      <c r="AJ506">
        <v>18003200</v>
      </c>
      <c r="AK506">
        <v>0</v>
      </c>
      <c r="AL506">
        <v>20000</v>
      </c>
      <c r="AM506">
        <v>15</v>
      </c>
    </row>
    <row r="507" spans="1:39" x14ac:dyDescent="0.35">
      <c r="A507" s="8" t="s">
        <v>5181</v>
      </c>
      <c r="B507" s="8" t="s">
        <v>513</v>
      </c>
      <c r="C507" s="1">
        <v>31443</v>
      </c>
      <c r="D507" s="8" t="s">
        <v>1999</v>
      </c>
      <c r="E507" s="8" t="s">
        <v>1963</v>
      </c>
      <c r="F507" s="8" t="s">
        <v>4181</v>
      </c>
      <c r="G507" s="8" t="s">
        <v>3193</v>
      </c>
      <c r="H507" s="1">
        <v>40115.736064814817</v>
      </c>
      <c r="I507" s="8" t="s">
        <v>3672</v>
      </c>
      <c r="J507">
        <v>1160000</v>
      </c>
      <c r="K507">
        <v>15</v>
      </c>
      <c r="L507">
        <v>580000</v>
      </c>
      <c r="M507">
        <v>81200</v>
      </c>
      <c r="O507">
        <v>580000</v>
      </c>
      <c r="P507">
        <v>6960000</v>
      </c>
      <c r="S507">
        <v>50000</v>
      </c>
      <c r="T507">
        <v>250000</v>
      </c>
      <c r="U507">
        <v>5000</v>
      </c>
      <c r="V507">
        <v>97440</v>
      </c>
      <c r="W507">
        <v>48720</v>
      </c>
      <c r="X507">
        <v>48720</v>
      </c>
      <c r="Y507">
        <v>77333.333333333328</v>
      </c>
      <c r="Z507">
        <v>174773.33333333331</v>
      </c>
      <c r="AA507">
        <v>16239.999999999998</v>
      </c>
      <c r="AB507">
        <v>58000</v>
      </c>
      <c r="AC507">
        <v>0</v>
      </c>
      <c r="AD507">
        <v>0</v>
      </c>
      <c r="AE507">
        <v>11600</v>
      </c>
      <c r="AF507">
        <v>580</v>
      </c>
      <c r="AG507">
        <v>77333.333333333328</v>
      </c>
      <c r="AH507">
        <v>0</v>
      </c>
      <c r="AI507">
        <v>750133.33333333337</v>
      </c>
      <c r="AJ507">
        <v>18003200</v>
      </c>
      <c r="AK507">
        <v>0</v>
      </c>
      <c r="AL507">
        <v>20000</v>
      </c>
      <c r="AM507">
        <v>15</v>
      </c>
    </row>
    <row r="508" spans="1:39" x14ac:dyDescent="0.35">
      <c r="A508" s="8" t="s">
        <v>5182</v>
      </c>
      <c r="B508" s="8" t="s">
        <v>514</v>
      </c>
      <c r="C508" s="1">
        <v>32576</v>
      </c>
      <c r="D508" s="8" t="s">
        <v>2000</v>
      </c>
      <c r="E508" s="8" t="s">
        <v>2001</v>
      </c>
      <c r="F508" s="8" t="s">
        <v>4182</v>
      </c>
      <c r="G508" s="8" t="s">
        <v>3194</v>
      </c>
      <c r="H508" s="1">
        <v>42668.472245370373</v>
      </c>
      <c r="I508" s="8" t="s">
        <v>3674</v>
      </c>
      <c r="J508">
        <v>1160000</v>
      </c>
      <c r="K508">
        <v>15</v>
      </c>
      <c r="L508">
        <v>580000</v>
      </c>
      <c r="M508">
        <v>81200</v>
      </c>
      <c r="O508">
        <v>580000</v>
      </c>
      <c r="P508">
        <v>6960000</v>
      </c>
      <c r="S508">
        <v>50000</v>
      </c>
      <c r="T508">
        <v>250000</v>
      </c>
      <c r="U508">
        <v>5000</v>
      </c>
      <c r="V508">
        <v>97440</v>
      </c>
      <c r="W508">
        <v>48720</v>
      </c>
      <c r="X508">
        <v>48720</v>
      </c>
      <c r="Y508">
        <v>77333.333333333328</v>
      </c>
      <c r="Z508">
        <v>174773.33333333331</v>
      </c>
      <c r="AA508">
        <v>16239.999999999998</v>
      </c>
      <c r="AB508">
        <v>58000</v>
      </c>
      <c r="AC508">
        <v>0</v>
      </c>
      <c r="AD508">
        <v>0</v>
      </c>
      <c r="AE508">
        <v>11600</v>
      </c>
      <c r="AF508">
        <v>580</v>
      </c>
      <c r="AG508">
        <v>77333.333333333328</v>
      </c>
      <c r="AH508">
        <v>0</v>
      </c>
      <c r="AI508">
        <v>750133.33333333337</v>
      </c>
      <c r="AJ508">
        <v>18003200</v>
      </c>
      <c r="AK508">
        <v>0</v>
      </c>
      <c r="AL508">
        <v>20000</v>
      </c>
      <c r="AM508">
        <v>15</v>
      </c>
    </row>
    <row r="509" spans="1:39" x14ac:dyDescent="0.35">
      <c r="A509" s="8" t="s">
        <v>5183</v>
      </c>
      <c r="B509" s="8" t="s">
        <v>515</v>
      </c>
      <c r="C509" s="1">
        <v>25961</v>
      </c>
      <c r="D509" s="8" t="s">
        <v>1963</v>
      </c>
      <c r="E509" s="8" t="s">
        <v>2002</v>
      </c>
      <c r="F509" s="8" t="s">
        <v>4183</v>
      </c>
      <c r="G509" s="8" t="s">
        <v>3195</v>
      </c>
      <c r="H509" s="1">
        <v>40959.624803240738</v>
      </c>
      <c r="I509" s="8" t="s">
        <v>3675</v>
      </c>
      <c r="J509">
        <v>1160000</v>
      </c>
      <c r="K509">
        <v>15</v>
      </c>
      <c r="L509">
        <v>580000</v>
      </c>
      <c r="M509">
        <v>81200</v>
      </c>
      <c r="O509">
        <v>580000</v>
      </c>
      <c r="P509">
        <v>6960000</v>
      </c>
      <c r="S509">
        <v>50000</v>
      </c>
      <c r="T509">
        <v>250000</v>
      </c>
      <c r="U509">
        <v>5000</v>
      </c>
      <c r="V509">
        <v>97440</v>
      </c>
      <c r="W509">
        <v>48720</v>
      </c>
      <c r="X509">
        <v>48720</v>
      </c>
      <c r="Y509">
        <v>77333.333333333328</v>
      </c>
      <c r="Z509">
        <v>174773.33333333331</v>
      </c>
      <c r="AA509">
        <v>16239.999999999998</v>
      </c>
      <c r="AB509">
        <v>58000</v>
      </c>
      <c r="AC509">
        <v>0</v>
      </c>
      <c r="AD509">
        <v>0</v>
      </c>
      <c r="AE509">
        <v>11600</v>
      </c>
      <c r="AF509">
        <v>580</v>
      </c>
      <c r="AG509">
        <v>77333.333333333328</v>
      </c>
      <c r="AH509">
        <v>0</v>
      </c>
      <c r="AI509">
        <v>750133.33333333337</v>
      </c>
      <c r="AJ509">
        <v>18003200</v>
      </c>
      <c r="AK509">
        <v>0</v>
      </c>
      <c r="AL509">
        <v>20000</v>
      </c>
      <c r="AM509">
        <v>15</v>
      </c>
    </row>
    <row r="510" spans="1:39" x14ac:dyDescent="0.35">
      <c r="A510" s="8" t="s">
        <v>5184</v>
      </c>
      <c r="B510" s="8" t="s">
        <v>516</v>
      </c>
      <c r="C510" s="1">
        <v>33939</v>
      </c>
      <c r="D510" s="8" t="s">
        <v>2003</v>
      </c>
      <c r="E510" s="8" t="s">
        <v>1963</v>
      </c>
      <c r="F510" s="8" t="s">
        <v>4184</v>
      </c>
      <c r="G510" s="8" t="s">
        <v>3196</v>
      </c>
      <c r="H510" s="1">
        <v>43019.355486111112</v>
      </c>
      <c r="I510" s="8" t="s">
        <v>3675</v>
      </c>
      <c r="J510">
        <v>1160000</v>
      </c>
      <c r="K510">
        <v>15</v>
      </c>
      <c r="L510">
        <v>580000</v>
      </c>
      <c r="M510">
        <v>81200</v>
      </c>
      <c r="O510">
        <v>580000</v>
      </c>
      <c r="P510">
        <v>6960000</v>
      </c>
      <c r="S510">
        <v>50000</v>
      </c>
      <c r="T510">
        <v>250000</v>
      </c>
      <c r="U510">
        <v>5000</v>
      </c>
      <c r="V510">
        <v>97440</v>
      </c>
      <c r="W510">
        <v>48720</v>
      </c>
      <c r="X510">
        <v>48720</v>
      </c>
      <c r="Y510">
        <v>77333.333333333328</v>
      </c>
      <c r="Z510">
        <v>174773.33333333331</v>
      </c>
      <c r="AA510">
        <v>16239.999999999998</v>
      </c>
      <c r="AB510">
        <v>58000</v>
      </c>
      <c r="AC510">
        <v>0</v>
      </c>
      <c r="AD510">
        <v>0</v>
      </c>
      <c r="AE510">
        <v>11600</v>
      </c>
      <c r="AF510">
        <v>580</v>
      </c>
      <c r="AG510">
        <v>77333.333333333328</v>
      </c>
      <c r="AH510">
        <v>0</v>
      </c>
      <c r="AI510">
        <v>750133.33333333337</v>
      </c>
      <c r="AJ510">
        <v>18003200</v>
      </c>
      <c r="AK510">
        <v>0</v>
      </c>
      <c r="AL510">
        <v>20000</v>
      </c>
      <c r="AM510">
        <v>15</v>
      </c>
    </row>
    <row r="511" spans="1:39" x14ac:dyDescent="0.35">
      <c r="A511" s="8" t="s">
        <v>5185</v>
      </c>
      <c r="B511" s="8" t="s">
        <v>517</v>
      </c>
      <c r="C511" s="1">
        <v>29664</v>
      </c>
      <c r="D511" s="8" t="s">
        <v>2004</v>
      </c>
      <c r="E511" s="8" t="s">
        <v>2005</v>
      </c>
      <c r="F511" s="8" t="s">
        <v>4185</v>
      </c>
      <c r="G511" s="8" t="s">
        <v>3197</v>
      </c>
      <c r="H511" s="1">
        <v>39510.062118055554</v>
      </c>
      <c r="I511" s="8" t="s">
        <v>3675</v>
      </c>
      <c r="J511">
        <v>1160000</v>
      </c>
      <c r="K511">
        <v>15</v>
      </c>
      <c r="L511">
        <v>580000</v>
      </c>
      <c r="M511">
        <v>81200</v>
      </c>
      <c r="O511">
        <v>580000</v>
      </c>
      <c r="P511">
        <v>6960000</v>
      </c>
      <c r="S511">
        <v>50000</v>
      </c>
      <c r="T511">
        <v>250000</v>
      </c>
      <c r="U511">
        <v>5000</v>
      </c>
      <c r="V511">
        <v>97440</v>
      </c>
      <c r="W511">
        <v>48720</v>
      </c>
      <c r="X511">
        <v>48720</v>
      </c>
      <c r="Y511">
        <v>77333.333333333328</v>
      </c>
      <c r="Z511">
        <v>174773.33333333331</v>
      </c>
      <c r="AA511">
        <v>16239.999999999998</v>
      </c>
      <c r="AB511">
        <v>58000</v>
      </c>
      <c r="AC511">
        <v>0</v>
      </c>
      <c r="AD511">
        <v>0</v>
      </c>
      <c r="AE511">
        <v>11600</v>
      </c>
      <c r="AF511">
        <v>580</v>
      </c>
      <c r="AG511">
        <v>77333.333333333328</v>
      </c>
      <c r="AH511">
        <v>0</v>
      </c>
      <c r="AI511">
        <v>750133.33333333337</v>
      </c>
      <c r="AJ511">
        <v>18003200</v>
      </c>
      <c r="AK511">
        <v>0</v>
      </c>
      <c r="AL511">
        <v>20000</v>
      </c>
      <c r="AM511">
        <v>15</v>
      </c>
    </row>
    <row r="512" spans="1:39" x14ac:dyDescent="0.35">
      <c r="A512" s="8" t="s">
        <v>5186</v>
      </c>
      <c r="B512" s="8" t="s">
        <v>518</v>
      </c>
      <c r="C512" s="1">
        <v>29097</v>
      </c>
      <c r="D512" s="8" t="s">
        <v>1963</v>
      </c>
      <c r="E512" s="8" t="s">
        <v>2006</v>
      </c>
      <c r="F512" s="8" t="s">
        <v>4186</v>
      </c>
      <c r="G512" s="8" t="s">
        <v>3198</v>
      </c>
      <c r="H512" s="1">
        <v>42988.854907407411</v>
      </c>
      <c r="I512" s="8" t="s">
        <v>3674</v>
      </c>
      <c r="J512">
        <v>1160000</v>
      </c>
      <c r="K512">
        <v>15</v>
      </c>
      <c r="L512">
        <v>580000</v>
      </c>
      <c r="M512">
        <v>81200</v>
      </c>
      <c r="O512">
        <v>580000</v>
      </c>
      <c r="P512">
        <v>6960000</v>
      </c>
      <c r="S512">
        <v>50000</v>
      </c>
      <c r="T512">
        <v>250000</v>
      </c>
      <c r="U512">
        <v>5000</v>
      </c>
      <c r="V512">
        <v>97440</v>
      </c>
      <c r="W512">
        <v>48720</v>
      </c>
      <c r="X512">
        <v>48720</v>
      </c>
      <c r="Y512">
        <v>77333.333333333328</v>
      </c>
      <c r="Z512">
        <v>174773.33333333331</v>
      </c>
      <c r="AA512">
        <v>16239.999999999998</v>
      </c>
      <c r="AB512">
        <v>58000</v>
      </c>
      <c r="AC512">
        <v>0</v>
      </c>
      <c r="AD512">
        <v>0</v>
      </c>
      <c r="AE512">
        <v>11600</v>
      </c>
      <c r="AF512">
        <v>580</v>
      </c>
      <c r="AG512">
        <v>77333.333333333328</v>
      </c>
      <c r="AH512">
        <v>0</v>
      </c>
      <c r="AI512">
        <v>750133.33333333337</v>
      </c>
      <c r="AJ512">
        <v>18003200</v>
      </c>
      <c r="AK512">
        <v>0</v>
      </c>
      <c r="AL512">
        <v>20000</v>
      </c>
      <c r="AM512">
        <v>15</v>
      </c>
    </row>
    <row r="513" spans="1:39" x14ac:dyDescent="0.35">
      <c r="A513" s="8" t="s">
        <v>5187</v>
      </c>
      <c r="B513" s="8" t="s">
        <v>519</v>
      </c>
      <c r="C513" s="1">
        <v>29873</v>
      </c>
      <c r="D513" s="8" t="s">
        <v>2007</v>
      </c>
      <c r="E513" s="8" t="s">
        <v>1963</v>
      </c>
      <c r="F513" s="8" t="s">
        <v>4187</v>
      </c>
      <c r="G513" s="8" t="s">
        <v>3199</v>
      </c>
      <c r="H513" s="1">
        <v>42766.142997685187</v>
      </c>
      <c r="I513" s="8" t="s">
        <v>3671</v>
      </c>
      <c r="J513">
        <v>1160000</v>
      </c>
      <c r="K513">
        <v>15</v>
      </c>
      <c r="L513">
        <v>580000</v>
      </c>
      <c r="M513">
        <v>81200</v>
      </c>
      <c r="O513">
        <v>580000</v>
      </c>
      <c r="P513">
        <v>6960000</v>
      </c>
      <c r="S513">
        <v>50000</v>
      </c>
      <c r="T513">
        <v>250000</v>
      </c>
      <c r="U513">
        <v>5000</v>
      </c>
      <c r="V513">
        <v>97440</v>
      </c>
      <c r="W513">
        <v>48720</v>
      </c>
      <c r="X513">
        <v>48720</v>
      </c>
      <c r="Y513">
        <v>77333.333333333328</v>
      </c>
      <c r="Z513">
        <v>174773.33333333331</v>
      </c>
      <c r="AA513">
        <v>16239.999999999998</v>
      </c>
      <c r="AB513">
        <v>58000</v>
      </c>
      <c r="AC513">
        <v>0</v>
      </c>
      <c r="AD513">
        <v>0</v>
      </c>
      <c r="AE513">
        <v>11600</v>
      </c>
      <c r="AF513">
        <v>580</v>
      </c>
      <c r="AG513">
        <v>77333.333333333328</v>
      </c>
      <c r="AH513">
        <v>0</v>
      </c>
      <c r="AI513">
        <v>750133.33333333337</v>
      </c>
      <c r="AJ513">
        <v>18003200</v>
      </c>
      <c r="AK513">
        <v>0</v>
      </c>
      <c r="AL513">
        <v>20000</v>
      </c>
      <c r="AM513">
        <v>15</v>
      </c>
    </row>
    <row r="514" spans="1:39" x14ac:dyDescent="0.35">
      <c r="A514" s="8" t="s">
        <v>5188</v>
      </c>
      <c r="B514" s="8" t="s">
        <v>520</v>
      </c>
      <c r="C514" s="1">
        <v>26786</v>
      </c>
      <c r="D514" s="8" t="s">
        <v>2008</v>
      </c>
      <c r="E514" s="8" t="s">
        <v>2009</v>
      </c>
      <c r="F514" s="8" t="s">
        <v>4188</v>
      </c>
      <c r="G514" s="8" t="s">
        <v>3200</v>
      </c>
      <c r="H514" s="1">
        <v>42742.136296296296</v>
      </c>
      <c r="I514" s="8" t="s">
        <v>3674</v>
      </c>
      <c r="J514">
        <v>1160000</v>
      </c>
      <c r="K514">
        <v>15</v>
      </c>
      <c r="L514">
        <v>580000</v>
      </c>
      <c r="M514">
        <v>81200</v>
      </c>
      <c r="O514">
        <v>580000</v>
      </c>
      <c r="P514">
        <v>6960000</v>
      </c>
      <c r="S514">
        <v>50000</v>
      </c>
      <c r="T514">
        <v>250000</v>
      </c>
      <c r="U514">
        <v>5000</v>
      </c>
      <c r="V514">
        <v>97440</v>
      </c>
      <c r="W514">
        <v>48720</v>
      </c>
      <c r="X514">
        <v>48720</v>
      </c>
      <c r="Y514">
        <v>77333.333333333328</v>
      </c>
      <c r="Z514">
        <v>174773.33333333331</v>
      </c>
      <c r="AA514">
        <v>16239.999999999998</v>
      </c>
      <c r="AB514">
        <v>58000</v>
      </c>
      <c r="AC514">
        <v>0</v>
      </c>
      <c r="AD514">
        <v>0</v>
      </c>
      <c r="AE514">
        <v>11600</v>
      </c>
      <c r="AF514">
        <v>580</v>
      </c>
      <c r="AG514">
        <v>77333.333333333328</v>
      </c>
      <c r="AH514">
        <v>0</v>
      </c>
      <c r="AI514">
        <v>750133.33333333337</v>
      </c>
      <c r="AJ514">
        <v>18003200</v>
      </c>
      <c r="AK514">
        <v>0</v>
      </c>
      <c r="AL514">
        <v>20000</v>
      </c>
      <c r="AM514">
        <v>15</v>
      </c>
    </row>
    <row r="515" spans="1:39" x14ac:dyDescent="0.35">
      <c r="A515" s="8" t="s">
        <v>5189</v>
      </c>
      <c r="B515" s="8" t="s">
        <v>521</v>
      </c>
      <c r="C515" s="1">
        <v>34794</v>
      </c>
      <c r="D515" s="8" t="s">
        <v>1963</v>
      </c>
      <c r="E515" s="8" t="s">
        <v>2010</v>
      </c>
      <c r="F515" s="8" t="s">
        <v>4189</v>
      </c>
      <c r="G515" s="8" t="s">
        <v>3201</v>
      </c>
      <c r="H515" s="1">
        <v>39860.20076388889</v>
      </c>
      <c r="I515" s="8" t="s">
        <v>3675</v>
      </c>
      <c r="J515">
        <v>1160000</v>
      </c>
      <c r="K515">
        <v>15</v>
      </c>
      <c r="L515">
        <v>580000</v>
      </c>
      <c r="M515">
        <v>81200</v>
      </c>
      <c r="O515">
        <v>580000</v>
      </c>
      <c r="P515">
        <v>6960000</v>
      </c>
      <c r="S515">
        <v>50000</v>
      </c>
      <c r="T515">
        <v>250000</v>
      </c>
      <c r="U515">
        <v>5000</v>
      </c>
      <c r="V515">
        <v>97440</v>
      </c>
      <c r="W515">
        <v>48720</v>
      </c>
      <c r="X515">
        <v>48720</v>
      </c>
      <c r="Y515">
        <v>77333.333333333328</v>
      </c>
      <c r="Z515">
        <v>174773.33333333331</v>
      </c>
      <c r="AA515">
        <v>16239.999999999998</v>
      </c>
      <c r="AB515">
        <v>58000</v>
      </c>
      <c r="AC515">
        <v>0</v>
      </c>
      <c r="AD515">
        <v>0</v>
      </c>
      <c r="AE515">
        <v>11600</v>
      </c>
      <c r="AF515">
        <v>580</v>
      </c>
      <c r="AG515">
        <v>77333.333333333328</v>
      </c>
      <c r="AH515">
        <v>0</v>
      </c>
      <c r="AI515">
        <v>750133.33333333337</v>
      </c>
      <c r="AJ515">
        <v>18003200</v>
      </c>
      <c r="AK515">
        <v>0</v>
      </c>
      <c r="AL515">
        <v>20000</v>
      </c>
      <c r="AM515">
        <v>15</v>
      </c>
    </row>
    <row r="516" spans="1:39" x14ac:dyDescent="0.35">
      <c r="A516" s="8" t="s">
        <v>5190</v>
      </c>
      <c r="B516" s="8" t="s">
        <v>522</v>
      </c>
      <c r="C516" s="1">
        <v>35706</v>
      </c>
      <c r="D516" s="8" t="s">
        <v>2011</v>
      </c>
      <c r="E516" s="8" t="s">
        <v>1963</v>
      </c>
      <c r="F516" s="8" t="s">
        <v>4190</v>
      </c>
      <c r="G516" s="8" t="s">
        <v>3202</v>
      </c>
      <c r="H516" s="1">
        <v>39779.940011574072</v>
      </c>
      <c r="I516" s="8" t="s">
        <v>3675</v>
      </c>
      <c r="J516">
        <v>1160000</v>
      </c>
      <c r="K516">
        <v>15</v>
      </c>
      <c r="L516">
        <v>580000</v>
      </c>
      <c r="M516">
        <v>81200</v>
      </c>
      <c r="O516">
        <v>580000</v>
      </c>
      <c r="P516">
        <v>6960000</v>
      </c>
      <c r="S516">
        <v>50000</v>
      </c>
      <c r="T516">
        <v>250000</v>
      </c>
      <c r="U516">
        <v>5000</v>
      </c>
      <c r="V516">
        <v>97440</v>
      </c>
      <c r="W516">
        <v>48720</v>
      </c>
      <c r="X516">
        <v>48720</v>
      </c>
      <c r="Y516">
        <v>77333.333333333328</v>
      </c>
      <c r="Z516">
        <v>174773.33333333331</v>
      </c>
      <c r="AA516">
        <v>16239.999999999998</v>
      </c>
      <c r="AB516">
        <v>58000</v>
      </c>
      <c r="AC516">
        <v>0</v>
      </c>
      <c r="AD516">
        <v>0</v>
      </c>
      <c r="AE516">
        <v>11600</v>
      </c>
      <c r="AF516">
        <v>580</v>
      </c>
      <c r="AG516">
        <v>77333.333333333328</v>
      </c>
      <c r="AH516">
        <v>0</v>
      </c>
      <c r="AI516">
        <v>750133.33333333337</v>
      </c>
      <c r="AJ516">
        <v>18003200</v>
      </c>
      <c r="AK516">
        <v>0</v>
      </c>
      <c r="AL516">
        <v>20000</v>
      </c>
      <c r="AM516">
        <v>15</v>
      </c>
    </row>
    <row r="517" spans="1:39" x14ac:dyDescent="0.35">
      <c r="A517" s="8" t="s">
        <v>5191</v>
      </c>
      <c r="B517" s="8" t="s">
        <v>523</v>
      </c>
      <c r="C517" s="1">
        <v>30797</v>
      </c>
      <c r="D517" s="8" t="s">
        <v>2012</v>
      </c>
      <c r="E517" s="8" t="s">
        <v>2013</v>
      </c>
      <c r="F517" s="8" t="s">
        <v>4191</v>
      </c>
      <c r="G517" s="8" t="s">
        <v>3203</v>
      </c>
      <c r="H517" s="1">
        <v>39813.896956018521</v>
      </c>
      <c r="I517" s="8" t="s">
        <v>3673</v>
      </c>
      <c r="J517">
        <v>1160000</v>
      </c>
      <c r="K517">
        <v>15</v>
      </c>
      <c r="L517">
        <v>580000</v>
      </c>
      <c r="M517">
        <v>81200</v>
      </c>
      <c r="O517">
        <v>580000</v>
      </c>
      <c r="P517">
        <v>6960000</v>
      </c>
      <c r="S517">
        <v>50000</v>
      </c>
      <c r="T517">
        <v>250000</v>
      </c>
      <c r="U517">
        <v>5000</v>
      </c>
      <c r="V517">
        <v>97440</v>
      </c>
      <c r="W517">
        <v>48720</v>
      </c>
      <c r="X517">
        <v>48720</v>
      </c>
      <c r="Y517">
        <v>77333.333333333328</v>
      </c>
      <c r="Z517">
        <v>174773.33333333331</v>
      </c>
      <c r="AA517">
        <v>16239.999999999998</v>
      </c>
      <c r="AB517">
        <v>58000</v>
      </c>
      <c r="AC517">
        <v>0</v>
      </c>
      <c r="AD517">
        <v>0</v>
      </c>
      <c r="AE517">
        <v>11600</v>
      </c>
      <c r="AF517">
        <v>580</v>
      </c>
      <c r="AG517">
        <v>77333.333333333328</v>
      </c>
      <c r="AH517">
        <v>0</v>
      </c>
      <c r="AI517">
        <v>750133.33333333337</v>
      </c>
      <c r="AJ517">
        <v>18003200</v>
      </c>
      <c r="AK517">
        <v>0</v>
      </c>
      <c r="AL517">
        <v>20000</v>
      </c>
      <c r="AM517">
        <v>15</v>
      </c>
    </row>
    <row r="518" spans="1:39" x14ac:dyDescent="0.35">
      <c r="A518" s="8" t="s">
        <v>5192</v>
      </c>
      <c r="B518" s="8" t="s">
        <v>524</v>
      </c>
      <c r="C518" s="1">
        <v>34011</v>
      </c>
      <c r="D518" s="8" t="s">
        <v>1963</v>
      </c>
      <c r="E518" s="8" t="s">
        <v>2014</v>
      </c>
      <c r="F518" s="8" t="s">
        <v>4192</v>
      </c>
      <c r="G518" s="8" t="s">
        <v>3204</v>
      </c>
      <c r="H518" s="1">
        <v>43987.248668981483</v>
      </c>
      <c r="I518" s="8" t="s">
        <v>3671</v>
      </c>
      <c r="J518">
        <v>1160000</v>
      </c>
      <c r="K518">
        <v>15</v>
      </c>
      <c r="L518">
        <v>580000</v>
      </c>
      <c r="M518">
        <v>81200</v>
      </c>
      <c r="O518">
        <v>580000</v>
      </c>
      <c r="P518">
        <v>6960000</v>
      </c>
      <c r="S518">
        <v>50000</v>
      </c>
      <c r="T518">
        <v>250000</v>
      </c>
      <c r="U518">
        <v>5000</v>
      </c>
      <c r="V518">
        <v>97440</v>
      </c>
      <c r="W518">
        <v>48720</v>
      </c>
      <c r="X518">
        <v>48720</v>
      </c>
      <c r="Y518">
        <v>77333.333333333328</v>
      </c>
      <c r="Z518">
        <v>174773.33333333331</v>
      </c>
      <c r="AA518">
        <v>16239.999999999998</v>
      </c>
      <c r="AB518">
        <v>58000</v>
      </c>
      <c r="AC518">
        <v>0</v>
      </c>
      <c r="AD518">
        <v>0</v>
      </c>
      <c r="AE518">
        <v>11600</v>
      </c>
      <c r="AF518">
        <v>580</v>
      </c>
      <c r="AG518">
        <v>77333.333333333328</v>
      </c>
      <c r="AH518">
        <v>0</v>
      </c>
      <c r="AI518">
        <v>750133.33333333337</v>
      </c>
      <c r="AJ518">
        <v>18003200</v>
      </c>
      <c r="AK518">
        <v>0</v>
      </c>
      <c r="AL518">
        <v>20000</v>
      </c>
      <c r="AM518">
        <v>15</v>
      </c>
    </row>
    <row r="519" spans="1:39" x14ac:dyDescent="0.35">
      <c r="A519" s="8" t="s">
        <v>5193</v>
      </c>
      <c r="B519" s="8" t="s">
        <v>525</v>
      </c>
      <c r="C519" s="1">
        <v>32785</v>
      </c>
      <c r="D519" s="8" t="s">
        <v>2015</v>
      </c>
      <c r="E519" s="8" t="s">
        <v>1963</v>
      </c>
      <c r="F519" s="8" t="s">
        <v>4193</v>
      </c>
      <c r="G519" s="8" t="s">
        <v>3205</v>
      </c>
      <c r="H519" s="1">
        <v>43596.22384259259</v>
      </c>
      <c r="I519" s="8" t="s">
        <v>3672</v>
      </c>
      <c r="J519">
        <v>1160000</v>
      </c>
      <c r="K519">
        <v>15</v>
      </c>
      <c r="L519">
        <v>580000</v>
      </c>
      <c r="M519">
        <v>81200</v>
      </c>
      <c r="O519">
        <v>580000</v>
      </c>
      <c r="P519">
        <v>6960000</v>
      </c>
      <c r="S519">
        <v>50000</v>
      </c>
      <c r="T519">
        <v>250000</v>
      </c>
      <c r="U519">
        <v>5000</v>
      </c>
      <c r="V519">
        <v>97440</v>
      </c>
      <c r="W519">
        <v>48720</v>
      </c>
      <c r="X519">
        <v>48720</v>
      </c>
      <c r="Y519">
        <v>77333.333333333328</v>
      </c>
      <c r="Z519">
        <v>174773.33333333331</v>
      </c>
      <c r="AA519">
        <v>16239.999999999998</v>
      </c>
      <c r="AB519">
        <v>58000</v>
      </c>
      <c r="AC519">
        <v>0</v>
      </c>
      <c r="AD519">
        <v>0</v>
      </c>
      <c r="AE519">
        <v>11600</v>
      </c>
      <c r="AF519">
        <v>580</v>
      </c>
      <c r="AG519">
        <v>77333.333333333328</v>
      </c>
      <c r="AH519">
        <v>0</v>
      </c>
      <c r="AI519">
        <v>750133.33333333337</v>
      </c>
      <c r="AJ519">
        <v>18003200</v>
      </c>
      <c r="AK519">
        <v>0</v>
      </c>
      <c r="AL519">
        <v>20000</v>
      </c>
      <c r="AM519">
        <v>15</v>
      </c>
    </row>
    <row r="520" spans="1:39" x14ac:dyDescent="0.35">
      <c r="A520" s="8" t="s">
        <v>5194</v>
      </c>
      <c r="B520" s="8" t="s">
        <v>526</v>
      </c>
      <c r="C520" s="1">
        <v>34072</v>
      </c>
      <c r="D520" s="8" t="s">
        <v>2016</v>
      </c>
      <c r="E520" s="8" t="s">
        <v>2017</v>
      </c>
      <c r="F520" s="8" t="s">
        <v>4194</v>
      </c>
      <c r="G520" s="8" t="s">
        <v>3206</v>
      </c>
      <c r="H520" s="1">
        <v>43123.631296296298</v>
      </c>
      <c r="I520" s="8" t="s">
        <v>3673</v>
      </c>
      <c r="J520">
        <v>1160000</v>
      </c>
      <c r="K520">
        <v>15</v>
      </c>
      <c r="L520">
        <v>580000</v>
      </c>
      <c r="M520">
        <v>81200</v>
      </c>
      <c r="O520">
        <v>580000</v>
      </c>
      <c r="P520">
        <v>6960000</v>
      </c>
      <c r="S520">
        <v>50000</v>
      </c>
      <c r="T520">
        <v>250000</v>
      </c>
      <c r="U520">
        <v>5000</v>
      </c>
      <c r="V520">
        <v>97440</v>
      </c>
      <c r="W520">
        <v>48720</v>
      </c>
      <c r="X520">
        <v>48720</v>
      </c>
      <c r="Y520">
        <v>77333.333333333328</v>
      </c>
      <c r="Z520">
        <v>174773.33333333331</v>
      </c>
      <c r="AA520">
        <v>16239.999999999998</v>
      </c>
      <c r="AB520">
        <v>58000</v>
      </c>
      <c r="AC520">
        <v>0</v>
      </c>
      <c r="AD520">
        <v>0</v>
      </c>
      <c r="AE520">
        <v>11600</v>
      </c>
      <c r="AF520">
        <v>580</v>
      </c>
      <c r="AG520">
        <v>77333.333333333328</v>
      </c>
      <c r="AH520">
        <v>0</v>
      </c>
      <c r="AI520">
        <v>750133.33333333337</v>
      </c>
      <c r="AJ520">
        <v>18003200</v>
      </c>
      <c r="AK520">
        <v>0</v>
      </c>
      <c r="AL520">
        <v>20000</v>
      </c>
      <c r="AM520">
        <v>15</v>
      </c>
    </row>
    <row r="521" spans="1:39" x14ac:dyDescent="0.35">
      <c r="A521" s="8" t="s">
        <v>5195</v>
      </c>
      <c r="B521" s="8" t="s">
        <v>527</v>
      </c>
      <c r="C521" s="1">
        <v>29544</v>
      </c>
      <c r="D521" s="8" t="s">
        <v>1963</v>
      </c>
      <c r="E521" s="8" t="s">
        <v>2018</v>
      </c>
      <c r="F521" s="8" t="s">
        <v>4195</v>
      </c>
      <c r="G521" s="8" t="s">
        <v>3207</v>
      </c>
      <c r="H521" s="1">
        <v>40863.966597222221</v>
      </c>
      <c r="I521" s="8" t="s">
        <v>3675</v>
      </c>
      <c r="J521">
        <v>1160000</v>
      </c>
      <c r="K521">
        <v>15</v>
      </c>
      <c r="L521">
        <v>580000</v>
      </c>
      <c r="M521">
        <v>81200</v>
      </c>
      <c r="O521">
        <v>580000</v>
      </c>
      <c r="P521">
        <v>6960000</v>
      </c>
      <c r="S521">
        <v>50000</v>
      </c>
      <c r="T521">
        <v>250000</v>
      </c>
      <c r="U521">
        <v>5000</v>
      </c>
      <c r="V521">
        <v>97440</v>
      </c>
      <c r="W521">
        <v>48720</v>
      </c>
      <c r="X521">
        <v>48720</v>
      </c>
      <c r="Y521">
        <v>77333.333333333328</v>
      </c>
      <c r="Z521">
        <v>174773.33333333331</v>
      </c>
      <c r="AA521">
        <v>16239.999999999998</v>
      </c>
      <c r="AB521">
        <v>58000</v>
      </c>
      <c r="AC521">
        <v>0</v>
      </c>
      <c r="AD521">
        <v>0</v>
      </c>
      <c r="AE521">
        <v>11600</v>
      </c>
      <c r="AF521">
        <v>580</v>
      </c>
      <c r="AG521">
        <v>77333.333333333328</v>
      </c>
      <c r="AH521">
        <v>0</v>
      </c>
      <c r="AI521">
        <v>750133.33333333337</v>
      </c>
      <c r="AJ521">
        <v>18003200</v>
      </c>
      <c r="AK521">
        <v>0</v>
      </c>
      <c r="AL521">
        <v>20000</v>
      </c>
      <c r="AM521">
        <v>15</v>
      </c>
    </row>
    <row r="522" spans="1:39" x14ac:dyDescent="0.35">
      <c r="A522" s="8" t="s">
        <v>5196</v>
      </c>
      <c r="B522" s="8" t="s">
        <v>528</v>
      </c>
      <c r="C522" s="1">
        <v>27855</v>
      </c>
      <c r="D522" s="8" t="s">
        <v>2019</v>
      </c>
      <c r="E522" s="8" t="s">
        <v>1963</v>
      </c>
      <c r="F522" s="8" t="s">
        <v>4196</v>
      </c>
      <c r="G522" s="8" t="s">
        <v>3208</v>
      </c>
      <c r="H522" s="1">
        <v>39761.989247685182</v>
      </c>
      <c r="I522" s="8" t="s">
        <v>3674</v>
      </c>
      <c r="J522">
        <v>1160000</v>
      </c>
      <c r="K522">
        <v>15</v>
      </c>
      <c r="L522">
        <v>580000</v>
      </c>
      <c r="M522">
        <v>81200</v>
      </c>
      <c r="O522">
        <v>580000</v>
      </c>
      <c r="P522">
        <v>6960000</v>
      </c>
      <c r="S522">
        <v>50000</v>
      </c>
      <c r="T522">
        <v>250000</v>
      </c>
      <c r="U522">
        <v>5000</v>
      </c>
      <c r="V522">
        <v>97440</v>
      </c>
      <c r="W522">
        <v>48720</v>
      </c>
      <c r="X522">
        <v>48720</v>
      </c>
      <c r="Y522">
        <v>77333.333333333328</v>
      </c>
      <c r="Z522">
        <v>174773.33333333331</v>
      </c>
      <c r="AA522">
        <v>16239.999999999998</v>
      </c>
      <c r="AB522">
        <v>58000</v>
      </c>
      <c r="AC522">
        <v>0</v>
      </c>
      <c r="AD522">
        <v>0</v>
      </c>
      <c r="AE522">
        <v>11600</v>
      </c>
      <c r="AF522">
        <v>580</v>
      </c>
      <c r="AG522">
        <v>77333.333333333328</v>
      </c>
      <c r="AH522">
        <v>0</v>
      </c>
      <c r="AI522">
        <v>750133.33333333337</v>
      </c>
      <c r="AJ522">
        <v>18003200</v>
      </c>
      <c r="AK522">
        <v>0</v>
      </c>
      <c r="AL522">
        <v>20000</v>
      </c>
      <c r="AM522">
        <v>15</v>
      </c>
    </row>
    <row r="523" spans="1:39" x14ac:dyDescent="0.35">
      <c r="A523" s="8" t="s">
        <v>5197</v>
      </c>
      <c r="B523" s="8" t="s">
        <v>529</v>
      </c>
      <c r="C523" s="1">
        <v>27708</v>
      </c>
      <c r="D523" s="8" t="s">
        <v>2020</v>
      </c>
      <c r="E523" s="8" t="s">
        <v>2021</v>
      </c>
      <c r="F523" s="8" t="s">
        <v>4197</v>
      </c>
      <c r="G523" s="8" t="s">
        <v>3209</v>
      </c>
      <c r="H523" s="1">
        <v>40169.900740740741</v>
      </c>
      <c r="I523" s="8" t="s">
        <v>3673</v>
      </c>
      <c r="J523">
        <v>1160000</v>
      </c>
      <c r="K523">
        <v>15</v>
      </c>
      <c r="L523">
        <v>580000</v>
      </c>
      <c r="M523">
        <v>81200</v>
      </c>
      <c r="O523">
        <v>580000</v>
      </c>
      <c r="P523">
        <v>6960000</v>
      </c>
      <c r="S523">
        <v>50000</v>
      </c>
      <c r="T523">
        <v>250000</v>
      </c>
      <c r="U523">
        <v>5000</v>
      </c>
      <c r="V523">
        <v>97440</v>
      </c>
      <c r="W523">
        <v>48720</v>
      </c>
      <c r="X523">
        <v>48720</v>
      </c>
      <c r="Y523">
        <v>77333.333333333328</v>
      </c>
      <c r="Z523">
        <v>174773.33333333331</v>
      </c>
      <c r="AA523">
        <v>16239.999999999998</v>
      </c>
      <c r="AB523">
        <v>58000</v>
      </c>
      <c r="AC523">
        <v>0</v>
      </c>
      <c r="AD523">
        <v>0</v>
      </c>
      <c r="AE523">
        <v>11600</v>
      </c>
      <c r="AF523">
        <v>580</v>
      </c>
      <c r="AG523">
        <v>77333.333333333328</v>
      </c>
      <c r="AH523">
        <v>0</v>
      </c>
      <c r="AI523">
        <v>750133.33333333337</v>
      </c>
      <c r="AJ523">
        <v>18003200</v>
      </c>
      <c r="AK523">
        <v>0</v>
      </c>
      <c r="AL523">
        <v>20000</v>
      </c>
      <c r="AM523">
        <v>15</v>
      </c>
    </row>
    <row r="524" spans="1:39" x14ac:dyDescent="0.35">
      <c r="A524" s="8" t="s">
        <v>5198</v>
      </c>
      <c r="B524" s="8" t="s">
        <v>530</v>
      </c>
      <c r="C524" s="1">
        <v>27927</v>
      </c>
      <c r="D524" s="8" t="s">
        <v>1963</v>
      </c>
      <c r="E524" s="8" t="s">
        <v>2022</v>
      </c>
      <c r="F524" s="8" t="s">
        <v>4198</v>
      </c>
      <c r="G524" s="8" t="s">
        <v>3210</v>
      </c>
      <c r="H524" s="1">
        <v>40284.942569444444</v>
      </c>
      <c r="I524" s="8" t="s">
        <v>3675</v>
      </c>
      <c r="J524">
        <v>1160000</v>
      </c>
      <c r="K524">
        <v>15</v>
      </c>
      <c r="L524">
        <v>580000</v>
      </c>
      <c r="M524">
        <v>81200</v>
      </c>
      <c r="O524">
        <v>580000</v>
      </c>
      <c r="P524">
        <v>6960000</v>
      </c>
      <c r="S524">
        <v>50000</v>
      </c>
      <c r="T524">
        <v>250000</v>
      </c>
      <c r="U524">
        <v>5000</v>
      </c>
      <c r="V524">
        <v>97440</v>
      </c>
      <c r="W524">
        <v>48720</v>
      </c>
      <c r="X524">
        <v>48720</v>
      </c>
      <c r="Y524">
        <v>77333.333333333328</v>
      </c>
      <c r="Z524">
        <v>174773.33333333331</v>
      </c>
      <c r="AA524">
        <v>16239.999999999998</v>
      </c>
      <c r="AB524">
        <v>58000</v>
      </c>
      <c r="AC524">
        <v>0</v>
      </c>
      <c r="AD524">
        <v>0</v>
      </c>
      <c r="AE524">
        <v>11600</v>
      </c>
      <c r="AF524">
        <v>580</v>
      </c>
      <c r="AG524">
        <v>77333.333333333328</v>
      </c>
      <c r="AH524">
        <v>0</v>
      </c>
      <c r="AI524">
        <v>750133.33333333337</v>
      </c>
      <c r="AJ524">
        <v>18003200</v>
      </c>
      <c r="AK524">
        <v>0</v>
      </c>
      <c r="AL524">
        <v>20000</v>
      </c>
      <c r="AM524">
        <v>15</v>
      </c>
    </row>
    <row r="525" spans="1:39" x14ac:dyDescent="0.35">
      <c r="A525" s="8" t="s">
        <v>5199</v>
      </c>
      <c r="B525" s="8" t="s">
        <v>531</v>
      </c>
      <c r="C525" s="1">
        <v>32052</v>
      </c>
      <c r="D525" s="8" t="s">
        <v>2023</v>
      </c>
      <c r="E525" s="8" t="s">
        <v>1963</v>
      </c>
      <c r="F525" s="8" t="s">
        <v>4199</v>
      </c>
      <c r="G525" s="8" t="s">
        <v>3211</v>
      </c>
      <c r="H525" s="1">
        <v>42208.687037037038</v>
      </c>
      <c r="I525" s="8" t="s">
        <v>3675</v>
      </c>
      <c r="J525">
        <v>1160000</v>
      </c>
      <c r="K525">
        <v>15</v>
      </c>
      <c r="L525">
        <v>580000</v>
      </c>
      <c r="M525">
        <v>81200</v>
      </c>
      <c r="O525">
        <v>580000</v>
      </c>
      <c r="P525">
        <v>6960000</v>
      </c>
      <c r="S525">
        <v>50000</v>
      </c>
      <c r="T525">
        <v>250000</v>
      </c>
      <c r="U525">
        <v>5000</v>
      </c>
      <c r="V525">
        <v>97440</v>
      </c>
      <c r="W525">
        <v>48720</v>
      </c>
      <c r="X525">
        <v>48720</v>
      </c>
      <c r="Y525">
        <v>77333.333333333328</v>
      </c>
      <c r="Z525">
        <v>174773.33333333331</v>
      </c>
      <c r="AA525">
        <v>16239.999999999998</v>
      </c>
      <c r="AB525">
        <v>58000</v>
      </c>
      <c r="AC525">
        <v>0</v>
      </c>
      <c r="AD525">
        <v>0</v>
      </c>
      <c r="AE525">
        <v>11600</v>
      </c>
      <c r="AF525">
        <v>580</v>
      </c>
      <c r="AG525">
        <v>77333.333333333328</v>
      </c>
      <c r="AH525">
        <v>0</v>
      </c>
      <c r="AI525">
        <v>750133.33333333337</v>
      </c>
      <c r="AJ525">
        <v>18003200</v>
      </c>
      <c r="AK525">
        <v>0</v>
      </c>
      <c r="AL525">
        <v>20000</v>
      </c>
      <c r="AM525">
        <v>15</v>
      </c>
    </row>
    <row r="526" spans="1:39" x14ac:dyDescent="0.35">
      <c r="A526" s="8" t="s">
        <v>5200</v>
      </c>
      <c r="B526" s="8" t="s">
        <v>532</v>
      </c>
      <c r="C526" s="1">
        <v>29053</v>
      </c>
      <c r="D526" s="8" t="s">
        <v>2024</v>
      </c>
      <c r="E526" s="8" t="s">
        <v>2025</v>
      </c>
      <c r="F526" s="8" t="s">
        <v>4200</v>
      </c>
      <c r="G526" s="8" t="s">
        <v>3212</v>
      </c>
      <c r="H526" s="1">
        <v>42044.905173611114</v>
      </c>
      <c r="I526" s="8" t="s">
        <v>3674</v>
      </c>
      <c r="J526">
        <v>1160000</v>
      </c>
      <c r="K526">
        <v>15</v>
      </c>
      <c r="L526">
        <v>580000</v>
      </c>
      <c r="M526">
        <v>81200</v>
      </c>
      <c r="O526">
        <v>580000</v>
      </c>
      <c r="P526">
        <v>6960000</v>
      </c>
      <c r="S526">
        <v>50000</v>
      </c>
      <c r="T526">
        <v>250000</v>
      </c>
      <c r="U526">
        <v>5000</v>
      </c>
      <c r="V526">
        <v>97440</v>
      </c>
      <c r="W526">
        <v>48720</v>
      </c>
      <c r="X526">
        <v>48720</v>
      </c>
      <c r="Y526">
        <v>77333.333333333328</v>
      </c>
      <c r="Z526">
        <v>174773.33333333331</v>
      </c>
      <c r="AA526">
        <v>16239.999999999998</v>
      </c>
      <c r="AB526">
        <v>58000</v>
      </c>
      <c r="AC526">
        <v>0</v>
      </c>
      <c r="AD526">
        <v>0</v>
      </c>
      <c r="AE526">
        <v>11600</v>
      </c>
      <c r="AF526">
        <v>580</v>
      </c>
      <c r="AG526">
        <v>77333.333333333328</v>
      </c>
      <c r="AH526">
        <v>0</v>
      </c>
      <c r="AI526">
        <v>750133.33333333337</v>
      </c>
      <c r="AJ526">
        <v>18003200</v>
      </c>
      <c r="AK526">
        <v>0</v>
      </c>
      <c r="AL526">
        <v>20000</v>
      </c>
      <c r="AM526">
        <v>15</v>
      </c>
    </row>
    <row r="527" spans="1:39" x14ac:dyDescent="0.35">
      <c r="A527" s="8" t="s">
        <v>5201</v>
      </c>
      <c r="B527" s="8" t="s">
        <v>533</v>
      </c>
      <c r="C527" s="1">
        <v>36016</v>
      </c>
      <c r="D527" s="8" t="s">
        <v>1963</v>
      </c>
      <c r="E527" s="8" t="s">
        <v>2026</v>
      </c>
      <c r="F527" s="8" t="s">
        <v>4201</v>
      </c>
      <c r="G527" s="8" t="s">
        <v>3213</v>
      </c>
      <c r="H527" s="1">
        <v>38458.951805555553</v>
      </c>
      <c r="I527" s="8" t="s">
        <v>3671</v>
      </c>
      <c r="J527">
        <v>1160000</v>
      </c>
      <c r="K527">
        <v>15</v>
      </c>
      <c r="L527">
        <v>580000</v>
      </c>
      <c r="M527">
        <v>81200</v>
      </c>
      <c r="O527">
        <v>580000</v>
      </c>
      <c r="P527">
        <v>6960000</v>
      </c>
      <c r="S527">
        <v>50000</v>
      </c>
      <c r="T527">
        <v>250000</v>
      </c>
      <c r="U527">
        <v>5000</v>
      </c>
      <c r="V527">
        <v>97440</v>
      </c>
      <c r="W527">
        <v>48720</v>
      </c>
      <c r="X527">
        <v>48720</v>
      </c>
      <c r="Y527">
        <v>77333.333333333328</v>
      </c>
      <c r="Z527">
        <v>174773.33333333331</v>
      </c>
      <c r="AA527">
        <v>16239.999999999998</v>
      </c>
      <c r="AB527">
        <v>58000</v>
      </c>
      <c r="AC527">
        <v>0</v>
      </c>
      <c r="AD527">
        <v>0</v>
      </c>
      <c r="AE527">
        <v>11600</v>
      </c>
      <c r="AF527">
        <v>580</v>
      </c>
      <c r="AG527">
        <v>77333.333333333328</v>
      </c>
      <c r="AH527">
        <v>0</v>
      </c>
      <c r="AI527">
        <v>750133.33333333337</v>
      </c>
      <c r="AJ527">
        <v>18003200</v>
      </c>
      <c r="AK527">
        <v>0</v>
      </c>
      <c r="AL527">
        <v>20000</v>
      </c>
      <c r="AM527">
        <v>15</v>
      </c>
    </row>
    <row r="528" spans="1:39" x14ac:dyDescent="0.35">
      <c r="A528" s="8" t="s">
        <v>5202</v>
      </c>
      <c r="B528" s="8" t="s">
        <v>534</v>
      </c>
      <c r="C528" s="1">
        <v>36607</v>
      </c>
      <c r="D528" s="8" t="s">
        <v>2027</v>
      </c>
      <c r="E528" s="8" t="s">
        <v>1963</v>
      </c>
      <c r="F528" s="8" t="s">
        <v>4202</v>
      </c>
      <c r="G528" s="8" t="s">
        <v>3214</v>
      </c>
      <c r="H528" s="1">
        <v>42867.072094907409</v>
      </c>
      <c r="I528" s="8" t="s">
        <v>3671</v>
      </c>
      <c r="J528">
        <v>1160000</v>
      </c>
      <c r="K528">
        <v>15</v>
      </c>
      <c r="L528">
        <v>580000</v>
      </c>
      <c r="M528">
        <v>81200</v>
      </c>
      <c r="O528">
        <v>580000</v>
      </c>
      <c r="P528">
        <v>6960000</v>
      </c>
      <c r="S528">
        <v>50000</v>
      </c>
      <c r="T528">
        <v>250000</v>
      </c>
      <c r="U528">
        <v>5000</v>
      </c>
      <c r="V528">
        <v>97440</v>
      </c>
      <c r="W528">
        <v>48720</v>
      </c>
      <c r="X528">
        <v>48720</v>
      </c>
      <c r="Y528">
        <v>77333.333333333328</v>
      </c>
      <c r="Z528">
        <v>174773.33333333331</v>
      </c>
      <c r="AA528">
        <v>16239.999999999998</v>
      </c>
      <c r="AB528">
        <v>58000</v>
      </c>
      <c r="AC528">
        <v>0</v>
      </c>
      <c r="AD528">
        <v>0</v>
      </c>
      <c r="AE528">
        <v>11600</v>
      </c>
      <c r="AF528">
        <v>580</v>
      </c>
      <c r="AG528">
        <v>77333.333333333328</v>
      </c>
      <c r="AH528">
        <v>0</v>
      </c>
      <c r="AI528">
        <v>750133.33333333337</v>
      </c>
      <c r="AJ528">
        <v>18003200</v>
      </c>
      <c r="AK528">
        <v>0</v>
      </c>
      <c r="AL528">
        <v>20000</v>
      </c>
      <c r="AM528">
        <v>15</v>
      </c>
    </row>
    <row r="529" spans="1:39" x14ac:dyDescent="0.35">
      <c r="A529" s="8" t="s">
        <v>5203</v>
      </c>
      <c r="B529" s="8" t="s">
        <v>535</v>
      </c>
      <c r="C529" s="1">
        <v>33323</v>
      </c>
      <c r="D529" s="8" t="s">
        <v>2028</v>
      </c>
      <c r="E529" s="8" t="s">
        <v>2029</v>
      </c>
      <c r="F529" s="8" t="s">
        <v>4203</v>
      </c>
      <c r="G529" s="8" t="s">
        <v>3215</v>
      </c>
      <c r="H529" s="1">
        <v>38697.586030092592</v>
      </c>
      <c r="I529" s="8" t="s">
        <v>3675</v>
      </c>
      <c r="J529">
        <v>1160000</v>
      </c>
      <c r="K529">
        <v>15</v>
      </c>
      <c r="L529">
        <v>580000</v>
      </c>
      <c r="M529">
        <v>81200</v>
      </c>
      <c r="O529">
        <v>580000</v>
      </c>
      <c r="P529">
        <v>6960000</v>
      </c>
      <c r="S529">
        <v>50000</v>
      </c>
      <c r="T529">
        <v>250000</v>
      </c>
      <c r="U529">
        <v>5000</v>
      </c>
      <c r="V529">
        <v>97440</v>
      </c>
      <c r="W529">
        <v>48720</v>
      </c>
      <c r="X529">
        <v>48720</v>
      </c>
      <c r="Y529">
        <v>77333.333333333328</v>
      </c>
      <c r="Z529">
        <v>174773.33333333331</v>
      </c>
      <c r="AA529">
        <v>16239.999999999998</v>
      </c>
      <c r="AB529">
        <v>58000</v>
      </c>
      <c r="AC529">
        <v>0</v>
      </c>
      <c r="AD529">
        <v>0</v>
      </c>
      <c r="AE529">
        <v>11600</v>
      </c>
      <c r="AF529">
        <v>580</v>
      </c>
      <c r="AG529">
        <v>77333.333333333328</v>
      </c>
      <c r="AH529">
        <v>0</v>
      </c>
      <c r="AI529">
        <v>750133.33333333337</v>
      </c>
      <c r="AJ529">
        <v>18003200</v>
      </c>
      <c r="AK529">
        <v>0</v>
      </c>
      <c r="AL529">
        <v>20000</v>
      </c>
      <c r="AM529">
        <v>15</v>
      </c>
    </row>
    <row r="530" spans="1:39" x14ac:dyDescent="0.35">
      <c r="A530" s="8" t="s">
        <v>5204</v>
      </c>
      <c r="B530" s="8" t="s">
        <v>536</v>
      </c>
      <c r="C530" s="1">
        <v>30237</v>
      </c>
      <c r="D530" s="8" t="s">
        <v>1963</v>
      </c>
      <c r="E530" s="8" t="s">
        <v>2030</v>
      </c>
      <c r="F530" s="8" t="s">
        <v>4204</v>
      </c>
      <c r="G530" s="8" t="s">
        <v>3216</v>
      </c>
      <c r="H530" s="1">
        <v>40648.901921296296</v>
      </c>
      <c r="I530" s="8" t="s">
        <v>3672</v>
      </c>
      <c r="J530">
        <v>1160000</v>
      </c>
      <c r="K530">
        <v>15</v>
      </c>
      <c r="L530">
        <v>580000</v>
      </c>
      <c r="M530">
        <v>81200</v>
      </c>
      <c r="O530">
        <v>580000</v>
      </c>
      <c r="P530">
        <v>6960000</v>
      </c>
      <c r="S530">
        <v>50000</v>
      </c>
      <c r="T530">
        <v>250000</v>
      </c>
      <c r="U530">
        <v>5000</v>
      </c>
      <c r="V530">
        <v>97440</v>
      </c>
      <c r="W530">
        <v>48720</v>
      </c>
      <c r="X530">
        <v>48720</v>
      </c>
      <c r="Y530">
        <v>77333.333333333328</v>
      </c>
      <c r="Z530">
        <v>174773.33333333331</v>
      </c>
      <c r="AA530">
        <v>16239.999999999998</v>
      </c>
      <c r="AB530">
        <v>58000</v>
      </c>
      <c r="AC530">
        <v>0</v>
      </c>
      <c r="AD530">
        <v>0</v>
      </c>
      <c r="AE530">
        <v>11600</v>
      </c>
      <c r="AF530">
        <v>580</v>
      </c>
      <c r="AG530">
        <v>77333.333333333328</v>
      </c>
      <c r="AH530">
        <v>0</v>
      </c>
      <c r="AI530">
        <v>750133.33333333337</v>
      </c>
      <c r="AJ530">
        <v>18003200</v>
      </c>
      <c r="AK530">
        <v>0</v>
      </c>
      <c r="AL530">
        <v>20000</v>
      </c>
      <c r="AM530">
        <v>15</v>
      </c>
    </row>
    <row r="531" spans="1:39" x14ac:dyDescent="0.35">
      <c r="A531" s="8" t="s">
        <v>5205</v>
      </c>
      <c r="B531" s="8" t="s">
        <v>537</v>
      </c>
      <c r="C531" s="1">
        <v>36127</v>
      </c>
      <c r="D531" s="8" t="s">
        <v>2031</v>
      </c>
      <c r="E531" s="8" t="s">
        <v>1963</v>
      </c>
      <c r="F531" s="8" t="s">
        <v>4205</v>
      </c>
      <c r="G531" s="8" t="s">
        <v>3217</v>
      </c>
      <c r="H531" s="1">
        <v>43151.250821759262</v>
      </c>
      <c r="I531" s="8" t="s">
        <v>3675</v>
      </c>
      <c r="J531">
        <v>1160000</v>
      </c>
      <c r="K531">
        <v>15</v>
      </c>
      <c r="L531">
        <v>580000</v>
      </c>
      <c r="M531">
        <v>81200</v>
      </c>
      <c r="O531">
        <v>580000</v>
      </c>
      <c r="P531">
        <v>6960000</v>
      </c>
      <c r="S531">
        <v>50000</v>
      </c>
      <c r="T531">
        <v>250000</v>
      </c>
      <c r="U531">
        <v>5000</v>
      </c>
      <c r="V531">
        <v>97440</v>
      </c>
      <c r="W531">
        <v>48720</v>
      </c>
      <c r="X531">
        <v>48720</v>
      </c>
      <c r="Y531">
        <v>77333.333333333328</v>
      </c>
      <c r="Z531">
        <v>174773.33333333331</v>
      </c>
      <c r="AA531">
        <v>16239.999999999998</v>
      </c>
      <c r="AB531">
        <v>58000</v>
      </c>
      <c r="AC531">
        <v>0</v>
      </c>
      <c r="AD531">
        <v>0</v>
      </c>
      <c r="AE531">
        <v>11600</v>
      </c>
      <c r="AF531">
        <v>580</v>
      </c>
      <c r="AG531">
        <v>77333.333333333328</v>
      </c>
      <c r="AH531">
        <v>0</v>
      </c>
      <c r="AI531">
        <v>750133.33333333337</v>
      </c>
      <c r="AJ531">
        <v>18003200</v>
      </c>
      <c r="AK531">
        <v>0</v>
      </c>
      <c r="AL531">
        <v>20000</v>
      </c>
      <c r="AM531">
        <v>15</v>
      </c>
    </row>
    <row r="532" spans="1:39" x14ac:dyDescent="0.35">
      <c r="A532" s="8" t="s">
        <v>5206</v>
      </c>
      <c r="B532" s="8" t="s">
        <v>538</v>
      </c>
      <c r="C532" s="1">
        <v>30150</v>
      </c>
      <c r="D532" s="8" t="s">
        <v>2032</v>
      </c>
      <c r="E532" s="8" t="s">
        <v>2033</v>
      </c>
      <c r="F532" s="8" t="s">
        <v>4206</v>
      </c>
      <c r="G532" s="8" t="s">
        <v>3218</v>
      </c>
      <c r="H532" s="1">
        <v>38643.299201388887</v>
      </c>
      <c r="I532" s="8" t="s">
        <v>3672</v>
      </c>
      <c r="J532">
        <v>1160000</v>
      </c>
      <c r="K532">
        <v>15</v>
      </c>
      <c r="L532">
        <v>580000</v>
      </c>
      <c r="M532">
        <v>81200</v>
      </c>
      <c r="O532">
        <v>580000</v>
      </c>
      <c r="P532">
        <v>6960000</v>
      </c>
      <c r="S532">
        <v>50000</v>
      </c>
      <c r="T532">
        <v>250000</v>
      </c>
      <c r="U532">
        <v>5000</v>
      </c>
      <c r="V532">
        <v>97440</v>
      </c>
      <c r="W532">
        <v>48720</v>
      </c>
      <c r="X532">
        <v>48720</v>
      </c>
      <c r="Y532">
        <v>77333.333333333328</v>
      </c>
      <c r="Z532">
        <v>174773.33333333331</v>
      </c>
      <c r="AA532">
        <v>16239.999999999998</v>
      </c>
      <c r="AB532">
        <v>58000</v>
      </c>
      <c r="AC532">
        <v>0</v>
      </c>
      <c r="AD532">
        <v>0</v>
      </c>
      <c r="AE532">
        <v>11600</v>
      </c>
      <c r="AF532">
        <v>580</v>
      </c>
      <c r="AG532">
        <v>77333.333333333328</v>
      </c>
      <c r="AH532">
        <v>0</v>
      </c>
      <c r="AI532">
        <v>750133.33333333337</v>
      </c>
      <c r="AJ532">
        <v>18003200</v>
      </c>
      <c r="AK532">
        <v>0</v>
      </c>
      <c r="AL532">
        <v>20000</v>
      </c>
      <c r="AM532">
        <v>15</v>
      </c>
    </row>
    <row r="533" spans="1:39" x14ac:dyDescent="0.35">
      <c r="A533" s="8" t="s">
        <v>5207</v>
      </c>
      <c r="B533" s="8" t="s">
        <v>539</v>
      </c>
      <c r="C533" s="1">
        <v>33517</v>
      </c>
      <c r="D533" s="8" t="s">
        <v>1963</v>
      </c>
      <c r="E533" s="8" t="s">
        <v>2034</v>
      </c>
      <c r="F533" s="8" t="s">
        <v>4207</v>
      </c>
      <c r="G533" s="8" t="s">
        <v>3219</v>
      </c>
      <c r="H533" s="1">
        <v>42940.784722222219</v>
      </c>
      <c r="I533" s="8" t="s">
        <v>3675</v>
      </c>
      <c r="J533">
        <v>1160000</v>
      </c>
      <c r="K533">
        <v>15</v>
      </c>
      <c r="L533">
        <v>580000</v>
      </c>
      <c r="M533">
        <v>81200</v>
      </c>
      <c r="O533">
        <v>580000</v>
      </c>
      <c r="P533">
        <v>6960000</v>
      </c>
      <c r="S533">
        <v>50000</v>
      </c>
      <c r="T533">
        <v>250000</v>
      </c>
      <c r="U533">
        <v>5000</v>
      </c>
      <c r="V533">
        <v>97440</v>
      </c>
      <c r="W533">
        <v>48720</v>
      </c>
      <c r="X533">
        <v>48720</v>
      </c>
      <c r="Y533">
        <v>77333.333333333328</v>
      </c>
      <c r="Z533">
        <v>174773.33333333331</v>
      </c>
      <c r="AA533">
        <v>16239.999999999998</v>
      </c>
      <c r="AB533">
        <v>58000</v>
      </c>
      <c r="AC533">
        <v>0</v>
      </c>
      <c r="AD533">
        <v>0</v>
      </c>
      <c r="AE533">
        <v>11600</v>
      </c>
      <c r="AF533">
        <v>580</v>
      </c>
      <c r="AG533">
        <v>77333.333333333328</v>
      </c>
      <c r="AH533">
        <v>0</v>
      </c>
      <c r="AI533">
        <v>750133.33333333337</v>
      </c>
      <c r="AJ533">
        <v>18003200</v>
      </c>
      <c r="AK533">
        <v>0</v>
      </c>
      <c r="AL533">
        <v>20000</v>
      </c>
      <c r="AM533">
        <v>15</v>
      </c>
    </row>
    <row r="534" spans="1:39" x14ac:dyDescent="0.35">
      <c r="A534" s="8" t="s">
        <v>5208</v>
      </c>
      <c r="B534" s="8" t="s">
        <v>540</v>
      </c>
      <c r="C534" s="1">
        <v>35920</v>
      </c>
      <c r="D534" s="8" t="s">
        <v>2035</v>
      </c>
      <c r="E534" s="8" t="s">
        <v>1963</v>
      </c>
      <c r="F534" s="8" t="s">
        <v>4208</v>
      </c>
      <c r="G534" s="8" t="s">
        <v>3220</v>
      </c>
      <c r="H534" s="1">
        <v>39771.709386574075</v>
      </c>
      <c r="I534" s="8" t="s">
        <v>3671</v>
      </c>
      <c r="J534">
        <v>1160000</v>
      </c>
      <c r="K534">
        <v>15</v>
      </c>
      <c r="L534">
        <v>580000</v>
      </c>
      <c r="M534">
        <v>81200</v>
      </c>
      <c r="O534">
        <v>580000</v>
      </c>
      <c r="P534">
        <v>6960000</v>
      </c>
      <c r="S534">
        <v>50000</v>
      </c>
      <c r="T534">
        <v>250000</v>
      </c>
      <c r="U534">
        <v>5000</v>
      </c>
      <c r="V534">
        <v>97440</v>
      </c>
      <c r="W534">
        <v>48720</v>
      </c>
      <c r="X534">
        <v>48720</v>
      </c>
      <c r="Y534">
        <v>77333.333333333328</v>
      </c>
      <c r="Z534">
        <v>174773.33333333331</v>
      </c>
      <c r="AA534">
        <v>16239.999999999998</v>
      </c>
      <c r="AB534">
        <v>58000</v>
      </c>
      <c r="AC534">
        <v>0</v>
      </c>
      <c r="AD534">
        <v>0</v>
      </c>
      <c r="AE534">
        <v>11600</v>
      </c>
      <c r="AF534">
        <v>580</v>
      </c>
      <c r="AG534">
        <v>77333.333333333328</v>
      </c>
      <c r="AH534">
        <v>0</v>
      </c>
      <c r="AI534">
        <v>750133.33333333337</v>
      </c>
      <c r="AJ534">
        <v>18003200</v>
      </c>
      <c r="AK534">
        <v>0</v>
      </c>
      <c r="AL534">
        <v>20000</v>
      </c>
      <c r="AM534">
        <v>15</v>
      </c>
    </row>
    <row r="535" spans="1:39" x14ac:dyDescent="0.35">
      <c r="A535" s="8" t="s">
        <v>5209</v>
      </c>
      <c r="B535" s="8" t="s">
        <v>541</v>
      </c>
      <c r="C535" s="1">
        <v>28362</v>
      </c>
      <c r="D535" s="8" t="s">
        <v>2036</v>
      </c>
      <c r="E535" s="8" t="s">
        <v>2037</v>
      </c>
      <c r="F535" s="8" t="s">
        <v>4209</v>
      </c>
      <c r="G535" s="8" t="s">
        <v>3221</v>
      </c>
      <c r="H535" s="1">
        <v>41364.185428240744</v>
      </c>
      <c r="I535" s="8" t="s">
        <v>3674</v>
      </c>
      <c r="J535">
        <v>1160000</v>
      </c>
      <c r="K535">
        <v>15</v>
      </c>
      <c r="L535">
        <v>580000</v>
      </c>
      <c r="M535">
        <v>81200</v>
      </c>
      <c r="O535">
        <v>580000</v>
      </c>
      <c r="P535">
        <v>6960000</v>
      </c>
      <c r="S535">
        <v>50000</v>
      </c>
      <c r="T535">
        <v>250000</v>
      </c>
      <c r="U535">
        <v>5000</v>
      </c>
      <c r="V535">
        <v>97440</v>
      </c>
      <c r="W535">
        <v>48720</v>
      </c>
      <c r="X535">
        <v>48720</v>
      </c>
      <c r="Y535">
        <v>77333.333333333328</v>
      </c>
      <c r="Z535">
        <v>174773.33333333331</v>
      </c>
      <c r="AA535">
        <v>16239.999999999998</v>
      </c>
      <c r="AB535">
        <v>58000</v>
      </c>
      <c r="AC535">
        <v>0</v>
      </c>
      <c r="AD535">
        <v>0</v>
      </c>
      <c r="AE535">
        <v>11600</v>
      </c>
      <c r="AF535">
        <v>580</v>
      </c>
      <c r="AG535">
        <v>77333.333333333328</v>
      </c>
      <c r="AH535">
        <v>0</v>
      </c>
      <c r="AI535">
        <v>750133.33333333337</v>
      </c>
      <c r="AJ535">
        <v>18003200</v>
      </c>
      <c r="AK535">
        <v>0</v>
      </c>
      <c r="AL535">
        <v>20000</v>
      </c>
      <c r="AM535">
        <v>15</v>
      </c>
    </row>
    <row r="536" spans="1:39" x14ac:dyDescent="0.35">
      <c r="A536" s="8" t="s">
        <v>5210</v>
      </c>
      <c r="B536" s="8" t="s">
        <v>542</v>
      </c>
      <c r="C536" s="1">
        <v>30361</v>
      </c>
      <c r="D536" s="8" t="s">
        <v>1963</v>
      </c>
      <c r="E536" s="8" t="s">
        <v>2038</v>
      </c>
      <c r="F536" s="8" t="s">
        <v>4210</v>
      </c>
      <c r="G536" s="8" t="s">
        <v>3222</v>
      </c>
      <c r="H536" s="1">
        <v>43997.151678240742</v>
      </c>
      <c r="I536" s="8" t="s">
        <v>3675</v>
      </c>
      <c r="J536">
        <v>1160000</v>
      </c>
      <c r="K536">
        <v>15</v>
      </c>
      <c r="L536">
        <v>580000</v>
      </c>
      <c r="M536">
        <v>81200</v>
      </c>
      <c r="O536">
        <v>580000</v>
      </c>
      <c r="P536">
        <v>6960000</v>
      </c>
      <c r="S536">
        <v>50000</v>
      </c>
      <c r="T536">
        <v>250000</v>
      </c>
      <c r="U536">
        <v>5000</v>
      </c>
      <c r="V536">
        <v>97440</v>
      </c>
      <c r="W536">
        <v>48720</v>
      </c>
      <c r="X536">
        <v>48720</v>
      </c>
      <c r="Y536">
        <v>77333.333333333328</v>
      </c>
      <c r="Z536">
        <v>174773.33333333331</v>
      </c>
      <c r="AA536">
        <v>16239.999999999998</v>
      </c>
      <c r="AB536">
        <v>58000</v>
      </c>
      <c r="AC536">
        <v>0</v>
      </c>
      <c r="AD536">
        <v>0</v>
      </c>
      <c r="AE536">
        <v>11600</v>
      </c>
      <c r="AF536">
        <v>580</v>
      </c>
      <c r="AG536">
        <v>77333.333333333328</v>
      </c>
      <c r="AH536">
        <v>0</v>
      </c>
      <c r="AI536">
        <v>750133.33333333337</v>
      </c>
      <c r="AJ536">
        <v>18003200</v>
      </c>
      <c r="AK536">
        <v>0</v>
      </c>
      <c r="AL536">
        <v>20000</v>
      </c>
      <c r="AM536">
        <v>15</v>
      </c>
    </row>
    <row r="537" spans="1:39" x14ac:dyDescent="0.35">
      <c r="A537" s="8" t="s">
        <v>5211</v>
      </c>
      <c r="B537" s="8" t="s">
        <v>543</v>
      </c>
      <c r="C537" s="1">
        <v>27838</v>
      </c>
      <c r="D537" s="8" t="s">
        <v>2039</v>
      </c>
      <c r="E537" s="8" t="s">
        <v>1963</v>
      </c>
      <c r="F537" s="8" t="s">
        <v>4211</v>
      </c>
      <c r="G537" s="8" t="s">
        <v>3223</v>
      </c>
      <c r="H537" s="1">
        <v>42825.312407407408</v>
      </c>
      <c r="I537" s="8" t="s">
        <v>3673</v>
      </c>
      <c r="J537">
        <v>1160000</v>
      </c>
      <c r="K537">
        <v>15</v>
      </c>
      <c r="L537">
        <v>580000</v>
      </c>
      <c r="M537">
        <v>81200</v>
      </c>
      <c r="O537">
        <v>580000</v>
      </c>
      <c r="P537">
        <v>6960000</v>
      </c>
      <c r="S537">
        <v>50000</v>
      </c>
      <c r="T537">
        <v>250000</v>
      </c>
      <c r="U537">
        <v>5000</v>
      </c>
      <c r="V537">
        <v>97440</v>
      </c>
      <c r="W537">
        <v>48720</v>
      </c>
      <c r="X537">
        <v>48720</v>
      </c>
      <c r="Y537">
        <v>77333.333333333328</v>
      </c>
      <c r="Z537">
        <v>174773.33333333331</v>
      </c>
      <c r="AA537">
        <v>16239.999999999998</v>
      </c>
      <c r="AB537">
        <v>58000</v>
      </c>
      <c r="AC537">
        <v>0</v>
      </c>
      <c r="AD537">
        <v>0</v>
      </c>
      <c r="AE537">
        <v>11600</v>
      </c>
      <c r="AF537">
        <v>580</v>
      </c>
      <c r="AG537">
        <v>77333.333333333328</v>
      </c>
      <c r="AH537">
        <v>0</v>
      </c>
      <c r="AI537">
        <v>750133.33333333337</v>
      </c>
      <c r="AJ537">
        <v>18003200</v>
      </c>
      <c r="AK537">
        <v>0</v>
      </c>
      <c r="AL537">
        <v>20000</v>
      </c>
      <c r="AM537">
        <v>15</v>
      </c>
    </row>
    <row r="538" spans="1:39" x14ac:dyDescent="0.35">
      <c r="A538" s="8" t="s">
        <v>5212</v>
      </c>
      <c r="B538" s="8" t="s">
        <v>544</v>
      </c>
      <c r="C538" s="1">
        <v>29214</v>
      </c>
      <c r="D538" s="8" t="s">
        <v>2040</v>
      </c>
      <c r="E538" s="8" t="s">
        <v>2041</v>
      </c>
      <c r="F538" s="8" t="s">
        <v>4212</v>
      </c>
      <c r="G538" s="8" t="s">
        <v>3224</v>
      </c>
      <c r="H538" s="1">
        <v>39017.162129629629</v>
      </c>
      <c r="I538" s="8" t="s">
        <v>3672</v>
      </c>
      <c r="J538">
        <v>1160000</v>
      </c>
      <c r="K538">
        <v>15</v>
      </c>
      <c r="L538">
        <v>580000</v>
      </c>
      <c r="M538">
        <v>81200</v>
      </c>
      <c r="O538">
        <v>580000</v>
      </c>
      <c r="P538">
        <v>6960000</v>
      </c>
      <c r="S538">
        <v>50000</v>
      </c>
      <c r="T538">
        <v>250000</v>
      </c>
      <c r="U538">
        <v>5000</v>
      </c>
      <c r="V538">
        <v>97440</v>
      </c>
      <c r="W538">
        <v>48720</v>
      </c>
      <c r="X538">
        <v>48720</v>
      </c>
      <c r="Y538">
        <v>77333.333333333328</v>
      </c>
      <c r="Z538">
        <v>174773.33333333331</v>
      </c>
      <c r="AA538">
        <v>16239.999999999998</v>
      </c>
      <c r="AB538">
        <v>58000</v>
      </c>
      <c r="AC538">
        <v>0</v>
      </c>
      <c r="AD538">
        <v>0</v>
      </c>
      <c r="AE538">
        <v>11600</v>
      </c>
      <c r="AF538">
        <v>580</v>
      </c>
      <c r="AG538">
        <v>77333.333333333328</v>
      </c>
      <c r="AH538">
        <v>0</v>
      </c>
      <c r="AI538">
        <v>750133.33333333337</v>
      </c>
      <c r="AJ538">
        <v>18003200</v>
      </c>
      <c r="AK538">
        <v>0</v>
      </c>
      <c r="AL538">
        <v>20000</v>
      </c>
      <c r="AM538">
        <v>15</v>
      </c>
    </row>
    <row r="539" spans="1:39" x14ac:dyDescent="0.35">
      <c r="A539" s="8" t="s">
        <v>5213</v>
      </c>
      <c r="B539" s="8" t="s">
        <v>545</v>
      </c>
      <c r="C539" s="1">
        <v>30793</v>
      </c>
      <c r="D539" s="8" t="s">
        <v>1963</v>
      </c>
      <c r="E539" s="8" t="s">
        <v>2042</v>
      </c>
      <c r="F539" s="8" t="s">
        <v>4213</v>
      </c>
      <c r="G539" s="8" t="s">
        <v>3225</v>
      </c>
      <c r="H539" s="1">
        <v>38821.366747685184</v>
      </c>
      <c r="I539" s="8" t="s">
        <v>3673</v>
      </c>
      <c r="J539">
        <v>1160000</v>
      </c>
      <c r="K539">
        <v>15</v>
      </c>
      <c r="L539">
        <v>580000</v>
      </c>
      <c r="M539">
        <v>81200</v>
      </c>
      <c r="O539">
        <v>580000</v>
      </c>
      <c r="P539">
        <v>6960000</v>
      </c>
      <c r="S539">
        <v>50000</v>
      </c>
      <c r="T539">
        <v>250000</v>
      </c>
      <c r="U539">
        <v>5000</v>
      </c>
      <c r="V539">
        <v>97440</v>
      </c>
      <c r="W539">
        <v>48720</v>
      </c>
      <c r="X539">
        <v>48720</v>
      </c>
      <c r="Y539">
        <v>77333.333333333328</v>
      </c>
      <c r="Z539">
        <v>174773.33333333331</v>
      </c>
      <c r="AA539">
        <v>16239.999999999998</v>
      </c>
      <c r="AB539">
        <v>58000</v>
      </c>
      <c r="AC539">
        <v>0</v>
      </c>
      <c r="AD539">
        <v>0</v>
      </c>
      <c r="AE539">
        <v>11600</v>
      </c>
      <c r="AF539">
        <v>580</v>
      </c>
      <c r="AG539">
        <v>77333.333333333328</v>
      </c>
      <c r="AH539">
        <v>0</v>
      </c>
      <c r="AI539">
        <v>750133.33333333337</v>
      </c>
      <c r="AJ539">
        <v>18003200</v>
      </c>
      <c r="AK539">
        <v>0</v>
      </c>
      <c r="AL539">
        <v>20000</v>
      </c>
      <c r="AM539">
        <v>15</v>
      </c>
    </row>
    <row r="540" spans="1:39" x14ac:dyDescent="0.35">
      <c r="A540" s="8" t="s">
        <v>5214</v>
      </c>
      <c r="B540" s="8" t="s">
        <v>546</v>
      </c>
      <c r="C540" s="1">
        <v>27310</v>
      </c>
      <c r="D540" s="8" t="s">
        <v>2043</v>
      </c>
      <c r="E540" s="8" t="s">
        <v>1963</v>
      </c>
      <c r="F540" s="8" t="s">
        <v>4214</v>
      </c>
      <c r="G540" s="8" t="s">
        <v>3226</v>
      </c>
      <c r="H540" s="1">
        <v>39221.182083333333</v>
      </c>
      <c r="I540" s="8" t="s">
        <v>3675</v>
      </c>
      <c r="J540">
        <v>1160000</v>
      </c>
      <c r="K540">
        <v>15</v>
      </c>
      <c r="L540">
        <v>580000</v>
      </c>
      <c r="M540">
        <v>81200</v>
      </c>
      <c r="O540">
        <v>580000</v>
      </c>
      <c r="P540">
        <v>6960000</v>
      </c>
      <c r="S540">
        <v>50000</v>
      </c>
      <c r="T540">
        <v>250000</v>
      </c>
      <c r="U540">
        <v>5000</v>
      </c>
      <c r="V540">
        <v>97440</v>
      </c>
      <c r="W540">
        <v>48720</v>
      </c>
      <c r="X540">
        <v>48720</v>
      </c>
      <c r="Y540">
        <v>77333.333333333328</v>
      </c>
      <c r="Z540">
        <v>174773.33333333331</v>
      </c>
      <c r="AA540">
        <v>16239.999999999998</v>
      </c>
      <c r="AB540">
        <v>58000</v>
      </c>
      <c r="AC540">
        <v>0</v>
      </c>
      <c r="AD540">
        <v>0</v>
      </c>
      <c r="AE540">
        <v>11600</v>
      </c>
      <c r="AF540">
        <v>580</v>
      </c>
      <c r="AG540">
        <v>77333.333333333328</v>
      </c>
      <c r="AH540">
        <v>0</v>
      </c>
      <c r="AI540">
        <v>750133.33333333337</v>
      </c>
      <c r="AJ540">
        <v>18003200</v>
      </c>
      <c r="AK540">
        <v>0</v>
      </c>
      <c r="AL540">
        <v>20000</v>
      </c>
      <c r="AM540">
        <v>15</v>
      </c>
    </row>
    <row r="541" spans="1:39" x14ac:dyDescent="0.35">
      <c r="A541" s="8" t="s">
        <v>5215</v>
      </c>
      <c r="B541" s="8" t="s">
        <v>547</v>
      </c>
      <c r="C541" s="1">
        <v>36605</v>
      </c>
      <c r="D541" s="8" t="s">
        <v>2044</v>
      </c>
      <c r="E541" s="8" t="s">
        <v>2045</v>
      </c>
      <c r="F541" s="8" t="s">
        <v>4215</v>
      </c>
      <c r="G541" s="8" t="s">
        <v>3227</v>
      </c>
      <c r="H541" s="1">
        <v>43536.05810185185</v>
      </c>
      <c r="I541" s="8" t="s">
        <v>3671</v>
      </c>
      <c r="J541">
        <v>1160000</v>
      </c>
      <c r="K541">
        <v>15</v>
      </c>
      <c r="L541">
        <v>580000</v>
      </c>
      <c r="M541">
        <v>81200</v>
      </c>
      <c r="O541">
        <v>580000</v>
      </c>
      <c r="P541">
        <v>6960000</v>
      </c>
      <c r="S541">
        <v>50000</v>
      </c>
      <c r="T541">
        <v>250000</v>
      </c>
      <c r="U541">
        <v>5000</v>
      </c>
      <c r="V541">
        <v>97440</v>
      </c>
      <c r="W541">
        <v>48720</v>
      </c>
      <c r="X541">
        <v>48720</v>
      </c>
      <c r="Y541">
        <v>77333.333333333328</v>
      </c>
      <c r="Z541">
        <v>174773.33333333331</v>
      </c>
      <c r="AA541">
        <v>16239.999999999998</v>
      </c>
      <c r="AB541">
        <v>58000</v>
      </c>
      <c r="AC541">
        <v>0</v>
      </c>
      <c r="AD541">
        <v>0</v>
      </c>
      <c r="AE541">
        <v>11600</v>
      </c>
      <c r="AF541">
        <v>580</v>
      </c>
      <c r="AG541">
        <v>77333.333333333328</v>
      </c>
      <c r="AH541">
        <v>0</v>
      </c>
      <c r="AI541">
        <v>750133.33333333337</v>
      </c>
      <c r="AJ541">
        <v>18003200</v>
      </c>
      <c r="AK541">
        <v>0</v>
      </c>
      <c r="AL541">
        <v>20000</v>
      </c>
      <c r="AM541">
        <v>15</v>
      </c>
    </row>
    <row r="542" spans="1:39" x14ac:dyDescent="0.35">
      <c r="A542" s="8" t="s">
        <v>5216</v>
      </c>
      <c r="B542" s="8" t="s">
        <v>548</v>
      </c>
      <c r="C542" s="1">
        <v>31820</v>
      </c>
      <c r="D542" s="8" t="s">
        <v>1963</v>
      </c>
      <c r="E542" s="8" t="s">
        <v>2046</v>
      </c>
      <c r="F542" s="8" t="s">
        <v>4216</v>
      </c>
      <c r="G542" s="8" t="s">
        <v>3228</v>
      </c>
      <c r="H542" s="1">
        <v>38757.301041666666</v>
      </c>
      <c r="I542" s="8" t="s">
        <v>3671</v>
      </c>
      <c r="J542">
        <v>1160000</v>
      </c>
      <c r="K542">
        <v>15</v>
      </c>
      <c r="L542">
        <v>580000</v>
      </c>
      <c r="M542">
        <v>81200</v>
      </c>
      <c r="O542">
        <v>580000</v>
      </c>
      <c r="P542">
        <v>6960000</v>
      </c>
      <c r="S542">
        <v>50000</v>
      </c>
      <c r="T542">
        <v>250000</v>
      </c>
      <c r="U542">
        <v>5000</v>
      </c>
      <c r="V542">
        <v>97440</v>
      </c>
      <c r="W542">
        <v>48720</v>
      </c>
      <c r="X542">
        <v>48720</v>
      </c>
      <c r="Y542">
        <v>77333.333333333328</v>
      </c>
      <c r="Z542">
        <v>174773.33333333331</v>
      </c>
      <c r="AA542">
        <v>16239.999999999998</v>
      </c>
      <c r="AB542">
        <v>58000</v>
      </c>
      <c r="AC542">
        <v>0</v>
      </c>
      <c r="AD542">
        <v>0</v>
      </c>
      <c r="AE542">
        <v>11600</v>
      </c>
      <c r="AF542">
        <v>580</v>
      </c>
      <c r="AG542">
        <v>77333.333333333328</v>
      </c>
      <c r="AH542">
        <v>0</v>
      </c>
      <c r="AI542">
        <v>750133.33333333337</v>
      </c>
      <c r="AJ542">
        <v>18003200</v>
      </c>
      <c r="AK542">
        <v>0</v>
      </c>
      <c r="AL542">
        <v>20000</v>
      </c>
      <c r="AM542">
        <v>15</v>
      </c>
    </row>
    <row r="543" spans="1:39" x14ac:dyDescent="0.35">
      <c r="A543" s="8" t="s">
        <v>5217</v>
      </c>
      <c r="B543" s="8" t="s">
        <v>549</v>
      </c>
      <c r="C543" s="1">
        <v>31858</v>
      </c>
      <c r="D543" s="8" t="s">
        <v>1102</v>
      </c>
      <c r="E543" s="8" t="s">
        <v>1963</v>
      </c>
      <c r="F543" s="8" t="s">
        <v>4217</v>
      </c>
      <c r="G543" s="8" t="s">
        <v>3229</v>
      </c>
      <c r="H543" s="1">
        <v>41194.374386574076</v>
      </c>
      <c r="I543" s="8" t="s">
        <v>3672</v>
      </c>
      <c r="J543">
        <v>1160000</v>
      </c>
      <c r="K543">
        <v>15</v>
      </c>
      <c r="L543">
        <v>580000</v>
      </c>
      <c r="M543">
        <v>81200</v>
      </c>
      <c r="O543">
        <v>580000</v>
      </c>
      <c r="P543">
        <v>6960000</v>
      </c>
      <c r="S543">
        <v>50000</v>
      </c>
      <c r="T543">
        <v>250000</v>
      </c>
      <c r="U543">
        <v>5000</v>
      </c>
      <c r="V543">
        <v>97440</v>
      </c>
      <c r="W543">
        <v>48720</v>
      </c>
      <c r="X543">
        <v>48720</v>
      </c>
      <c r="Y543">
        <v>77333.333333333328</v>
      </c>
      <c r="Z543">
        <v>174773.33333333331</v>
      </c>
      <c r="AA543">
        <v>16239.999999999998</v>
      </c>
      <c r="AB543">
        <v>58000</v>
      </c>
      <c r="AC543">
        <v>0</v>
      </c>
      <c r="AD543">
        <v>0</v>
      </c>
      <c r="AE543">
        <v>11600</v>
      </c>
      <c r="AF543">
        <v>580</v>
      </c>
      <c r="AG543">
        <v>77333.333333333328</v>
      </c>
      <c r="AH543">
        <v>0</v>
      </c>
      <c r="AI543">
        <v>750133.33333333337</v>
      </c>
      <c r="AJ543">
        <v>18003200</v>
      </c>
      <c r="AK543">
        <v>0</v>
      </c>
      <c r="AL543">
        <v>20000</v>
      </c>
      <c r="AM543">
        <v>15</v>
      </c>
    </row>
    <row r="544" spans="1:39" x14ac:dyDescent="0.35">
      <c r="A544" s="8" t="s">
        <v>5218</v>
      </c>
      <c r="B544" s="8" t="s">
        <v>550</v>
      </c>
      <c r="C544" s="1">
        <v>34036</v>
      </c>
      <c r="D544" s="8" t="s">
        <v>2047</v>
      </c>
      <c r="E544" s="8" t="s">
        <v>2048</v>
      </c>
      <c r="F544" s="8" t="s">
        <v>4218</v>
      </c>
      <c r="G544" s="8" t="s">
        <v>3230</v>
      </c>
      <c r="H544" s="1">
        <v>38926.931041666663</v>
      </c>
      <c r="I544" s="8" t="s">
        <v>3673</v>
      </c>
      <c r="J544">
        <v>1160000</v>
      </c>
      <c r="K544">
        <v>15</v>
      </c>
      <c r="L544">
        <v>580000</v>
      </c>
      <c r="M544">
        <v>81200</v>
      </c>
      <c r="O544">
        <v>580000</v>
      </c>
      <c r="P544">
        <v>6960000</v>
      </c>
      <c r="S544">
        <v>50000</v>
      </c>
      <c r="T544">
        <v>250000</v>
      </c>
      <c r="U544">
        <v>5000</v>
      </c>
      <c r="V544">
        <v>97440</v>
      </c>
      <c r="W544">
        <v>48720</v>
      </c>
      <c r="X544">
        <v>48720</v>
      </c>
      <c r="Y544">
        <v>77333.333333333328</v>
      </c>
      <c r="Z544">
        <v>174773.33333333331</v>
      </c>
      <c r="AA544">
        <v>16239.999999999998</v>
      </c>
      <c r="AB544">
        <v>58000</v>
      </c>
      <c r="AC544">
        <v>0</v>
      </c>
      <c r="AD544">
        <v>0</v>
      </c>
      <c r="AE544">
        <v>11600</v>
      </c>
      <c r="AF544">
        <v>580</v>
      </c>
      <c r="AG544">
        <v>77333.333333333328</v>
      </c>
      <c r="AH544">
        <v>0</v>
      </c>
      <c r="AI544">
        <v>750133.33333333337</v>
      </c>
      <c r="AJ544">
        <v>18003200</v>
      </c>
      <c r="AK544">
        <v>0</v>
      </c>
      <c r="AL544">
        <v>20000</v>
      </c>
      <c r="AM544">
        <v>15</v>
      </c>
    </row>
    <row r="545" spans="1:39" x14ac:dyDescent="0.35">
      <c r="A545" s="8" t="s">
        <v>5219</v>
      </c>
      <c r="B545" s="8" t="s">
        <v>551</v>
      </c>
      <c r="C545" s="1">
        <v>30611</v>
      </c>
      <c r="D545" s="8" t="s">
        <v>1963</v>
      </c>
      <c r="E545" s="8" t="s">
        <v>2049</v>
      </c>
      <c r="F545" s="8" t="s">
        <v>4219</v>
      </c>
      <c r="G545" s="8" t="s">
        <v>3231</v>
      </c>
      <c r="H545" s="1">
        <v>39665.307303240741</v>
      </c>
      <c r="I545" s="8" t="s">
        <v>3674</v>
      </c>
      <c r="J545">
        <v>1160000</v>
      </c>
      <c r="K545">
        <v>15</v>
      </c>
      <c r="L545">
        <v>580000</v>
      </c>
      <c r="M545">
        <v>81200</v>
      </c>
      <c r="O545">
        <v>580000</v>
      </c>
      <c r="P545">
        <v>6960000</v>
      </c>
      <c r="S545">
        <v>50000</v>
      </c>
      <c r="T545">
        <v>250000</v>
      </c>
      <c r="U545">
        <v>5000</v>
      </c>
      <c r="V545">
        <v>97440</v>
      </c>
      <c r="W545">
        <v>48720</v>
      </c>
      <c r="X545">
        <v>48720</v>
      </c>
      <c r="Y545">
        <v>77333.333333333328</v>
      </c>
      <c r="Z545">
        <v>174773.33333333331</v>
      </c>
      <c r="AA545">
        <v>16239.999999999998</v>
      </c>
      <c r="AB545">
        <v>58000</v>
      </c>
      <c r="AC545">
        <v>0</v>
      </c>
      <c r="AD545">
        <v>0</v>
      </c>
      <c r="AE545">
        <v>11600</v>
      </c>
      <c r="AF545">
        <v>580</v>
      </c>
      <c r="AG545">
        <v>77333.333333333328</v>
      </c>
      <c r="AH545">
        <v>0</v>
      </c>
      <c r="AI545">
        <v>750133.33333333337</v>
      </c>
      <c r="AJ545">
        <v>18003200</v>
      </c>
      <c r="AK545">
        <v>0</v>
      </c>
      <c r="AL545">
        <v>20000</v>
      </c>
      <c r="AM545">
        <v>15</v>
      </c>
    </row>
    <row r="546" spans="1:39" x14ac:dyDescent="0.35">
      <c r="A546" s="8" t="s">
        <v>5220</v>
      </c>
      <c r="B546" s="8" t="s">
        <v>552</v>
      </c>
      <c r="C546" s="1">
        <v>34349</v>
      </c>
      <c r="D546" s="8" t="s">
        <v>2050</v>
      </c>
      <c r="E546" s="8" t="s">
        <v>1963</v>
      </c>
      <c r="F546" s="8" t="s">
        <v>4220</v>
      </c>
      <c r="G546" s="8" t="s">
        <v>3232</v>
      </c>
      <c r="H546" s="1">
        <v>43572.948125000003</v>
      </c>
      <c r="I546" s="8" t="s">
        <v>3671</v>
      </c>
      <c r="J546">
        <v>1160000</v>
      </c>
      <c r="K546">
        <v>15</v>
      </c>
      <c r="L546">
        <v>580000</v>
      </c>
      <c r="M546">
        <v>81200</v>
      </c>
      <c r="O546">
        <v>580000</v>
      </c>
      <c r="P546">
        <v>6960000</v>
      </c>
      <c r="S546">
        <v>50000</v>
      </c>
      <c r="T546">
        <v>250000</v>
      </c>
      <c r="U546">
        <v>5000</v>
      </c>
      <c r="V546">
        <v>97440</v>
      </c>
      <c r="W546">
        <v>48720</v>
      </c>
      <c r="X546">
        <v>48720</v>
      </c>
      <c r="Y546">
        <v>77333.333333333328</v>
      </c>
      <c r="Z546">
        <v>174773.33333333331</v>
      </c>
      <c r="AA546">
        <v>16239.999999999998</v>
      </c>
      <c r="AB546">
        <v>58000</v>
      </c>
      <c r="AC546">
        <v>0</v>
      </c>
      <c r="AD546">
        <v>0</v>
      </c>
      <c r="AE546">
        <v>11600</v>
      </c>
      <c r="AF546">
        <v>580</v>
      </c>
      <c r="AG546">
        <v>77333.333333333328</v>
      </c>
      <c r="AH546">
        <v>0</v>
      </c>
      <c r="AI546">
        <v>750133.33333333337</v>
      </c>
      <c r="AJ546">
        <v>18003200</v>
      </c>
      <c r="AK546">
        <v>0</v>
      </c>
      <c r="AL546">
        <v>20000</v>
      </c>
      <c r="AM546">
        <v>15</v>
      </c>
    </row>
    <row r="547" spans="1:39" x14ac:dyDescent="0.35">
      <c r="A547" s="8" t="s">
        <v>5221</v>
      </c>
      <c r="B547" s="8" t="s">
        <v>553</v>
      </c>
      <c r="C547" s="1">
        <v>25988</v>
      </c>
      <c r="D547" s="8" t="s">
        <v>2051</v>
      </c>
      <c r="E547" s="8" t="s">
        <v>2052</v>
      </c>
      <c r="F547" s="8" t="s">
        <v>4221</v>
      </c>
      <c r="G547" s="8" t="s">
        <v>3233</v>
      </c>
      <c r="H547" s="1">
        <v>43932.051412037035</v>
      </c>
      <c r="I547" s="8" t="s">
        <v>3674</v>
      </c>
      <c r="J547">
        <v>1160000</v>
      </c>
      <c r="K547">
        <v>15</v>
      </c>
      <c r="L547">
        <v>580000</v>
      </c>
      <c r="M547">
        <v>81200</v>
      </c>
      <c r="O547">
        <v>580000</v>
      </c>
      <c r="P547">
        <v>6960000</v>
      </c>
      <c r="S547">
        <v>50000</v>
      </c>
      <c r="T547">
        <v>250000</v>
      </c>
      <c r="U547">
        <v>5000</v>
      </c>
      <c r="V547">
        <v>97440</v>
      </c>
      <c r="W547">
        <v>48720</v>
      </c>
      <c r="X547">
        <v>48720</v>
      </c>
      <c r="Y547">
        <v>77333.333333333328</v>
      </c>
      <c r="Z547">
        <v>174773.33333333331</v>
      </c>
      <c r="AA547">
        <v>16239.999999999998</v>
      </c>
      <c r="AB547">
        <v>58000</v>
      </c>
      <c r="AC547">
        <v>0</v>
      </c>
      <c r="AD547">
        <v>0</v>
      </c>
      <c r="AE547">
        <v>11600</v>
      </c>
      <c r="AF547">
        <v>580</v>
      </c>
      <c r="AG547">
        <v>77333.333333333328</v>
      </c>
      <c r="AH547">
        <v>0</v>
      </c>
      <c r="AI547">
        <v>750133.33333333337</v>
      </c>
      <c r="AJ547">
        <v>18003200</v>
      </c>
      <c r="AK547">
        <v>0</v>
      </c>
      <c r="AL547">
        <v>20000</v>
      </c>
      <c r="AM547">
        <v>15</v>
      </c>
    </row>
    <row r="548" spans="1:39" x14ac:dyDescent="0.35">
      <c r="A548" s="8" t="s">
        <v>5222</v>
      </c>
      <c r="B548" s="8" t="s">
        <v>554</v>
      </c>
      <c r="C548" s="1">
        <v>33620</v>
      </c>
      <c r="D548" s="8" t="s">
        <v>1963</v>
      </c>
      <c r="E548" s="8" t="s">
        <v>2053</v>
      </c>
      <c r="F548" s="8" t="s">
        <v>4222</v>
      </c>
      <c r="G548" s="8" t="s">
        <v>3234</v>
      </c>
      <c r="H548" s="1">
        <v>43817.920949074076</v>
      </c>
      <c r="I548" s="8" t="s">
        <v>3673</v>
      </c>
      <c r="J548">
        <v>1160000</v>
      </c>
      <c r="K548">
        <v>15</v>
      </c>
      <c r="L548">
        <v>580000</v>
      </c>
      <c r="M548">
        <v>81200</v>
      </c>
      <c r="O548">
        <v>580000</v>
      </c>
      <c r="P548">
        <v>6960000</v>
      </c>
      <c r="S548">
        <v>50000</v>
      </c>
      <c r="T548">
        <v>250000</v>
      </c>
      <c r="U548">
        <v>5000</v>
      </c>
      <c r="V548">
        <v>97440</v>
      </c>
      <c r="W548">
        <v>48720</v>
      </c>
      <c r="X548">
        <v>48720</v>
      </c>
      <c r="Y548">
        <v>77333.333333333328</v>
      </c>
      <c r="Z548">
        <v>174773.33333333331</v>
      </c>
      <c r="AA548">
        <v>16239.999999999998</v>
      </c>
      <c r="AB548">
        <v>58000</v>
      </c>
      <c r="AC548">
        <v>0</v>
      </c>
      <c r="AD548">
        <v>0</v>
      </c>
      <c r="AE548">
        <v>11600</v>
      </c>
      <c r="AF548">
        <v>580</v>
      </c>
      <c r="AG548">
        <v>77333.333333333328</v>
      </c>
      <c r="AH548">
        <v>0</v>
      </c>
      <c r="AI548">
        <v>750133.33333333337</v>
      </c>
      <c r="AJ548">
        <v>18003200</v>
      </c>
      <c r="AK548">
        <v>0</v>
      </c>
      <c r="AL548">
        <v>20000</v>
      </c>
      <c r="AM548">
        <v>15</v>
      </c>
    </row>
    <row r="549" spans="1:39" x14ac:dyDescent="0.35">
      <c r="A549" s="8" t="s">
        <v>5223</v>
      </c>
      <c r="B549" s="8" t="s">
        <v>555</v>
      </c>
      <c r="C549" s="1">
        <v>28667</v>
      </c>
      <c r="D549" s="8" t="s">
        <v>2054</v>
      </c>
      <c r="E549" s="8" t="s">
        <v>1963</v>
      </c>
      <c r="F549" s="8" t="s">
        <v>4223</v>
      </c>
      <c r="G549" s="8" t="s">
        <v>3235</v>
      </c>
      <c r="H549" s="1">
        <v>43138.86824074074</v>
      </c>
      <c r="I549" s="8" t="s">
        <v>3675</v>
      </c>
      <c r="J549">
        <v>1160000</v>
      </c>
      <c r="K549">
        <v>15</v>
      </c>
      <c r="L549">
        <v>580000</v>
      </c>
      <c r="M549">
        <v>81200</v>
      </c>
      <c r="O549">
        <v>580000</v>
      </c>
      <c r="P549">
        <v>6960000</v>
      </c>
      <c r="S549">
        <v>50000</v>
      </c>
      <c r="T549">
        <v>250000</v>
      </c>
      <c r="U549">
        <v>5000</v>
      </c>
      <c r="V549">
        <v>97440</v>
      </c>
      <c r="W549">
        <v>48720</v>
      </c>
      <c r="X549">
        <v>48720</v>
      </c>
      <c r="Y549">
        <v>77333.333333333328</v>
      </c>
      <c r="Z549">
        <v>174773.33333333331</v>
      </c>
      <c r="AA549">
        <v>16239.999999999998</v>
      </c>
      <c r="AB549">
        <v>58000</v>
      </c>
      <c r="AC549">
        <v>0</v>
      </c>
      <c r="AD549">
        <v>0</v>
      </c>
      <c r="AE549">
        <v>11600</v>
      </c>
      <c r="AF549">
        <v>580</v>
      </c>
      <c r="AG549">
        <v>77333.333333333328</v>
      </c>
      <c r="AH549">
        <v>0</v>
      </c>
      <c r="AI549">
        <v>750133.33333333337</v>
      </c>
      <c r="AJ549">
        <v>18003200</v>
      </c>
      <c r="AK549">
        <v>0</v>
      </c>
      <c r="AL549">
        <v>20000</v>
      </c>
      <c r="AM549">
        <v>15</v>
      </c>
    </row>
    <row r="550" spans="1:39" x14ac:dyDescent="0.35">
      <c r="A550" s="8" t="s">
        <v>5224</v>
      </c>
      <c r="B550" s="8" t="s">
        <v>556</v>
      </c>
      <c r="C550" s="1">
        <v>34590</v>
      </c>
      <c r="D550" s="8" t="s">
        <v>2055</v>
      </c>
      <c r="E550" s="8" t="s">
        <v>2056</v>
      </c>
      <c r="F550" s="8" t="s">
        <v>4224</v>
      </c>
      <c r="G550" s="8" t="s">
        <v>3236</v>
      </c>
      <c r="H550" s="1">
        <v>41170.480486111112</v>
      </c>
      <c r="I550" s="8" t="s">
        <v>3674</v>
      </c>
      <c r="J550">
        <v>1160000</v>
      </c>
      <c r="K550">
        <v>15</v>
      </c>
      <c r="L550">
        <v>580000</v>
      </c>
      <c r="M550">
        <v>81200</v>
      </c>
      <c r="O550">
        <v>580000</v>
      </c>
      <c r="P550">
        <v>6960000</v>
      </c>
      <c r="S550">
        <v>50000</v>
      </c>
      <c r="T550">
        <v>250000</v>
      </c>
      <c r="U550">
        <v>5000</v>
      </c>
      <c r="V550">
        <v>97440</v>
      </c>
      <c r="W550">
        <v>48720</v>
      </c>
      <c r="X550">
        <v>48720</v>
      </c>
      <c r="Y550">
        <v>77333.333333333328</v>
      </c>
      <c r="Z550">
        <v>174773.33333333331</v>
      </c>
      <c r="AA550">
        <v>16239.999999999998</v>
      </c>
      <c r="AB550">
        <v>58000</v>
      </c>
      <c r="AC550">
        <v>0</v>
      </c>
      <c r="AD550">
        <v>0</v>
      </c>
      <c r="AE550">
        <v>11600</v>
      </c>
      <c r="AF550">
        <v>580</v>
      </c>
      <c r="AG550">
        <v>77333.333333333328</v>
      </c>
      <c r="AH550">
        <v>0</v>
      </c>
      <c r="AI550">
        <v>750133.33333333337</v>
      </c>
      <c r="AJ550">
        <v>18003200</v>
      </c>
      <c r="AK550">
        <v>0</v>
      </c>
      <c r="AL550">
        <v>20000</v>
      </c>
      <c r="AM550">
        <v>15</v>
      </c>
    </row>
    <row r="551" spans="1:39" x14ac:dyDescent="0.35">
      <c r="A551" s="8" t="s">
        <v>5225</v>
      </c>
      <c r="B551" s="8" t="s">
        <v>557</v>
      </c>
      <c r="C551" s="1">
        <v>25570</v>
      </c>
      <c r="D551" s="8" t="s">
        <v>1963</v>
      </c>
      <c r="E551" s="8" t="s">
        <v>2057</v>
      </c>
      <c r="F551" s="8" t="s">
        <v>4225</v>
      </c>
      <c r="G551" s="8" t="s">
        <v>3237</v>
      </c>
      <c r="H551" s="1">
        <v>43825.128634259258</v>
      </c>
      <c r="I551" s="8" t="s">
        <v>3673</v>
      </c>
      <c r="J551">
        <v>1160000</v>
      </c>
      <c r="K551">
        <v>15</v>
      </c>
      <c r="L551">
        <v>580000</v>
      </c>
      <c r="M551">
        <v>81200</v>
      </c>
      <c r="O551">
        <v>580000</v>
      </c>
      <c r="P551">
        <v>6960000</v>
      </c>
      <c r="S551">
        <v>50000</v>
      </c>
      <c r="T551">
        <v>250000</v>
      </c>
      <c r="U551">
        <v>5000</v>
      </c>
      <c r="V551">
        <v>97440</v>
      </c>
      <c r="W551">
        <v>48720</v>
      </c>
      <c r="X551">
        <v>48720</v>
      </c>
      <c r="Y551">
        <v>77333.333333333328</v>
      </c>
      <c r="Z551">
        <v>174773.33333333331</v>
      </c>
      <c r="AA551">
        <v>16239.999999999998</v>
      </c>
      <c r="AB551">
        <v>58000</v>
      </c>
      <c r="AC551">
        <v>0</v>
      </c>
      <c r="AD551">
        <v>0</v>
      </c>
      <c r="AE551">
        <v>11600</v>
      </c>
      <c r="AF551">
        <v>580</v>
      </c>
      <c r="AG551">
        <v>77333.333333333328</v>
      </c>
      <c r="AH551">
        <v>0</v>
      </c>
      <c r="AI551">
        <v>750133.33333333337</v>
      </c>
      <c r="AJ551">
        <v>18003200</v>
      </c>
      <c r="AK551">
        <v>0</v>
      </c>
      <c r="AL551">
        <v>20000</v>
      </c>
      <c r="AM551">
        <v>15</v>
      </c>
    </row>
    <row r="552" spans="1:39" x14ac:dyDescent="0.35">
      <c r="A552" s="8" t="s">
        <v>5226</v>
      </c>
      <c r="B552" s="8" t="s">
        <v>558</v>
      </c>
      <c r="C552" s="1">
        <v>27093</v>
      </c>
      <c r="D552" s="8" t="s">
        <v>2058</v>
      </c>
      <c r="E552" s="8" t="s">
        <v>1963</v>
      </c>
      <c r="F552" s="8" t="s">
        <v>4226</v>
      </c>
      <c r="G552" s="8" t="s">
        <v>3238</v>
      </c>
      <c r="H552" s="1">
        <v>43194.756111111114</v>
      </c>
      <c r="I552" s="8" t="s">
        <v>3672</v>
      </c>
      <c r="J552">
        <v>1160000</v>
      </c>
      <c r="K552">
        <v>15</v>
      </c>
      <c r="L552">
        <v>580000</v>
      </c>
      <c r="M552">
        <v>81200</v>
      </c>
      <c r="O552">
        <v>580000</v>
      </c>
      <c r="P552">
        <v>6960000</v>
      </c>
      <c r="S552">
        <v>50000</v>
      </c>
      <c r="T552">
        <v>250000</v>
      </c>
      <c r="U552">
        <v>5000</v>
      </c>
      <c r="V552">
        <v>97440</v>
      </c>
      <c r="W552">
        <v>48720</v>
      </c>
      <c r="X552">
        <v>48720</v>
      </c>
      <c r="Y552">
        <v>77333.333333333328</v>
      </c>
      <c r="Z552">
        <v>174773.33333333331</v>
      </c>
      <c r="AA552">
        <v>16239.999999999998</v>
      </c>
      <c r="AB552">
        <v>58000</v>
      </c>
      <c r="AC552">
        <v>0</v>
      </c>
      <c r="AD552">
        <v>0</v>
      </c>
      <c r="AE552">
        <v>11600</v>
      </c>
      <c r="AF552">
        <v>580</v>
      </c>
      <c r="AG552">
        <v>77333.333333333328</v>
      </c>
      <c r="AH552">
        <v>0</v>
      </c>
      <c r="AI552">
        <v>750133.33333333337</v>
      </c>
      <c r="AJ552">
        <v>18003200</v>
      </c>
      <c r="AK552">
        <v>0</v>
      </c>
      <c r="AL552">
        <v>20000</v>
      </c>
      <c r="AM552">
        <v>15</v>
      </c>
    </row>
    <row r="553" spans="1:39" x14ac:dyDescent="0.35">
      <c r="A553" s="8" t="s">
        <v>5227</v>
      </c>
      <c r="B553" s="8" t="s">
        <v>559</v>
      </c>
      <c r="C553" s="1">
        <v>32204</v>
      </c>
      <c r="D553" s="8" t="s">
        <v>2059</v>
      </c>
      <c r="E553" s="8" t="s">
        <v>2060</v>
      </c>
      <c r="F553" s="8" t="s">
        <v>4227</v>
      </c>
      <c r="G553" s="8" t="s">
        <v>3239</v>
      </c>
      <c r="H553" s="1">
        <v>43376.085763888892</v>
      </c>
      <c r="I553" s="8" t="s">
        <v>3673</v>
      </c>
      <c r="J553">
        <v>1160000</v>
      </c>
      <c r="K553">
        <v>15</v>
      </c>
      <c r="L553">
        <v>580000</v>
      </c>
      <c r="M553">
        <v>81200</v>
      </c>
      <c r="O553">
        <v>580000</v>
      </c>
      <c r="P553">
        <v>6960000</v>
      </c>
      <c r="S553">
        <v>50000</v>
      </c>
      <c r="T553">
        <v>250000</v>
      </c>
      <c r="U553">
        <v>5000</v>
      </c>
      <c r="V553">
        <v>97440</v>
      </c>
      <c r="W553">
        <v>48720</v>
      </c>
      <c r="X553">
        <v>48720</v>
      </c>
      <c r="Y553">
        <v>77333.333333333328</v>
      </c>
      <c r="Z553">
        <v>174773.33333333331</v>
      </c>
      <c r="AA553">
        <v>16239.999999999998</v>
      </c>
      <c r="AB553">
        <v>58000</v>
      </c>
      <c r="AC553">
        <v>0</v>
      </c>
      <c r="AD553">
        <v>0</v>
      </c>
      <c r="AE553">
        <v>11600</v>
      </c>
      <c r="AF553">
        <v>580</v>
      </c>
      <c r="AG553">
        <v>77333.333333333328</v>
      </c>
      <c r="AH553">
        <v>0</v>
      </c>
      <c r="AI553">
        <v>750133.33333333337</v>
      </c>
      <c r="AJ553">
        <v>18003200</v>
      </c>
      <c r="AK553">
        <v>0</v>
      </c>
      <c r="AL553">
        <v>20000</v>
      </c>
      <c r="AM553">
        <v>15</v>
      </c>
    </row>
    <row r="554" spans="1:39" x14ac:dyDescent="0.35">
      <c r="A554" s="8" t="s">
        <v>5228</v>
      </c>
      <c r="B554" s="8" t="s">
        <v>560</v>
      </c>
      <c r="C554" s="1">
        <v>33994</v>
      </c>
      <c r="D554" s="8" t="s">
        <v>1963</v>
      </c>
      <c r="E554" s="8" t="s">
        <v>2061</v>
      </c>
      <c r="F554" s="8" t="s">
        <v>4228</v>
      </c>
      <c r="G554" s="8" t="s">
        <v>3240</v>
      </c>
      <c r="H554" s="1">
        <v>41051.193148148152</v>
      </c>
      <c r="I554" s="8" t="s">
        <v>3671</v>
      </c>
      <c r="J554">
        <v>1160000</v>
      </c>
      <c r="K554">
        <v>15</v>
      </c>
      <c r="L554">
        <v>580000</v>
      </c>
      <c r="M554">
        <v>81200</v>
      </c>
      <c r="O554">
        <v>580000</v>
      </c>
      <c r="P554">
        <v>6960000</v>
      </c>
      <c r="S554">
        <v>50000</v>
      </c>
      <c r="T554">
        <v>250000</v>
      </c>
      <c r="U554">
        <v>5000</v>
      </c>
      <c r="V554">
        <v>97440</v>
      </c>
      <c r="W554">
        <v>48720</v>
      </c>
      <c r="X554">
        <v>48720</v>
      </c>
      <c r="Y554">
        <v>77333.333333333328</v>
      </c>
      <c r="Z554">
        <v>174773.33333333331</v>
      </c>
      <c r="AA554">
        <v>16239.999999999998</v>
      </c>
      <c r="AB554">
        <v>58000</v>
      </c>
      <c r="AC554">
        <v>0</v>
      </c>
      <c r="AD554">
        <v>0</v>
      </c>
      <c r="AE554">
        <v>11600</v>
      </c>
      <c r="AF554">
        <v>580</v>
      </c>
      <c r="AG554">
        <v>77333.333333333328</v>
      </c>
      <c r="AH554">
        <v>0</v>
      </c>
      <c r="AI554">
        <v>750133.33333333337</v>
      </c>
      <c r="AJ554">
        <v>18003200</v>
      </c>
      <c r="AK554">
        <v>0</v>
      </c>
      <c r="AL554">
        <v>20000</v>
      </c>
      <c r="AM554">
        <v>15</v>
      </c>
    </row>
    <row r="555" spans="1:39" x14ac:dyDescent="0.35">
      <c r="A555" s="8" t="s">
        <v>5229</v>
      </c>
      <c r="B555" s="8" t="s">
        <v>561</v>
      </c>
      <c r="C555" s="1">
        <v>26961</v>
      </c>
      <c r="D555" s="8" t="s">
        <v>2062</v>
      </c>
      <c r="E555" s="8" t="s">
        <v>1963</v>
      </c>
      <c r="F555" s="8" t="s">
        <v>4229</v>
      </c>
      <c r="G555" s="8" t="s">
        <v>3241</v>
      </c>
      <c r="H555" s="1">
        <v>43790.346354166664</v>
      </c>
      <c r="I555" s="8" t="s">
        <v>3674</v>
      </c>
      <c r="J555">
        <v>1160000</v>
      </c>
      <c r="K555">
        <v>15</v>
      </c>
      <c r="L555">
        <v>580000</v>
      </c>
      <c r="M555">
        <v>81200</v>
      </c>
      <c r="O555">
        <v>580000</v>
      </c>
      <c r="P555">
        <v>6960000</v>
      </c>
      <c r="S555">
        <v>50000</v>
      </c>
      <c r="T555">
        <v>250000</v>
      </c>
      <c r="U555">
        <v>5000</v>
      </c>
      <c r="V555">
        <v>97440</v>
      </c>
      <c r="W555">
        <v>48720</v>
      </c>
      <c r="X555">
        <v>48720</v>
      </c>
      <c r="Y555">
        <v>77333.333333333328</v>
      </c>
      <c r="Z555">
        <v>174773.33333333331</v>
      </c>
      <c r="AA555">
        <v>16239.999999999998</v>
      </c>
      <c r="AB555">
        <v>58000</v>
      </c>
      <c r="AC555">
        <v>0</v>
      </c>
      <c r="AD555">
        <v>0</v>
      </c>
      <c r="AE555">
        <v>11600</v>
      </c>
      <c r="AF555">
        <v>580</v>
      </c>
      <c r="AG555">
        <v>77333.333333333328</v>
      </c>
      <c r="AH555">
        <v>0</v>
      </c>
      <c r="AI555">
        <v>750133.33333333337</v>
      </c>
      <c r="AJ555">
        <v>18003200</v>
      </c>
      <c r="AK555">
        <v>0</v>
      </c>
      <c r="AL555">
        <v>20000</v>
      </c>
      <c r="AM555">
        <v>15</v>
      </c>
    </row>
    <row r="556" spans="1:39" x14ac:dyDescent="0.35">
      <c r="A556" s="8" t="s">
        <v>5230</v>
      </c>
      <c r="B556" s="8" t="s">
        <v>562</v>
      </c>
      <c r="C556" s="1">
        <v>29234</v>
      </c>
      <c r="D556" s="8" t="s">
        <v>2063</v>
      </c>
      <c r="E556" s="8" t="s">
        <v>2064</v>
      </c>
      <c r="F556" s="8" t="s">
        <v>4230</v>
      </c>
      <c r="G556" s="8" t="s">
        <v>3242</v>
      </c>
      <c r="H556" s="1">
        <v>40134.95453703704</v>
      </c>
      <c r="I556" s="8" t="s">
        <v>3675</v>
      </c>
      <c r="J556">
        <v>1160000</v>
      </c>
      <c r="K556">
        <v>15</v>
      </c>
      <c r="L556">
        <v>580000</v>
      </c>
      <c r="M556">
        <v>81200</v>
      </c>
      <c r="O556">
        <v>580000</v>
      </c>
      <c r="P556">
        <v>6960000</v>
      </c>
      <c r="S556">
        <v>50000</v>
      </c>
      <c r="T556">
        <v>250000</v>
      </c>
      <c r="U556">
        <v>5000</v>
      </c>
      <c r="V556">
        <v>97440</v>
      </c>
      <c r="W556">
        <v>48720</v>
      </c>
      <c r="X556">
        <v>48720</v>
      </c>
      <c r="Y556">
        <v>77333.333333333328</v>
      </c>
      <c r="Z556">
        <v>174773.33333333331</v>
      </c>
      <c r="AA556">
        <v>16239.999999999998</v>
      </c>
      <c r="AB556">
        <v>58000</v>
      </c>
      <c r="AC556">
        <v>0</v>
      </c>
      <c r="AD556">
        <v>0</v>
      </c>
      <c r="AE556">
        <v>11600</v>
      </c>
      <c r="AF556">
        <v>580</v>
      </c>
      <c r="AG556">
        <v>77333.333333333328</v>
      </c>
      <c r="AH556">
        <v>0</v>
      </c>
      <c r="AI556">
        <v>750133.33333333337</v>
      </c>
      <c r="AJ556">
        <v>18003200</v>
      </c>
      <c r="AK556">
        <v>0</v>
      </c>
      <c r="AL556">
        <v>20000</v>
      </c>
      <c r="AM556">
        <v>15</v>
      </c>
    </row>
    <row r="557" spans="1:39" x14ac:dyDescent="0.35">
      <c r="A557" s="8" t="s">
        <v>5231</v>
      </c>
      <c r="B557" s="8" t="s">
        <v>563</v>
      </c>
      <c r="C557" s="1">
        <v>32918</v>
      </c>
      <c r="D557" s="8" t="s">
        <v>1963</v>
      </c>
      <c r="E557" s="8" t="s">
        <v>2065</v>
      </c>
      <c r="F557" s="8" t="s">
        <v>4231</v>
      </c>
      <c r="G557" s="8" t="s">
        <v>3243</v>
      </c>
      <c r="H557" s="1">
        <v>41905.536249999997</v>
      </c>
      <c r="I557" s="8" t="s">
        <v>3675</v>
      </c>
      <c r="J557">
        <v>1160000</v>
      </c>
      <c r="K557">
        <v>15</v>
      </c>
      <c r="L557">
        <v>580000</v>
      </c>
      <c r="M557">
        <v>81200</v>
      </c>
      <c r="O557">
        <v>580000</v>
      </c>
      <c r="P557">
        <v>6960000</v>
      </c>
      <c r="S557">
        <v>50000</v>
      </c>
      <c r="T557">
        <v>250000</v>
      </c>
      <c r="U557">
        <v>5000</v>
      </c>
      <c r="V557">
        <v>97440</v>
      </c>
      <c r="W557">
        <v>48720</v>
      </c>
      <c r="X557">
        <v>48720</v>
      </c>
      <c r="Y557">
        <v>77333.333333333328</v>
      </c>
      <c r="Z557">
        <v>174773.33333333331</v>
      </c>
      <c r="AA557">
        <v>16239.999999999998</v>
      </c>
      <c r="AB557">
        <v>58000</v>
      </c>
      <c r="AC557">
        <v>0</v>
      </c>
      <c r="AD557">
        <v>0</v>
      </c>
      <c r="AE557">
        <v>11600</v>
      </c>
      <c r="AF557">
        <v>580</v>
      </c>
      <c r="AG557">
        <v>77333.333333333328</v>
      </c>
      <c r="AH557">
        <v>0</v>
      </c>
      <c r="AI557">
        <v>750133.33333333337</v>
      </c>
      <c r="AJ557">
        <v>18003200</v>
      </c>
      <c r="AK557">
        <v>0</v>
      </c>
      <c r="AL557">
        <v>20000</v>
      </c>
      <c r="AM557">
        <v>15</v>
      </c>
    </row>
    <row r="558" spans="1:39" x14ac:dyDescent="0.35">
      <c r="A558" s="8" t="s">
        <v>5232</v>
      </c>
      <c r="B558" s="8" t="s">
        <v>564</v>
      </c>
      <c r="C558" s="1">
        <v>33712</v>
      </c>
      <c r="D558" s="8" t="s">
        <v>2066</v>
      </c>
      <c r="E558" s="8" t="s">
        <v>1963</v>
      </c>
      <c r="F558" s="8" t="s">
        <v>4232</v>
      </c>
      <c r="G558" s="8" t="s">
        <v>3244</v>
      </c>
      <c r="H558" s="1">
        <v>44102.861342592594</v>
      </c>
      <c r="I558" s="8" t="s">
        <v>3672</v>
      </c>
      <c r="J558">
        <v>1160000</v>
      </c>
      <c r="K558">
        <v>15</v>
      </c>
      <c r="L558">
        <v>580000</v>
      </c>
      <c r="M558">
        <v>81200</v>
      </c>
      <c r="O558">
        <v>580000</v>
      </c>
      <c r="P558">
        <v>6960000</v>
      </c>
      <c r="S558">
        <v>50000</v>
      </c>
      <c r="T558">
        <v>250000</v>
      </c>
      <c r="U558">
        <v>5000</v>
      </c>
      <c r="V558">
        <v>97440</v>
      </c>
      <c r="W558">
        <v>48720</v>
      </c>
      <c r="X558">
        <v>48720</v>
      </c>
      <c r="Y558">
        <v>77333.333333333328</v>
      </c>
      <c r="Z558">
        <v>174773.33333333331</v>
      </c>
      <c r="AA558">
        <v>16239.999999999998</v>
      </c>
      <c r="AB558">
        <v>58000</v>
      </c>
      <c r="AC558">
        <v>0</v>
      </c>
      <c r="AD558">
        <v>0</v>
      </c>
      <c r="AE558">
        <v>11600</v>
      </c>
      <c r="AF558">
        <v>580</v>
      </c>
      <c r="AG558">
        <v>77333.333333333328</v>
      </c>
      <c r="AH558">
        <v>0</v>
      </c>
      <c r="AI558">
        <v>750133.33333333337</v>
      </c>
      <c r="AJ558">
        <v>18003200</v>
      </c>
      <c r="AK558">
        <v>0</v>
      </c>
      <c r="AL558">
        <v>20000</v>
      </c>
      <c r="AM558">
        <v>15</v>
      </c>
    </row>
    <row r="559" spans="1:39" x14ac:dyDescent="0.35">
      <c r="A559" s="8" t="s">
        <v>5233</v>
      </c>
      <c r="B559" s="8" t="s">
        <v>565</v>
      </c>
      <c r="C559" s="1">
        <v>30246</v>
      </c>
      <c r="D559" s="8" t="s">
        <v>2067</v>
      </c>
      <c r="E559" s="8" t="s">
        <v>2068</v>
      </c>
      <c r="F559" s="8" t="s">
        <v>4233</v>
      </c>
      <c r="G559" s="8" t="s">
        <v>3245</v>
      </c>
      <c r="H559" s="1">
        <v>43222.728900462964</v>
      </c>
      <c r="I559" s="8" t="s">
        <v>3675</v>
      </c>
      <c r="J559">
        <v>1160000</v>
      </c>
      <c r="K559">
        <v>15</v>
      </c>
      <c r="L559">
        <v>580000</v>
      </c>
      <c r="M559">
        <v>81200</v>
      </c>
      <c r="O559">
        <v>580000</v>
      </c>
      <c r="P559">
        <v>6960000</v>
      </c>
      <c r="S559">
        <v>50000</v>
      </c>
      <c r="T559">
        <v>250000</v>
      </c>
      <c r="U559">
        <v>5000</v>
      </c>
      <c r="V559">
        <v>97440</v>
      </c>
      <c r="W559">
        <v>48720</v>
      </c>
      <c r="X559">
        <v>48720</v>
      </c>
      <c r="Y559">
        <v>77333.333333333328</v>
      </c>
      <c r="Z559">
        <v>174773.33333333331</v>
      </c>
      <c r="AA559">
        <v>16239.999999999998</v>
      </c>
      <c r="AB559">
        <v>58000</v>
      </c>
      <c r="AC559">
        <v>0</v>
      </c>
      <c r="AD559">
        <v>0</v>
      </c>
      <c r="AE559">
        <v>11600</v>
      </c>
      <c r="AF559">
        <v>580</v>
      </c>
      <c r="AG559">
        <v>77333.333333333328</v>
      </c>
      <c r="AH559">
        <v>0</v>
      </c>
      <c r="AI559">
        <v>750133.33333333337</v>
      </c>
      <c r="AJ559">
        <v>18003200</v>
      </c>
      <c r="AK559">
        <v>0</v>
      </c>
      <c r="AL559">
        <v>20000</v>
      </c>
      <c r="AM559">
        <v>15</v>
      </c>
    </row>
    <row r="560" spans="1:39" x14ac:dyDescent="0.35">
      <c r="A560" s="8" t="s">
        <v>5234</v>
      </c>
      <c r="B560" s="8" t="s">
        <v>566</v>
      </c>
      <c r="C560" s="1">
        <v>33932</v>
      </c>
      <c r="D560" s="8" t="s">
        <v>1963</v>
      </c>
      <c r="E560" s="8" t="s">
        <v>2069</v>
      </c>
      <c r="F560" s="8" t="s">
        <v>4234</v>
      </c>
      <c r="G560" s="8" t="s">
        <v>3246</v>
      </c>
      <c r="H560" s="1">
        <v>44116.309050925927</v>
      </c>
      <c r="I560" s="8" t="s">
        <v>3675</v>
      </c>
      <c r="J560">
        <v>1160000</v>
      </c>
      <c r="K560">
        <v>15</v>
      </c>
      <c r="L560">
        <v>580000</v>
      </c>
      <c r="M560">
        <v>81200</v>
      </c>
      <c r="O560">
        <v>580000</v>
      </c>
      <c r="P560">
        <v>6960000</v>
      </c>
      <c r="S560">
        <v>50000</v>
      </c>
      <c r="T560">
        <v>250000</v>
      </c>
      <c r="U560">
        <v>5000</v>
      </c>
      <c r="V560">
        <v>97440</v>
      </c>
      <c r="W560">
        <v>48720</v>
      </c>
      <c r="X560">
        <v>48720</v>
      </c>
      <c r="Y560">
        <v>77333.333333333328</v>
      </c>
      <c r="Z560">
        <v>174773.33333333331</v>
      </c>
      <c r="AA560">
        <v>16239.999999999998</v>
      </c>
      <c r="AB560">
        <v>58000</v>
      </c>
      <c r="AC560">
        <v>0</v>
      </c>
      <c r="AD560">
        <v>0</v>
      </c>
      <c r="AE560">
        <v>11600</v>
      </c>
      <c r="AF560">
        <v>580</v>
      </c>
      <c r="AG560">
        <v>77333.333333333328</v>
      </c>
      <c r="AH560">
        <v>0</v>
      </c>
      <c r="AI560">
        <v>750133.33333333337</v>
      </c>
      <c r="AJ560">
        <v>18003200</v>
      </c>
      <c r="AK560">
        <v>0</v>
      </c>
      <c r="AL560">
        <v>20000</v>
      </c>
      <c r="AM560">
        <v>15</v>
      </c>
    </row>
    <row r="561" spans="1:39" x14ac:dyDescent="0.35">
      <c r="A561" s="8" t="s">
        <v>5235</v>
      </c>
      <c r="B561" s="8" t="s">
        <v>567</v>
      </c>
      <c r="C561" s="1">
        <v>33746</v>
      </c>
      <c r="D561" s="8" t="s">
        <v>2070</v>
      </c>
      <c r="E561" s="8" t="s">
        <v>1963</v>
      </c>
      <c r="F561" s="8" t="s">
        <v>4235</v>
      </c>
      <c r="G561" s="8" t="s">
        <v>3247</v>
      </c>
      <c r="H561" s="1">
        <v>39515.051412037035</v>
      </c>
      <c r="I561" s="8" t="s">
        <v>3674</v>
      </c>
      <c r="J561">
        <v>1160000</v>
      </c>
      <c r="K561">
        <v>15</v>
      </c>
      <c r="L561">
        <v>580000</v>
      </c>
      <c r="M561">
        <v>81200</v>
      </c>
      <c r="O561">
        <v>580000</v>
      </c>
      <c r="P561">
        <v>6960000</v>
      </c>
      <c r="S561">
        <v>50000</v>
      </c>
      <c r="T561">
        <v>250000</v>
      </c>
      <c r="U561">
        <v>5000</v>
      </c>
      <c r="V561">
        <v>97440</v>
      </c>
      <c r="W561">
        <v>48720</v>
      </c>
      <c r="X561">
        <v>48720</v>
      </c>
      <c r="Y561">
        <v>77333.333333333328</v>
      </c>
      <c r="Z561">
        <v>174773.33333333331</v>
      </c>
      <c r="AA561">
        <v>16239.999999999998</v>
      </c>
      <c r="AB561">
        <v>58000</v>
      </c>
      <c r="AC561">
        <v>0</v>
      </c>
      <c r="AD561">
        <v>0</v>
      </c>
      <c r="AE561">
        <v>11600</v>
      </c>
      <c r="AF561">
        <v>580</v>
      </c>
      <c r="AG561">
        <v>77333.333333333328</v>
      </c>
      <c r="AH561">
        <v>0</v>
      </c>
      <c r="AI561">
        <v>750133.33333333337</v>
      </c>
      <c r="AJ561">
        <v>18003200</v>
      </c>
      <c r="AK561">
        <v>0</v>
      </c>
      <c r="AL561">
        <v>20000</v>
      </c>
      <c r="AM561">
        <v>15</v>
      </c>
    </row>
    <row r="562" spans="1:39" x14ac:dyDescent="0.35">
      <c r="A562" s="8" t="s">
        <v>5236</v>
      </c>
      <c r="B562" s="8" t="s">
        <v>568</v>
      </c>
      <c r="C562" s="1">
        <v>32296</v>
      </c>
      <c r="D562" s="8" t="s">
        <v>2071</v>
      </c>
      <c r="E562" s="8" t="s">
        <v>2072</v>
      </c>
      <c r="F562" s="8" t="s">
        <v>4236</v>
      </c>
      <c r="G562" s="8" t="s">
        <v>3248</v>
      </c>
      <c r="H562" s="1">
        <v>41012.15216435185</v>
      </c>
      <c r="I562" s="8" t="s">
        <v>3671</v>
      </c>
      <c r="J562">
        <v>1160000</v>
      </c>
      <c r="K562">
        <v>15</v>
      </c>
      <c r="L562">
        <v>580000</v>
      </c>
      <c r="M562">
        <v>81200</v>
      </c>
      <c r="O562">
        <v>580000</v>
      </c>
      <c r="P562">
        <v>6960000</v>
      </c>
      <c r="S562">
        <v>50000</v>
      </c>
      <c r="T562">
        <v>250000</v>
      </c>
      <c r="U562">
        <v>5000</v>
      </c>
      <c r="V562">
        <v>97440</v>
      </c>
      <c r="W562">
        <v>48720</v>
      </c>
      <c r="X562">
        <v>48720</v>
      </c>
      <c r="Y562">
        <v>77333.333333333328</v>
      </c>
      <c r="Z562">
        <v>174773.33333333331</v>
      </c>
      <c r="AA562">
        <v>16239.999999999998</v>
      </c>
      <c r="AB562">
        <v>58000</v>
      </c>
      <c r="AC562">
        <v>0</v>
      </c>
      <c r="AD562">
        <v>0</v>
      </c>
      <c r="AE562">
        <v>11600</v>
      </c>
      <c r="AF562">
        <v>580</v>
      </c>
      <c r="AG562">
        <v>77333.333333333328</v>
      </c>
      <c r="AH562">
        <v>0</v>
      </c>
      <c r="AI562">
        <v>750133.33333333337</v>
      </c>
      <c r="AJ562">
        <v>18003200</v>
      </c>
      <c r="AK562">
        <v>0</v>
      </c>
      <c r="AL562">
        <v>20000</v>
      </c>
      <c r="AM562">
        <v>15</v>
      </c>
    </row>
    <row r="563" spans="1:39" x14ac:dyDescent="0.35">
      <c r="A563" s="8" t="s">
        <v>5237</v>
      </c>
      <c r="B563" s="8" t="s">
        <v>569</v>
      </c>
      <c r="C563" s="1">
        <v>30605</v>
      </c>
      <c r="D563" s="8" t="s">
        <v>1963</v>
      </c>
      <c r="E563" s="8" t="s">
        <v>2073</v>
      </c>
      <c r="F563" s="8" t="s">
        <v>4237</v>
      </c>
      <c r="G563" s="8" t="s">
        <v>3249</v>
      </c>
      <c r="H563" s="1">
        <v>40857.18849537037</v>
      </c>
      <c r="I563" s="8" t="s">
        <v>3673</v>
      </c>
      <c r="J563">
        <v>1160000</v>
      </c>
      <c r="K563">
        <v>15</v>
      </c>
      <c r="L563">
        <v>580000</v>
      </c>
      <c r="M563">
        <v>81200</v>
      </c>
      <c r="O563">
        <v>580000</v>
      </c>
      <c r="P563">
        <v>6960000</v>
      </c>
      <c r="S563">
        <v>50000</v>
      </c>
      <c r="T563">
        <v>250000</v>
      </c>
      <c r="U563">
        <v>5000</v>
      </c>
      <c r="V563">
        <v>97440</v>
      </c>
      <c r="W563">
        <v>48720</v>
      </c>
      <c r="X563">
        <v>48720</v>
      </c>
      <c r="Y563">
        <v>77333.333333333328</v>
      </c>
      <c r="Z563">
        <v>174773.33333333331</v>
      </c>
      <c r="AA563">
        <v>16239.999999999998</v>
      </c>
      <c r="AB563">
        <v>58000</v>
      </c>
      <c r="AC563">
        <v>0</v>
      </c>
      <c r="AD563">
        <v>0</v>
      </c>
      <c r="AE563">
        <v>11600</v>
      </c>
      <c r="AF563">
        <v>580</v>
      </c>
      <c r="AG563">
        <v>77333.333333333328</v>
      </c>
      <c r="AH563">
        <v>0</v>
      </c>
      <c r="AI563">
        <v>750133.33333333337</v>
      </c>
      <c r="AJ563">
        <v>18003200</v>
      </c>
      <c r="AK563">
        <v>0</v>
      </c>
      <c r="AL563">
        <v>20000</v>
      </c>
      <c r="AM563">
        <v>15</v>
      </c>
    </row>
    <row r="564" spans="1:39" x14ac:dyDescent="0.35">
      <c r="A564" s="8" t="s">
        <v>5238</v>
      </c>
      <c r="B564" s="8" t="s">
        <v>570</v>
      </c>
      <c r="C564" s="1">
        <v>33987</v>
      </c>
      <c r="D564" s="8" t="s">
        <v>2074</v>
      </c>
      <c r="E564" s="8" t="s">
        <v>1963</v>
      </c>
      <c r="F564" s="8" t="s">
        <v>4238</v>
      </c>
      <c r="G564" s="8" t="s">
        <v>3250</v>
      </c>
      <c r="H564" s="1">
        <v>41606.849282407406</v>
      </c>
      <c r="I564" s="8" t="s">
        <v>3673</v>
      </c>
      <c r="J564">
        <v>1160000</v>
      </c>
      <c r="K564">
        <v>15</v>
      </c>
      <c r="L564">
        <v>580000</v>
      </c>
      <c r="M564">
        <v>81200</v>
      </c>
      <c r="O564">
        <v>580000</v>
      </c>
      <c r="P564">
        <v>6960000</v>
      </c>
      <c r="S564">
        <v>50000</v>
      </c>
      <c r="T564">
        <v>250000</v>
      </c>
      <c r="U564">
        <v>5000</v>
      </c>
      <c r="V564">
        <v>97440</v>
      </c>
      <c r="W564">
        <v>48720</v>
      </c>
      <c r="X564">
        <v>48720</v>
      </c>
      <c r="Y564">
        <v>77333.333333333328</v>
      </c>
      <c r="Z564">
        <v>174773.33333333331</v>
      </c>
      <c r="AA564">
        <v>16239.999999999998</v>
      </c>
      <c r="AB564">
        <v>58000</v>
      </c>
      <c r="AC564">
        <v>0</v>
      </c>
      <c r="AD564">
        <v>0</v>
      </c>
      <c r="AE564">
        <v>11600</v>
      </c>
      <c r="AF564">
        <v>580</v>
      </c>
      <c r="AG564">
        <v>77333.333333333328</v>
      </c>
      <c r="AH564">
        <v>0</v>
      </c>
      <c r="AI564">
        <v>750133.33333333337</v>
      </c>
      <c r="AJ564">
        <v>18003200</v>
      </c>
      <c r="AK564">
        <v>0</v>
      </c>
      <c r="AL564">
        <v>20000</v>
      </c>
      <c r="AM564">
        <v>15</v>
      </c>
    </row>
    <row r="565" spans="1:39" x14ac:dyDescent="0.35">
      <c r="A565" s="8" t="s">
        <v>5239</v>
      </c>
      <c r="B565" s="8" t="s">
        <v>571</v>
      </c>
      <c r="C565" s="1">
        <v>31255</v>
      </c>
      <c r="D565" s="8" t="s">
        <v>2075</v>
      </c>
      <c r="E565" s="8" t="s">
        <v>2076</v>
      </c>
      <c r="F565" s="8" t="s">
        <v>4239</v>
      </c>
      <c r="G565" s="8" t="s">
        <v>3251</v>
      </c>
      <c r="H565" s="1">
        <v>43362.95621527778</v>
      </c>
      <c r="I565" s="8" t="s">
        <v>3672</v>
      </c>
      <c r="J565">
        <v>1160000</v>
      </c>
      <c r="K565">
        <v>15</v>
      </c>
      <c r="L565">
        <v>580000</v>
      </c>
      <c r="M565">
        <v>81200</v>
      </c>
      <c r="O565">
        <v>580000</v>
      </c>
      <c r="P565">
        <v>6960000</v>
      </c>
      <c r="S565">
        <v>50000</v>
      </c>
      <c r="T565">
        <v>250000</v>
      </c>
      <c r="U565">
        <v>5000</v>
      </c>
      <c r="V565">
        <v>97440</v>
      </c>
      <c r="W565">
        <v>48720</v>
      </c>
      <c r="X565">
        <v>48720</v>
      </c>
      <c r="Y565">
        <v>77333.333333333328</v>
      </c>
      <c r="Z565">
        <v>174773.33333333331</v>
      </c>
      <c r="AA565">
        <v>16239.999999999998</v>
      </c>
      <c r="AB565">
        <v>58000</v>
      </c>
      <c r="AC565">
        <v>0</v>
      </c>
      <c r="AD565">
        <v>0</v>
      </c>
      <c r="AE565">
        <v>11600</v>
      </c>
      <c r="AF565">
        <v>580</v>
      </c>
      <c r="AG565">
        <v>77333.333333333328</v>
      </c>
      <c r="AH565">
        <v>0</v>
      </c>
      <c r="AI565">
        <v>750133.33333333337</v>
      </c>
      <c r="AJ565">
        <v>18003200</v>
      </c>
      <c r="AK565">
        <v>0</v>
      </c>
      <c r="AL565">
        <v>20000</v>
      </c>
      <c r="AM565">
        <v>15</v>
      </c>
    </row>
    <row r="566" spans="1:39" x14ac:dyDescent="0.35">
      <c r="A566" s="8" t="s">
        <v>5240</v>
      </c>
      <c r="B566" s="8" t="s">
        <v>572</v>
      </c>
      <c r="C566" s="1">
        <v>33396</v>
      </c>
      <c r="D566" s="8" t="s">
        <v>1963</v>
      </c>
      <c r="E566" s="8" t="s">
        <v>2077</v>
      </c>
      <c r="F566" s="8" t="s">
        <v>4240</v>
      </c>
      <c r="G566" s="8" t="s">
        <v>3252</v>
      </c>
      <c r="H566" s="1">
        <v>43494.343182870369</v>
      </c>
      <c r="I566" s="8" t="s">
        <v>3673</v>
      </c>
      <c r="J566">
        <v>1160000</v>
      </c>
      <c r="K566">
        <v>15</v>
      </c>
      <c r="L566">
        <v>580000</v>
      </c>
      <c r="M566">
        <v>81200</v>
      </c>
      <c r="O566">
        <v>580000</v>
      </c>
      <c r="P566">
        <v>6960000</v>
      </c>
      <c r="S566">
        <v>50000</v>
      </c>
      <c r="T566">
        <v>250000</v>
      </c>
      <c r="U566">
        <v>5000</v>
      </c>
      <c r="V566">
        <v>97440</v>
      </c>
      <c r="W566">
        <v>48720</v>
      </c>
      <c r="X566">
        <v>48720</v>
      </c>
      <c r="Y566">
        <v>77333.333333333328</v>
      </c>
      <c r="Z566">
        <v>174773.33333333331</v>
      </c>
      <c r="AA566">
        <v>16239.999999999998</v>
      </c>
      <c r="AB566">
        <v>58000</v>
      </c>
      <c r="AC566">
        <v>0</v>
      </c>
      <c r="AD566">
        <v>0</v>
      </c>
      <c r="AE566">
        <v>11600</v>
      </c>
      <c r="AF566">
        <v>580</v>
      </c>
      <c r="AG566">
        <v>77333.333333333328</v>
      </c>
      <c r="AH566">
        <v>0</v>
      </c>
      <c r="AI566">
        <v>750133.33333333337</v>
      </c>
      <c r="AJ566">
        <v>18003200</v>
      </c>
      <c r="AK566">
        <v>0</v>
      </c>
      <c r="AL566">
        <v>20000</v>
      </c>
      <c r="AM566">
        <v>15</v>
      </c>
    </row>
    <row r="567" spans="1:39" x14ac:dyDescent="0.35">
      <c r="A567" s="8" t="s">
        <v>5241</v>
      </c>
      <c r="B567" s="8" t="s">
        <v>573</v>
      </c>
      <c r="C567" s="1">
        <v>31186</v>
      </c>
      <c r="D567" s="8" t="s">
        <v>2078</v>
      </c>
      <c r="E567" s="8" t="s">
        <v>1963</v>
      </c>
      <c r="F567" s="8" t="s">
        <v>4241</v>
      </c>
      <c r="G567" s="8" t="s">
        <v>3253</v>
      </c>
      <c r="H567" s="1">
        <v>43786.778877314813</v>
      </c>
      <c r="I567" s="8" t="s">
        <v>3673</v>
      </c>
      <c r="J567">
        <v>1160000</v>
      </c>
      <c r="K567">
        <v>15</v>
      </c>
      <c r="L567">
        <v>580000</v>
      </c>
      <c r="M567">
        <v>81200</v>
      </c>
      <c r="O567">
        <v>580000</v>
      </c>
      <c r="P567">
        <v>6960000</v>
      </c>
      <c r="S567">
        <v>50000</v>
      </c>
      <c r="T567">
        <v>250000</v>
      </c>
      <c r="U567">
        <v>5000</v>
      </c>
      <c r="V567">
        <v>97440</v>
      </c>
      <c r="W567">
        <v>48720</v>
      </c>
      <c r="X567">
        <v>48720</v>
      </c>
      <c r="Y567">
        <v>77333.333333333328</v>
      </c>
      <c r="Z567">
        <v>174773.33333333331</v>
      </c>
      <c r="AA567">
        <v>16239.999999999998</v>
      </c>
      <c r="AB567">
        <v>58000</v>
      </c>
      <c r="AC567">
        <v>0</v>
      </c>
      <c r="AD567">
        <v>0</v>
      </c>
      <c r="AE567">
        <v>11600</v>
      </c>
      <c r="AF567">
        <v>580</v>
      </c>
      <c r="AG567">
        <v>77333.333333333328</v>
      </c>
      <c r="AH567">
        <v>0</v>
      </c>
      <c r="AI567">
        <v>750133.33333333337</v>
      </c>
      <c r="AJ567">
        <v>18003200</v>
      </c>
      <c r="AK567">
        <v>0</v>
      </c>
      <c r="AL567">
        <v>20000</v>
      </c>
      <c r="AM567">
        <v>15</v>
      </c>
    </row>
    <row r="568" spans="1:39" x14ac:dyDescent="0.35">
      <c r="A568" s="8" t="s">
        <v>5242</v>
      </c>
      <c r="B568" s="8" t="s">
        <v>574</v>
      </c>
      <c r="C568" s="1">
        <v>26814</v>
      </c>
      <c r="D568" s="8" t="s">
        <v>2079</v>
      </c>
      <c r="E568" s="8" t="s">
        <v>2080</v>
      </c>
      <c r="F568" s="8" t="s">
        <v>4242</v>
      </c>
      <c r="G568" s="8" t="s">
        <v>3254</v>
      </c>
      <c r="H568" s="1">
        <v>43437.397662037038</v>
      </c>
      <c r="I568" s="8" t="s">
        <v>3674</v>
      </c>
      <c r="J568">
        <v>1160000</v>
      </c>
      <c r="K568">
        <v>15</v>
      </c>
      <c r="L568">
        <v>580000</v>
      </c>
      <c r="M568">
        <v>81200</v>
      </c>
      <c r="O568">
        <v>580000</v>
      </c>
      <c r="P568">
        <v>6960000</v>
      </c>
      <c r="S568">
        <v>50000</v>
      </c>
      <c r="T568">
        <v>250000</v>
      </c>
      <c r="U568">
        <v>5000</v>
      </c>
      <c r="V568">
        <v>97440</v>
      </c>
      <c r="W568">
        <v>48720</v>
      </c>
      <c r="X568">
        <v>48720</v>
      </c>
      <c r="Y568">
        <v>77333.333333333328</v>
      </c>
      <c r="Z568">
        <v>174773.33333333331</v>
      </c>
      <c r="AA568">
        <v>16239.999999999998</v>
      </c>
      <c r="AB568">
        <v>58000</v>
      </c>
      <c r="AC568">
        <v>0</v>
      </c>
      <c r="AD568">
        <v>0</v>
      </c>
      <c r="AE568">
        <v>11600</v>
      </c>
      <c r="AF568">
        <v>580</v>
      </c>
      <c r="AG568">
        <v>77333.333333333328</v>
      </c>
      <c r="AH568">
        <v>0</v>
      </c>
      <c r="AI568">
        <v>750133.33333333337</v>
      </c>
      <c r="AJ568">
        <v>18003200</v>
      </c>
      <c r="AK568">
        <v>0</v>
      </c>
      <c r="AL568">
        <v>20000</v>
      </c>
      <c r="AM568">
        <v>15</v>
      </c>
    </row>
    <row r="569" spans="1:39" x14ac:dyDescent="0.35">
      <c r="A569" s="8" t="s">
        <v>5243</v>
      </c>
      <c r="B569" s="8" t="s">
        <v>575</v>
      </c>
      <c r="C569" s="1">
        <v>25754</v>
      </c>
      <c r="D569" s="8" t="s">
        <v>1963</v>
      </c>
      <c r="E569" s="8" t="s">
        <v>2081</v>
      </c>
      <c r="F569" s="8" t="s">
        <v>4243</v>
      </c>
      <c r="G569" s="8" t="s">
        <v>3255</v>
      </c>
      <c r="H569" s="1">
        <v>39858.491122685184</v>
      </c>
      <c r="I569" s="8" t="s">
        <v>3675</v>
      </c>
      <c r="J569">
        <v>1160000</v>
      </c>
      <c r="K569">
        <v>15</v>
      </c>
      <c r="L569">
        <v>580000</v>
      </c>
      <c r="M569">
        <v>81200</v>
      </c>
      <c r="O569">
        <v>580000</v>
      </c>
      <c r="P569">
        <v>6960000</v>
      </c>
      <c r="S569">
        <v>50000</v>
      </c>
      <c r="T569">
        <v>250000</v>
      </c>
      <c r="U569">
        <v>5000</v>
      </c>
      <c r="V569">
        <v>97440</v>
      </c>
      <c r="W569">
        <v>48720</v>
      </c>
      <c r="X569">
        <v>48720</v>
      </c>
      <c r="Y569">
        <v>77333.333333333328</v>
      </c>
      <c r="Z569">
        <v>174773.33333333331</v>
      </c>
      <c r="AA569">
        <v>16239.999999999998</v>
      </c>
      <c r="AB569">
        <v>58000</v>
      </c>
      <c r="AC569">
        <v>0</v>
      </c>
      <c r="AD569">
        <v>0</v>
      </c>
      <c r="AE569">
        <v>11600</v>
      </c>
      <c r="AF569">
        <v>580</v>
      </c>
      <c r="AG569">
        <v>77333.333333333328</v>
      </c>
      <c r="AH569">
        <v>0</v>
      </c>
      <c r="AI569">
        <v>750133.33333333337</v>
      </c>
      <c r="AJ569">
        <v>18003200</v>
      </c>
      <c r="AK569">
        <v>0</v>
      </c>
      <c r="AL569">
        <v>20000</v>
      </c>
      <c r="AM569">
        <v>15</v>
      </c>
    </row>
    <row r="570" spans="1:39" x14ac:dyDescent="0.35">
      <c r="A570" s="8" t="s">
        <v>5244</v>
      </c>
      <c r="B570" s="8" t="s">
        <v>576</v>
      </c>
      <c r="C570" s="1">
        <v>30006</v>
      </c>
      <c r="D570" s="8" t="s">
        <v>2082</v>
      </c>
      <c r="E570" s="8" t="s">
        <v>1963</v>
      </c>
      <c r="F570" s="8" t="s">
        <v>4244</v>
      </c>
      <c r="G570" s="8" t="s">
        <v>3256</v>
      </c>
      <c r="H570" s="1">
        <v>40924.777291666665</v>
      </c>
      <c r="I570" s="8" t="s">
        <v>3675</v>
      </c>
      <c r="J570">
        <v>1160000</v>
      </c>
      <c r="K570">
        <v>15</v>
      </c>
      <c r="L570">
        <v>580000</v>
      </c>
      <c r="M570">
        <v>81200</v>
      </c>
      <c r="O570">
        <v>580000</v>
      </c>
      <c r="P570">
        <v>6960000</v>
      </c>
      <c r="S570">
        <v>50000</v>
      </c>
      <c r="T570">
        <v>250000</v>
      </c>
      <c r="U570">
        <v>5000</v>
      </c>
      <c r="V570">
        <v>97440</v>
      </c>
      <c r="W570">
        <v>48720</v>
      </c>
      <c r="X570">
        <v>48720</v>
      </c>
      <c r="Y570">
        <v>77333.333333333328</v>
      </c>
      <c r="Z570">
        <v>174773.33333333331</v>
      </c>
      <c r="AA570">
        <v>16239.999999999998</v>
      </c>
      <c r="AB570">
        <v>58000</v>
      </c>
      <c r="AC570">
        <v>0</v>
      </c>
      <c r="AD570">
        <v>0</v>
      </c>
      <c r="AE570">
        <v>11600</v>
      </c>
      <c r="AF570">
        <v>580</v>
      </c>
      <c r="AG570">
        <v>77333.333333333328</v>
      </c>
      <c r="AH570">
        <v>0</v>
      </c>
      <c r="AI570">
        <v>750133.33333333337</v>
      </c>
      <c r="AJ570">
        <v>18003200</v>
      </c>
      <c r="AK570">
        <v>0</v>
      </c>
      <c r="AL570">
        <v>20000</v>
      </c>
      <c r="AM570">
        <v>15</v>
      </c>
    </row>
    <row r="571" spans="1:39" x14ac:dyDescent="0.35">
      <c r="A571" s="8" t="s">
        <v>5245</v>
      </c>
      <c r="B571" s="8" t="s">
        <v>577</v>
      </c>
      <c r="C571" s="1">
        <v>27399</v>
      </c>
      <c r="D571" s="8" t="s">
        <v>2083</v>
      </c>
      <c r="E571" s="8" t="s">
        <v>2084</v>
      </c>
      <c r="F571" s="8" t="s">
        <v>4245</v>
      </c>
      <c r="G571" s="8" t="s">
        <v>3257</v>
      </c>
      <c r="H571" s="1">
        <v>40233.646377314813</v>
      </c>
      <c r="I571" s="8" t="s">
        <v>3672</v>
      </c>
      <c r="J571">
        <v>1160000</v>
      </c>
      <c r="K571">
        <v>15</v>
      </c>
      <c r="L571">
        <v>580000</v>
      </c>
      <c r="M571">
        <v>81200</v>
      </c>
      <c r="O571">
        <v>580000</v>
      </c>
      <c r="P571">
        <v>6960000</v>
      </c>
      <c r="S571">
        <v>50000</v>
      </c>
      <c r="T571">
        <v>250000</v>
      </c>
      <c r="U571">
        <v>5000</v>
      </c>
      <c r="V571">
        <v>97440</v>
      </c>
      <c r="W571">
        <v>48720</v>
      </c>
      <c r="X571">
        <v>48720</v>
      </c>
      <c r="Y571">
        <v>77333.333333333328</v>
      </c>
      <c r="Z571">
        <v>174773.33333333331</v>
      </c>
      <c r="AA571">
        <v>16239.999999999998</v>
      </c>
      <c r="AB571">
        <v>58000</v>
      </c>
      <c r="AC571">
        <v>0</v>
      </c>
      <c r="AD571">
        <v>0</v>
      </c>
      <c r="AE571">
        <v>11600</v>
      </c>
      <c r="AF571">
        <v>580</v>
      </c>
      <c r="AG571">
        <v>77333.333333333328</v>
      </c>
      <c r="AH571">
        <v>0</v>
      </c>
      <c r="AI571">
        <v>750133.33333333337</v>
      </c>
      <c r="AJ571">
        <v>18003200</v>
      </c>
      <c r="AK571">
        <v>0</v>
      </c>
      <c r="AL571">
        <v>20000</v>
      </c>
      <c r="AM571">
        <v>15</v>
      </c>
    </row>
    <row r="572" spans="1:39" x14ac:dyDescent="0.35">
      <c r="A572" s="8" t="s">
        <v>5246</v>
      </c>
      <c r="B572" s="8" t="s">
        <v>578</v>
      </c>
      <c r="C572" s="1">
        <v>33442</v>
      </c>
      <c r="D572" s="8" t="s">
        <v>1963</v>
      </c>
      <c r="E572" s="8" t="s">
        <v>2085</v>
      </c>
      <c r="F572" s="8" t="s">
        <v>4246</v>
      </c>
      <c r="G572" s="8" t="s">
        <v>2712</v>
      </c>
      <c r="H572" s="1">
        <v>44064.029710648145</v>
      </c>
      <c r="I572" s="8" t="s">
        <v>3671</v>
      </c>
      <c r="J572">
        <v>1160000</v>
      </c>
      <c r="K572">
        <v>15</v>
      </c>
      <c r="L572">
        <v>580000</v>
      </c>
      <c r="M572">
        <v>81200</v>
      </c>
      <c r="O572">
        <v>580000</v>
      </c>
      <c r="P572">
        <v>6960000</v>
      </c>
      <c r="S572">
        <v>50000</v>
      </c>
      <c r="T572">
        <v>250000</v>
      </c>
      <c r="U572">
        <v>5000</v>
      </c>
      <c r="V572">
        <v>97440</v>
      </c>
      <c r="W572">
        <v>48720</v>
      </c>
      <c r="X572">
        <v>48720</v>
      </c>
      <c r="Y572">
        <v>77333.333333333328</v>
      </c>
      <c r="Z572">
        <v>174773.33333333331</v>
      </c>
      <c r="AA572">
        <v>16239.999999999998</v>
      </c>
      <c r="AB572">
        <v>58000</v>
      </c>
      <c r="AC572">
        <v>0</v>
      </c>
      <c r="AD572">
        <v>0</v>
      </c>
      <c r="AE572">
        <v>11600</v>
      </c>
      <c r="AF572">
        <v>580</v>
      </c>
      <c r="AG572">
        <v>77333.333333333328</v>
      </c>
      <c r="AH572">
        <v>0</v>
      </c>
      <c r="AI572">
        <v>750133.33333333337</v>
      </c>
      <c r="AJ572">
        <v>18003200</v>
      </c>
      <c r="AK572">
        <v>0</v>
      </c>
      <c r="AL572">
        <v>20000</v>
      </c>
      <c r="AM572">
        <v>15</v>
      </c>
    </row>
    <row r="573" spans="1:39" x14ac:dyDescent="0.35">
      <c r="A573" s="8" t="s">
        <v>5247</v>
      </c>
      <c r="B573" s="8" t="s">
        <v>579</v>
      </c>
      <c r="C573" s="1">
        <v>27503</v>
      </c>
      <c r="D573" s="8" t="s">
        <v>2086</v>
      </c>
      <c r="E573" s="8" t="s">
        <v>1963</v>
      </c>
      <c r="F573" s="8" t="s">
        <v>4247</v>
      </c>
      <c r="G573" s="8" t="s">
        <v>3258</v>
      </c>
      <c r="H573" s="1">
        <v>40485.733506944445</v>
      </c>
      <c r="I573" s="8" t="s">
        <v>3672</v>
      </c>
      <c r="J573">
        <v>1160000</v>
      </c>
      <c r="K573">
        <v>15</v>
      </c>
      <c r="L573">
        <v>580000</v>
      </c>
      <c r="M573">
        <v>81200</v>
      </c>
      <c r="O573">
        <v>580000</v>
      </c>
      <c r="P573">
        <v>6960000</v>
      </c>
      <c r="S573">
        <v>50000</v>
      </c>
      <c r="T573">
        <v>250000</v>
      </c>
      <c r="U573">
        <v>5000</v>
      </c>
      <c r="V573">
        <v>97440</v>
      </c>
      <c r="W573">
        <v>48720</v>
      </c>
      <c r="X573">
        <v>48720</v>
      </c>
      <c r="Y573">
        <v>77333.333333333328</v>
      </c>
      <c r="Z573">
        <v>174773.33333333331</v>
      </c>
      <c r="AA573">
        <v>16239.999999999998</v>
      </c>
      <c r="AB573">
        <v>58000</v>
      </c>
      <c r="AC573">
        <v>0</v>
      </c>
      <c r="AD573">
        <v>0</v>
      </c>
      <c r="AE573">
        <v>11600</v>
      </c>
      <c r="AF573">
        <v>580</v>
      </c>
      <c r="AG573">
        <v>77333.333333333328</v>
      </c>
      <c r="AH573">
        <v>0</v>
      </c>
      <c r="AI573">
        <v>750133.33333333337</v>
      </c>
      <c r="AJ573">
        <v>18003200</v>
      </c>
      <c r="AK573">
        <v>0</v>
      </c>
      <c r="AL573">
        <v>20000</v>
      </c>
      <c r="AM573">
        <v>15</v>
      </c>
    </row>
    <row r="574" spans="1:39" x14ac:dyDescent="0.35">
      <c r="A574" s="8" t="s">
        <v>5248</v>
      </c>
      <c r="B574" s="8" t="s">
        <v>580</v>
      </c>
      <c r="C574" s="1">
        <v>29199</v>
      </c>
      <c r="D574" s="8" t="s">
        <v>2087</v>
      </c>
      <c r="E574" s="8" t="s">
        <v>2088</v>
      </c>
      <c r="F574" s="8" t="s">
        <v>4248</v>
      </c>
      <c r="G574" s="8" t="s">
        <v>2754</v>
      </c>
      <c r="H574" s="1">
        <v>43645.656215277777</v>
      </c>
      <c r="I574" s="8" t="s">
        <v>3673</v>
      </c>
      <c r="J574">
        <v>1160000</v>
      </c>
      <c r="K574">
        <v>15</v>
      </c>
      <c r="L574">
        <v>580000</v>
      </c>
      <c r="M574">
        <v>81200</v>
      </c>
      <c r="O574">
        <v>580000</v>
      </c>
      <c r="P574">
        <v>6960000</v>
      </c>
      <c r="S574">
        <v>50000</v>
      </c>
      <c r="T574">
        <v>250000</v>
      </c>
      <c r="U574">
        <v>5000</v>
      </c>
      <c r="V574">
        <v>97440</v>
      </c>
      <c r="W574">
        <v>48720</v>
      </c>
      <c r="X574">
        <v>48720</v>
      </c>
      <c r="Y574">
        <v>77333.333333333328</v>
      </c>
      <c r="Z574">
        <v>174773.33333333331</v>
      </c>
      <c r="AA574">
        <v>16239.999999999998</v>
      </c>
      <c r="AB574">
        <v>58000</v>
      </c>
      <c r="AC574">
        <v>0</v>
      </c>
      <c r="AD574">
        <v>0</v>
      </c>
      <c r="AE574">
        <v>11600</v>
      </c>
      <c r="AF574">
        <v>580</v>
      </c>
      <c r="AG574">
        <v>77333.333333333328</v>
      </c>
      <c r="AH574">
        <v>0</v>
      </c>
      <c r="AI574">
        <v>750133.33333333337</v>
      </c>
      <c r="AJ574">
        <v>18003200</v>
      </c>
      <c r="AK574">
        <v>0</v>
      </c>
      <c r="AL574">
        <v>20000</v>
      </c>
      <c r="AM574">
        <v>15</v>
      </c>
    </row>
    <row r="575" spans="1:39" x14ac:dyDescent="0.35">
      <c r="A575" s="8" t="s">
        <v>5249</v>
      </c>
      <c r="B575" s="8" t="s">
        <v>581</v>
      </c>
      <c r="C575" s="1">
        <v>31062</v>
      </c>
      <c r="D575" s="8" t="s">
        <v>1963</v>
      </c>
      <c r="E575" s="8" t="s">
        <v>2089</v>
      </c>
      <c r="F575" s="8" t="s">
        <v>4249</v>
      </c>
      <c r="G575" s="8" t="s">
        <v>3259</v>
      </c>
      <c r="H575" s="1">
        <v>43428.074988425928</v>
      </c>
      <c r="I575" s="8" t="s">
        <v>3675</v>
      </c>
      <c r="J575">
        <v>1160000</v>
      </c>
      <c r="K575">
        <v>15</v>
      </c>
      <c r="L575">
        <v>580000</v>
      </c>
      <c r="M575">
        <v>81200</v>
      </c>
      <c r="O575">
        <v>580000</v>
      </c>
      <c r="P575">
        <v>6960000</v>
      </c>
      <c r="S575">
        <v>50000</v>
      </c>
      <c r="T575">
        <v>250000</v>
      </c>
      <c r="U575">
        <v>5000</v>
      </c>
      <c r="V575">
        <v>97440</v>
      </c>
      <c r="W575">
        <v>48720</v>
      </c>
      <c r="X575">
        <v>48720</v>
      </c>
      <c r="Y575">
        <v>77333.333333333328</v>
      </c>
      <c r="Z575">
        <v>174773.33333333331</v>
      </c>
      <c r="AA575">
        <v>16239.999999999998</v>
      </c>
      <c r="AB575">
        <v>58000</v>
      </c>
      <c r="AC575">
        <v>0</v>
      </c>
      <c r="AD575">
        <v>0</v>
      </c>
      <c r="AE575">
        <v>11600</v>
      </c>
      <c r="AF575">
        <v>580</v>
      </c>
      <c r="AG575">
        <v>77333.333333333328</v>
      </c>
      <c r="AH575">
        <v>0</v>
      </c>
      <c r="AI575">
        <v>750133.33333333337</v>
      </c>
      <c r="AJ575">
        <v>18003200</v>
      </c>
      <c r="AK575">
        <v>0</v>
      </c>
      <c r="AL575">
        <v>20000</v>
      </c>
      <c r="AM575">
        <v>15</v>
      </c>
    </row>
    <row r="576" spans="1:39" x14ac:dyDescent="0.35">
      <c r="A576" s="8" t="s">
        <v>5250</v>
      </c>
      <c r="B576" s="8" t="s">
        <v>582</v>
      </c>
      <c r="C576" s="1">
        <v>32150</v>
      </c>
      <c r="D576" s="8" t="s">
        <v>2090</v>
      </c>
      <c r="E576" s="8" t="s">
        <v>1963</v>
      </c>
      <c r="F576" s="8" t="s">
        <v>4250</v>
      </c>
      <c r="G576" s="8" t="s">
        <v>3260</v>
      </c>
      <c r="H576" s="1">
        <v>38658.521006944444</v>
      </c>
      <c r="I576" s="8" t="s">
        <v>3674</v>
      </c>
      <c r="J576">
        <v>1160000</v>
      </c>
      <c r="K576">
        <v>15</v>
      </c>
      <c r="L576">
        <v>580000</v>
      </c>
      <c r="M576">
        <v>81200</v>
      </c>
      <c r="O576">
        <v>580000</v>
      </c>
      <c r="P576">
        <v>6960000</v>
      </c>
      <c r="S576">
        <v>50000</v>
      </c>
      <c r="T576">
        <v>250000</v>
      </c>
      <c r="U576">
        <v>5000</v>
      </c>
      <c r="V576">
        <v>97440</v>
      </c>
      <c r="W576">
        <v>48720</v>
      </c>
      <c r="X576">
        <v>48720</v>
      </c>
      <c r="Y576">
        <v>77333.333333333328</v>
      </c>
      <c r="Z576">
        <v>174773.33333333331</v>
      </c>
      <c r="AA576">
        <v>16239.999999999998</v>
      </c>
      <c r="AB576">
        <v>58000</v>
      </c>
      <c r="AC576">
        <v>0</v>
      </c>
      <c r="AD576">
        <v>0</v>
      </c>
      <c r="AE576">
        <v>11600</v>
      </c>
      <c r="AF576">
        <v>580</v>
      </c>
      <c r="AG576">
        <v>77333.333333333328</v>
      </c>
      <c r="AH576">
        <v>0</v>
      </c>
      <c r="AI576">
        <v>750133.33333333337</v>
      </c>
      <c r="AJ576">
        <v>18003200</v>
      </c>
      <c r="AK576">
        <v>0</v>
      </c>
      <c r="AL576">
        <v>20000</v>
      </c>
      <c r="AM576">
        <v>15</v>
      </c>
    </row>
    <row r="577" spans="1:39" x14ac:dyDescent="0.35">
      <c r="A577" s="8" t="s">
        <v>5251</v>
      </c>
      <c r="B577" s="8" t="s">
        <v>583</v>
      </c>
      <c r="C577" s="1">
        <v>36445</v>
      </c>
      <c r="D577" s="8" t="s">
        <v>2091</v>
      </c>
      <c r="E577" s="8" t="s">
        <v>2092</v>
      </c>
      <c r="F577" s="8" t="s">
        <v>4251</v>
      </c>
      <c r="G577" s="8" t="s">
        <v>3261</v>
      </c>
      <c r="H577" s="1">
        <v>38656.982048611113</v>
      </c>
      <c r="I577" s="8" t="s">
        <v>3672</v>
      </c>
      <c r="J577">
        <v>1160000</v>
      </c>
      <c r="K577">
        <v>15</v>
      </c>
      <c r="L577">
        <v>580000</v>
      </c>
      <c r="M577">
        <v>81200</v>
      </c>
      <c r="O577">
        <v>580000</v>
      </c>
      <c r="P577">
        <v>6960000</v>
      </c>
      <c r="S577">
        <v>50000</v>
      </c>
      <c r="T577">
        <v>250000</v>
      </c>
      <c r="U577">
        <v>5000</v>
      </c>
      <c r="V577">
        <v>97440</v>
      </c>
      <c r="W577">
        <v>48720</v>
      </c>
      <c r="X577">
        <v>48720</v>
      </c>
      <c r="Y577">
        <v>77333.333333333328</v>
      </c>
      <c r="Z577">
        <v>174773.33333333331</v>
      </c>
      <c r="AA577">
        <v>16239.999999999998</v>
      </c>
      <c r="AB577">
        <v>58000</v>
      </c>
      <c r="AC577">
        <v>0</v>
      </c>
      <c r="AD577">
        <v>0</v>
      </c>
      <c r="AE577">
        <v>11600</v>
      </c>
      <c r="AF577">
        <v>580</v>
      </c>
      <c r="AG577">
        <v>77333.333333333328</v>
      </c>
      <c r="AH577">
        <v>0</v>
      </c>
      <c r="AI577">
        <v>750133.33333333337</v>
      </c>
      <c r="AJ577">
        <v>18003200</v>
      </c>
      <c r="AK577">
        <v>0</v>
      </c>
      <c r="AL577">
        <v>20000</v>
      </c>
      <c r="AM577">
        <v>15</v>
      </c>
    </row>
    <row r="578" spans="1:39" x14ac:dyDescent="0.35">
      <c r="A578" s="8" t="s">
        <v>5252</v>
      </c>
      <c r="B578" s="8" t="s">
        <v>584</v>
      </c>
      <c r="C578" s="1">
        <v>35768</v>
      </c>
      <c r="D578" s="8" t="s">
        <v>1963</v>
      </c>
      <c r="E578" s="8" t="s">
        <v>2093</v>
      </c>
      <c r="F578" s="8" t="s">
        <v>4252</v>
      </c>
      <c r="G578" s="8" t="s">
        <v>3262</v>
      </c>
      <c r="H578" s="1">
        <v>40185.839409722219</v>
      </c>
      <c r="I578" s="8" t="s">
        <v>3671</v>
      </c>
      <c r="J578">
        <v>1160000</v>
      </c>
      <c r="K578">
        <v>15</v>
      </c>
      <c r="L578">
        <v>580000</v>
      </c>
      <c r="M578">
        <v>81200</v>
      </c>
      <c r="O578">
        <v>580000</v>
      </c>
      <c r="P578">
        <v>6960000</v>
      </c>
      <c r="S578">
        <v>50000</v>
      </c>
      <c r="T578">
        <v>250000</v>
      </c>
      <c r="U578">
        <v>5000</v>
      </c>
      <c r="V578">
        <v>97440</v>
      </c>
      <c r="W578">
        <v>48720</v>
      </c>
      <c r="X578">
        <v>48720</v>
      </c>
      <c r="Y578">
        <v>77333.333333333328</v>
      </c>
      <c r="Z578">
        <v>174773.33333333331</v>
      </c>
      <c r="AA578">
        <v>16239.999999999998</v>
      </c>
      <c r="AB578">
        <v>58000</v>
      </c>
      <c r="AC578">
        <v>0</v>
      </c>
      <c r="AD578">
        <v>0</v>
      </c>
      <c r="AE578">
        <v>11600</v>
      </c>
      <c r="AF578">
        <v>580</v>
      </c>
      <c r="AG578">
        <v>77333.333333333328</v>
      </c>
      <c r="AH578">
        <v>0</v>
      </c>
      <c r="AI578">
        <v>750133.33333333337</v>
      </c>
      <c r="AJ578">
        <v>18003200</v>
      </c>
      <c r="AK578">
        <v>0</v>
      </c>
      <c r="AL578">
        <v>20000</v>
      </c>
      <c r="AM578">
        <v>15</v>
      </c>
    </row>
    <row r="579" spans="1:39" x14ac:dyDescent="0.35">
      <c r="A579" s="8" t="s">
        <v>5253</v>
      </c>
      <c r="B579" s="8" t="s">
        <v>585</v>
      </c>
      <c r="C579" s="1">
        <v>27538</v>
      </c>
      <c r="D579" s="8" t="s">
        <v>2094</v>
      </c>
      <c r="E579" s="8" t="s">
        <v>1963</v>
      </c>
      <c r="F579" s="8" t="s">
        <v>4253</v>
      </c>
      <c r="G579" s="8" t="s">
        <v>3263</v>
      </c>
      <c r="H579" s="1">
        <v>42592.498460648145</v>
      </c>
      <c r="I579" s="8" t="s">
        <v>3671</v>
      </c>
      <c r="J579">
        <v>1160000</v>
      </c>
      <c r="K579">
        <v>15</v>
      </c>
      <c r="L579">
        <v>580000</v>
      </c>
      <c r="M579">
        <v>81200</v>
      </c>
      <c r="O579">
        <v>580000</v>
      </c>
      <c r="P579">
        <v>6960000</v>
      </c>
      <c r="S579">
        <v>50000</v>
      </c>
      <c r="T579">
        <v>250000</v>
      </c>
      <c r="U579">
        <v>5000</v>
      </c>
      <c r="V579">
        <v>97440</v>
      </c>
      <c r="W579">
        <v>48720</v>
      </c>
      <c r="X579">
        <v>48720</v>
      </c>
      <c r="Y579">
        <v>77333.333333333328</v>
      </c>
      <c r="Z579">
        <v>174773.33333333331</v>
      </c>
      <c r="AA579">
        <v>16239.999999999998</v>
      </c>
      <c r="AB579">
        <v>58000</v>
      </c>
      <c r="AC579">
        <v>0</v>
      </c>
      <c r="AD579">
        <v>0</v>
      </c>
      <c r="AE579">
        <v>11600</v>
      </c>
      <c r="AF579">
        <v>580</v>
      </c>
      <c r="AG579">
        <v>77333.333333333328</v>
      </c>
      <c r="AH579">
        <v>0</v>
      </c>
      <c r="AI579">
        <v>750133.33333333337</v>
      </c>
      <c r="AJ579">
        <v>18003200</v>
      </c>
      <c r="AK579">
        <v>0</v>
      </c>
      <c r="AL579">
        <v>20000</v>
      </c>
      <c r="AM579">
        <v>15</v>
      </c>
    </row>
    <row r="580" spans="1:39" x14ac:dyDescent="0.35">
      <c r="A580" s="8" t="s">
        <v>5254</v>
      </c>
      <c r="B580" s="8" t="s">
        <v>586</v>
      </c>
      <c r="C580" s="1">
        <v>32453</v>
      </c>
      <c r="D580" s="8" t="s">
        <v>2095</v>
      </c>
      <c r="E580" s="8" t="s">
        <v>2096</v>
      </c>
      <c r="F580" s="8" t="s">
        <v>4254</v>
      </c>
      <c r="G580" s="8" t="s">
        <v>3264</v>
      </c>
      <c r="H580" s="1">
        <v>40199.992164351854</v>
      </c>
      <c r="I580" s="8" t="s">
        <v>3671</v>
      </c>
      <c r="J580">
        <v>1160000</v>
      </c>
      <c r="K580">
        <v>15</v>
      </c>
      <c r="L580">
        <v>580000</v>
      </c>
      <c r="M580">
        <v>81200</v>
      </c>
      <c r="O580">
        <v>580000</v>
      </c>
      <c r="P580">
        <v>6960000</v>
      </c>
      <c r="S580">
        <v>50000</v>
      </c>
      <c r="T580">
        <v>250000</v>
      </c>
      <c r="U580">
        <v>5000</v>
      </c>
      <c r="V580">
        <v>97440</v>
      </c>
      <c r="W580">
        <v>48720</v>
      </c>
      <c r="X580">
        <v>48720</v>
      </c>
      <c r="Y580">
        <v>77333.333333333328</v>
      </c>
      <c r="Z580">
        <v>174773.33333333331</v>
      </c>
      <c r="AA580">
        <v>16239.999999999998</v>
      </c>
      <c r="AB580">
        <v>58000</v>
      </c>
      <c r="AC580">
        <v>0</v>
      </c>
      <c r="AD580">
        <v>0</v>
      </c>
      <c r="AE580">
        <v>11600</v>
      </c>
      <c r="AF580">
        <v>580</v>
      </c>
      <c r="AG580">
        <v>77333.333333333328</v>
      </c>
      <c r="AH580">
        <v>0</v>
      </c>
      <c r="AI580">
        <v>750133.33333333337</v>
      </c>
      <c r="AJ580">
        <v>18003200</v>
      </c>
      <c r="AK580">
        <v>0</v>
      </c>
      <c r="AL580">
        <v>20000</v>
      </c>
      <c r="AM580">
        <v>15</v>
      </c>
    </row>
    <row r="581" spans="1:39" x14ac:dyDescent="0.35">
      <c r="A581" s="8" t="s">
        <v>5255</v>
      </c>
      <c r="B581" s="8" t="s">
        <v>587</v>
      </c>
      <c r="C581" s="1">
        <v>29482</v>
      </c>
      <c r="D581" s="8" t="s">
        <v>1963</v>
      </c>
      <c r="E581" s="8" t="s">
        <v>2097</v>
      </c>
      <c r="F581" s="8" t="s">
        <v>4255</v>
      </c>
      <c r="G581" s="8" t="s">
        <v>3265</v>
      </c>
      <c r="H581" s="1">
        <v>41405.984375</v>
      </c>
      <c r="I581" s="8" t="s">
        <v>3675</v>
      </c>
      <c r="J581">
        <v>1160000</v>
      </c>
      <c r="K581">
        <v>15</v>
      </c>
      <c r="L581">
        <v>580000</v>
      </c>
      <c r="M581">
        <v>81200</v>
      </c>
      <c r="O581">
        <v>580000</v>
      </c>
      <c r="P581">
        <v>6960000</v>
      </c>
      <c r="S581">
        <v>50000</v>
      </c>
      <c r="T581">
        <v>250000</v>
      </c>
      <c r="U581">
        <v>5000</v>
      </c>
      <c r="V581">
        <v>97440</v>
      </c>
      <c r="W581">
        <v>48720</v>
      </c>
      <c r="X581">
        <v>48720</v>
      </c>
      <c r="Y581">
        <v>77333.333333333328</v>
      </c>
      <c r="Z581">
        <v>174773.33333333331</v>
      </c>
      <c r="AA581">
        <v>16239.999999999998</v>
      </c>
      <c r="AB581">
        <v>58000</v>
      </c>
      <c r="AC581">
        <v>0</v>
      </c>
      <c r="AD581">
        <v>0</v>
      </c>
      <c r="AE581">
        <v>11600</v>
      </c>
      <c r="AF581">
        <v>580</v>
      </c>
      <c r="AG581">
        <v>77333.333333333328</v>
      </c>
      <c r="AH581">
        <v>0</v>
      </c>
      <c r="AI581">
        <v>750133.33333333337</v>
      </c>
      <c r="AJ581">
        <v>18003200</v>
      </c>
      <c r="AK581">
        <v>0</v>
      </c>
      <c r="AL581">
        <v>20000</v>
      </c>
      <c r="AM581">
        <v>15</v>
      </c>
    </row>
    <row r="582" spans="1:39" x14ac:dyDescent="0.35">
      <c r="A582" s="8" t="s">
        <v>5256</v>
      </c>
      <c r="B582" s="8" t="s">
        <v>588</v>
      </c>
      <c r="C582" s="1">
        <v>33516</v>
      </c>
      <c r="D582" s="8" t="s">
        <v>2098</v>
      </c>
      <c r="E582" s="8" t="s">
        <v>1963</v>
      </c>
      <c r="F582" s="8" t="s">
        <v>4256</v>
      </c>
      <c r="G582" s="8" t="s">
        <v>3266</v>
      </c>
      <c r="H582" s="1">
        <v>39502.659421296295</v>
      </c>
      <c r="I582" s="8" t="s">
        <v>3674</v>
      </c>
      <c r="J582">
        <v>1160000</v>
      </c>
      <c r="K582">
        <v>15</v>
      </c>
      <c r="L582">
        <v>580000</v>
      </c>
      <c r="M582">
        <v>81200</v>
      </c>
      <c r="O582">
        <v>580000</v>
      </c>
      <c r="P582">
        <v>6960000</v>
      </c>
      <c r="S582">
        <v>50000</v>
      </c>
      <c r="T582">
        <v>250000</v>
      </c>
      <c r="U582">
        <v>5000</v>
      </c>
      <c r="V582">
        <v>97440</v>
      </c>
      <c r="W582">
        <v>48720</v>
      </c>
      <c r="X582">
        <v>48720</v>
      </c>
      <c r="Y582">
        <v>77333.333333333328</v>
      </c>
      <c r="Z582">
        <v>174773.33333333331</v>
      </c>
      <c r="AA582">
        <v>16239.999999999998</v>
      </c>
      <c r="AB582">
        <v>58000</v>
      </c>
      <c r="AC582">
        <v>0</v>
      </c>
      <c r="AD582">
        <v>0</v>
      </c>
      <c r="AE582">
        <v>11600</v>
      </c>
      <c r="AF582">
        <v>580</v>
      </c>
      <c r="AG582">
        <v>77333.333333333328</v>
      </c>
      <c r="AH582">
        <v>0</v>
      </c>
      <c r="AI582">
        <v>750133.33333333337</v>
      </c>
      <c r="AJ582">
        <v>18003200</v>
      </c>
      <c r="AK582">
        <v>0</v>
      </c>
      <c r="AL582">
        <v>20000</v>
      </c>
      <c r="AM582">
        <v>15</v>
      </c>
    </row>
    <row r="583" spans="1:39" x14ac:dyDescent="0.35">
      <c r="A583" s="8" t="s">
        <v>5257</v>
      </c>
      <c r="B583" s="8" t="s">
        <v>589</v>
      </c>
      <c r="C583" s="1">
        <v>29850</v>
      </c>
      <c r="D583" s="8" t="s">
        <v>2099</v>
      </c>
      <c r="E583" s="8" t="s">
        <v>2100</v>
      </c>
      <c r="F583" s="8" t="s">
        <v>4257</v>
      </c>
      <c r="G583" s="8" t="s">
        <v>3267</v>
      </c>
      <c r="H583" s="1">
        <v>42568.665844907409</v>
      </c>
      <c r="I583" s="8" t="s">
        <v>3671</v>
      </c>
      <c r="J583">
        <v>1160000</v>
      </c>
      <c r="K583">
        <v>15</v>
      </c>
      <c r="L583">
        <v>580000</v>
      </c>
      <c r="M583">
        <v>81200</v>
      </c>
      <c r="O583">
        <v>580000</v>
      </c>
      <c r="P583">
        <v>6960000</v>
      </c>
      <c r="S583">
        <v>50000</v>
      </c>
      <c r="T583">
        <v>250000</v>
      </c>
      <c r="U583">
        <v>5000</v>
      </c>
      <c r="V583">
        <v>97440</v>
      </c>
      <c r="W583">
        <v>48720</v>
      </c>
      <c r="X583">
        <v>48720</v>
      </c>
      <c r="Y583">
        <v>77333.333333333328</v>
      </c>
      <c r="Z583">
        <v>174773.33333333331</v>
      </c>
      <c r="AA583">
        <v>16239.999999999998</v>
      </c>
      <c r="AB583">
        <v>58000</v>
      </c>
      <c r="AC583">
        <v>0</v>
      </c>
      <c r="AD583">
        <v>0</v>
      </c>
      <c r="AE583">
        <v>11600</v>
      </c>
      <c r="AF583">
        <v>580</v>
      </c>
      <c r="AG583">
        <v>77333.333333333328</v>
      </c>
      <c r="AH583">
        <v>0</v>
      </c>
      <c r="AI583">
        <v>750133.33333333337</v>
      </c>
      <c r="AJ583">
        <v>18003200</v>
      </c>
      <c r="AK583">
        <v>0</v>
      </c>
      <c r="AL583">
        <v>20000</v>
      </c>
      <c r="AM583">
        <v>15</v>
      </c>
    </row>
    <row r="584" spans="1:39" x14ac:dyDescent="0.35">
      <c r="A584" s="8" t="s">
        <v>5258</v>
      </c>
      <c r="B584" s="8" t="s">
        <v>590</v>
      </c>
      <c r="C584" s="1">
        <v>33901</v>
      </c>
      <c r="D584" s="8" t="s">
        <v>1963</v>
      </c>
      <c r="E584" s="8" t="s">
        <v>2101</v>
      </c>
      <c r="F584" s="8" t="s">
        <v>4258</v>
      </c>
      <c r="G584" s="8" t="s">
        <v>3268</v>
      </c>
      <c r="H584" s="1">
        <v>40872.167500000003</v>
      </c>
      <c r="I584" s="8" t="s">
        <v>3675</v>
      </c>
      <c r="J584">
        <v>1160000</v>
      </c>
      <c r="K584">
        <v>15</v>
      </c>
      <c r="L584">
        <v>580000</v>
      </c>
      <c r="M584">
        <v>81200</v>
      </c>
      <c r="O584">
        <v>580000</v>
      </c>
      <c r="P584">
        <v>6960000</v>
      </c>
      <c r="S584">
        <v>50000</v>
      </c>
      <c r="T584">
        <v>250000</v>
      </c>
      <c r="U584">
        <v>5000</v>
      </c>
      <c r="V584">
        <v>97440</v>
      </c>
      <c r="W584">
        <v>48720</v>
      </c>
      <c r="X584">
        <v>48720</v>
      </c>
      <c r="Y584">
        <v>77333.333333333328</v>
      </c>
      <c r="Z584">
        <v>174773.33333333331</v>
      </c>
      <c r="AA584">
        <v>16239.999999999998</v>
      </c>
      <c r="AB584">
        <v>58000</v>
      </c>
      <c r="AC584">
        <v>0</v>
      </c>
      <c r="AD584">
        <v>0</v>
      </c>
      <c r="AE584">
        <v>11600</v>
      </c>
      <c r="AF584">
        <v>580</v>
      </c>
      <c r="AG584">
        <v>77333.333333333328</v>
      </c>
      <c r="AH584">
        <v>0</v>
      </c>
      <c r="AI584">
        <v>750133.33333333337</v>
      </c>
      <c r="AJ584">
        <v>18003200</v>
      </c>
      <c r="AK584">
        <v>0</v>
      </c>
      <c r="AL584">
        <v>20000</v>
      </c>
      <c r="AM584">
        <v>15</v>
      </c>
    </row>
    <row r="585" spans="1:39" x14ac:dyDescent="0.35">
      <c r="A585" s="8" t="s">
        <v>5259</v>
      </c>
      <c r="B585" s="8" t="s">
        <v>591</v>
      </c>
      <c r="C585" s="1">
        <v>36060</v>
      </c>
      <c r="D585" s="8" t="s">
        <v>2102</v>
      </c>
      <c r="E585" s="8" t="s">
        <v>1963</v>
      </c>
      <c r="F585" s="8" t="s">
        <v>4259</v>
      </c>
      <c r="G585" s="8" t="s">
        <v>3269</v>
      </c>
      <c r="H585" s="1">
        <v>38592.106006944443</v>
      </c>
      <c r="I585" s="8" t="s">
        <v>3675</v>
      </c>
      <c r="J585">
        <v>1160000</v>
      </c>
      <c r="K585">
        <v>15</v>
      </c>
      <c r="L585">
        <v>580000</v>
      </c>
      <c r="M585">
        <v>81200</v>
      </c>
      <c r="O585">
        <v>580000</v>
      </c>
      <c r="P585">
        <v>6960000</v>
      </c>
      <c r="S585">
        <v>50000</v>
      </c>
      <c r="T585">
        <v>250000</v>
      </c>
      <c r="U585">
        <v>5000</v>
      </c>
      <c r="V585">
        <v>97440</v>
      </c>
      <c r="W585">
        <v>48720</v>
      </c>
      <c r="X585">
        <v>48720</v>
      </c>
      <c r="Y585">
        <v>77333.333333333328</v>
      </c>
      <c r="Z585">
        <v>174773.33333333331</v>
      </c>
      <c r="AA585">
        <v>16239.999999999998</v>
      </c>
      <c r="AB585">
        <v>58000</v>
      </c>
      <c r="AC585">
        <v>0</v>
      </c>
      <c r="AD585">
        <v>0</v>
      </c>
      <c r="AE585">
        <v>11600</v>
      </c>
      <c r="AF585">
        <v>580</v>
      </c>
      <c r="AG585">
        <v>77333.333333333328</v>
      </c>
      <c r="AH585">
        <v>0</v>
      </c>
      <c r="AI585">
        <v>750133.33333333337</v>
      </c>
      <c r="AJ585">
        <v>18003200</v>
      </c>
      <c r="AK585">
        <v>0</v>
      </c>
      <c r="AL585">
        <v>20000</v>
      </c>
      <c r="AM585">
        <v>15</v>
      </c>
    </row>
    <row r="586" spans="1:39" x14ac:dyDescent="0.35">
      <c r="A586" s="8" t="s">
        <v>5260</v>
      </c>
      <c r="B586" s="8" t="s">
        <v>592</v>
      </c>
      <c r="C586" s="1">
        <v>31952</v>
      </c>
      <c r="D586" s="8" t="s">
        <v>2103</v>
      </c>
      <c r="E586" s="8" t="s">
        <v>2104</v>
      </c>
      <c r="F586" s="8" t="s">
        <v>4260</v>
      </c>
      <c r="G586" s="8" t="s">
        <v>3270</v>
      </c>
      <c r="H586" s="1">
        <v>39371.01489583333</v>
      </c>
      <c r="I586" s="8" t="s">
        <v>3672</v>
      </c>
      <c r="J586">
        <v>1160000</v>
      </c>
      <c r="K586">
        <v>15</v>
      </c>
      <c r="L586">
        <v>580000</v>
      </c>
      <c r="M586">
        <v>81200</v>
      </c>
      <c r="O586">
        <v>580000</v>
      </c>
      <c r="P586">
        <v>6960000</v>
      </c>
      <c r="S586">
        <v>50000</v>
      </c>
      <c r="T586">
        <v>250000</v>
      </c>
      <c r="U586">
        <v>5000</v>
      </c>
      <c r="V586">
        <v>97440</v>
      </c>
      <c r="W586">
        <v>48720</v>
      </c>
      <c r="X586">
        <v>48720</v>
      </c>
      <c r="Y586">
        <v>77333.333333333328</v>
      </c>
      <c r="Z586">
        <v>174773.33333333331</v>
      </c>
      <c r="AA586">
        <v>16239.999999999998</v>
      </c>
      <c r="AB586">
        <v>58000</v>
      </c>
      <c r="AC586">
        <v>0</v>
      </c>
      <c r="AD586">
        <v>0</v>
      </c>
      <c r="AE586">
        <v>11600</v>
      </c>
      <c r="AF586">
        <v>580</v>
      </c>
      <c r="AG586">
        <v>77333.333333333328</v>
      </c>
      <c r="AH586">
        <v>0</v>
      </c>
      <c r="AI586">
        <v>750133.33333333337</v>
      </c>
      <c r="AJ586">
        <v>18003200</v>
      </c>
      <c r="AK586">
        <v>0</v>
      </c>
      <c r="AL586">
        <v>20000</v>
      </c>
      <c r="AM586">
        <v>15</v>
      </c>
    </row>
    <row r="587" spans="1:39" x14ac:dyDescent="0.35">
      <c r="A587" s="8" t="s">
        <v>5261</v>
      </c>
      <c r="B587" s="8" t="s">
        <v>593</v>
      </c>
      <c r="C587" s="1">
        <v>35842</v>
      </c>
      <c r="D587" s="8" t="s">
        <v>1963</v>
      </c>
      <c r="E587" s="8" t="s">
        <v>2105</v>
      </c>
      <c r="F587" s="8" t="s">
        <v>4261</v>
      </c>
      <c r="G587" s="8" t="s">
        <v>3271</v>
      </c>
      <c r="H587" s="1">
        <v>43301.497546296298</v>
      </c>
      <c r="I587" s="8" t="s">
        <v>3672</v>
      </c>
      <c r="J587">
        <v>1160000</v>
      </c>
      <c r="K587">
        <v>15</v>
      </c>
      <c r="L587">
        <v>580000</v>
      </c>
      <c r="M587">
        <v>81200</v>
      </c>
      <c r="O587">
        <v>580000</v>
      </c>
      <c r="P587">
        <v>6960000</v>
      </c>
      <c r="S587">
        <v>50000</v>
      </c>
      <c r="T587">
        <v>250000</v>
      </c>
      <c r="U587">
        <v>5000</v>
      </c>
      <c r="V587">
        <v>97440</v>
      </c>
      <c r="W587">
        <v>48720</v>
      </c>
      <c r="X587">
        <v>48720</v>
      </c>
      <c r="Y587">
        <v>77333.333333333328</v>
      </c>
      <c r="Z587">
        <v>174773.33333333331</v>
      </c>
      <c r="AA587">
        <v>16239.999999999998</v>
      </c>
      <c r="AB587">
        <v>58000</v>
      </c>
      <c r="AC587">
        <v>0</v>
      </c>
      <c r="AD587">
        <v>0</v>
      </c>
      <c r="AE587">
        <v>11600</v>
      </c>
      <c r="AF587">
        <v>580</v>
      </c>
      <c r="AG587">
        <v>77333.333333333328</v>
      </c>
      <c r="AH587">
        <v>0</v>
      </c>
      <c r="AI587">
        <v>750133.33333333337</v>
      </c>
      <c r="AJ587">
        <v>18003200</v>
      </c>
      <c r="AK587">
        <v>0</v>
      </c>
      <c r="AL587">
        <v>20000</v>
      </c>
      <c r="AM587">
        <v>15</v>
      </c>
    </row>
    <row r="588" spans="1:39" x14ac:dyDescent="0.35">
      <c r="A588" s="8" t="s">
        <v>5262</v>
      </c>
      <c r="B588" s="8" t="s">
        <v>594</v>
      </c>
      <c r="C588" s="1">
        <v>26044</v>
      </c>
      <c r="D588" s="8" t="s">
        <v>2106</v>
      </c>
      <c r="E588" s="8" t="s">
        <v>1963</v>
      </c>
      <c r="F588" s="8" t="s">
        <v>4262</v>
      </c>
      <c r="G588" s="8" t="s">
        <v>3272</v>
      </c>
      <c r="H588" s="1">
        <v>39936.895613425928</v>
      </c>
      <c r="I588" s="8" t="s">
        <v>3673</v>
      </c>
      <c r="J588">
        <v>1160000</v>
      </c>
      <c r="K588">
        <v>15</v>
      </c>
      <c r="L588">
        <v>580000</v>
      </c>
      <c r="M588">
        <v>81200</v>
      </c>
      <c r="O588">
        <v>580000</v>
      </c>
      <c r="P588">
        <v>6960000</v>
      </c>
      <c r="S588">
        <v>50000</v>
      </c>
      <c r="T588">
        <v>250000</v>
      </c>
      <c r="U588">
        <v>5000</v>
      </c>
      <c r="V588">
        <v>97440</v>
      </c>
      <c r="W588">
        <v>48720</v>
      </c>
      <c r="X588">
        <v>48720</v>
      </c>
      <c r="Y588">
        <v>77333.333333333328</v>
      </c>
      <c r="Z588">
        <v>174773.33333333331</v>
      </c>
      <c r="AA588">
        <v>16239.999999999998</v>
      </c>
      <c r="AB588">
        <v>58000</v>
      </c>
      <c r="AC588">
        <v>0</v>
      </c>
      <c r="AD588">
        <v>0</v>
      </c>
      <c r="AE588">
        <v>11600</v>
      </c>
      <c r="AF588">
        <v>580</v>
      </c>
      <c r="AG588">
        <v>77333.333333333328</v>
      </c>
      <c r="AH588">
        <v>0</v>
      </c>
      <c r="AI588">
        <v>750133.33333333337</v>
      </c>
      <c r="AJ588">
        <v>18003200</v>
      </c>
      <c r="AK588">
        <v>0</v>
      </c>
      <c r="AL588">
        <v>20000</v>
      </c>
      <c r="AM588">
        <v>15</v>
      </c>
    </row>
    <row r="589" spans="1:39" x14ac:dyDescent="0.35">
      <c r="A589" s="8" t="s">
        <v>5263</v>
      </c>
      <c r="B589" s="8" t="s">
        <v>595</v>
      </c>
      <c r="C589" s="1">
        <v>36283</v>
      </c>
      <c r="D589" s="8" t="s">
        <v>2107</v>
      </c>
      <c r="E589" s="8" t="s">
        <v>2108</v>
      </c>
      <c r="F589" s="8" t="s">
        <v>4263</v>
      </c>
      <c r="G589" s="8" t="s">
        <v>3273</v>
      </c>
      <c r="H589" s="1">
        <v>40486.182800925926</v>
      </c>
      <c r="I589" s="8" t="s">
        <v>3675</v>
      </c>
      <c r="J589">
        <v>1160000</v>
      </c>
      <c r="K589">
        <v>15</v>
      </c>
      <c r="L589">
        <v>580000</v>
      </c>
      <c r="M589">
        <v>81200</v>
      </c>
      <c r="O589">
        <v>580000</v>
      </c>
      <c r="P589">
        <v>6960000</v>
      </c>
      <c r="S589">
        <v>50000</v>
      </c>
      <c r="T589">
        <v>250000</v>
      </c>
      <c r="U589">
        <v>5000</v>
      </c>
      <c r="V589">
        <v>97440</v>
      </c>
      <c r="W589">
        <v>48720</v>
      </c>
      <c r="X589">
        <v>48720</v>
      </c>
      <c r="Y589">
        <v>77333.333333333328</v>
      </c>
      <c r="Z589">
        <v>174773.33333333331</v>
      </c>
      <c r="AA589">
        <v>16239.999999999998</v>
      </c>
      <c r="AB589">
        <v>58000</v>
      </c>
      <c r="AC589">
        <v>0</v>
      </c>
      <c r="AD589">
        <v>0</v>
      </c>
      <c r="AE589">
        <v>11600</v>
      </c>
      <c r="AF589">
        <v>580</v>
      </c>
      <c r="AG589">
        <v>77333.333333333328</v>
      </c>
      <c r="AH589">
        <v>0</v>
      </c>
      <c r="AI589">
        <v>750133.33333333337</v>
      </c>
      <c r="AJ589">
        <v>18003200</v>
      </c>
      <c r="AK589">
        <v>0</v>
      </c>
      <c r="AL589">
        <v>20000</v>
      </c>
      <c r="AM589">
        <v>15</v>
      </c>
    </row>
    <row r="590" spans="1:39" x14ac:dyDescent="0.35">
      <c r="A590" s="8" t="s">
        <v>5264</v>
      </c>
      <c r="B590" s="8" t="s">
        <v>596</v>
      </c>
      <c r="C590" s="1">
        <v>34631</v>
      </c>
      <c r="D590" s="8" t="s">
        <v>1963</v>
      </c>
      <c r="E590" s="8" t="s">
        <v>2109</v>
      </c>
      <c r="F590" s="8" t="s">
        <v>4264</v>
      </c>
      <c r="G590" s="8" t="s">
        <v>3274</v>
      </c>
      <c r="H590" s="1">
        <v>42386.730578703704</v>
      </c>
      <c r="I590" s="8" t="s">
        <v>3673</v>
      </c>
      <c r="J590">
        <v>1160000</v>
      </c>
      <c r="K590">
        <v>15</v>
      </c>
      <c r="L590">
        <v>580000</v>
      </c>
      <c r="M590">
        <v>81200</v>
      </c>
      <c r="O590">
        <v>580000</v>
      </c>
      <c r="P590">
        <v>6960000</v>
      </c>
      <c r="S590">
        <v>50000</v>
      </c>
      <c r="T590">
        <v>250000</v>
      </c>
      <c r="U590">
        <v>5000</v>
      </c>
      <c r="V590">
        <v>97440</v>
      </c>
      <c r="W590">
        <v>48720</v>
      </c>
      <c r="X590">
        <v>48720</v>
      </c>
      <c r="Y590">
        <v>77333.333333333328</v>
      </c>
      <c r="Z590">
        <v>174773.33333333331</v>
      </c>
      <c r="AA590">
        <v>16239.999999999998</v>
      </c>
      <c r="AB590">
        <v>58000</v>
      </c>
      <c r="AC590">
        <v>0</v>
      </c>
      <c r="AD590">
        <v>0</v>
      </c>
      <c r="AE590">
        <v>11600</v>
      </c>
      <c r="AF590">
        <v>580</v>
      </c>
      <c r="AG590">
        <v>77333.333333333328</v>
      </c>
      <c r="AH590">
        <v>0</v>
      </c>
      <c r="AI590">
        <v>750133.33333333337</v>
      </c>
      <c r="AJ590">
        <v>18003200</v>
      </c>
      <c r="AK590">
        <v>0</v>
      </c>
      <c r="AL590">
        <v>20000</v>
      </c>
      <c r="AM590">
        <v>15</v>
      </c>
    </row>
    <row r="591" spans="1:39" x14ac:dyDescent="0.35">
      <c r="A591" s="8" t="s">
        <v>5265</v>
      </c>
      <c r="B591" s="8" t="s">
        <v>597</v>
      </c>
      <c r="C591" s="1">
        <v>31545</v>
      </c>
      <c r="D591" s="8" t="s">
        <v>2110</v>
      </c>
      <c r="E591" s="8" t="s">
        <v>1963</v>
      </c>
      <c r="F591" s="8" t="s">
        <v>4265</v>
      </c>
      <c r="G591" s="8" t="s">
        <v>3275</v>
      </c>
      <c r="H591" s="1">
        <v>41438.115879629629</v>
      </c>
      <c r="I591" s="8" t="s">
        <v>3673</v>
      </c>
      <c r="J591">
        <v>1160000</v>
      </c>
      <c r="K591">
        <v>15</v>
      </c>
      <c r="L591">
        <v>580000</v>
      </c>
      <c r="M591">
        <v>81200</v>
      </c>
      <c r="O591">
        <v>580000</v>
      </c>
      <c r="P591">
        <v>6960000</v>
      </c>
      <c r="S591">
        <v>50000</v>
      </c>
      <c r="T591">
        <v>250000</v>
      </c>
      <c r="U591">
        <v>5000</v>
      </c>
      <c r="V591">
        <v>97440</v>
      </c>
      <c r="W591">
        <v>48720</v>
      </c>
      <c r="X591">
        <v>48720</v>
      </c>
      <c r="Y591">
        <v>77333.333333333328</v>
      </c>
      <c r="Z591">
        <v>174773.33333333331</v>
      </c>
      <c r="AA591">
        <v>16239.999999999998</v>
      </c>
      <c r="AB591">
        <v>58000</v>
      </c>
      <c r="AC591">
        <v>0</v>
      </c>
      <c r="AD591">
        <v>0</v>
      </c>
      <c r="AE591">
        <v>11600</v>
      </c>
      <c r="AF591">
        <v>580</v>
      </c>
      <c r="AG591">
        <v>77333.333333333328</v>
      </c>
      <c r="AH591">
        <v>0</v>
      </c>
      <c r="AI591">
        <v>750133.33333333337</v>
      </c>
      <c r="AJ591">
        <v>18003200</v>
      </c>
      <c r="AK591">
        <v>0</v>
      </c>
      <c r="AL591">
        <v>20000</v>
      </c>
      <c r="AM591">
        <v>15</v>
      </c>
    </row>
    <row r="592" spans="1:39" x14ac:dyDescent="0.35">
      <c r="A592" s="8" t="s">
        <v>5266</v>
      </c>
      <c r="B592" s="8" t="s">
        <v>598</v>
      </c>
      <c r="C592" s="1">
        <v>32766</v>
      </c>
      <c r="D592" s="8" t="s">
        <v>2111</v>
      </c>
      <c r="E592" s="8" t="s">
        <v>2112</v>
      </c>
      <c r="F592" s="8" t="s">
        <v>4266</v>
      </c>
      <c r="G592" s="8" t="s">
        <v>3276</v>
      </c>
      <c r="H592" s="1">
        <v>40982.447962962964</v>
      </c>
      <c r="I592" s="8" t="s">
        <v>3672</v>
      </c>
      <c r="J592">
        <v>1160000</v>
      </c>
      <c r="K592">
        <v>15</v>
      </c>
      <c r="L592">
        <v>580000</v>
      </c>
      <c r="M592">
        <v>81200</v>
      </c>
      <c r="O592">
        <v>580000</v>
      </c>
      <c r="P592">
        <v>6960000</v>
      </c>
      <c r="S592">
        <v>50000</v>
      </c>
      <c r="T592">
        <v>250000</v>
      </c>
      <c r="U592">
        <v>5000</v>
      </c>
      <c r="V592">
        <v>97440</v>
      </c>
      <c r="W592">
        <v>48720</v>
      </c>
      <c r="X592">
        <v>48720</v>
      </c>
      <c r="Y592">
        <v>77333.333333333328</v>
      </c>
      <c r="Z592">
        <v>174773.33333333331</v>
      </c>
      <c r="AA592">
        <v>16239.999999999998</v>
      </c>
      <c r="AB592">
        <v>58000</v>
      </c>
      <c r="AC592">
        <v>0</v>
      </c>
      <c r="AD592">
        <v>0</v>
      </c>
      <c r="AE592">
        <v>11600</v>
      </c>
      <c r="AF592">
        <v>580</v>
      </c>
      <c r="AG592">
        <v>77333.333333333328</v>
      </c>
      <c r="AH592">
        <v>0</v>
      </c>
      <c r="AI592">
        <v>750133.33333333337</v>
      </c>
      <c r="AJ592">
        <v>18003200</v>
      </c>
      <c r="AK592">
        <v>0</v>
      </c>
      <c r="AL592">
        <v>20000</v>
      </c>
      <c r="AM592">
        <v>15</v>
      </c>
    </row>
    <row r="593" spans="1:39" x14ac:dyDescent="0.35">
      <c r="A593" s="8" t="s">
        <v>5267</v>
      </c>
      <c r="B593" s="8" t="s">
        <v>599</v>
      </c>
      <c r="C593" s="1">
        <v>32984</v>
      </c>
      <c r="D593" s="8" t="s">
        <v>1963</v>
      </c>
      <c r="E593" s="8" t="s">
        <v>2113</v>
      </c>
      <c r="F593" s="8" t="s">
        <v>4267</v>
      </c>
      <c r="G593" s="8" t="s">
        <v>3277</v>
      </c>
      <c r="H593" s="1">
        <v>40200.213240740741</v>
      </c>
      <c r="I593" s="8" t="s">
        <v>3673</v>
      </c>
      <c r="J593">
        <v>1160000</v>
      </c>
      <c r="K593">
        <v>15</v>
      </c>
      <c r="L593">
        <v>580000</v>
      </c>
      <c r="M593">
        <v>81200</v>
      </c>
      <c r="O593">
        <v>580000</v>
      </c>
      <c r="P593">
        <v>6960000</v>
      </c>
      <c r="S593">
        <v>50000</v>
      </c>
      <c r="T593">
        <v>250000</v>
      </c>
      <c r="U593">
        <v>5000</v>
      </c>
      <c r="V593">
        <v>97440</v>
      </c>
      <c r="W593">
        <v>48720</v>
      </c>
      <c r="X593">
        <v>48720</v>
      </c>
      <c r="Y593">
        <v>77333.333333333328</v>
      </c>
      <c r="Z593">
        <v>174773.33333333331</v>
      </c>
      <c r="AA593">
        <v>16239.999999999998</v>
      </c>
      <c r="AB593">
        <v>58000</v>
      </c>
      <c r="AC593">
        <v>0</v>
      </c>
      <c r="AD593">
        <v>0</v>
      </c>
      <c r="AE593">
        <v>11600</v>
      </c>
      <c r="AF593">
        <v>580</v>
      </c>
      <c r="AG593">
        <v>77333.333333333328</v>
      </c>
      <c r="AH593">
        <v>0</v>
      </c>
      <c r="AI593">
        <v>750133.33333333337</v>
      </c>
      <c r="AJ593">
        <v>18003200</v>
      </c>
      <c r="AK593">
        <v>0</v>
      </c>
      <c r="AL593">
        <v>20000</v>
      </c>
      <c r="AM593">
        <v>15</v>
      </c>
    </row>
    <row r="594" spans="1:39" x14ac:dyDescent="0.35">
      <c r="A594" s="8" t="s">
        <v>5268</v>
      </c>
      <c r="B594" s="8" t="s">
        <v>600</v>
      </c>
      <c r="C594" s="1">
        <v>29723</v>
      </c>
      <c r="D594" s="8" t="s">
        <v>2114</v>
      </c>
      <c r="E594" s="8" t="s">
        <v>1963</v>
      </c>
      <c r="F594" s="8" t="s">
        <v>4268</v>
      </c>
      <c r="G594" s="8" t="s">
        <v>3278</v>
      </c>
      <c r="H594" s="1">
        <v>43453.252604166664</v>
      </c>
      <c r="I594" s="8" t="s">
        <v>3671</v>
      </c>
      <c r="J594">
        <v>1160000</v>
      </c>
      <c r="K594">
        <v>15</v>
      </c>
      <c r="L594">
        <v>580000</v>
      </c>
      <c r="M594">
        <v>81200</v>
      </c>
      <c r="O594">
        <v>580000</v>
      </c>
      <c r="P594">
        <v>6960000</v>
      </c>
      <c r="S594">
        <v>50000</v>
      </c>
      <c r="T594">
        <v>250000</v>
      </c>
      <c r="U594">
        <v>5000</v>
      </c>
      <c r="V594">
        <v>97440</v>
      </c>
      <c r="W594">
        <v>48720</v>
      </c>
      <c r="X594">
        <v>48720</v>
      </c>
      <c r="Y594">
        <v>77333.333333333328</v>
      </c>
      <c r="Z594">
        <v>174773.33333333331</v>
      </c>
      <c r="AA594">
        <v>16239.999999999998</v>
      </c>
      <c r="AB594">
        <v>58000</v>
      </c>
      <c r="AC594">
        <v>0</v>
      </c>
      <c r="AD594">
        <v>0</v>
      </c>
      <c r="AE594">
        <v>11600</v>
      </c>
      <c r="AF594">
        <v>580</v>
      </c>
      <c r="AG594">
        <v>77333.333333333328</v>
      </c>
      <c r="AH594">
        <v>0</v>
      </c>
      <c r="AI594">
        <v>750133.33333333337</v>
      </c>
      <c r="AJ594">
        <v>18003200</v>
      </c>
      <c r="AK594">
        <v>0</v>
      </c>
      <c r="AL594">
        <v>20000</v>
      </c>
      <c r="AM594">
        <v>15</v>
      </c>
    </row>
    <row r="595" spans="1:39" x14ac:dyDescent="0.35">
      <c r="A595" s="8" t="s">
        <v>5269</v>
      </c>
      <c r="B595" s="8" t="s">
        <v>601</v>
      </c>
      <c r="C595" s="1">
        <v>29096</v>
      </c>
      <c r="D595" s="8" t="s">
        <v>2115</v>
      </c>
      <c r="E595" s="8" t="s">
        <v>2116</v>
      </c>
      <c r="F595" s="8" t="s">
        <v>4269</v>
      </c>
      <c r="G595" s="8" t="s">
        <v>3279</v>
      </c>
      <c r="H595" s="1">
        <v>40594.650312500002</v>
      </c>
      <c r="I595" s="8" t="s">
        <v>3674</v>
      </c>
      <c r="J595">
        <v>1160000</v>
      </c>
      <c r="K595">
        <v>15</v>
      </c>
      <c r="L595">
        <v>580000</v>
      </c>
      <c r="M595">
        <v>81200</v>
      </c>
      <c r="O595">
        <v>580000</v>
      </c>
      <c r="P595">
        <v>6960000</v>
      </c>
      <c r="S595">
        <v>50000</v>
      </c>
      <c r="T595">
        <v>250000</v>
      </c>
      <c r="U595">
        <v>5000</v>
      </c>
      <c r="V595">
        <v>97440</v>
      </c>
      <c r="W595">
        <v>48720</v>
      </c>
      <c r="X595">
        <v>48720</v>
      </c>
      <c r="Y595">
        <v>77333.333333333328</v>
      </c>
      <c r="Z595">
        <v>174773.33333333331</v>
      </c>
      <c r="AA595">
        <v>16239.999999999998</v>
      </c>
      <c r="AB595">
        <v>58000</v>
      </c>
      <c r="AC595">
        <v>0</v>
      </c>
      <c r="AD595">
        <v>0</v>
      </c>
      <c r="AE595">
        <v>11600</v>
      </c>
      <c r="AF595">
        <v>580</v>
      </c>
      <c r="AG595">
        <v>77333.333333333328</v>
      </c>
      <c r="AH595">
        <v>0</v>
      </c>
      <c r="AI595">
        <v>750133.33333333337</v>
      </c>
      <c r="AJ595">
        <v>18003200</v>
      </c>
      <c r="AK595">
        <v>0</v>
      </c>
      <c r="AL595">
        <v>20000</v>
      </c>
      <c r="AM595">
        <v>15</v>
      </c>
    </row>
    <row r="596" spans="1:39" x14ac:dyDescent="0.35">
      <c r="A596" s="8" t="s">
        <v>5270</v>
      </c>
      <c r="B596" s="8" t="s">
        <v>602</v>
      </c>
      <c r="C596" s="1">
        <v>27056</v>
      </c>
      <c r="D596" s="8" t="s">
        <v>1963</v>
      </c>
      <c r="E596" s="8" t="s">
        <v>2117</v>
      </c>
      <c r="F596" s="8" t="s">
        <v>4270</v>
      </c>
      <c r="G596" s="8" t="s">
        <v>3280</v>
      </c>
      <c r="H596" s="1">
        <v>39415.045439814814</v>
      </c>
      <c r="I596" s="8" t="s">
        <v>3671</v>
      </c>
      <c r="J596">
        <v>1160000</v>
      </c>
      <c r="K596">
        <v>15</v>
      </c>
      <c r="L596">
        <v>580000</v>
      </c>
      <c r="M596">
        <v>81200</v>
      </c>
      <c r="O596">
        <v>580000</v>
      </c>
      <c r="P596">
        <v>6960000</v>
      </c>
      <c r="S596">
        <v>50000</v>
      </c>
      <c r="T596">
        <v>250000</v>
      </c>
      <c r="U596">
        <v>5000</v>
      </c>
      <c r="V596">
        <v>97440</v>
      </c>
      <c r="W596">
        <v>48720</v>
      </c>
      <c r="X596">
        <v>48720</v>
      </c>
      <c r="Y596">
        <v>77333.333333333328</v>
      </c>
      <c r="Z596">
        <v>174773.33333333331</v>
      </c>
      <c r="AA596">
        <v>16239.999999999998</v>
      </c>
      <c r="AB596">
        <v>58000</v>
      </c>
      <c r="AC596">
        <v>0</v>
      </c>
      <c r="AD596">
        <v>0</v>
      </c>
      <c r="AE596">
        <v>11600</v>
      </c>
      <c r="AF596">
        <v>580</v>
      </c>
      <c r="AG596">
        <v>77333.333333333328</v>
      </c>
      <c r="AH596">
        <v>0</v>
      </c>
      <c r="AI596">
        <v>750133.33333333337</v>
      </c>
      <c r="AJ596">
        <v>18003200</v>
      </c>
      <c r="AK596">
        <v>0</v>
      </c>
      <c r="AL596">
        <v>20000</v>
      </c>
      <c r="AM596">
        <v>15</v>
      </c>
    </row>
    <row r="597" spans="1:39" x14ac:dyDescent="0.35">
      <c r="A597" s="8" t="s">
        <v>5271</v>
      </c>
      <c r="B597" s="8" t="s">
        <v>603</v>
      </c>
      <c r="C597" s="1">
        <v>31626</v>
      </c>
      <c r="D597" s="8" t="s">
        <v>2118</v>
      </c>
      <c r="E597" s="8" t="s">
        <v>1963</v>
      </c>
      <c r="F597" s="8" t="s">
        <v>4271</v>
      </c>
      <c r="G597" s="8" t="s">
        <v>3281</v>
      </c>
      <c r="H597" s="1">
        <v>41820.083969907406</v>
      </c>
      <c r="I597" s="8" t="s">
        <v>3672</v>
      </c>
      <c r="J597">
        <v>1160000</v>
      </c>
      <c r="K597">
        <v>15</v>
      </c>
      <c r="L597">
        <v>580000</v>
      </c>
      <c r="M597">
        <v>81200</v>
      </c>
      <c r="O597">
        <v>580000</v>
      </c>
      <c r="P597">
        <v>6960000</v>
      </c>
      <c r="S597">
        <v>50000</v>
      </c>
      <c r="T597">
        <v>250000</v>
      </c>
      <c r="U597">
        <v>5000</v>
      </c>
      <c r="V597">
        <v>97440</v>
      </c>
      <c r="W597">
        <v>48720</v>
      </c>
      <c r="X597">
        <v>48720</v>
      </c>
      <c r="Y597">
        <v>77333.333333333328</v>
      </c>
      <c r="Z597">
        <v>174773.33333333331</v>
      </c>
      <c r="AA597">
        <v>16239.999999999998</v>
      </c>
      <c r="AB597">
        <v>58000</v>
      </c>
      <c r="AC597">
        <v>0</v>
      </c>
      <c r="AD597">
        <v>0</v>
      </c>
      <c r="AE597">
        <v>11600</v>
      </c>
      <c r="AF597">
        <v>580</v>
      </c>
      <c r="AG597">
        <v>77333.333333333328</v>
      </c>
      <c r="AH597">
        <v>0</v>
      </c>
      <c r="AI597">
        <v>750133.33333333337</v>
      </c>
      <c r="AJ597">
        <v>18003200</v>
      </c>
      <c r="AK597">
        <v>0</v>
      </c>
      <c r="AL597">
        <v>20000</v>
      </c>
      <c r="AM597">
        <v>15</v>
      </c>
    </row>
    <row r="598" spans="1:39" x14ac:dyDescent="0.35">
      <c r="A598" s="8" t="s">
        <v>5272</v>
      </c>
      <c r="B598" s="8" t="s">
        <v>604</v>
      </c>
      <c r="C598" s="1">
        <v>33208</v>
      </c>
      <c r="D598" s="8" t="s">
        <v>2119</v>
      </c>
      <c r="E598" s="8" t="s">
        <v>2120</v>
      </c>
      <c r="F598" s="8" t="s">
        <v>4272</v>
      </c>
      <c r="G598" s="8" t="s">
        <v>3282</v>
      </c>
      <c r="H598" s="1">
        <v>41605.891493055555</v>
      </c>
      <c r="I598" s="8" t="s">
        <v>3671</v>
      </c>
      <c r="J598">
        <v>1160000</v>
      </c>
      <c r="K598">
        <v>15</v>
      </c>
      <c r="L598">
        <v>580000</v>
      </c>
      <c r="M598">
        <v>81200</v>
      </c>
      <c r="O598">
        <v>580000</v>
      </c>
      <c r="P598">
        <v>6960000</v>
      </c>
      <c r="S598">
        <v>50000</v>
      </c>
      <c r="T598">
        <v>250000</v>
      </c>
      <c r="U598">
        <v>5000</v>
      </c>
      <c r="V598">
        <v>97440</v>
      </c>
      <c r="W598">
        <v>48720</v>
      </c>
      <c r="X598">
        <v>48720</v>
      </c>
      <c r="Y598">
        <v>77333.333333333328</v>
      </c>
      <c r="Z598">
        <v>174773.33333333331</v>
      </c>
      <c r="AA598">
        <v>16239.999999999998</v>
      </c>
      <c r="AB598">
        <v>58000</v>
      </c>
      <c r="AC598">
        <v>0</v>
      </c>
      <c r="AD598">
        <v>0</v>
      </c>
      <c r="AE598">
        <v>11600</v>
      </c>
      <c r="AF598">
        <v>580</v>
      </c>
      <c r="AG598">
        <v>77333.333333333328</v>
      </c>
      <c r="AH598">
        <v>0</v>
      </c>
      <c r="AI598">
        <v>750133.33333333337</v>
      </c>
      <c r="AJ598">
        <v>18003200</v>
      </c>
      <c r="AK598">
        <v>0</v>
      </c>
      <c r="AL598">
        <v>20000</v>
      </c>
      <c r="AM598">
        <v>15</v>
      </c>
    </row>
    <row r="599" spans="1:39" x14ac:dyDescent="0.35">
      <c r="A599" s="8" t="s">
        <v>5273</v>
      </c>
      <c r="B599" s="8" t="s">
        <v>605</v>
      </c>
      <c r="C599" s="1">
        <v>35994</v>
      </c>
      <c r="D599" s="8" t="s">
        <v>1963</v>
      </c>
      <c r="E599" s="8" t="s">
        <v>2121</v>
      </c>
      <c r="F599" s="8" t="s">
        <v>4273</v>
      </c>
      <c r="G599" s="8" t="s">
        <v>3283</v>
      </c>
      <c r="H599" s="1">
        <v>38727.48232638889</v>
      </c>
      <c r="I599" s="8" t="s">
        <v>3673</v>
      </c>
      <c r="J599">
        <v>1160000</v>
      </c>
      <c r="K599">
        <v>15</v>
      </c>
      <c r="L599">
        <v>580000</v>
      </c>
      <c r="M599">
        <v>81200</v>
      </c>
      <c r="O599">
        <v>580000</v>
      </c>
      <c r="P599">
        <v>6960000</v>
      </c>
      <c r="S599">
        <v>50000</v>
      </c>
      <c r="T599">
        <v>250000</v>
      </c>
      <c r="U599">
        <v>5000</v>
      </c>
      <c r="V599">
        <v>97440</v>
      </c>
      <c r="W599">
        <v>48720</v>
      </c>
      <c r="X599">
        <v>48720</v>
      </c>
      <c r="Y599">
        <v>77333.333333333328</v>
      </c>
      <c r="Z599">
        <v>174773.33333333331</v>
      </c>
      <c r="AA599">
        <v>16239.999999999998</v>
      </c>
      <c r="AB599">
        <v>58000</v>
      </c>
      <c r="AC599">
        <v>0</v>
      </c>
      <c r="AD599">
        <v>0</v>
      </c>
      <c r="AE599">
        <v>11600</v>
      </c>
      <c r="AF599">
        <v>580</v>
      </c>
      <c r="AG599">
        <v>77333.333333333328</v>
      </c>
      <c r="AH599">
        <v>0</v>
      </c>
      <c r="AI599">
        <v>750133.33333333337</v>
      </c>
      <c r="AJ599">
        <v>18003200</v>
      </c>
      <c r="AK599">
        <v>0</v>
      </c>
      <c r="AL599">
        <v>20000</v>
      </c>
      <c r="AM599">
        <v>15</v>
      </c>
    </row>
    <row r="600" spans="1:39" x14ac:dyDescent="0.35">
      <c r="A600" s="8" t="s">
        <v>5274</v>
      </c>
      <c r="B600" s="8" t="s">
        <v>606</v>
      </c>
      <c r="C600" s="1">
        <v>33708</v>
      </c>
      <c r="D600" s="8" t="s">
        <v>2122</v>
      </c>
      <c r="E600" s="8" t="s">
        <v>1963</v>
      </c>
      <c r="F600" s="8" t="s">
        <v>4274</v>
      </c>
      <c r="G600" s="8" t="s">
        <v>3284</v>
      </c>
      <c r="H600" s="1">
        <v>39419.307905092595</v>
      </c>
      <c r="I600" s="8" t="s">
        <v>3671</v>
      </c>
      <c r="J600">
        <v>1160000</v>
      </c>
      <c r="K600">
        <v>15</v>
      </c>
      <c r="L600">
        <v>580000</v>
      </c>
      <c r="M600">
        <v>81200</v>
      </c>
      <c r="O600">
        <v>580000</v>
      </c>
      <c r="P600">
        <v>6960000</v>
      </c>
      <c r="S600">
        <v>50000</v>
      </c>
      <c r="T600">
        <v>250000</v>
      </c>
      <c r="U600">
        <v>5000</v>
      </c>
      <c r="V600">
        <v>97440</v>
      </c>
      <c r="W600">
        <v>48720</v>
      </c>
      <c r="X600">
        <v>48720</v>
      </c>
      <c r="Y600">
        <v>77333.333333333328</v>
      </c>
      <c r="Z600">
        <v>174773.33333333331</v>
      </c>
      <c r="AA600">
        <v>16239.999999999998</v>
      </c>
      <c r="AB600">
        <v>58000</v>
      </c>
      <c r="AC600">
        <v>0</v>
      </c>
      <c r="AD600">
        <v>0</v>
      </c>
      <c r="AE600">
        <v>11600</v>
      </c>
      <c r="AF600">
        <v>580</v>
      </c>
      <c r="AG600">
        <v>77333.333333333328</v>
      </c>
      <c r="AH600">
        <v>0</v>
      </c>
      <c r="AI600">
        <v>750133.33333333337</v>
      </c>
      <c r="AJ600">
        <v>18003200</v>
      </c>
      <c r="AK600">
        <v>0</v>
      </c>
      <c r="AL600">
        <v>20000</v>
      </c>
      <c r="AM600">
        <v>15</v>
      </c>
    </row>
    <row r="601" spans="1:39" x14ac:dyDescent="0.35">
      <c r="A601" s="8" t="s">
        <v>5275</v>
      </c>
      <c r="B601" s="8" t="s">
        <v>607</v>
      </c>
      <c r="C601" s="1">
        <v>26549</v>
      </c>
      <c r="D601" s="8" t="s">
        <v>2123</v>
      </c>
      <c r="E601" s="8" t="s">
        <v>2124</v>
      </c>
      <c r="F601" s="8" t="s">
        <v>4275</v>
      </c>
      <c r="G601" s="8" t="s">
        <v>3285</v>
      </c>
      <c r="H601" s="1">
        <v>40300.540405092594</v>
      </c>
      <c r="I601" s="8" t="s">
        <v>3671</v>
      </c>
      <c r="J601">
        <v>1160000</v>
      </c>
      <c r="K601">
        <v>15</v>
      </c>
      <c r="L601">
        <v>580000</v>
      </c>
      <c r="M601">
        <v>81200</v>
      </c>
      <c r="O601">
        <v>580000</v>
      </c>
      <c r="P601">
        <v>6960000</v>
      </c>
      <c r="S601">
        <v>50000</v>
      </c>
      <c r="T601">
        <v>250000</v>
      </c>
      <c r="U601">
        <v>5000</v>
      </c>
      <c r="V601">
        <v>97440</v>
      </c>
      <c r="W601">
        <v>48720</v>
      </c>
      <c r="X601">
        <v>48720</v>
      </c>
      <c r="Y601">
        <v>77333.333333333328</v>
      </c>
      <c r="Z601">
        <v>174773.33333333331</v>
      </c>
      <c r="AA601">
        <v>16239.999999999998</v>
      </c>
      <c r="AB601">
        <v>58000</v>
      </c>
      <c r="AC601">
        <v>0</v>
      </c>
      <c r="AD601">
        <v>0</v>
      </c>
      <c r="AE601">
        <v>11600</v>
      </c>
      <c r="AF601">
        <v>580</v>
      </c>
      <c r="AG601">
        <v>77333.333333333328</v>
      </c>
      <c r="AH601">
        <v>0</v>
      </c>
      <c r="AI601">
        <v>750133.33333333337</v>
      </c>
      <c r="AJ601">
        <v>18003200</v>
      </c>
      <c r="AK601">
        <v>0</v>
      </c>
      <c r="AL601">
        <v>20000</v>
      </c>
      <c r="AM601">
        <v>15</v>
      </c>
    </row>
    <row r="602" spans="1:39" x14ac:dyDescent="0.35">
      <c r="A602" s="8" t="s">
        <v>5276</v>
      </c>
      <c r="B602" s="8" t="s">
        <v>608</v>
      </c>
      <c r="C602" s="1">
        <v>32982</v>
      </c>
      <c r="D602" s="8" t="s">
        <v>1963</v>
      </c>
      <c r="E602" s="8" t="s">
        <v>2125</v>
      </c>
      <c r="F602" s="8" t="s">
        <v>4276</v>
      </c>
      <c r="G602" s="8" t="s">
        <v>3286</v>
      </c>
      <c r="H602" s="1">
        <v>39297.459386574075</v>
      </c>
      <c r="I602" s="8" t="s">
        <v>3671</v>
      </c>
      <c r="J602">
        <v>1160000</v>
      </c>
      <c r="K602">
        <v>15</v>
      </c>
      <c r="L602">
        <v>580000</v>
      </c>
      <c r="M602">
        <v>81200</v>
      </c>
      <c r="O602">
        <v>580000</v>
      </c>
      <c r="P602">
        <v>6960000</v>
      </c>
      <c r="S602">
        <v>50000</v>
      </c>
      <c r="T602">
        <v>250000</v>
      </c>
      <c r="U602">
        <v>5000</v>
      </c>
      <c r="V602">
        <v>97440</v>
      </c>
      <c r="W602">
        <v>48720</v>
      </c>
      <c r="X602">
        <v>48720</v>
      </c>
      <c r="Y602">
        <v>77333.333333333328</v>
      </c>
      <c r="Z602">
        <v>174773.33333333331</v>
      </c>
      <c r="AA602">
        <v>16239.999999999998</v>
      </c>
      <c r="AB602">
        <v>58000</v>
      </c>
      <c r="AC602">
        <v>0</v>
      </c>
      <c r="AD602">
        <v>0</v>
      </c>
      <c r="AE602">
        <v>11600</v>
      </c>
      <c r="AF602">
        <v>580</v>
      </c>
      <c r="AG602">
        <v>77333.333333333328</v>
      </c>
      <c r="AH602">
        <v>0</v>
      </c>
      <c r="AI602">
        <v>750133.33333333337</v>
      </c>
      <c r="AJ602">
        <v>18003200</v>
      </c>
      <c r="AK602">
        <v>0</v>
      </c>
      <c r="AL602">
        <v>20000</v>
      </c>
      <c r="AM602">
        <v>15</v>
      </c>
    </row>
    <row r="603" spans="1:39" x14ac:dyDescent="0.35">
      <c r="A603" s="8" t="s">
        <v>5277</v>
      </c>
      <c r="B603" s="8" t="s">
        <v>609</v>
      </c>
      <c r="C603" s="1">
        <v>36421</v>
      </c>
      <c r="D603" s="8" t="s">
        <v>2126</v>
      </c>
      <c r="E603" s="8" t="s">
        <v>1963</v>
      </c>
      <c r="F603" s="8" t="s">
        <v>4277</v>
      </c>
      <c r="G603" s="8" t="s">
        <v>3287</v>
      </c>
      <c r="H603" s="1">
        <v>43544.039247685185</v>
      </c>
      <c r="I603" s="8" t="s">
        <v>3671</v>
      </c>
      <c r="J603">
        <v>1160000</v>
      </c>
      <c r="K603">
        <v>15</v>
      </c>
      <c r="L603">
        <v>580000</v>
      </c>
      <c r="M603">
        <v>81200</v>
      </c>
      <c r="O603">
        <v>580000</v>
      </c>
      <c r="P603">
        <v>6960000</v>
      </c>
      <c r="S603">
        <v>50000</v>
      </c>
      <c r="T603">
        <v>250000</v>
      </c>
      <c r="U603">
        <v>5000</v>
      </c>
      <c r="V603">
        <v>97440</v>
      </c>
      <c r="W603">
        <v>48720</v>
      </c>
      <c r="X603">
        <v>48720</v>
      </c>
      <c r="Y603">
        <v>77333.333333333328</v>
      </c>
      <c r="Z603">
        <v>174773.33333333331</v>
      </c>
      <c r="AA603">
        <v>16239.999999999998</v>
      </c>
      <c r="AB603">
        <v>58000</v>
      </c>
      <c r="AC603">
        <v>0</v>
      </c>
      <c r="AD603">
        <v>0</v>
      </c>
      <c r="AE603">
        <v>11600</v>
      </c>
      <c r="AF603">
        <v>580</v>
      </c>
      <c r="AG603">
        <v>77333.333333333328</v>
      </c>
      <c r="AH603">
        <v>0</v>
      </c>
      <c r="AI603">
        <v>750133.33333333337</v>
      </c>
      <c r="AJ603">
        <v>18003200</v>
      </c>
      <c r="AK603">
        <v>0</v>
      </c>
      <c r="AL603">
        <v>20000</v>
      </c>
      <c r="AM603">
        <v>15</v>
      </c>
    </row>
    <row r="604" spans="1:39" x14ac:dyDescent="0.35">
      <c r="A604" s="8" t="s">
        <v>5278</v>
      </c>
      <c r="B604" s="8" t="s">
        <v>610</v>
      </c>
      <c r="C604" s="1">
        <v>28132</v>
      </c>
      <c r="D604" s="8" t="s">
        <v>2127</v>
      </c>
      <c r="E604" s="8" t="s">
        <v>2128</v>
      </c>
      <c r="F604" s="8" t="s">
        <v>4278</v>
      </c>
      <c r="G604" s="8" t="s">
        <v>3288</v>
      </c>
      <c r="H604" s="1">
        <v>39005.619699074072</v>
      </c>
      <c r="I604" s="8" t="s">
        <v>3672</v>
      </c>
      <c r="J604">
        <v>1160000</v>
      </c>
      <c r="K604">
        <v>15</v>
      </c>
      <c r="L604">
        <v>580000</v>
      </c>
      <c r="M604">
        <v>81200</v>
      </c>
      <c r="O604">
        <v>580000</v>
      </c>
      <c r="P604">
        <v>6960000</v>
      </c>
      <c r="S604">
        <v>50000</v>
      </c>
      <c r="T604">
        <v>250000</v>
      </c>
      <c r="U604">
        <v>5000</v>
      </c>
      <c r="V604">
        <v>97440</v>
      </c>
      <c r="W604">
        <v>48720</v>
      </c>
      <c r="X604">
        <v>48720</v>
      </c>
      <c r="Y604">
        <v>77333.333333333328</v>
      </c>
      <c r="Z604">
        <v>174773.33333333331</v>
      </c>
      <c r="AA604">
        <v>16239.999999999998</v>
      </c>
      <c r="AB604">
        <v>58000</v>
      </c>
      <c r="AC604">
        <v>0</v>
      </c>
      <c r="AD604">
        <v>0</v>
      </c>
      <c r="AE604">
        <v>11600</v>
      </c>
      <c r="AF604">
        <v>580</v>
      </c>
      <c r="AG604">
        <v>77333.333333333328</v>
      </c>
      <c r="AH604">
        <v>0</v>
      </c>
      <c r="AI604">
        <v>750133.33333333337</v>
      </c>
      <c r="AJ604">
        <v>18003200</v>
      </c>
      <c r="AK604">
        <v>0</v>
      </c>
      <c r="AL604">
        <v>20000</v>
      </c>
      <c r="AM604">
        <v>15</v>
      </c>
    </row>
    <row r="605" spans="1:39" x14ac:dyDescent="0.35">
      <c r="A605" s="8" t="s">
        <v>5279</v>
      </c>
      <c r="B605" s="8" t="s">
        <v>611</v>
      </c>
      <c r="C605" s="1">
        <v>32613</v>
      </c>
      <c r="D605" s="8" t="s">
        <v>1963</v>
      </c>
      <c r="E605" s="8" t="s">
        <v>2129</v>
      </c>
      <c r="F605" s="8" t="s">
        <v>4279</v>
      </c>
      <c r="G605" s="8" t="s">
        <v>3289</v>
      </c>
      <c r="H605" s="1">
        <v>41847.720856481479</v>
      </c>
      <c r="I605" s="8" t="s">
        <v>3672</v>
      </c>
      <c r="J605">
        <v>1160000</v>
      </c>
      <c r="K605">
        <v>15</v>
      </c>
      <c r="L605">
        <v>580000</v>
      </c>
      <c r="M605">
        <v>81200</v>
      </c>
      <c r="O605">
        <v>580000</v>
      </c>
      <c r="P605">
        <v>6960000</v>
      </c>
      <c r="S605">
        <v>50000</v>
      </c>
      <c r="T605">
        <v>250000</v>
      </c>
      <c r="U605">
        <v>5000</v>
      </c>
      <c r="V605">
        <v>97440</v>
      </c>
      <c r="W605">
        <v>48720</v>
      </c>
      <c r="X605">
        <v>48720</v>
      </c>
      <c r="Y605">
        <v>77333.333333333328</v>
      </c>
      <c r="Z605">
        <v>174773.33333333331</v>
      </c>
      <c r="AA605">
        <v>16239.999999999998</v>
      </c>
      <c r="AB605">
        <v>58000</v>
      </c>
      <c r="AC605">
        <v>0</v>
      </c>
      <c r="AD605">
        <v>0</v>
      </c>
      <c r="AE605">
        <v>11600</v>
      </c>
      <c r="AF605">
        <v>580</v>
      </c>
      <c r="AG605">
        <v>77333.333333333328</v>
      </c>
      <c r="AH605">
        <v>0</v>
      </c>
      <c r="AI605">
        <v>750133.33333333337</v>
      </c>
      <c r="AJ605">
        <v>18003200</v>
      </c>
      <c r="AK605">
        <v>0</v>
      </c>
      <c r="AL605">
        <v>20000</v>
      </c>
      <c r="AM605">
        <v>15</v>
      </c>
    </row>
    <row r="606" spans="1:39" x14ac:dyDescent="0.35">
      <c r="A606" s="8" t="s">
        <v>5280</v>
      </c>
      <c r="B606" s="8" t="s">
        <v>612</v>
      </c>
      <c r="C606" s="1">
        <v>32984</v>
      </c>
      <c r="D606" s="8" t="s">
        <v>2130</v>
      </c>
      <c r="E606" s="8" t="s">
        <v>1963</v>
      </c>
      <c r="F606" s="8" t="s">
        <v>4280</v>
      </c>
      <c r="G606" s="8" t="s">
        <v>3290</v>
      </c>
      <c r="H606" s="1">
        <v>40410.157106481478</v>
      </c>
      <c r="I606" s="8" t="s">
        <v>3675</v>
      </c>
      <c r="J606">
        <v>1160000</v>
      </c>
      <c r="K606">
        <v>15</v>
      </c>
      <c r="L606">
        <v>580000</v>
      </c>
      <c r="M606">
        <v>81200</v>
      </c>
      <c r="O606">
        <v>580000</v>
      </c>
      <c r="P606">
        <v>6960000</v>
      </c>
      <c r="S606">
        <v>50000</v>
      </c>
      <c r="T606">
        <v>250000</v>
      </c>
      <c r="U606">
        <v>5000</v>
      </c>
      <c r="V606">
        <v>97440</v>
      </c>
      <c r="W606">
        <v>48720</v>
      </c>
      <c r="X606">
        <v>48720</v>
      </c>
      <c r="Y606">
        <v>77333.333333333328</v>
      </c>
      <c r="Z606">
        <v>174773.33333333331</v>
      </c>
      <c r="AA606">
        <v>16239.999999999998</v>
      </c>
      <c r="AB606">
        <v>58000</v>
      </c>
      <c r="AC606">
        <v>0</v>
      </c>
      <c r="AD606">
        <v>0</v>
      </c>
      <c r="AE606">
        <v>11600</v>
      </c>
      <c r="AF606">
        <v>580</v>
      </c>
      <c r="AG606">
        <v>77333.333333333328</v>
      </c>
      <c r="AH606">
        <v>0</v>
      </c>
      <c r="AI606">
        <v>750133.33333333337</v>
      </c>
      <c r="AJ606">
        <v>18003200</v>
      </c>
      <c r="AK606">
        <v>0</v>
      </c>
      <c r="AL606">
        <v>20000</v>
      </c>
      <c r="AM606">
        <v>15</v>
      </c>
    </row>
    <row r="607" spans="1:39" x14ac:dyDescent="0.35">
      <c r="A607" s="8" t="s">
        <v>5281</v>
      </c>
      <c r="B607" s="8" t="s">
        <v>613</v>
      </c>
      <c r="C607" s="1">
        <v>33540</v>
      </c>
      <c r="D607" s="8" t="s">
        <v>2131</v>
      </c>
      <c r="E607" s="8" t="s">
        <v>2132</v>
      </c>
      <c r="F607" s="8" t="s">
        <v>4281</v>
      </c>
      <c r="G607" s="8" t="s">
        <v>3291</v>
      </c>
      <c r="H607" s="1">
        <v>42282.564837962964</v>
      </c>
      <c r="I607" s="8" t="s">
        <v>3673</v>
      </c>
      <c r="J607">
        <v>1160000</v>
      </c>
      <c r="K607">
        <v>15</v>
      </c>
      <c r="L607">
        <v>580000</v>
      </c>
      <c r="M607">
        <v>81200</v>
      </c>
      <c r="O607">
        <v>580000</v>
      </c>
      <c r="P607">
        <v>6960000</v>
      </c>
      <c r="S607">
        <v>50000</v>
      </c>
      <c r="T607">
        <v>250000</v>
      </c>
      <c r="U607">
        <v>5000</v>
      </c>
      <c r="V607">
        <v>97440</v>
      </c>
      <c r="W607">
        <v>48720</v>
      </c>
      <c r="X607">
        <v>48720</v>
      </c>
      <c r="Y607">
        <v>77333.333333333328</v>
      </c>
      <c r="Z607">
        <v>174773.33333333331</v>
      </c>
      <c r="AA607">
        <v>16239.999999999998</v>
      </c>
      <c r="AB607">
        <v>58000</v>
      </c>
      <c r="AC607">
        <v>0</v>
      </c>
      <c r="AD607">
        <v>0</v>
      </c>
      <c r="AE607">
        <v>11600</v>
      </c>
      <c r="AF607">
        <v>580</v>
      </c>
      <c r="AG607">
        <v>77333.333333333328</v>
      </c>
      <c r="AH607">
        <v>0</v>
      </c>
      <c r="AI607">
        <v>750133.33333333337</v>
      </c>
      <c r="AJ607">
        <v>18003200</v>
      </c>
      <c r="AK607">
        <v>0</v>
      </c>
      <c r="AL607">
        <v>20000</v>
      </c>
      <c r="AM607">
        <v>15</v>
      </c>
    </row>
    <row r="608" spans="1:39" x14ac:dyDescent="0.35">
      <c r="A608" s="8" t="s">
        <v>5282</v>
      </c>
      <c r="B608" s="8" t="s">
        <v>614</v>
      </c>
      <c r="C608" s="1">
        <v>29463</v>
      </c>
      <c r="D608" s="8" t="s">
        <v>1963</v>
      </c>
      <c r="E608" s="8" t="s">
        <v>2133</v>
      </c>
      <c r="F608" s="8" t="s">
        <v>4282</v>
      </c>
      <c r="G608" s="8" t="s">
        <v>3292</v>
      </c>
      <c r="H608" s="1">
        <v>43915.478761574072</v>
      </c>
      <c r="I608" s="8" t="s">
        <v>3674</v>
      </c>
      <c r="J608">
        <v>1160000</v>
      </c>
      <c r="K608">
        <v>15</v>
      </c>
      <c r="L608">
        <v>580000</v>
      </c>
      <c r="M608">
        <v>81200</v>
      </c>
      <c r="O608">
        <v>580000</v>
      </c>
      <c r="P608">
        <v>6960000</v>
      </c>
      <c r="S608">
        <v>50000</v>
      </c>
      <c r="T608">
        <v>250000</v>
      </c>
      <c r="U608">
        <v>5000</v>
      </c>
      <c r="V608">
        <v>97440</v>
      </c>
      <c r="W608">
        <v>48720</v>
      </c>
      <c r="X608">
        <v>48720</v>
      </c>
      <c r="Y608">
        <v>77333.333333333328</v>
      </c>
      <c r="Z608">
        <v>174773.33333333331</v>
      </c>
      <c r="AA608">
        <v>16239.999999999998</v>
      </c>
      <c r="AB608">
        <v>58000</v>
      </c>
      <c r="AC608">
        <v>0</v>
      </c>
      <c r="AD608">
        <v>0</v>
      </c>
      <c r="AE608">
        <v>11600</v>
      </c>
      <c r="AF608">
        <v>580</v>
      </c>
      <c r="AG608">
        <v>77333.333333333328</v>
      </c>
      <c r="AH608">
        <v>0</v>
      </c>
      <c r="AI608">
        <v>750133.33333333337</v>
      </c>
      <c r="AJ608">
        <v>18003200</v>
      </c>
      <c r="AK608">
        <v>0</v>
      </c>
      <c r="AL608">
        <v>20000</v>
      </c>
      <c r="AM608">
        <v>15</v>
      </c>
    </row>
    <row r="609" spans="1:39" x14ac:dyDescent="0.35">
      <c r="A609" s="8" t="s">
        <v>5283</v>
      </c>
      <c r="B609" s="8" t="s">
        <v>615</v>
      </c>
      <c r="C609" s="1">
        <v>26946</v>
      </c>
      <c r="D609" s="8" t="s">
        <v>2134</v>
      </c>
      <c r="E609" s="8" t="s">
        <v>1963</v>
      </c>
      <c r="F609" s="8" t="s">
        <v>4283</v>
      </c>
      <c r="G609" s="8" t="s">
        <v>3293</v>
      </c>
      <c r="H609" s="1">
        <v>39930.420636574076</v>
      </c>
      <c r="I609" s="8" t="s">
        <v>3672</v>
      </c>
      <c r="J609">
        <v>1160000</v>
      </c>
      <c r="K609">
        <v>15</v>
      </c>
      <c r="L609">
        <v>580000</v>
      </c>
      <c r="M609">
        <v>81200</v>
      </c>
      <c r="O609">
        <v>580000</v>
      </c>
      <c r="P609">
        <v>6960000</v>
      </c>
      <c r="S609">
        <v>50000</v>
      </c>
      <c r="T609">
        <v>250000</v>
      </c>
      <c r="U609">
        <v>5000</v>
      </c>
      <c r="V609">
        <v>97440</v>
      </c>
      <c r="W609">
        <v>48720</v>
      </c>
      <c r="X609">
        <v>48720</v>
      </c>
      <c r="Y609">
        <v>77333.333333333328</v>
      </c>
      <c r="Z609">
        <v>174773.33333333331</v>
      </c>
      <c r="AA609">
        <v>16239.999999999998</v>
      </c>
      <c r="AB609">
        <v>58000</v>
      </c>
      <c r="AC609">
        <v>0</v>
      </c>
      <c r="AD609">
        <v>0</v>
      </c>
      <c r="AE609">
        <v>11600</v>
      </c>
      <c r="AF609">
        <v>580</v>
      </c>
      <c r="AG609">
        <v>77333.333333333328</v>
      </c>
      <c r="AH609">
        <v>0</v>
      </c>
      <c r="AI609">
        <v>750133.33333333337</v>
      </c>
      <c r="AJ609">
        <v>18003200</v>
      </c>
      <c r="AK609">
        <v>0</v>
      </c>
      <c r="AL609">
        <v>20000</v>
      </c>
      <c r="AM609">
        <v>15</v>
      </c>
    </row>
    <row r="610" spans="1:39" x14ac:dyDescent="0.35">
      <c r="A610" s="8" t="s">
        <v>5284</v>
      </c>
      <c r="B610" s="8" t="s">
        <v>616</v>
      </c>
      <c r="C610" s="1">
        <v>33625</v>
      </c>
      <c r="D610" s="8" t="s">
        <v>2135</v>
      </c>
      <c r="E610" s="8" t="s">
        <v>2136</v>
      </c>
      <c r="F610" s="8" t="s">
        <v>4284</v>
      </c>
      <c r="G610" s="8" t="s">
        <v>3294</v>
      </c>
      <c r="H610" s="1">
        <v>43100.147129629629</v>
      </c>
      <c r="I610" s="8" t="s">
        <v>3673</v>
      </c>
      <c r="J610">
        <v>1160000</v>
      </c>
      <c r="K610">
        <v>15</v>
      </c>
      <c r="L610">
        <v>580000</v>
      </c>
      <c r="M610">
        <v>81200</v>
      </c>
      <c r="O610">
        <v>580000</v>
      </c>
      <c r="P610">
        <v>6960000</v>
      </c>
      <c r="S610">
        <v>50000</v>
      </c>
      <c r="T610">
        <v>250000</v>
      </c>
      <c r="U610">
        <v>5000</v>
      </c>
      <c r="V610">
        <v>97440</v>
      </c>
      <c r="W610">
        <v>48720</v>
      </c>
      <c r="X610">
        <v>48720</v>
      </c>
      <c r="Y610">
        <v>77333.333333333328</v>
      </c>
      <c r="Z610">
        <v>174773.33333333331</v>
      </c>
      <c r="AA610">
        <v>16239.999999999998</v>
      </c>
      <c r="AB610">
        <v>58000</v>
      </c>
      <c r="AC610">
        <v>0</v>
      </c>
      <c r="AD610">
        <v>0</v>
      </c>
      <c r="AE610">
        <v>11600</v>
      </c>
      <c r="AF610">
        <v>580</v>
      </c>
      <c r="AG610">
        <v>77333.333333333328</v>
      </c>
      <c r="AH610">
        <v>0</v>
      </c>
      <c r="AI610">
        <v>750133.33333333337</v>
      </c>
      <c r="AJ610">
        <v>18003200</v>
      </c>
      <c r="AK610">
        <v>0</v>
      </c>
      <c r="AL610">
        <v>20000</v>
      </c>
      <c r="AM610">
        <v>15</v>
      </c>
    </row>
    <row r="611" spans="1:39" x14ac:dyDescent="0.35">
      <c r="A611" s="8" t="s">
        <v>5285</v>
      </c>
      <c r="B611" s="8" t="s">
        <v>617</v>
      </c>
      <c r="C611" s="1">
        <v>29452</v>
      </c>
      <c r="D611" s="8" t="s">
        <v>1963</v>
      </c>
      <c r="E611" s="8" t="s">
        <v>2137</v>
      </c>
      <c r="F611" s="8" t="s">
        <v>4285</v>
      </c>
      <c r="G611" s="8" t="s">
        <v>3295</v>
      </c>
      <c r="H611" s="1">
        <v>42833.844722222224</v>
      </c>
      <c r="I611" s="8" t="s">
        <v>3672</v>
      </c>
      <c r="J611">
        <v>1160000</v>
      </c>
      <c r="K611">
        <v>15</v>
      </c>
      <c r="L611">
        <v>580000</v>
      </c>
      <c r="M611">
        <v>81200</v>
      </c>
      <c r="O611">
        <v>580000</v>
      </c>
      <c r="P611">
        <v>6960000</v>
      </c>
      <c r="S611">
        <v>50000</v>
      </c>
      <c r="T611">
        <v>250000</v>
      </c>
      <c r="U611">
        <v>5000</v>
      </c>
      <c r="V611">
        <v>97440</v>
      </c>
      <c r="W611">
        <v>48720</v>
      </c>
      <c r="X611">
        <v>48720</v>
      </c>
      <c r="Y611">
        <v>77333.333333333328</v>
      </c>
      <c r="Z611">
        <v>174773.33333333331</v>
      </c>
      <c r="AA611">
        <v>16239.999999999998</v>
      </c>
      <c r="AB611">
        <v>58000</v>
      </c>
      <c r="AC611">
        <v>0</v>
      </c>
      <c r="AD611">
        <v>0</v>
      </c>
      <c r="AE611">
        <v>11600</v>
      </c>
      <c r="AF611">
        <v>580</v>
      </c>
      <c r="AG611">
        <v>77333.333333333328</v>
      </c>
      <c r="AH611">
        <v>0</v>
      </c>
      <c r="AI611">
        <v>750133.33333333337</v>
      </c>
      <c r="AJ611">
        <v>18003200</v>
      </c>
      <c r="AK611">
        <v>0</v>
      </c>
      <c r="AL611">
        <v>20000</v>
      </c>
      <c r="AM611">
        <v>15</v>
      </c>
    </row>
    <row r="612" spans="1:39" x14ac:dyDescent="0.35">
      <c r="A612" s="8" t="s">
        <v>5286</v>
      </c>
      <c r="B612" s="8" t="s">
        <v>618</v>
      </c>
      <c r="C612" s="1">
        <v>28579</v>
      </c>
      <c r="D612" s="8" t="s">
        <v>2138</v>
      </c>
      <c r="E612" s="8" t="s">
        <v>1963</v>
      </c>
      <c r="F612" s="8" t="s">
        <v>4286</v>
      </c>
      <c r="G612" s="8" t="s">
        <v>3296</v>
      </c>
      <c r="H612" s="1">
        <v>44057.112002314818</v>
      </c>
      <c r="I612" s="8" t="s">
        <v>3674</v>
      </c>
      <c r="J612">
        <v>1160000</v>
      </c>
      <c r="K612">
        <v>15</v>
      </c>
      <c r="L612">
        <v>580000</v>
      </c>
      <c r="M612">
        <v>81200</v>
      </c>
      <c r="O612">
        <v>580000</v>
      </c>
      <c r="P612">
        <v>6960000</v>
      </c>
      <c r="S612">
        <v>50000</v>
      </c>
      <c r="T612">
        <v>250000</v>
      </c>
      <c r="U612">
        <v>5000</v>
      </c>
      <c r="V612">
        <v>97440</v>
      </c>
      <c r="W612">
        <v>48720</v>
      </c>
      <c r="X612">
        <v>48720</v>
      </c>
      <c r="Y612">
        <v>77333.333333333328</v>
      </c>
      <c r="Z612">
        <v>174773.33333333331</v>
      </c>
      <c r="AA612">
        <v>16239.999999999998</v>
      </c>
      <c r="AB612">
        <v>58000</v>
      </c>
      <c r="AC612">
        <v>0</v>
      </c>
      <c r="AD612">
        <v>0</v>
      </c>
      <c r="AE612">
        <v>11600</v>
      </c>
      <c r="AF612">
        <v>580</v>
      </c>
      <c r="AG612">
        <v>77333.333333333328</v>
      </c>
      <c r="AH612">
        <v>0</v>
      </c>
      <c r="AI612">
        <v>750133.33333333337</v>
      </c>
      <c r="AJ612">
        <v>18003200</v>
      </c>
      <c r="AK612">
        <v>0</v>
      </c>
      <c r="AL612">
        <v>20000</v>
      </c>
      <c r="AM612">
        <v>15</v>
      </c>
    </row>
    <row r="613" spans="1:39" x14ac:dyDescent="0.35">
      <c r="A613" s="8" t="s">
        <v>5287</v>
      </c>
      <c r="B613" s="8" t="s">
        <v>619</v>
      </c>
      <c r="C613" s="1">
        <v>32146</v>
      </c>
      <c r="D613" s="8" t="s">
        <v>2139</v>
      </c>
      <c r="E613" s="8" t="s">
        <v>2140</v>
      </c>
      <c r="F613" s="8" t="s">
        <v>4287</v>
      </c>
      <c r="G613" s="8" t="s">
        <v>3297</v>
      </c>
      <c r="H613" s="1">
        <v>38762.82540509259</v>
      </c>
      <c r="I613" s="8" t="s">
        <v>3671</v>
      </c>
      <c r="J613">
        <v>1160000</v>
      </c>
      <c r="K613">
        <v>15</v>
      </c>
      <c r="L613">
        <v>580000</v>
      </c>
      <c r="M613">
        <v>81200</v>
      </c>
      <c r="O613">
        <v>580000</v>
      </c>
      <c r="P613">
        <v>6960000</v>
      </c>
      <c r="S613">
        <v>50000</v>
      </c>
      <c r="T613">
        <v>250000</v>
      </c>
      <c r="U613">
        <v>5000</v>
      </c>
      <c r="V613">
        <v>97440</v>
      </c>
      <c r="W613">
        <v>48720</v>
      </c>
      <c r="X613">
        <v>48720</v>
      </c>
      <c r="Y613">
        <v>77333.333333333328</v>
      </c>
      <c r="Z613">
        <v>174773.33333333331</v>
      </c>
      <c r="AA613">
        <v>16239.999999999998</v>
      </c>
      <c r="AB613">
        <v>58000</v>
      </c>
      <c r="AC613">
        <v>0</v>
      </c>
      <c r="AD613">
        <v>0</v>
      </c>
      <c r="AE613">
        <v>11600</v>
      </c>
      <c r="AF613">
        <v>580</v>
      </c>
      <c r="AG613">
        <v>77333.333333333328</v>
      </c>
      <c r="AH613">
        <v>0</v>
      </c>
      <c r="AI613">
        <v>750133.33333333337</v>
      </c>
      <c r="AJ613">
        <v>18003200</v>
      </c>
      <c r="AK613">
        <v>0</v>
      </c>
      <c r="AL613">
        <v>20000</v>
      </c>
      <c r="AM613">
        <v>15</v>
      </c>
    </row>
    <row r="614" spans="1:39" x14ac:dyDescent="0.35">
      <c r="A614" s="8" t="s">
        <v>5288</v>
      </c>
      <c r="B614" s="8" t="s">
        <v>620</v>
      </c>
      <c r="C614" s="1">
        <v>27942</v>
      </c>
      <c r="D614" s="8" t="s">
        <v>1963</v>
      </c>
      <c r="E614" s="8" t="s">
        <v>2141</v>
      </c>
      <c r="F614" s="8" t="s">
        <v>4288</v>
      </c>
      <c r="G614" s="8" t="s">
        <v>3298</v>
      </c>
      <c r="H614" s="1">
        <v>42441.580312500002</v>
      </c>
      <c r="I614" s="8" t="s">
        <v>3671</v>
      </c>
      <c r="J614">
        <v>1160000</v>
      </c>
      <c r="K614">
        <v>15</v>
      </c>
      <c r="L614">
        <v>580000</v>
      </c>
      <c r="M614">
        <v>81200</v>
      </c>
      <c r="O614">
        <v>580000</v>
      </c>
      <c r="P614">
        <v>6960000</v>
      </c>
      <c r="S614">
        <v>50000</v>
      </c>
      <c r="T614">
        <v>250000</v>
      </c>
      <c r="U614">
        <v>5000</v>
      </c>
      <c r="V614">
        <v>97440</v>
      </c>
      <c r="W614">
        <v>48720</v>
      </c>
      <c r="X614">
        <v>48720</v>
      </c>
      <c r="Y614">
        <v>77333.333333333328</v>
      </c>
      <c r="Z614">
        <v>174773.33333333331</v>
      </c>
      <c r="AA614">
        <v>16239.999999999998</v>
      </c>
      <c r="AB614">
        <v>58000</v>
      </c>
      <c r="AC614">
        <v>0</v>
      </c>
      <c r="AD614">
        <v>0</v>
      </c>
      <c r="AE614">
        <v>11600</v>
      </c>
      <c r="AF614">
        <v>580</v>
      </c>
      <c r="AG614">
        <v>77333.333333333328</v>
      </c>
      <c r="AH614">
        <v>0</v>
      </c>
      <c r="AI614">
        <v>750133.33333333337</v>
      </c>
      <c r="AJ614">
        <v>18003200</v>
      </c>
      <c r="AK614">
        <v>0</v>
      </c>
      <c r="AL614">
        <v>20000</v>
      </c>
      <c r="AM614">
        <v>15</v>
      </c>
    </row>
    <row r="615" spans="1:39" x14ac:dyDescent="0.35">
      <c r="A615" s="8" t="s">
        <v>5289</v>
      </c>
      <c r="B615" s="8" t="s">
        <v>621</v>
      </c>
      <c r="C615" s="1">
        <v>29382</v>
      </c>
      <c r="D615" s="8" t="s">
        <v>2142</v>
      </c>
      <c r="E615" s="8" t="s">
        <v>1963</v>
      </c>
      <c r="F615" s="8" t="s">
        <v>4289</v>
      </c>
      <c r="G615" s="8" t="s">
        <v>3299</v>
      </c>
      <c r="H615" s="1">
        <v>39303.910671296297</v>
      </c>
      <c r="I615" s="8" t="s">
        <v>3671</v>
      </c>
      <c r="J615">
        <v>1160000</v>
      </c>
      <c r="K615">
        <v>15</v>
      </c>
      <c r="L615">
        <v>580000</v>
      </c>
      <c r="M615">
        <v>81200</v>
      </c>
      <c r="O615">
        <v>580000</v>
      </c>
      <c r="P615">
        <v>6960000</v>
      </c>
      <c r="S615">
        <v>50000</v>
      </c>
      <c r="T615">
        <v>250000</v>
      </c>
      <c r="U615">
        <v>5000</v>
      </c>
      <c r="V615">
        <v>97440</v>
      </c>
      <c r="W615">
        <v>48720</v>
      </c>
      <c r="X615">
        <v>48720</v>
      </c>
      <c r="Y615">
        <v>77333.333333333328</v>
      </c>
      <c r="Z615">
        <v>174773.33333333331</v>
      </c>
      <c r="AA615">
        <v>16239.999999999998</v>
      </c>
      <c r="AB615">
        <v>58000</v>
      </c>
      <c r="AC615">
        <v>0</v>
      </c>
      <c r="AD615">
        <v>0</v>
      </c>
      <c r="AE615">
        <v>11600</v>
      </c>
      <c r="AF615">
        <v>580</v>
      </c>
      <c r="AG615">
        <v>77333.333333333328</v>
      </c>
      <c r="AH615">
        <v>0</v>
      </c>
      <c r="AI615">
        <v>750133.33333333337</v>
      </c>
      <c r="AJ615">
        <v>18003200</v>
      </c>
      <c r="AK615">
        <v>0</v>
      </c>
      <c r="AL615">
        <v>20000</v>
      </c>
      <c r="AM615">
        <v>15</v>
      </c>
    </row>
    <row r="616" spans="1:39" x14ac:dyDescent="0.35">
      <c r="A616" s="8" t="s">
        <v>5290</v>
      </c>
      <c r="B616" s="8" t="s">
        <v>622</v>
      </c>
      <c r="C616" s="1">
        <v>27932</v>
      </c>
      <c r="D616" s="8" t="s">
        <v>2143</v>
      </c>
      <c r="E616" s="8" t="s">
        <v>2144</v>
      </c>
      <c r="F616" s="8" t="s">
        <v>4290</v>
      </c>
      <c r="G616" s="8" t="s">
        <v>3300</v>
      </c>
      <c r="H616" s="1">
        <v>39783.514270833337</v>
      </c>
      <c r="I616" s="8" t="s">
        <v>3672</v>
      </c>
      <c r="J616">
        <v>1160000</v>
      </c>
      <c r="K616">
        <v>15</v>
      </c>
      <c r="L616">
        <v>580000</v>
      </c>
      <c r="M616">
        <v>81200</v>
      </c>
      <c r="O616">
        <v>580000</v>
      </c>
      <c r="P616">
        <v>6960000</v>
      </c>
      <c r="S616">
        <v>50000</v>
      </c>
      <c r="T616">
        <v>250000</v>
      </c>
      <c r="U616">
        <v>5000</v>
      </c>
      <c r="V616">
        <v>97440</v>
      </c>
      <c r="W616">
        <v>48720</v>
      </c>
      <c r="X616">
        <v>48720</v>
      </c>
      <c r="Y616">
        <v>77333.333333333328</v>
      </c>
      <c r="Z616">
        <v>174773.33333333331</v>
      </c>
      <c r="AA616">
        <v>16239.999999999998</v>
      </c>
      <c r="AB616">
        <v>58000</v>
      </c>
      <c r="AC616">
        <v>0</v>
      </c>
      <c r="AD616">
        <v>0</v>
      </c>
      <c r="AE616">
        <v>11600</v>
      </c>
      <c r="AF616">
        <v>580</v>
      </c>
      <c r="AG616">
        <v>77333.333333333328</v>
      </c>
      <c r="AH616">
        <v>0</v>
      </c>
      <c r="AI616">
        <v>750133.33333333337</v>
      </c>
      <c r="AJ616">
        <v>18003200</v>
      </c>
      <c r="AK616">
        <v>0</v>
      </c>
      <c r="AL616">
        <v>20000</v>
      </c>
      <c r="AM616">
        <v>15</v>
      </c>
    </row>
    <row r="617" spans="1:39" x14ac:dyDescent="0.35">
      <c r="A617" s="8" t="s">
        <v>5291</v>
      </c>
      <c r="B617" s="8" t="s">
        <v>623</v>
      </c>
      <c r="C617" s="1">
        <v>36126</v>
      </c>
      <c r="D617" s="8" t="s">
        <v>1963</v>
      </c>
      <c r="E617" s="8" t="s">
        <v>2145</v>
      </c>
      <c r="F617" s="8" t="s">
        <v>4291</v>
      </c>
      <c r="G617" s="8" t="s">
        <v>3301</v>
      </c>
      <c r="H617" s="1">
        <v>43819.191817129627</v>
      </c>
      <c r="I617" s="8" t="s">
        <v>3672</v>
      </c>
      <c r="J617">
        <v>1160000</v>
      </c>
      <c r="K617">
        <v>15</v>
      </c>
      <c r="L617">
        <v>580000</v>
      </c>
      <c r="M617">
        <v>81200</v>
      </c>
      <c r="O617">
        <v>580000</v>
      </c>
      <c r="P617">
        <v>6960000</v>
      </c>
      <c r="S617">
        <v>50000</v>
      </c>
      <c r="T617">
        <v>250000</v>
      </c>
      <c r="U617">
        <v>5000</v>
      </c>
      <c r="V617">
        <v>97440</v>
      </c>
      <c r="W617">
        <v>48720</v>
      </c>
      <c r="X617">
        <v>48720</v>
      </c>
      <c r="Y617">
        <v>77333.333333333328</v>
      </c>
      <c r="Z617">
        <v>174773.33333333331</v>
      </c>
      <c r="AA617">
        <v>16239.999999999998</v>
      </c>
      <c r="AB617">
        <v>58000</v>
      </c>
      <c r="AC617">
        <v>0</v>
      </c>
      <c r="AD617">
        <v>0</v>
      </c>
      <c r="AE617">
        <v>11600</v>
      </c>
      <c r="AF617">
        <v>580</v>
      </c>
      <c r="AG617">
        <v>77333.333333333328</v>
      </c>
      <c r="AH617">
        <v>0</v>
      </c>
      <c r="AI617">
        <v>750133.33333333337</v>
      </c>
      <c r="AJ617">
        <v>18003200</v>
      </c>
      <c r="AK617">
        <v>0</v>
      </c>
      <c r="AL617">
        <v>20000</v>
      </c>
      <c r="AM617">
        <v>15</v>
      </c>
    </row>
    <row r="618" spans="1:39" x14ac:dyDescent="0.35">
      <c r="A618" s="8" t="s">
        <v>5292</v>
      </c>
      <c r="B618" s="8" t="s">
        <v>624</v>
      </c>
      <c r="C618" s="1">
        <v>34636</v>
      </c>
      <c r="D618" s="8" t="s">
        <v>2146</v>
      </c>
      <c r="E618" s="8" t="s">
        <v>1963</v>
      </c>
      <c r="F618" s="8" t="s">
        <v>4292</v>
      </c>
      <c r="G618" s="8" t="s">
        <v>3175</v>
      </c>
      <c r="H618" s="1">
        <v>42281.165081018517</v>
      </c>
      <c r="I618" s="8" t="s">
        <v>3674</v>
      </c>
      <c r="J618">
        <v>1160000</v>
      </c>
      <c r="K618">
        <v>15</v>
      </c>
      <c r="L618">
        <v>580000</v>
      </c>
      <c r="M618">
        <v>81200</v>
      </c>
      <c r="O618">
        <v>580000</v>
      </c>
      <c r="P618">
        <v>6960000</v>
      </c>
      <c r="S618">
        <v>50000</v>
      </c>
      <c r="T618">
        <v>250000</v>
      </c>
      <c r="U618">
        <v>5000</v>
      </c>
      <c r="V618">
        <v>97440</v>
      </c>
      <c r="W618">
        <v>48720</v>
      </c>
      <c r="X618">
        <v>48720</v>
      </c>
      <c r="Y618">
        <v>77333.333333333328</v>
      </c>
      <c r="Z618">
        <v>174773.33333333331</v>
      </c>
      <c r="AA618">
        <v>16239.999999999998</v>
      </c>
      <c r="AB618">
        <v>58000</v>
      </c>
      <c r="AC618">
        <v>0</v>
      </c>
      <c r="AD618">
        <v>0</v>
      </c>
      <c r="AE618">
        <v>11600</v>
      </c>
      <c r="AF618">
        <v>580</v>
      </c>
      <c r="AG618">
        <v>77333.333333333328</v>
      </c>
      <c r="AH618">
        <v>0</v>
      </c>
      <c r="AI618">
        <v>750133.33333333337</v>
      </c>
      <c r="AJ618">
        <v>18003200</v>
      </c>
      <c r="AK618">
        <v>0</v>
      </c>
      <c r="AL618">
        <v>20000</v>
      </c>
      <c r="AM618">
        <v>15</v>
      </c>
    </row>
    <row r="619" spans="1:39" x14ac:dyDescent="0.35">
      <c r="A619" s="8" t="s">
        <v>5293</v>
      </c>
      <c r="B619" s="8" t="s">
        <v>625</v>
      </c>
      <c r="C619" s="1">
        <v>31716</v>
      </c>
      <c r="D619" s="8" t="s">
        <v>2147</v>
      </c>
      <c r="E619" s="8" t="s">
        <v>2148</v>
      </c>
      <c r="F619" s="8" t="s">
        <v>4293</v>
      </c>
      <c r="G619" s="8" t="s">
        <v>3302</v>
      </c>
      <c r="H619" s="1">
        <v>42025.406134259261</v>
      </c>
      <c r="I619" s="8" t="s">
        <v>3673</v>
      </c>
      <c r="J619">
        <v>1160000</v>
      </c>
      <c r="K619">
        <v>15</v>
      </c>
      <c r="L619">
        <v>580000</v>
      </c>
      <c r="M619">
        <v>81200</v>
      </c>
      <c r="O619">
        <v>580000</v>
      </c>
      <c r="P619">
        <v>6960000</v>
      </c>
      <c r="S619">
        <v>50000</v>
      </c>
      <c r="T619">
        <v>250000</v>
      </c>
      <c r="U619">
        <v>5000</v>
      </c>
      <c r="V619">
        <v>97440</v>
      </c>
      <c r="W619">
        <v>48720</v>
      </c>
      <c r="X619">
        <v>48720</v>
      </c>
      <c r="Y619">
        <v>77333.333333333328</v>
      </c>
      <c r="Z619">
        <v>174773.33333333331</v>
      </c>
      <c r="AA619">
        <v>16239.999999999998</v>
      </c>
      <c r="AB619">
        <v>58000</v>
      </c>
      <c r="AC619">
        <v>0</v>
      </c>
      <c r="AD619">
        <v>0</v>
      </c>
      <c r="AE619">
        <v>11600</v>
      </c>
      <c r="AF619">
        <v>580</v>
      </c>
      <c r="AG619">
        <v>77333.333333333328</v>
      </c>
      <c r="AH619">
        <v>0</v>
      </c>
      <c r="AI619">
        <v>750133.33333333337</v>
      </c>
      <c r="AJ619">
        <v>18003200</v>
      </c>
      <c r="AK619">
        <v>0</v>
      </c>
      <c r="AL619">
        <v>20000</v>
      </c>
      <c r="AM619">
        <v>15</v>
      </c>
    </row>
    <row r="620" spans="1:39" x14ac:dyDescent="0.35">
      <c r="A620" s="8" t="s">
        <v>5294</v>
      </c>
      <c r="B620" s="8" t="s">
        <v>626</v>
      </c>
      <c r="C620" s="1">
        <v>25911</v>
      </c>
      <c r="D620" s="8" t="s">
        <v>1963</v>
      </c>
      <c r="E620" s="8" t="s">
        <v>2149</v>
      </c>
      <c r="F620" s="8" t="s">
        <v>4294</v>
      </c>
      <c r="G620" s="8" t="s">
        <v>3303</v>
      </c>
      <c r="H620" s="1">
        <v>43699.444224537037</v>
      </c>
      <c r="I620" s="8" t="s">
        <v>3673</v>
      </c>
      <c r="J620">
        <v>1160000</v>
      </c>
      <c r="K620">
        <v>15</v>
      </c>
      <c r="L620">
        <v>580000</v>
      </c>
      <c r="M620">
        <v>81200</v>
      </c>
      <c r="O620">
        <v>580000</v>
      </c>
      <c r="P620">
        <v>6960000</v>
      </c>
      <c r="S620">
        <v>50000</v>
      </c>
      <c r="T620">
        <v>250000</v>
      </c>
      <c r="U620">
        <v>5000</v>
      </c>
      <c r="V620">
        <v>97440</v>
      </c>
      <c r="W620">
        <v>48720</v>
      </c>
      <c r="X620">
        <v>48720</v>
      </c>
      <c r="Y620">
        <v>77333.333333333328</v>
      </c>
      <c r="Z620">
        <v>174773.33333333331</v>
      </c>
      <c r="AA620">
        <v>16239.999999999998</v>
      </c>
      <c r="AB620">
        <v>58000</v>
      </c>
      <c r="AC620">
        <v>0</v>
      </c>
      <c r="AD620">
        <v>0</v>
      </c>
      <c r="AE620">
        <v>11600</v>
      </c>
      <c r="AF620">
        <v>580</v>
      </c>
      <c r="AG620">
        <v>77333.333333333328</v>
      </c>
      <c r="AH620">
        <v>0</v>
      </c>
      <c r="AI620">
        <v>750133.33333333337</v>
      </c>
      <c r="AJ620">
        <v>18003200</v>
      </c>
      <c r="AK620">
        <v>0</v>
      </c>
      <c r="AL620">
        <v>20000</v>
      </c>
      <c r="AM620">
        <v>15</v>
      </c>
    </row>
    <row r="621" spans="1:39" x14ac:dyDescent="0.35">
      <c r="A621" s="8" t="s">
        <v>5295</v>
      </c>
      <c r="B621" s="8" t="s">
        <v>627</v>
      </c>
      <c r="C621" s="1">
        <v>26991</v>
      </c>
      <c r="D621" s="8" t="s">
        <v>2150</v>
      </c>
      <c r="E621" s="8" t="s">
        <v>1963</v>
      </c>
      <c r="F621" s="8" t="s">
        <v>4295</v>
      </c>
      <c r="G621" s="8" t="s">
        <v>3304</v>
      </c>
      <c r="H621" s="1">
        <v>43576.3903125</v>
      </c>
      <c r="I621" s="8" t="s">
        <v>3672</v>
      </c>
      <c r="J621">
        <v>1160000</v>
      </c>
      <c r="K621">
        <v>15</v>
      </c>
      <c r="L621">
        <v>580000</v>
      </c>
      <c r="M621">
        <v>81200</v>
      </c>
      <c r="O621">
        <v>580000</v>
      </c>
      <c r="P621">
        <v>6960000</v>
      </c>
      <c r="S621">
        <v>50000</v>
      </c>
      <c r="T621">
        <v>250000</v>
      </c>
      <c r="U621">
        <v>5000</v>
      </c>
      <c r="V621">
        <v>97440</v>
      </c>
      <c r="W621">
        <v>48720</v>
      </c>
      <c r="X621">
        <v>48720</v>
      </c>
      <c r="Y621">
        <v>77333.333333333328</v>
      </c>
      <c r="Z621">
        <v>174773.33333333331</v>
      </c>
      <c r="AA621">
        <v>16239.999999999998</v>
      </c>
      <c r="AB621">
        <v>58000</v>
      </c>
      <c r="AC621">
        <v>0</v>
      </c>
      <c r="AD621">
        <v>0</v>
      </c>
      <c r="AE621">
        <v>11600</v>
      </c>
      <c r="AF621">
        <v>580</v>
      </c>
      <c r="AG621">
        <v>77333.333333333328</v>
      </c>
      <c r="AH621">
        <v>0</v>
      </c>
      <c r="AI621">
        <v>750133.33333333337</v>
      </c>
      <c r="AJ621">
        <v>18003200</v>
      </c>
      <c r="AK621">
        <v>0</v>
      </c>
      <c r="AL621">
        <v>20000</v>
      </c>
      <c r="AM621">
        <v>15</v>
      </c>
    </row>
    <row r="622" spans="1:39" x14ac:dyDescent="0.35">
      <c r="A622" s="8" t="s">
        <v>5296</v>
      </c>
      <c r="B622" s="8" t="s">
        <v>628</v>
      </c>
      <c r="C622" s="1">
        <v>30777</v>
      </c>
      <c r="D622" s="8" t="s">
        <v>2151</v>
      </c>
      <c r="E622" s="8" t="s">
        <v>2152</v>
      </c>
      <c r="F622" s="8" t="s">
        <v>4296</v>
      </c>
      <c r="G622" s="8" t="s">
        <v>3305</v>
      </c>
      <c r="H622" s="1">
        <v>39272.199814814812</v>
      </c>
      <c r="I622" s="8" t="s">
        <v>3675</v>
      </c>
      <c r="J622">
        <v>1160000</v>
      </c>
      <c r="K622">
        <v>15</v>
      </c>
      <c r="L622">
        <v>580000</v>
      </c>
      <c r="M622">
        <v>81200</v>
      </c>
      <c r="O622">
        <v>580000</v>
      </c>
      <c r="P622">
        <v>6960000</v>
      </c>
      <c r="S622">
        <v>50000</v>
      </c>
      <c r="T622">
        <v>250000</v>
      </c>
      <c r="U622">
        <v>5000</v>
      </c>
      <c r="V622">
        <v>97440</v>
      </c>
      <c r="W622">
        <v>48720</v>
      </c>
      <c r="X622">
        <v>48720</v>
      </c>
      <c r="Y622">
        <v>77333.333333333328</v>
      </c>
      <c r="Z622">
        <v>174773.33333333331</v>
      </c>
      <c r="AA622">
        <v>16239.999999999998</v>
      </c>
      <c r="AB622">
        <v>58000</v>
      </c>
      <c r="AC622">
        <v>0</v>
      </c>
      <c r="AD622">
        <v>0</v>
      </c>
      <c r="AE622">
        <v>11600</v>
      </c>
      <c r="AF622">
        <v>580</v>
      </c>
      <c r="AG622">
        <v>77333.333333333328</v>
      </c>
      <c r="AH622">
        <v>0</v>
      </c>
      <c r="AI622">
        <v>750133.33333333337</v>
      </c>
      <c r="AJ622">
        <v>18003200</v>
      </c>
      <c r="AK622">
        <v>0</v>
      </c>
      <c r="AL622">
        <v>20000</v>
      </c>
      <c r="AM622">
        <v>15</v>
      </c>
    </row>
    <row r="623" spans="1:39" x14ac:dyDescent="0.35">
      <c r="A623" s="8" t="s">
        <v>5297</v>
      </c>
      <c r="B623" s="8" t="s">
        <v>629</v>
      </c>
      <c r="C623" s="1">
        <v>32771</v>
      </c>
      <c r="D623" s="8" t="s">
        <v>1963</v>
      </c>
      <c r="E623" s="8" t="s">
        <v>2153</v>
      </c>
      <c r="F623" s="8" t="s">
        <v>4297</v>
      </c>
      <c r="G623" s="8" t="s">
        <v>3306</v>
      </c>
      <c r="H623" s="1">
        <v>41301.514432870368</v>
      </c>
      <c r="I623" s="8" t="s">
        <v>3672</v>
      </c>
      <c r="J623">
        <v>1160000</v>
      </c>
      <c r="K623">
        <v>15</v>
      </c>
      <c r="L623">
        <v>580000</v>
      </c>
      <c r="M623">
        <v>81200</v>
      </c>
      <c r="O623">
        <v>580000</v>
      </c>
      <c r="P623">
        <v>6960000</v>
      </c>
      <c r="S623">
        <v>50000</v>
      </c>
      <c r="T623">
        <v>250000</v>
      </c>
      <c r="U623">
        <v>5000</v>
      </c>
      <c r="V623">
        <v>97440</v>
      </c>
      <c r="W623">
        <v>48720</v>
      </c>
      <c r="X623">
        <v>48720</v>
      </c>
      <c r="Y623">
        <v>77333.333333333328</v>
      </c>
      <c r="Z623">
        <v>174773.33333333331</v>
      </c>
      <c r="AA623">
        <v>16239.999999999998</v>
      </c>
      <c r="AB623">
        <v>58000</v>
      </c>
      <c r="AC623">
        <v>0</v>
      </c>
      <c r="AD623">
        <v>0</v>
      </c>
      <c r="AE623">
        <v>11600</v>
      </c>
      <c r="AF623">
        <v>580</v>
      </c>
      <c r="AG623">
        <v>77333.333333333328</v>
      </c>
      <c r="AH623">
        <v>0</v>
      </c>
      <c r="AI623">
        <v>750133.33333333337</v>
      </c>
      <c r="AJ623">
        <v>18003200</v>
      </c>
      <c r="AK623">
        <v>0</v>
      </c>
      <c r="AL623">
        <v>20000</v>
      </c>
      <c r="AM623">
        <v>15</v>
      </c>
    </row>
    <row r="624" spans="1:39" x14ac:dyDescent="0.35">
      <c r="A624" s="8" t="s">
        <v>5298</v>
      </c>
      <c r="B624" s="8" t="s">
        <v>630</v>
      </c>
      <c r="C624" s="1">
        <v>35951</v>
      </c>
      <c r="D624" s="8" t="s">
        <v>2154</v>
      </c>
      <c r="E624" s="8" t="s">
        <v>1963</v>
      </c>
      <c r="F624" s="8" t="s">
        <v>4298</v>
      </c>
      <c r="G624" s="8" t="s">
        <v>3307</v>
      </c>
      <c r="H624" s="1">
        <v>38484.89880787037</v>
      </c>
      <c r="I624" s="8" t="s">
        <v>3672</v>
      </c>
      <c r="J624">
        <v>1160000</v>
      </c>
      <c r="K624">
        <v>15</v>
      </c>
      <c r="L624">
        <v>580000</v>
      </c>
      <c r="M624">
        <v>81200</v>
      </c>
      <c r="O624">
        <v>580000</v>
      </c>
      <c r="P624">
        <v>6960000</v>
      </c>
      <c r="S624">
        <v>50000</v>
      </c>
      <c r="T624">
        <v>250000</v>
      </c>
      <c r="U624">
        <v>5000</v>
      </c>
      <c r="V624">
        <v>97440</v>
      </c>
      <c r="W624">
        <v>48720</v>
      </c>
      <c r="X624">
        <v>48720</v>
      </c>
      <c r="Y624">
        <v>77333.333333333328</v>
      </c>
      <c r="Z624">
        <v>174773.33333333331</v>
      </c>
      <c r="AA624">
        <v>16239.999999999998</v>
      </c>
      <c r="AB624">
        <v>58000</v>
      </c>
      <c r="AC624">
        <v>0</v>
      </c>
      <c r="AD624">
        <v>0</v>
      </c>
      <c r="AE624">
        <v>11600</v>
      </c>
      <c r="AF624">
        <v>580</v>
      </c>
      <c r="AG624">
        <v>77333.333333333328</v>
      </c>
      <c r="AH624">
        <v>0</v>
      </c>
      <c r="AI624">
        <v>750133.33333333337</v>
      </c>
      <c r="AJ624">
        <v>18003200</v>
      </c>
      <c r="AK624">
        <v>0</v>
      </c>
      <c r="AL624">
        <v>20000</v>
      </c>
      <c r="AM624">
        <v>15</v>
      </c>
    </row>
    <row r="625" spans="1:39" x14ac:dyDescent="0.35">
      <c r="A625" s="8" t="s">
        <v>5299</v>
      </c>
      <c r="B625" s="8" t="s">
        <v>631</v>
      </c>
      <c r="C625" s="1">
        <v>32481</v>
      </c>
      <c r="D625" s="8" t="s">
        <v>2155</v>
      </c>
      <c r="E625" s="8" t="s">
        <v>2156</v>
      </c>
      <c r="F625" s="8" t="s">
        <v>4299</v>
      </c>
      <c r="G625" s="8" t="s">
        <v>3308</v>
      </c>
      <c r="H625" s="1">
        <v>40331.474629629629</v>
      </c>
      <c r="I625" s="8" t="s">
        <v>3675</v>
      </c>
      <c r="J625">
        <v>1160000</v>
      </c>
      <c r="K625">
        <v>15</v>
      </c>
      <c r="L625">
        <v>580000</v>
      </c>
      <c r="M625">
        <v>81200</v>
      </c>
      <c r="O625">
        <v>580000</v>
      </c>
      <c r="P625">
        <v>6960000</v>
      </c>
      <c r="S625">
        <v>50000</v>
      </c>
      <c r="T625">
        <v>250000</v>
      </c>
      <c r="U625">
        <v>5000</v>
      </c>
      <c r="V625">
        <v>97440</v>
      </c>
      <c r="W625">
        <v>48720</v>
      </c>
      <c r="X625">
        <v>48720</v>
      </c>
      <c r="Y625">
        <v>77333.333333333328</v>
      </c>
      <c r="Z625">
        <v>174773.33333333331</v>
      </c>
      <c r="AA625">
        <v>16239.999999999998</v>
      </c>
      <c r="AB625">
        <v>58000</v>
      </c>
      <c r="AC625">
        <v>0</v>
      </c>
      <c r="AD625">
        <v>0</v>
      </c>
      <c r="AE625">
        <v>11600</v>
      </c>
      <c r="AF625">
        <v>580</v>
      </c>
      <c r="AG625">
        <v>77333.333333333328</v>
      </c>
      <c r="AH625">
        <v>0</v>
      </c>
      <c r="AI625">
        <v>750133.33333333337</v>
      </c>
      <c r="AJ625">
        <v>18003200</v>
      </c>
      <c r="AK625">
        <v>0</v>
      </c>
      <c r="AL625">
        <v>20000</v>
      </c>
      <c r="AM625">
        <v>15</v>
      </c>
    </row>
    <row r="626" spans="1:39" x14ac:dyDescent="0.35">
      <c r="A626" s="8" t="s">
        <v>5300</v>
      </c>
      <c r="B626" s="8" t="s">
        <v>632</v>
      </c>
      <c r="C626" s="1">
        <v>32994</v>
      </c>
      <c r="D626" s="8" t="s">
        <v>1963</v>
      </c>
      <c r="E626" s="8" t="s">
        <v>2157</v>
      </c>
      <c r="F626" s="8" t="s">
        <v>4300</v>
      </c>
      <c r="G626" s="8" t="s">
        <v>3309</v>
      </c>
      <c r="H626" s="1">
        <v>40282.743206018517</v>
      </c>
      <c r="I626" s="8" t="s">
        <v>3675</v>
      </c>
      <c r="J626">
        <v>1160000</v>
      </c>
      <c r="K626">
        <v>15</v>
      </c>
      <c r="L626">
        <v>580000</v>
      </c>
      <c r="M626">
        <v>81200</v>
      </c>
      <c r="O626">
        <v>580000</v>
      </c>
      <c r="P626">
        <v>6960000</v>
      </c>
      <c r="S626">
        <v>50000</v>
      </c>
      <c r="T626">
        <v>250000</v>
      </c>
      <c r="U626">
        <v>5000</v>
      </c>
      <c r="V626">
        <v>97440</v>
      </c>
      <c r="W626">
        <v>48720</v>
      </c>
      <c r="X626">
        <v>48720</v>
      </c>
      <c r="Y626">
        <v>77333.333333333328</v>
      </c>
      <c r="Z626">
        <v>174773.33333333331</v>
      </c>
      <c r="AA626">
        <v>16239.999999999998</v>
      </c>
      <c r="AB626">
        <v>58000</v>
      </c>
      <c r="AC626">
        <v>0</v>
      </c>
      <c r="AD626">
        <v>0</v>
      </c>
      <c r="AE626">
        <v>11600</v>
      </c>
      <c r="AF626">
        <v>580</v>
      </c>
      <c r="AG626">
        <v>77333.333333333328</v>
      </c>
      <c r="AH626">
        <v>0</v>
      </c>
      <c r="AI626">
        <v>750133.33333333337</v>
      </c>
      <c r="AJ626">
        <v>18003200</v>
      </c>
      <c r="AK626">
        <v>0</v>
      </c>
      <c r="AL626">
        <v>20000</v>
      </c>
      <c r="AM626">
        <v>15</v>
      </c>
    </row>
    <row r="627" spans="1:39" x14ac:dyDescent="0.35">
      <c r="A627" s="8" t="s">
        <v>5301</v>
      </c>
      <c r="B627" s="8" t="s">
        <v>633</v>
      </c>
      <c r="C627" s="1">
        <v>35046</v>
      </c>
      <c r="D627" s="8" t="s">
        <v>2158</v>
      </c>
      <c r="E627" s="8" t="s">
        <v>1963</v>
      </c>
      <c r="F627" s="8" t="s">
        <v>4301</v>
      </c>
      <c r="G627" s="8" t="s">
        <v>3310</v>
      </c>
      <c r="H627" s="1">
        <v>38793.933993055558</v>
      </c>
      <c r="I627" s="8" t="s">
        <v>3675</v>
      </c>
      <c r="J627">
        <v>1160000</v>
      </c>
      <c r="K627">
        <v>15</v>
      </c>
      <c r="L627">
        <v>580000</v>
      </c>
      <c r="M627">
        <v>81200</v>
      </c>
      <c r="O627">
        <v>580000</v>
      </c>
      <c r="P627">
        <v>6960000</v>
      </c>
      <c r="S627">
        <v>50000</v>
      </c>
      <c r="T627">
        <v>250000</v>
      </c>
      <c r="U627">
        <v>5000</v>
      </c>
      <c r="V627">
        <v>97440</v>
      </c>
      <c r="W627">
        <v>48720</v>
      </c>
      <c r="X627">
        <v>48720</v>
      </c>
      <c r="Y627">
        <v>77333.333333333328</v>
      </c>
      <c r="Z627">
        <v>174773.33333333331</v>
      </c>
      <c r="AA627">
        <v>16239.999999999998</v>
      </c>
      <c r="AB627">
        <v>58000</v>
      </c>
      <c r="AC627">
        <v>0</v>
      </c>
      <c r="AD627">
        <v>0</v>
      </c>
      <c r="AE627">
        <v>11600</v>
      </c>
      <c r="AF627">
        <v>580</v>
      </c>
      <c r="AG627">
        <v>77333.333333333328</v>
      </c>
      <c r="AH627">
        <v>0</v>
      </c>
      <c r="AI627">
        <v>750133.33333333337</v>
      </c>
      <c r="AJ627">
        <v>18003200</v>
      </c>
      <c r="AK627">
        <v>0</v>
      </c>
      <c r="AL627">
        <v>20000</v>
      </c>
      <c r="AM627">
        <v>15</v>
      </c>
    </row>
    <row r="628" spans="1:39" x14ac:dyDescent="0.35">
      <c r="A628" s="8" t="s">
        <v>5302</v>
      </c>
      <c r="B628" s="8" t="s">
        <v>634</v>
      </c>
      <c r="C628" s="1">
        <v>31960</v>
      </c>
      <c r="D628" s="8" t="s">
        <v>2159</v>
      </c>
      <c r="E628" s="8" t="s">
        <v>2160</v>
      </c>
      <c r="F628" s="8" t="s">
        <v>4302</v>
      </c>
      <c r="G628" s="8" t="s">
        <v>3311</v>
      </c>
      <c r="H628" s="1">
        <v>43873.834687499999</v>
      </c>
      <c r="I628" s="8" t="s">
        <v>3671</v>
      </c>
      <c r="J628">
        <v>1160000</v>
      </c>
      <c r="K628">
        <v>15</v>
      </c>
      <c r="L628">
        <v>580000</v>
      </c>
      <c r="M628">
        <v>81200</v>
      </c>
      <c r="O628">
        <v>580000</v>
      </c>
      <c r="P628">
        <v>6960000</v>
      </c>
      <c r="S628">
        <v>50000</v>
      </c>
      <c r="T628">
        <v>250000</v>
      </c>
      <c r="U628">
        <v>5000</v>
      </c>
      <c r="V628">
        <v>97440</v>
      </c>
      <c r="W628">
        <v>48720</v>
      </c>
      <c r="X628">
        <v>48720</v>
      </c>
      <c r="Y628">
        <v>77333.333333333328</v>
      </c>
      <c r="Z628">
        <v>174773.33333333331</v>
      </c>
      <c r="AA628">
        <v>16239.999999999998</v>
      </c>
      <c r="AB628">
        <v>58000</v>
      </c>
      <c r="AC628">
        <v>0</v>
      </c>
      <c r="AD628">
        <v>0</v>
      </c>
      <c r="AE628">
        <v>11600</v>
      </c>
      <c r="AF628">
        <v>580</v>
      </c>
      <c r="AG628">
        <v>77333.333333333328</v>
      </c>
      <c r="AH628">
        <v>0</v>
      </c>
      <c r="AI628">
        <v>750133.33333333337</v>
      </c>
      <c r="AJ628">
        <v>18003200</v>
      </c>
      <c r="AK628">
        <v>0</v>
      </c>
      <c r="AL628">
        <v>20000</v>
      </c>
      <c r="AM628">
        <v>15</v>
      </c>
    </row>
    <row r="629" spans="1:39" x14ac:dyDescent="0.35">
      <c r="A629" s="8" t="s">
        <v>5303</v>
      </c>
      <c r="B629" s="8" t="s">
        <v>635</v>
      </c>
      <c r="C629" s="1">
        <v>28848</v>
      </c>
      <c r="D629" s="8" t="s">
        <v>1963</v>
      </c>
      <c r="E629" s="8" t="s">
        <v>2161</v>
      </c>
      <c r="F629" s="8" t="s">
        <v>4303</v>
      </c>
      <c r="G629" s="8" t="s">
        <v>3312</v>
      </c>
      <c r="H629" s="1">
        <v>41267.297025462962</v>
      </c>
      <c r="I629" s="8" t="s">
        <v>3674</v>
      </c>
      <c r="J629">
        <v>1160000</v>
      </c>
      <c r="K629">
        <v>15</v>
      </c>
      <c r="L629">
        <v>580000</v>
      </c>
      <c r="M629">
        <v>81200</v>
      </c>
      <c r="O629">
        <v>580000</v>
      </c>
      <c r="P629">
        <v>6960000</v>
      </c>
      <c r="S629">
        <v>50000</v>
      </c>
      <c r="T629">
        <v>250000</v>
      </c>
      <c r="U629">
        <v>5000</v>
      </c>
      <c r="V629">
        <v>97440</v>
      </c>
      <c r="W629">
        <v>48720</v>
      </c>
      <c r="X629">
        <v>48720</v>
      </c>
      <c r="Y629">
        <v>77333.333333333328</v>
      </c>
      <c r="Z629">
        <v>174773.33333333331</v>
      </c>
      <c r="AA629">
        <v>16239.999999999998</v>
      </c>
      <c r="AB629">
        <v>58000</v>
      </c>
      <c r="AC629">
        <v>0</v>
      </c>
      <c r="AD629">
        <v>0</v>
      </c>
      <c r="AE629">
        <v>11600</v>
      </c>
      <c r="AF629">
        <v>580</v>
      </c>
      <c r="AG629">
        <v>77333.333333333328</v>
      </c>
      <c r="AH629">
        <v>0</v>
      </c>
      <c r="AI629">
        <v>750133.33333333337</v>
      </c>
      <c r="AJ629">
        <v>18003200</v>
      </c>
      <c r="AK629">
        <v>0</v>
      </c>
      <c r="AL629">
        <v>20000</v>
      </c>
      <c r="AM629">
        <v>15</v>
      </c>
    </row>
    <row r="630" spans="1:39" x14ac:dyDescent="0.35">
      <c r="A630" s="8" t="s">
        <v>5304</v>
      </c>
      <c r="B630" s="8" t="s">
        <v>636</v>
      </c>
      <c r="C630" s="1">
        <v>36321</v>
      </c>
      <c r="D630" s="8" t="s">
        <v>2162</v>
      </c>
      <c r="E630" s="8" t="s">
        <v>1963</v>
      </c>
      <c r="F630" s="8" t="s">
        <v>4304</v>
      </c>
      <c r="G630" s="8" t="s">
        <v>3313</v>
      </c>
      <c r="H630" s="1">
        <v>38608.433263888888</v>
      </c>
      <c r="I630" s="8" t="s">
        <v>3675</v>
      </c>
      <c r="J630">
        <v>1160000</v>
      </c>
      <c r="K630">
        <v>15</v>
      </c>
      <c r="L630">
        <v>580000</v>
      </c>
      <c r="M630">
        <v>81200</v>
      </c>
      <c r="O630">
        <v>580000</v>
      </c>
      <c r="P630">
        <v>6960000</v>
      </c>
      <c r="S630">
        <v>50000</v>
      </c>
      <c r="T630">
        <v>250000</v>
      </c>
      <c r="U630">
        <v>5000</v>
      </c>
      <c r="V630">
        <v>97440</v>
      </c>
      <c r="W630">
        <v>48720</v>
      </c>
      <c r="X630">
        <v>48720</v>
      </c>
      <c r="Y630">
        <v>77333.333333333328</v>
      </c>
      <c r="Z630">
        <v>174773.33333333331</v>
      </c>
      <c r="AA630">
        <v>16239.999999999998</v>
      </c>
      <c r="AB630">
        <v>58000</v>
      </c>
      <c r="AC630">
        <v>0</v>
      </c>
      <c r="AD630">
        <v>0</v>
      </c>
      <c r="AE630">
        <v>11600</v>
      </c>
      <c r="AF630">
        <v>580</v>
      </c>
      <c r="AG630">
        <v>77333.333333333328</v>
      </c>
      <c r="AH630">
        <v>0</v>
      </c>
      <c r="AI630">
        <v>750133.33333333337</v>
      </c>
      <c r="AJ630">
        <v>18003200</v>
      </c>
      <c r="AK630">
        <v>0</v>
      </c>
      <c r="AL630">
        <v>20000</v>
      </c>
      <c r="AM630">
        <v>15</v>
      </c>
    </row>
    <row r="631" spans="1:39" x14ac:dyDescent="0.35">
      <c r="A631" s="8" t="s">
        <v>5305</v>
      </c>
      <c r="B631" s="8" t="s">
        <v>637</v>
      </c>
      <c r="C631" s="1">
        <v>26871</v>
      </c>
      <c r="D631" s="8" t="s">
        <v>2163</v>
      </c>
      <c r="E631" s="8" t="s">
        <v>2164</v>
      </c>
      <c r="F631" s="8" t="s">
        <v>4305</v>
      </c>
      <c r="G631" s="8" t="s">
        <v>3314</v>
      </c>
      <c r="H631" s="1">
        <v>42084.867407407408</v>
      </c>
      <c r="I631" s="8" t="s">
        <v>3672</v>
      </c>
      <c r="J631">
        <v>1160000</v>
      </c>
      <c r="K631">
        <v>15</v>
      </c>
      <c r="L631">
        <v>580000</v>
      </c>
      <c r="M631">
        <v>81200</v>
      </c>
      <c r="O631">
        <v>580000</v>
      </c>
      <c r="P631">
        <v>6960000</v>
      </c>
      <c r="S631">
        <v>50000</v>
      </c>
      <c r="T631">
        <v>250000</v>
      </c>
      <c r="U631">
        <v>5000</v>
      </c>
      <c r="V631">
        <v>97440</v>
      </c>
      <c r="W631">
        <v>48720</v>
      </c>
      <c r="X631">
        <v>48720</v>
      </c>
      <c r="Y631">
        <v>77333.333333333328</v>
      </c>
      <c r="Z631">
        <v>174773.33333333331</v>
      </c>
      <c r="AA631">
        <v>16239.999999999998</v>
      </c>
      <c r="AB631">
        <v>58000</v>
      </c>
      <c r="AC631">
        <v>0</v>
      </c>
      <c r="AD631">
        <v>0</v>
      </c>
      <c r="AE631">
        <v>11600</v>
      </c>
      <c r="AF631">
        <v>580</v>
      </c>
      <c r="AG631">
        <v>77333.333333333328</v>
      </c>
      <c r="AH631">
        <v>0</v>
      </c>
      <c r="AI631">
        <v>750133.33333333337</v>
      </c>
      <c r="AJ631">
        <v>18003200</v>
      </c>
      <c r="AK631">
        <v>0</v>
      </c>
      <c r="AL631">
        <v>20000</v>
      </c>
      <c r="AM631">
        <v>15</v>
      </c>
    </row>
    <row r="632" spans="1:39" x14ac:dyDescent="0.35">
      <c r="A632" s="8" t="s">
        <v>5306</v>
      </c>
      <c r="B632" s="8" t="s">
        <v>638</v>
      </c>
      <c r="C632" s="1">
        <v>34211</v>
      </c>
      <c r="D632" s="8" t="s">
        <v>1963</v>
      </c>
      <c r="E632" s="8" t="s">
        <v>2165</v>
      </c>
      <c r="F632" s="8" t="s">
        <v>4306</v>
      </c>
      <c r="G632" s="8" t="s">
        <v>3315</v>
      </c>
      <c r="H632" s="1">
        <v>39611.921064814815</v>
      </c>
      <c r="I632" s="8" t="s">
        <v>3674</v>
      </c>
      <c r="J632">
        <v>1160000</v>
      </c>
      <c r="K632">
        <v>15</v>
      </c>
      <c r="L632">
        <v>580000</v>
      </c>
      <c r="M632">
        <v>81200</v>
      </c>
      <c r="O632">
        <v>580000</v>
      </c>
      <c r="P632">
        <v>6960000</v>
      </c>
      <c r="S632">
        <v>50000</v>
      </c>
      <c r="T632">
        <v>250000</v>
      </c>
      <c r="U632">
        <v>5000</v>
      </c>
      <c r="V632">
        <v>97440</v>
      </c>
      <c r="W632">
        <v>48720</v>
      </c>
      <c r="X632">
        <v>48720</v>
      </c>
      <c r="Y632">
        <v>77333.333333333328</v>
      </c>
      <c r="Z632">
        <v>174773.33333333331</v>
      </c>
      <c r="AA632">
        <v>16239.999999999998</v>
      </c>
      <c r="AB632">
        <v>58000</v>
      </c>
      <c r="AC632">
        <v>0</v>
      </c>
      <c r="AD632">
        <v>0</v>
      </c>
      <c r="AE632">
        <v>11600</v>
      </c>
      <c r="AF632">
        <v>580</v>
      </c>
      <c r="AG632">
        <v>77333.333333333328</v>
      </c>
      <c r="AH632">
        <v>0</v>
      </c>
      <c r="AI632">
        <v>750133.33333333337</v>
      </c>
      <c r="AJ632">
        <v>18003200</v>
      </c>
      <c r="AK632">
        <v>0</v>
      </c>
      <c r="AL632">
        <v>20000</v>
      </c>
      <c r="AM632">
        <v>15</v>
      </c>
    </row>
    <row r="633" spans="1:39" x14ac:dyDescent="0.35">
      <c r="A633" s="8" t="s">
        <v>5307</v>
      </c>
      <c r="B633" s="8" t="s">
        <v>639</v>
      </c>
      <c r="C633" s="1">
        <v>25910</v>
      </c>
      <c r="D633" s="8" t="s">
        <v>2166</v>
      </c>
      <c r="E633" s="8" t="s">
        <v>1963</v>
      </c>
      <c r="F633" s="8" t="s">
        <v>4307</v>
      </c>
      <c r="G633" s="8" t="s">
        <v>3316</v>
      </c>
      <c r="H633" s="1">
        <v>44109.427407407406</v>
      </c>
      <c r="I633" s="8" t="s">
        <v>3671</v>
      </c>
      <c r="J633">
        <v>1160000</v>
      </c>
      <c r="K633">
        <v>15</v>
      </c>
      <c r="L633">
        <v>580000</v>
      </c>
      <c r="M633">
        <v>81200</v>
      </c>
      <c r="O633">
        <v>580000</v>
      </c>
      <c r="P633">
        <v>6960000</v>
      </c>
      <c r="S633">
        <v>50000</v>
      </c>
      <c r="T633">
        <v>250000</v>
      </c>
      <c r="U633">
        <v>5000</v>
      </c>
      <c r="V633">
        <v>97440</v>
      </c>
      <c r="W633">
        <v>48720</v>
      </c>
      <c r="X633">
        <v>48720</v>
      </c>
      <c r="Y633">
        <v>77333.333333333328</v>
      </c>
      <c r="Z633">
        <v>174773.33333333331</v>
      </c>
      <c r="AA633">
        <v>16239.999999999998</v>
      </c>
      <c r="AB633">
        <v>58000</v>
      </c>
      <c r="AC633">
        <v>0</v>
      </c>
      <c r="AD633">
        <v>0</v>
      </c>
      <c r="AE633">
        <v>11600</v>
      </c>
      <c r="AF633">
        <v>580</v>
      </c>
      <c r="AG633">
        <v>77333.333333333328</v>
      </c>
      <c r="AH633">
        <v>0</v>
      </c>
      <c r="AI633">
        <v>750133.33333333337</v>
      </c>
      <c r="AJ633">
        <v>18003200</v>
      </c>
      <c r="AK633">
        <v>0</v>
      </c>
      <c r="AL633">
        <v>20000</v>
      </c>
      <c r="AM633">
        <v>15</v>
      </c>
    </row>
    <row r="634" spans="1:39" x14ac:dyDescent="0.35">
      <c r="A634" s="8" t="s">
        <v>5308</v>
      </c>
      <c r="B634" s="8" t="s">
        <v>640</v>
      </c>
      <c r="C634" s="1">
        <v>32362</v>
      </c>
      <c r="D634" s="8" t="s">
        <v>2167</v>
      </c>
      <c r="E634" s="8" t="s">
        <v>2168</v>
      </c>
      <c r="F634" s="8" t="s">
        <v>4308</v>
      </c>
      <c r="G634" s="8" t="s">
        <v>3317</v>
      </c>
      <c r="H634" s="1">
        <v>40541.297777777778</v>
      </c>
      <c r="I634" s="8" t="s">
        <v>3673</v>
      </c>
      <c r="J634">
        <v>1160000</v>
      </c>
      <c r="K634">
        <v>15</v>
      </c>
      <c r="L634">
        <v>580000</v>
      </c>
      <c r="M634">
        <v>81200</v>
      </c>
      <c r="O634">
        <v>580000</v>
      </c>
      <c r="P634">
        <v>6960000</v>
      </c>
      <c r="S634">
        <v>50000</v>
      </c>
      <c r="T634">
        <v>250000</v>
      </c>
      <c r="U634">
        <v>5000</v>
      </c>
      <c r="V634">
        <v>97440</v>
      </c>
      <c r="W634">
        <v>48720</v>
      </c>
      <c r="X634">
        <v>48720</v>
      </c>
      <c r="Y634">
        <v>77333.333333333328</v>
      </c>
      <c r="Z634">
        <v>174773.33333333331</v>
      </c>
      <c r="AA634">
        <v>16239.999999999998</v>
      </c>
      <c r="AB634">
        <v>58000</v>
      </c>
      <c r="AC634">
        <v>0</v>
      </c>
      <c r="AD634">
        <v>0</v>
      </c>
      <c r="AE634">
        <v>11600</v>
      </c>
      <c r="AF634">
        <v>580</v>
      </c>
      <c r="AG634">
        <v>77333.333333333328</v>
      </c>
      <c r="AH634">
        <v>0</v>
      </c>
      <c r="AI634">
        <v>750133.33333333337</v>
      </c>
      <c r="AJ634">
        <v>18003200</v>
      </c>
      <c r="AK634">
        <v>0</v>
      </c>
      <c r="AL634">
        <v>20000</v>
      </c>
      <c r="AM634">
        <v>15</v>
      </c>
    </row>
    <row r="635" spans="1:39" x14ac:dyDescent="0.35">
      <c r="A635" s="8" t="s">
        <v>5309</v>
      </c>
      <c r="B635" s="8" t="s">
        <v>641</v>
      </c>
      <c r="C635" s="1">
        <v>27133</v>
      </c>
      <c r="D635" s="8" t="s">
        <v>1963</v>
      </c>
      <c r="E635" s="8" t="s">
        <v>2169</v>
      </c>
      <c r="F635" s="8" t="s">
        <v>4309</v>
      </c>
      <c r="G635" s="8" t="s">
        <v>3318</v>
      </c>
      <c r="H635" s="1">
        <v>40371.741863425923</v>
      </c>
      <c r="I635" s="8" t="s">
        <v>3674</v>
      </c>
      <c r="J635">
        <v>1160000</v>
      </c>
      <c r="K635">
        <v>15</v>
      </c>
      <c r="L635">
        <v>580000</v>
      </c>
      <c r="M635">
        <v>81200</v>
      </c>
      <c r="O635">
        <v>580000</v>
      </c>
      <c r="P635">
        <v>6960000</v>
      </c>
      <c r="S635">
        <v>50000</v>
      </c>
      <c r="T635">
        <v>250000</v>
      </c>
      <c r="U635">
        <v>5000</v>
      </c>
      <c r="V635">
        <v>97440</v>
      </c>
      <c r="W635">
        <v>48720</v>
      </c>
      <c r="X635">
        <v>48720</v>
      </c>
      <c r="Y635">
        <v>77333.333333333328</v>
      </c>
      <c r="Z635">
        <v>174773.33333333331</v>
      </c>
      <c r="AA635">
        <v>16239.999999999998</v>
      </c>
      <c r="AB635">
        <v>58000</v>
      </c>
      <c r="AC635">
        <v>0</v>
      </c>
      <c r="AD635">
        <v>0</v>
      </c>
      <c r="AE635">
        <v>11600</v>
      </c>
      <c r="AF635">
        <v>580</v>
      </c>
      <c r="AG635">
        <v>77333.333333333328</v>
      </c>
      <c r="AH635">
        <v>0</v>
      </c>
      <c r="AI635">
        <v>750133.33333333337</v>
      </c>
      <c r="AJ635">
        <v>18003200</v>
      </c>
      <c r="AK635">
        <v>0</v>
      </c>
      <c r="AL635">
        <v>20000</v>
      </c>
      <c r="AM635">
        <v>15</v>
      </c>
    </row>
    <row r="636" spans="1:39" x14ac:dyDescent="0.35">
      <c r="A636" s="8" t="s">
        <v>5310</v>
      </c>
      <c r="B636" s="8" t="s">
        <v>642</v>
      </c>
      <c r="C636" s="1">
        <v>26375</v>
      </c>
      <c r="D636" s="8" t="s">
        <v>2170</v>
      </c>
      <c r="E636" s="8" t="s">
        <v>1963</v>
      </c>
      <c r="F636" s="8" t="s">
        <v>4310</v>
      </c>
      <c r="G636" s="8" t="s">
        <v>3319</v>
      </c>
      <c r="H636" s="1">
        <v>40949.313657407409</v>
      </c>
      <c r="I636" s="8" t="s">
        <v>3674</v>
      </c>
      <c r="J636">
        <v>1160000</v>
      </c>
      <c r="K636">
        <v>15</v>
      </c>
      <c r="L636">
        <v>580000</v>
      </c>
      <c r="M636">
        <v>81200</v>
      </c>
      <c r="O636">
        <v>580000</v>
      </c>
      <c r="P636">
        <v>6960000</v>
      </c>
      <c r="S636">
        <v>50000</v>
      </c>
      <c r="T636">
        <v>250000</v>
      </c>
      <c r="U636">
        <v>5000</v>
      </c>
      <c r="V636">
        <v>97440</v>
      </c>
      <c r="W636">
        <v>48720</v>
      </c>
      <c r="X636">
        <v>48720</v>
      </c>
      <c r="Y636">
        <v>77333.333333333328</v>
      </c>
      <c r="Z636">
        <v>174773.33333333331</v>
      </c>
      <c r="AA636">
        <v>16239.999999999998</v>
      </c>
      <c r="AB636">
        <v>58000</v>
      </c>
      <c r="AC636">
        <v>0</v>
      </c>
      <c r="AD636">
        <v>0</v>
      </c>
      <c r="AE636">
        <v>11600</v>
      </c>
      <c r="AF636">
        <v>580</v>
      </c>
      <c r="AG636">
        <v>77333.333333333328</v>
      </c>
      <c r="AH636">
        <v>0</v>
      </c>
      <c r="AI636">
        <v>750133.33333333337</v>
      </c>
      <c r="AJ636">
        <v>18003200</v>
      </c>
      <c r="AK636">
        <v>0</v>
      </c>
      <c r="AL636">
        <v>20000</v>
      </c>
      <c r="AM636">
        <v>15</v>
      </c>
    </row>
    <row r="637" spans="1:39" x14ac:dyDescent="0.35">
      <c r="A637" s="8" t="s">
        <v>5311</v>
      </c>
      <c r="B637" s="8" t="s">
        <v>643</v>
      </c>
      <c r="C637" s="1">
        <v>36089</v>
      </c>
      <c r="D637" s="8" t="s">
        <v>2171</v>
      </c>
      <c r="E637" s="8" t="s">
        <v>2172</v>
      </c>
      <c r="F637" s="8" t="s">
        <v>4311</v>
      </c>
      <c r="G637" s="8" t="s">
        <v>3320</v>
      </c>
      <c r="H637" s="1">
        <v>39971.835775462961</v>
      </c>
      <c r="I637" s="8" t="s">
        <v>3671</v>
      </c>
      <c r="J637">
        <v>1160000</v>
      </c>
      <c r="K637">
        <v>15</v>
      </c>
      <c r="L637">
        <v>580000</v>
      </c>
      <c r="M637">
        <v>81200</v>
      </c>
      <c r="O637">
        <v>580000</v>
      </c>
      <c r="P637">
        <v>6960000</v>
      </c>
      <c r="S637">
        <v>50000</v>
      </c>
      <c r="T637">
        <v>250000</v>
      </c>
      <c r="U637">
        <v>5000</v>
      </c>
      <c r="V637">
        <v>97440</v>
      </c>
      <c r="W637">
        <v>48720</v>
      </c>
      <c r="X637">
        <v>48720</v>
      </c>
      <c r="Y637">
        <v>77333.333333333328</v>
      </c>
      <c r="Z637">
        <v>174773.33333333331</v>
      </c>
      <c r="AA637">
        <v>16239.999999999998</v>
      </c>
      <c r="AB637">
        <v>58000</v>
      </c>
      <c r="AC637">
        <v>0</v>
      </c>
      <c r="AD637">
        <v>0</v>
      </c>
      <c r="AE637">
        <v>11600</v>
      </c>
      <c r="AF637">
        <v>580</v>
      </c>
      <c r="AG637">
        <v>77333.333333333328</v>
      </c>
      <c r="AH637">
        <v>0</v>
      </c>
      <c r="AI637">
        <v>750133.33333333337</v>
      </c>
      <c r="AJ637">
        <v>18003200</v>
      </c>
      <c r="AK637">
        <v>0</v>
      </c>
      <c r="AL637">
        <v>20000</v>
      </c>
      <c r="AM637">
        <v>15</v>
      </c>
    </row>
    <row r="638" spans="1:39" x14ac:dyDescent="0.35">
      <c r="A638" s="8" t="s">
        <v>5312</v>
      </c>
      <c r="B638" s="8" t="s">
        <v>644</v>
      </c>
      <c r="C638" s="1">
        <v>30919</v>
      </c>
      <c r="D638" s="8" t="s">
        <v>1963</v>
      </c>
      <c r="E638" s="8" t="s">
        <v>2173</v>
      </c>
      <c r="F638" s="8" t="s">
        <v>4312</v>
      </c>
      <c r="G638" s="8" t="s">
        <v>3321</v>
      </c>
      <c r="H638" s="1">
        <v>39148.3672337963</v>
      </c>
      <c r="I638" s="8" t="s">
        <v>3672</v>
      </c>
      <c r="J638">
        <v>1160000</v>
      </c>
      <c r="K638">
        <v>15</v>
      </c>
      <c r="L638">
        <v>580000</v>
      </c>
      <c r="M638">
        <v>81200</v>
      </c>
      <c r="O638">
        <v>580000</v>
      </c>
      <c r="P638">
        <v>6960000</v>
      </c>
      <c r="S638">
        <v>50000</v>
      </c>
      <c r="T638">
        <v>250000</v>
      </c>
      <c r="U638">
        <v>5000</v>
      </c>
      <c r="V638">
        <v>97440</v>
      </c>
      <c r="W638">
        <v>48720</v>
      </c>
      <c r="X638">
        <v>48720</v>
      </c>
      <c r="Y638">
        <v>77333.333333333328</v>
      </c>
      <c r="Z638">
        <v>174773.33333333331</v>
      </c>
      <c r="AA638">
        <v>16239.999999999998</v>
      </c>
      <c r="AB638">
        <v>58000</v>
      </c>
      <c r="AC638">
        <v>0</v>
      </c>
      <c r="AD638">
        <v>0</v>
      </c>
      <c r="AE638">
        <v>11600</v>
      </c>
      <c r="AF638">
        <v>580</v>
      </c>
      <c r="AG638">
        <v>77333.333333333328</v>
      </c>
      <c r="AH638">
        <v>0</v>
      </c>
      <c r="AI638">
        <v>750133.33333333337</v>
      </c>
      <c r="AJ638">
        <v>18003200</v>
      </c>
      <c r="AK638">
        <v>0</v>
      </c>
      <c r="AL638">
        <v>20000</v>
      </c>
      <c r="AM638">
        <v>15</v>
      </c>
    </row>
    <row r="639" spans="1:39" x14ac:dyDescent="0.35">
      <c r="A639" s="8" t="s">
        <v>5313</v>
      </c>
      <c r="B639" s="8" t="s">
        <v>645</v>
      </c>
      <c r="C639" s="1">
        <v>27042</v>
      </c>
      <c r="D639" s="8" t="s">
        <v>2174</v>
      </c>
      <c r="E639" s="8" t="s">
        <v>1963</v>
      </c>
      <c r="F639" s="8" t="s">
        <v>4313</v>
      </c>
      <c r="G639" s="8" t="s">
        <v>3322</v>
      </c>
      <c r="H639" s="1">
        <v>38580.681030092594</v>
      </c>
      <c r="I639" s="8" t="s">
        <v>3673</v>
      </c>
      <c r="J639">
        <v>1160000</v>
      </c>
      <c r="K639">
        <v>15</v>
      </c>
      <c r="L639">
        <v>580000</v>
      </c>
      <c r="M639">
        <v>81200</v>
      </c>
      <c r="O639">
        <v>580000</v>
      </c>
      <c r="P639">
        <v>6960000</v>
      </c>
      <c r="S639">
        <v>50000</v>
      </c>
      <c r="T639">
        <v>250000</v>
      </c>
      <c r="U639">
        <v>5000</v>
      </c>
      <c r="V639">
        <v>97440</v>
      </c>
      <c r="W639">
        <v>48720</v>
      </c>
      <c r="X639">
        <v>48720</v>
      </c>
      <c r="Y639">
        <v>77333.333333333328</v>
      </c>
      <c r="Z639">
        <v>174773.33333333331</v>
      </c>
      <c r="AA639">
        <v>16239.999999999998</v>
      </c>
      <c r="AB639">
        <v>58000</v>
      </c>
      <c r="AC639">
        <v>0</v>
      </c>
      <c r="AD639">
        <v>0</v>
      </c>
      <c r="AE639">
        <v>11600</v>
      </c>
      <c r="AF639">
        <v>580</v>
      </c>
      <c r="AG639">
        <v>77333.333333333328</v>
      </c>
      <c r="AH639">
        <v>0</v>
      </c>
      <c r="AI639">
        <v>750133.33333333337</v>
      </c>
      <c r="AJ639">
        <v>18003200</v>
      </c>
      <c r="AK639">
        <v>0</v>
      </c>
      <c r="AL639">
        <v>20000</v>
      </c>
      <c r="AM639">
        <v>15</v>
      </c>
    </row>
    <row r="640" spans="1:39" x14ac:dyDescent="0.35">
      <c r="A640" s="8" t="s">
        <v>5314</v>
      </c>
      <c r="B640" s="8" t="s">
        <v>646</v>
      </c>
      <c r="C640" s="1">
        <v>29189</v>
      </c>
      <c r="D640" s="8" t="s">
        <v>2175</v>
      </c>
      <c r="E640" s="8" t="s">
        <v>2176</v>
      </c>
      <c r="F640" s="8" t="s">
        <v>4314</v>
      </c>
      <c r="G640" s="8" t="s">
        <v>3323</v>
      </c>
      <c r="H640" s="1">
        <v>42292.856076388889</v>
      </c>
      <c r="I640" s="8" t="s">
        <v>3673</v>
      </c>
      <c r="J640">
        <v>1160000</v>
      </c>
      <c r="K640">
        <v>15</v>
      </c>
      <c r="L640">
        <v>580000</v>
      </c>
      <c r="M640">
        <v>81200</v>
      </c>
      <c r="O640">
        <v>580000</v>
      </c>
      <c r="P640">
        <v>6960000</v>
      </c>
      <c r="S640">
        <v>50000</v>
      </c>
      <c r="T640">
        <v>250000</v>
      </c>
      <c r="U640">
        <v>5000</v>
      </c>
      <c r="V640">
        <v>97440</v>
      </c>
      <c r="W640">
        <v>48720</v>
      </c>
      <c r="X640">
        <v>48720</v>
      </c>
      <c r="Y640">
        <v>77333.333333333328</v>
      </c>
      <c r="Z640">
        <v>174773.33333333331</v>
      </c>
      <c r="AA640">
        <v>16239.999999999998</v>
      </c>
      <c r="AB640">
        <v>58000</v>
      </c>
      <c r="AC640">
        <v>0</v>
      </c>
      <c r="AD640">
        <v>0</v>
      </c>
      <c r="AE640">
        <v>11600</v>
      </c>
      <c r="AF640">
        <v>580</v>
      </c>
      <c r="AG640">
        <v>77333.333333333328</v>
      </c>
      <c r="AH640">
        <v>0</v>
      </c>
      <c r="AI640">
        <v>750133.33333333337</v>
      </c>
      <c r="AJ640">
        <v>18003200</v>
      </c>
      <c r="AK640">
        <v>0</v>
      </c>
      <c r="AL640">
        <v>20000</v>
      </c>
      <c r="AM640">
        <v>15</v>
      </c>
    </row>
    <row r="641" spans="1:39" x14ac:dyDescent="0.35">
      <c r="A641" s="8" t="s">
        <v>5315</v>
      </c>
      <c r="B641" s="8" t="s">
        <v>647</v>
      </c>
      <c r="C641" s="1">
        <v>26655</v>
      </c>
      <c r="D641" s="8" t="s">
        <v>1963</v>
      </c>
      <c r="E641" s="8" t="s">
        <v>2177</v>
      </c>
      <c r="F641" s="8" t="s">
        <v>4315</v>
      </c>
      <c r="G641" s="8" t="s">
        <v>3324</v>
      </c>
      <c r="H641" s="1">
        <v>40950.153113425928</v>
      </c>
      <c r="I641" s="8" t="s">
        <v>3675</v>
      </c>
      <c r="J641">
        <v>1160000</v>
      </c>
      <c r="K641">
        <v>15</v>
      </c>
      <c r="L641">
        <v>580000</v>
      </c>
      <c r="M641">
        <v>81200</v>
      </c>
      <c r="O641">
        <v>580000</v>
      </c>
      <c r="P641">
        <v>6960000</v>
      </c>
      <c r="S641">
        <v>50000</v>
      </c>
      <c r="T641">
        <v>250000</v>
      </c>
      <c r="U641">
        <v>5000</v>
      </c>
      <c r="V641">
        <v>97440</v>
      </c>
      <c r="W641">
        <v>48720</v>
      </c>
      <c r="X641">
        <v>48720</v>
      </c>
      <c r="Y641">
        <v>77333.333333333328</v>
      </c>
      <c r="Z641">
        <v>174773.33333333331</v>
      </c>
      <c r="AA641">
        <v>16239.999999999998</v>
      </c>
      <c r="AB641">
        <v>58000</v>
      </c>
      <c r="AC641">
        <v>0</v>
      </c>
      <c r="AD641">
        <v>0</v>
      </c>
      <c r="AE641">
        <v>11600</v>
      </c>
      <c r="AF641">
        <v>580</v>
      </c>
      <c r="AG641">
        <v>77333.333333333328</v>
      </c>
      <c r="AH641">
        <v>0</v>
      </c>
      <c r="AI641">
        <v>750133.33333333337</v>
      </c>
      <c r="AJ641">
        <v>18003200</v>
      </c>
      <c r="AK641">
        <v>0</v>
      </c>
      <c r="AL641">
        <v>20000</v>
      </c>
      <c r="AM641">
        <v>15</v>
      </c>
    </row>
    <row r="642" spans="1:39" x14ac:dyDescent="0.35">
      <c r="A642" s="8" t="s">
        <v>5316</v>
      </c>
      <c r="B642" s="8" t="s">
        <v>648</v>
      </c>
      <c r="C642" s="1">
        <v>30018</v>
      </c>
      <c r="D642" s="8" t="s">
        <v>2178</v>
      </c>
      <c r="E642" s="8" t="s">
        <v>1963</v>
      </c>
      <c r="F642" s="8" t="s">
        <v>4316</v>
      </c>
      <c r="G642" s="8" t="s">
        <v>3325</v>
      </c>
      <c r="H642" s="1">
        <v>42667.532164351855</v>
      </c>
      <c r="I642" s="8" t="s">
        <v>3674</v>
      </c>
      <c r="J642">
        <v>1160000</v>
      </c>
      <c r="K642">
        <v>15</v>
      </c>
      <c r="L642">
        <v>580000</v>
      </c>
      <c r="M642">
        <v>81200</v>
      </c>
      <c r="O642">
        <v>580000</v>
      </c>
      <c r="P642">
        <v>6960000</v>
      </c>
      <c r="S642">
        <v>50000</v>
      </c>
      <c r="T642">
        <v>250000</v>
      </c>
      <c r="U642">
        <v>5000</v>
      </c>
      <c r="V642">
        <v>97440</v>
      </c>
      <c r="W642">
        <v>48720</v>
      </c>
      <c r="X642">
        <v>48720</v>
      </c>
      <c r="Y642">
        <v>77333.333333333328</v>
      </c>
      <c r="Z642">
        <v>174773.33333333331</v>
      </c>
      <c r="AA642">
        <v>16239.999999999998</v>
      </c>
      <c r="AB642">
        <v>58000</v>
      </c>
      <c r="AC642">
        <v>0</v>
      </c>
      <c r="AD642">
        <v>0</v>
      </c>
      <c r="AE642">
        <v>11600</v>
      </c>
      <c r="AF642">
        <v>580</v>
      </c>
      <c r="AG642">
        <v>77333.333333333328</v>
      </c>
      <c r="AH642">
        <v>0</v>
      </c>
      <c r="AI642">
        <v>750133.33333333337</v>
      </c>
      <c r="AJ642">
        <v>18003200</v>
      </c>
      <c r="AK642">
        <v>0</v>
      </c>
      <c r="AL642">
        <v>20000</v>
      </c>
      <c r="AM642">
        <v>15</v>
      </c>
    </row>
    <row r="643" spans="1:39" x14ac:dyDescent="0.35">
      <c r="A643" s="8" t="s">
        <v>5317</v>
      </c>
      <c r="B643" s="8" t="s">
        <v>649</v>
      </c>
      <c r="C643" s="1">
        <v>27565</v>
      </c>
      <c r="D643" s="8" t="s">
        <v>2179</v>
      </c>
      <c r="E643" s="8" t="s">
        <v>2180</v>
      </c>
      <c r="F643" s="8" t="s">
        <v>4317</v>
      </c>
      <c r="G643" s="8" t="s">
        <v>3326</v>
      </c>
      <c r="H643" s="1">
        <v>41820.206863425927</v>
      </c>
      <c r="I643" s="8" t="s">
        <v>3673</v>
      </c>
      <c r="J643">
        <v>1160000</v>
      </c>
      <c r="K643">
        <v>15</v>
      </c>
      <c r="L643">
        <v>580000</v>
      </c>
      <c r="M643">
        <v>81200</v>
      </c>
      <c r="O643">
        <v>580000</v>
      </c>
      <c r="P643">
        <v>6960000</v>
      </c>
      <c r="S643">
        <v>50000</v>
      </c>
      <c r="T643">
        <v>250000</v>
      </c>
      <c r="U643">
        <v>5000</v>
      </c>
      <c r="V643">
        <v>97440</v>
      </c>
      <c r="W643">
        <v>48720</v>
      </c>
      <c r="X643">
        <v>48720</v>
      </c>
      <c r="Y643">
        <v>77333.333333333328</v>
      </c>
      <c r="Z643">
        <v>174773.33333333331</v>
      </c>
      <c r="AA643">
        <v>16239.999999999998</v>
      </c>
      <c r="AB643">
        <v>58000</v>
      </c>
      <c r="AC643">
        <v>0</v>
      </c>
      <c r="AD643">
        <v>0</v>
      </c>
      <c r="AE643">
        <v>11600</v>
      </c>
      <c r="AF643">
        <v>580</v>
      </c>
      <c r="AG643">
        <v>77333.333333333328</v>
      </c>
      <c r="AH643">
        <v>0</v>
      </c>
      <c r="AI643">
        <v>750133.33333333337</v>
      </c>
      <c r="AJ643">
        <v>18003200</v>
      </c>
      <c r="AK643">
        <v>0</v>
      </c>
      <c r="AL643">
        <v>20000</v>
      </c>
      <c r="AM643">
        <v>15</v>
      </c>
    </row>
    <row r="644" spans="1:39" x14ac:dyDescent="0.35">
      <c r="A644" s="8" t="s">
        <v>5318</v>
      </c>
      <c r="B644" s="8" t="s">
        <v>650</v>
      </c>
      <c r="C644" s="1">
        <v>34949</v>
      </c>
      <c r="D644" s="8" t="s">
        <v>1963</v>
      </c>
      <c r="E644" s="8" t="s">
        <v>2181</v>
      </c>
      <c r="F644" s="8" t="s">
        <v>4318</v>
      </c>
      <c r="G644" s="8" t="s">
        <v>3327</v>
      </c>
      <c r="H644" s="1">
        <v>40088.984074074076</v>
      </c>
      <c r="I644" s="8" t="s">
        <v>3671</v>
      </c>
      <c r="J644">
        <v>1160000</v>
      </c>
      <c r="K644">
        <v>15</v>
      </c>
      <c r="L644">
        <v>580000</v>
      </c>
      <c r="M644">
        <v>81200</v>
      </c>
      <c r="O644">
        <v>580000</v>
      </c>
      <c r="P644">
        <v>6960000</v>
      </c>
      <c r="S644">
        <v>50000</v>
      </c>
      <c r="T644">
        <v>250000</v>
      </c>
      <c r="U644">
        <v>5000</v>
      </c>
      <c r="V644">
        <v>97440</v>
      </c>
      <c r="W644">
        <v>48720</v>
      </c>
      <c r="X644">
        <v>48720</v>
      </c>
      <c r="Y644">
        <v>77333.333333333328</v>
      </c>
      <c r="Z644">
        <v>174773.33333333331</v>
      </c>
      <c r="AA644">
        <v>16239.999999999998</v>
      </c>
      <c r="AB644">
        <v>58000</v>
      </c>
      <c r="AC644">
        <v>0</v>
      </c>
      <c r="AD644">
        <v>0</v>
      </c>
      <c r="AE644">
        <v>11600</v>
      </c>
      <c r="AF644">
        <v>580</v>
      </c>
      <c r="AG644">
        <v>77333.333333333328</v>
      </c>
      <c r="AH644">
        <v>0</v>
      </c>
      <c r="AI644">
        <v>750133.33333333337</v>
      </c>
      <c r="AJ644">
        <v>18003200</v>
      </c>
      <c r="AK644">
        <v>0</v>
      </c>
      <c r="AL644">
        <v>20000</v>
      </c>
      <c r="AM644">
        <v>15</v>
      </c>
    </row>
    <row r="645" spans="1:39" x14ac:dyDescent="0.35">
      <c r="A645" s="8" t="s">
        <v>5319</v>
      </c>
      <c r="B645" s="8" t="s">
        <v>651</v>
      </c>
      <c r="C645" s="1">
        <v>29323</v>
      </c>
      <c r="D645" s="8" t="s">
        <v>2182</v>
      </c>
      <c r="E645" s="8" t="s">
        <v>1963</v>
      </c>
      <c r="F645" s="8" t="s">
        <v>4319</v>
      </c>
      <c r="G645" s="8" t="s">
        <v>3328</v>
      </c>
      <c r="H645" s="1">
        <v>43859.27648148148</v>
      </c>
      <c r="I645" s="8" t="s">
        <v>3674</v>
      </c>
      <c r="J645">
        <v>1160000</v>
      </c>
      <c r="K645">
        <v>15</v>
      </c>
      <c r="L645">
        <v>580000</v>
      </c>
      <c r="M645">
        <v>81200</v>
      </c>
      <c r="O645">
        <v>580000</v>
      </c>
      <c r="P645">
        <v>6960000</v>
      </c>
      <c r="S645">
        <v>50000</v>
      </c>
      <c r="T645">
        <v>250000</v>
      </c>
      <c r="U645">
        <v>5000</v>
      </c>
      <c r="V645">
        <v>97440</v>
      </c>
      <c r="W645">
        <v>48720</v>
      </c>
      <c r="X645">
        <v>48720</v>
      </c>
      <c r="Y645">
        <v>77333.333333333328</v>
      </c>
      <c r="Z645">
        <v>174773.33333333331</v>
      </c>
      <c r="AA645">
        <v>16239.999999999998</v>
      </c>
      <c r="AB645">
        <v>58000</v>
      </c>
      <c r="AC645">
        <v>0</v>
      </c>
      <c r="AD645">
        <v>0</v>
      </c>
      <c r="AE645">
        <v>11600</v>
      </c>
      <c r="AF645">
        <v>580</v>
      </c>
      <c r="AG645">
        <v>77333.333333333328</v>
      </c>
      <c r="AH645">
        <v>0</v>
      </c>
      <c r="AI645">
        <v>750133.33333333337</v>
      </c>
      <c r="AJ645">
        <v>18003200</v>
      </c>
      <c r="AK645">
        <v>0</v>
      </c>
      <c r="AL645">
        <v>20000</v>
      </c>
      <c r="AM645">
        <v>15</v>
      </c>
    </row>
    <row r="646" spans="1:39" x14ac:dyDescent="0.35">
      <c r="A646" s="8" t="s">
        <v>5320</v>
      </c>
      <c r="B646" s="8" t="s">
        <v>652</v>
      </c>
      <c r="C646" s="1">
        <v>34897</v>
      </c>
      <c r="D646" s="8" t="s">
        <v>2183</v>
      </c>
      <c r="E646" s="8" t="s">
        <v>2184</v>
      </c>
      <c r="F646" s="8" t="s">
        <v>4320</v>
      </c>
      <c r="G646" s="8" t="s">
        <v>3329</v>
      </c>
      <c r="H646" s="1">
        <v>40568.162060185183</v>
      </c>
      <c r="I646" s="8" t="s">
        <v>3672</v>
      </c>
      <c r="J646">
        <v>1160000</v>
      </c>
      <c r="K646">
        <v>15</v>
      </c>
      <c r="L646">
        <v>580000</v>
      </c>
      <c r="M646">
        <v>81200</v>
      </c>
      <c r="O646">
        <v>580000</v>
      </c>
      <c r="P646">
        <v>6960000</v>
      </c>
      <c r="S646">
        <v>50000</v>
      </c>
      <c r="T646">
        <v>250000</v>
      </c>
      <c r="U646">
        <v>5000</v>
      </c>
      <c r="V646">
        <v>97440</v>
      </c>
      <c r="W646">
        <v>48720</v>
      </c>
      <c r="X646">
        <v>48720</v>
      </c>
      <c r="Y646">
        <v>77333.333333333328</v>
      </c>
      <c r="Z646">
        <v>174773.33333333331</v>
      </c>
      <c r="AA646">
        <v>16239.999999999998</v>
      </c>
      <c r="AB646">
        <v>58000</v>
      </c>
      <c r="AC646">
        <v>0</v>
      </c>
      <c r="AD646">
        <v>0</v>
      </c>
      <c r="AE646">
        <v>11600</v>
      </c>
      <c r="AF646">
        <v>580</v>
      </c>
      <c r="AG646">
        <v>77333.333333333328</v>
      </c>
      <c r="AH646">
        <v>0</v>
      </c>
      <c r="AI646">
        <v>750133.33333333337</v>
      </c>
      <c r="AJ646">
        <v>18003200</v>
      </c>
      <c r="AK646">
        <v>0</v>
      </c>
      <c r="AL646">
        <v>20000</v>
      </c>
      <c r="AM646">
        <v>15</v>
      </c>
    </row>
    <row r="647" spans="1:39" x14ac:dyDescent="0.35">
      <c r="A647" s="8" t="s">
        <v>5321</v>
      </c>
      <c r="B647" s="8" t="s">
        <v>653</v>
      </c>
      <c r="C647" s="1">
        <v>35028</v>
      </c>
      <c r="D647" s="8" t="s">
        <v>1963</v>
      </c>
      <c r="E647" s="8" t="s">
        <v>2185</v>
      </c>
      <c r="F647" s="8" t="s">
        <v>4321</v>
      </c>
      <c r="G647" s="8" t="s">
        <v>3330</v>
      </c>
      <c r="H647" s="1">
        <v>39175.154247685183</v>
      </c>
      <c r="I647" s="8" t="s">
        <v>3675</v>
      </c>
      <c r="J647">
        <v>1160000</v>
      </c>
      <c r="K647">
        <v>15</v>
      </c>
      <c r="L647">
        <v>580000</v>
      </c>
      <c r="M647">
        <v>81200</v>
      </c>
      <c r="O647">
        <v>580000</v>
      </c>
      <c r="P647">
        <v>6960000</v>
      </c>
      <c r="S647">
        <v>50000</v>
      </c>
      <c r="T647">
        <v>250000</v>
      </c>
      <c r="U647">
        <v>5000</v>
      </c>
      <c r="V647">
        <v>97440</v>
      </c>
      <c r="W647">
        <v>48720</v>
      </c>
      <c r="X647">
        <v>48720</v>
      </c>
      <c r="Y647">
        <v>77333.333333333328</v>
      </c>
      <c r="Z647">
        <v>174773.33333333331</v>
      </c>
      <c r="AA647">
        <v>16239.999999999998</v>
      </c>
      <c r="AB647">
        <v>58000</v>
      </c>
      <c r="AC647">
        <v>0</v>
      </c>
      <c r="AD647">
        <v>0</v>
      </c>
      <c r="AE647">
        <v>11600</v>
      </c>
      <c r="AF647">
        <v>580</v>
      </c>
      <c r="AG647">
        <v>77333.333333333328</v>
      </c>
      <c r="AH647">
        <v>0</v>
      </c>
      <c r="AI647">
        <v>750133.33333333337</v>
      </c>
      <c r="AJ647">
        <v>18003200</v>
      </c>
      <c r="AK647">
        <v>0</v>
      </c>
      <c r="AL647">
        <v>20000</v>
      </c>
      <c r="AM647">
        <v>15</v>
      </c>
    </row>
    <row r="648" spans="1:39" x14ac:dyDescent="0.35">
      <c r="A648" s="8" t="s">
        <v>5322</v>
      </c>
      <c r="B648" s="8" t="s">
        <v>654</v>
      </c>
      <c r="C648" s="1">
        <v>31902</v>
      </c>
      <c r="D648" s="8" t="s">
        <v>2186</v>
      </c>
      <c r="E648" s="8" t="s">
        <v>1963</v>
      </c>
      <c r="F648" s="8" t="s">
        <v>4322</v>
      </c>
      <c r="G648" s="8" t="s">
        <v>3331</v>
      </c>
      <c r="H648" s="1">
        <v>41064.895115740743</v>
      </c>
      <c r="I648" s="8" t="s">
        <v>3673</v>
      </c>
      <c r="J648">
        <v>1160000</v>
      </c>
      <c r="K648">
        <v>15</v>
      </c>
      <c r="L648">
        <v>580000</v>
      </c>
      <c r="M648">
        <v>81200</v>
      </c>
      <c r="O648">
        <v>580000</v>
      </c>
      <c r="P648">
        <v>6960000</v>
      </c>
      <c r="S648">
        <v>50000</v>
      </c>
      <c r="T648">
        <v>250000</v>
      </c>
      <c r="U648">
        <v>5000</v>
      </c>
      <c r="V648">
        <v>97440</v>
      </c>
      <c r="W648">
        <v>48720</v>
      </c>
      <c r="X648">
        <v>48720</v>
      </c>
      <c r="Y648">
        <v>77333.333333333328</v>
      </c>
      <c r="Z648">
        <v>174773.33333333331</v>
      </c>
      <c r="AA648">
        <v>16239.999999999998</v>
      </c>
      <c r="AB648">
        <v>58000</v>
      </c>
      <c r="AC648">
        <v>0</v>
      </c>
      <c r="AD648">
        <v>0</v>
      </c>
      <c r="AE648">
        <v>11600</v>
      </c>
      <c r="AF648">
        <v>580</v>
      </c>
      <c r="AG648">
        <v>77333.333333333328</v>
      </c>
      <c r="AH648">
        <v>0</v>
      </c>
      <c r="AI648">
        <v>750133.33333333337</v>
      </c>
      <c r="AJ648">
        <v>18003200</v>
      </c>
      <c r="AK648">
        <v>0</v>
      </c>
      <c r="AL648">
        <v>20000</v>
      </c>
      <c r="AM648">
        <v>15</v>
      </c>
    </row>
    <row r="649" spans="1:39" x14ac:dyDescent="0.35">
      <c r="A649" s="8" t="s">
        <v>5323</v>
      </c>
      <c r="B649" s="8" t="s">
        <v>655</v>
      </c>
      <c r="C649" s="1">
        <v>29310</v>
      </c>
      <c r="D649" s="8" t="s">
        <v>2187</v>
      </c>
      <c r="E649" s="8" t="s">
        <v>2188</v>
      </c>
      <c r="F649" s="8" t="s">
        <v>4323</v>
      </c>
      <c r="G649" s="8" t="s">
        <v>3332</v>
      </c>
      <c r="H649" s="1">
        <v>40562.144999999997</v>
      </c>
      <c r="I649" s="8" t="s">
        <v>3675</v>
      </c>
      <c r="J649">
        <v>1160000</v>
      </c>
      <c r="K649">
        <v>15</v>
      </c>
      <c r="L649">
        <v>580000</v>
      </c>
      <c r="M649">
        <v>81200</v>
      </c>
      <c r="O649">
        <v>580000</v>
      </c>
      <c r="P649">
        <v>6960000</v>
      </c>
      <c r="S649">
        <v>50000</v>
      </c>
      <c r="T649">
        <v>250000</v>
      </c>
      <c r="U649">
        <v>5000</v>
      </c>
      <c r="V649">
        <v>97440</v>
      </c>
      <c r="W649">
        <v>48720</v>
      </c>
      <c r="X649">
        <v>48720</v>
      </c>
      <c r="Y649">
        <v>77333.333333333328</v>
      </c>
      <c r="Z649">
        <v>174773.33333333331</v>
      </c>
      <c r="AA649">
        <v>16239.999999999998</v>
      </c>
      <c r="AB649">
        <v>58000</v>
      </c>
      <c r="AC649">
        <v>0</v>
      </c>
      <c r="AD649">
        <v>0</v>
      </c>
      <c r="AE649">
        <v>11600</v>
      </c>
      <c r="AF649">
        <v>580</v>
      </c>
      <c r="AG649">
        <v>77333.333333333328</v>
      </c>
      <c r="AH649">
        <v>0</v>
      </c>
      <c r="AI649">
        <v>750133.33333333337</v>
      </c>
      <c r="AJ649">
        <v>18003200</v>
      </c>
      <c r="AK649">
        <v>0</v>
      </c>
      <c r="AL649">
        <v>20000</v>
      </c>
      <c r="AM649">
        <v>15</v>
      </c>
    </row>
    <row r="650" spans="1:39" x14ac:dyDescent="0.35">
      <c r="A650" s="8" t="s">
        <v>5324</v>
      </c>
      <c r="B650" s="8" t="s">
        <v>656</v>
      </c>
      <c r="C650" s="1">
        <v>35549</v>
      </c>
      <c r="D650" s="8" t="s">
        <v>1963</v>
      </c>
      <c r="E650" s="8" t="s">
        <v>2189</v>
      </c>
      <c r="F650" s="8" t="s">
        <v>4324</v>
      </c>
      <c r="G650" s="8" t="s">
        <v>3333</v>
      </c>
      <c r="H650" s="1">
        <v>40124.719780092593</v>
      </c>
      <c r="I650" s="8" t="s">
        <v>3671</v>
      </c>
      <c r="J650">
        <v>1160000</v>
      </c>
      <c r="K650">
        <v>15</v>
      </c>
      <c r="L650">
        <v>580000</v>
      </c>
      <c r="M650">
        <v>81200</v>
      </c>
      <c r="O650">
        <v>580000</v>
      </c>
      <c r="P650">
        <v>6960000</v>
      </c>
      <c r="S650">
        <v>50000</v>
      </c>
      <c r="T650">
        <v>250000</v>
      </c>
      <c r="U650">
        <v>5000</v>
      </c>
      <c r="V650">
        <v>97440</v>
      </c>
      <c r="W650">
        <v>48720</v>
      </c>
      <c r="X650">
        <v>48720</v>
      </c>
      <c r="Y650">
        <v>77333.333333333328</v>
      </c>
      <c r="Z650">
        <v>174773.33333333331</v>
      </c>
      <c r="AA650">
        <v>16239.999999999998</v>
      </c>
      <c r="AB650">
        <v>58000</v>
      </c>
      <c r="AC650">
        <v>0</v>
      </c>
      <c r="AD650">
        <v>0</v>
      </c>
      <c r="AE650">
        <v>11600</v>
      </c>
      <c r="AF650">
        <v>580</v>
      </c>
      <c r="AG650">
        <v>77333.333333333328</v>
      </c>
      <c r="AH650">
        <v>0</v>
      </c>
      <c r="AI650">
        <v>750133.33333333337</v>
      </c>
      <c r="AJ650">
        <v>18003200</v>
      </c>
      <c r="AK650">
        <v>0</v>
      </c>
      <c r="AL650">
        <v>20000</v>
      </c>
      <c r="AM650">
        <v>15</v>
      </c>
    </row>
    <row r="651" spans="1:39" x14ac:dyDescent="0.35">
      <c r="A651" s="8" t="s">
        <v>5325</v>
      </c>
      <c r="B651" s="8" t="s">
        <v>657</v>
      </c>
      <c r="C651" s="1">
        <v>30538</v>
      </c>
      <c r="D651" s="8" t="s">
        <v>2190</v>
      </c>
      <c r="E651" s="8" t="s">
        <v>1963</v>
      </c>
      <c r="F651" s="8" t="s">
        <v>4325</v>
      </c>
      <c r="G651" s="8" t="s">
        <v>3334</v>
      </c>
      <c r="H651" s="1">
        <v>39571.325219907405</v>
      </c>
      <c r="I651" s="8" t="s">
        <v>3673</v>
      </c>
      <c r="J651">
        <v>1160000</v>
      </c>
      <c r="K651">
        <v>15</v>
      </c>
      <c r="L651">
        <v>580000</v>
      </c>
      <c r="M651">
        <v>81200</v>
      </c>
      <c r="O651">
        <v>580000</v>
      </c>
      <c r="P651">
        <v>6960000</v>
      </c>
      <c r="S651">
        <v>50000</v>
      </c>
      <c r="T651">
        <v>250000</v>
      </c>
      <c r="U651">
        <v>5000</v>
      </c>
      <c r="V651">
        <v>97440</v>
      </c>
      <c r="W651">
        <v>48720</v>
      </c>
      <c r="X651">
        <v>48720</v>
      </c>
      <c r="Y651">
        <v>77333.333333333328</v>
      </c>
      <c r="Z651">
        <v>174773.33333333331</v>
      </c>
      <c r="AA651">
        <v>16239.999999999998</v>
      </c>
      <c r="AB651">
        <v>58000</v>
      </c>
      <c r="AC651">
        <v>0</v>
      </c>
      <c r="AD651">
        <v>0</v>
      </c>
      <c r="AE651">
        <v>11600</v>
      </c>
      <c r="AF651">
        <v>580</v>
      </c>
      <c r="AG651">
        <v>77333.333333333328</v>
      </c>
      <c r="AH651">
        <v>0</v>
      </c>
      <c r="AI651">
        <v>750133.33333333337</v>
      </c>
      <c r="AJ651">
        <v>18003200</v>
      </c>
      <c r="AK651">
        <v>0</v>
      </c>
      <c r="AL651">
        <v>20000</v>
      </c>
      <c r="AM651">
        <v>15</v>
      </c>
    </row>
    <row r="652" spans="1:39" x14ac:dyDescent="0.35">
      <c r="A652" s="8" t="s">
        <v>5326</v>
      </c>
      <c r="B652" s="8" t="s">
        <v>658</v>
      </c>
      <c r="C652" s="1">
        <v>31407</v>
      </c>
      <c r="D652" s="8" t="s">
        <v>2191</v>
      </c>
      <c r="E652" s="8" t="s">
        <v>2192</v>
      </c>
      <c r="F652" s="8" t="s">
        <v>4326</v>
      </c>
      <c r="G652" s="8" t="s">
        <v>3335</v>
      </c>
      <c r="H652" s="1">
        <v>42883.115763888891</v>
      </c>
      <c r="I652" s="8" t="s">
        <v>3671</v>
      </c>
      <c r="J652">
        <v>1160000</v>
      </c>
      <c r="K652">
        <v>15</v>
      </c>
      <c r="L652">
        <v>580000</v>
      </c>
      <c r="M652">
        <v>81200</v>
      </c>
      <c r="O652">
        <v>580000</v>
      </c>
      <c r="P652">
        <v>6960000</v>
      </c>
      <c r="S652">
        <v>50000</v>
      </c>
      <c r="T652">
        <v>250000</v>
      </c>
      <c r="U652">
        <v>5000</v>
      </c>
      <c r="V652">
        <v>97440</v>
      </c>
      <c r="W652">
        <v>48720</v>
      </c>
      <c r="X652">
        <v>48720</v>
      </c>
      <c r="Y652">
        <v>77333.333333333328</v>
      </c>
      <c r="Z652">
        <v>174773.33333333331</v>
      </c>
      <c r="AA652">
        <v>16239.999999999998</v>
      </c>
      <c r="AB652">
        <v>58000</v>
      </c>
      <c r="AC652">
        <v>0</v>
      </c>
      <c r="AD652">
        <v>0</v>
      </c>
      <c r="AE652">
        <v>11600</v>
      </c>
      <c r="AF652">
        <v>580</v>
      </c>
      <c r="AG652">
        <v>77333.333333333328</v>
      </c>
      <c r="AH652">
        <v>0</v>
      </c>
      <c r="AI652">
        <v>750133.33333333337</v>
      </c>
      <c r="AJ652">
        <v>18003200</v>
      </c>
      <c r="AK652">
        <v>0</v>
      </c>
      <c r="AL652">
        <v>20000</v>
      </c>
      <c r="AM652">
        <v>15</v>
      </c>
    </row>
    <row r="653" spans="1:39" x14ac:dyDescent="0.35">
      <c r="A653" s="8" t="s">
        <v>5327</v>
      </c>
      <c r="B653" s="8" t="s">
        <v>659</v>
      </c>
      <c r="C653" s="1">
        <v>27479</v>
      </c>
      <c r="D653" s="8" t="s">
        <v>1963</v>
      </c>
      <c r="E653" s="8" t="s">
        <v>2193</v>
      </c>
      <c r="F653" s="8" t="s">
        <v>4327</v>
      </c>
      <c r="G653" s="8" t="s">
        <v>3336</v>
      </c>
      <c r="H653" s="1">
        <v>43853.830312500002</v>
      </c>
      <c r="I653" s="8" t="s">
        <v>3672</v>
      </c>
      <c r="J653">
        <v>1160000</v>
      </c>
      <c r="K653">
        <v>15</v>
      </c>
      <c r="L653">
        <v>580000</v>
      </c>
      <c r="M653">
        <v>81200</v>
      </c>
      <c r="O653">
        <v>580000</v>
      </c>
      <c r="P653">
        <v>6960000</v>
      </c>
      <c r="S653">
        <v>50000</v>
      </c>
      <c r="T653">
        <v>250000</v>
      </c>
      <c r="U653">
        <v>5000</v>
      </c>
      <c r="V653">
        <v>97440</v>
      </c>
      <c r="W653">
        <v>48720</v>
      </c>
      <c r="X653">
        <v>48720</v>
      </c>
      <c r="Y653">
        <v>77333.333333333328</v>
      </c>
      <c r="Z653">
        <v>174773.33333333331</v>
      </c>
      <c r="AA653">
        <v>16239.999999999998</v>
      </c>
      <c r="AB653">
        <v>58000</v>
      </c>
      <c r="AC653">
        <v>0</v>
      </c>
      <c r="AD653">
        <v>0</v>
      </c>
      <c r="AE653">
        <v>11600</v>
      </c>
      <c r="AF653">
        <v>580</v>
      </c>
      <c r="AG653">
        <v>77333.333333333328</v>
      </c>
      <c r="AH653">
        <v>0</v>
      </c>
      <c r="AI653">
        <v>750133.33333333337</v>
      </c>
      <c r="AJ653">
        <v>18003200</v>
      </c>
      <c r="AK653">
        <v>0</v>
      </c>
      <c r="AL653">
        <v>20000</v>
      </c>
      <c r="AM653">
        <v>15</v>
      </c>
    </row>
    <row r="654" spans="1:39" x14ac:dyDescent="0.35">
      <c r="A654" s="8" t="s">
        <v>5328</v>
      </c>
      <c r="B654" s="8" t="s">
        <v>660</v>
      </c>
      <c r="C654" s="1">
        <v>33164</v>
      </c>
      <c r="D654" s="8" t="s">
        <v>2194</v>
      </c>
      <c r="E654" s="8" t="s">
        <v>1963</v>
      </c>
      <c r="F654" s="8" t="s">
        <v>4328</v>
      </c>
      <c r="G654" s="8" t="s">
        <v>3337</v>
      </c>
      <c r="H654" s="1">
        <v>42909.227939814817</v>
      </c>
      <c r="I654" s="8" t="s">
        <v>3672</v>
      </c>
      <c r="J654">
        <v>1160000</v>
      </c>
      <c r="K654">
        <v>15</v>
      </c>
      <c r="L654">
        <v>580000</v>
      </c>
      <c r="M654">
        <v>81200</v>
      </c>
      <c r="O654">
        <v>580000</v>
      </c>
      <c r="P654">
        <v>6960000</v>
      </c>
      <c r="S654">
        <v>50000</v>
      </c>
      <c r="T654">
        <v>250000</v>
      </c>
      <c r="U654">
        <v>5000</v>
      </c>
      <c r="V654">
        <v>97440</v>
      </c>
      <c r="W654">
        <v>48720</v>
      </c>
      <c r="X654">
        <v>48720</v>
      </c>
      <c r="Y654">
        <v>77333.333333333328</v>
      </c>
      <c r="Z654">
        <v>174773.33333333331</v>
      </c>
      <c r="AA654">
        <v>16239.999999999998</v>
      </c>
      <c r="AB654">
        <v>58000</v>
      </c>
      <c r="AC654">
        <v>0</v>
      </c>
      <c r="AD654">
        <v>0</v>
      </c>
      <c r="AE654">
        <v>11600</v>
      </c>
      <c r="AF654">
        <v>580</v>
      </c>
      <c r="AG654">
        <v>77333.333333333328</v>
      </c>
      <c r="AH654">
        <v>0</v>
      </c>
      <c r="AI654">
        <v>750133.33333333337</v>
      </c>
      <c r="AJ654">
        <v>18003200</v>
      </c>
      <c r="AK654">
        <v>0</v>
      </c>
      <c r="AL654">
        <v>20000</v>
      </c>
      <c r="AM654">
        <v>15</v>
      </c>
    </row>
    <row r="655" spans="1:39" x14ac:dyDescent="0.35">
      <c r="A655" s="8" t="s">
        <v>5329</v>
      </c>
      <c r="B655" s="8" t="s">
        <v>661</v>
      </c>
      <c r="C655" s="1">
        <v>32173</v>
      </c>
      <c r="D655" s="8" t="s">
        <v>2195</v>
      </c>
      <c r="E655" s="8" t="s">
        <v>2196</v>
      </c>
      <c r="F655" s="8" t="s">
        <v>4329</v>
      </c>
      <c r="G655" s="8" t="s">
        <v>3338</v>
      </c>
      <c r="H655" s="1">
        <v>42309.898298611108</v>
      </c>
      <c r="I655" s="8" t="s">
        <v>3671</v>
      </c>
      <c r="J655">
        <v>1160000</v>
      </c>
      <c r="K655">
        <v>15</v>
      </c>
      <c r="L655">
        <v>580000</v>
      </c>
      <c r="M655">
        <v>81200</v>
      </c>
      <c r="O655">
        <v>580000</v>
      </c>
      <c r="P655">
        <v>6960000</v>
      </c>
      <c r="S655">
        <v>50000</v>
      </c>
      <c r="T655">
        <v>250000</v>
      </c>
      <c r="U655">
        <v>5000</v>
      </c>
      <c r="V655">
        <v>97440</v>
      </c>
      <c r="W655">
        <v>48720</v>
      </c>
      <c r="X655">
        <v>48720</v>
      </c>
      <c r="Y655">
        <v>77333.333333333328</v>
      </c>
      <c r="Z655">
        <v>174773.33333333331</v>
      </c>
      <c r="AA655">
        <v>16239.999999999998</v>
      </c>
      <c r="AB655">
        <v>58000</v>
      </c>
      <c r="AC655">
        <v>0</v>
      </c>
      <c r="AD655">
        <v>0</v>
      </c>
      <c r="AE655">
        <v>11600</v>
      </c>
      <c r="AF655">
        <v>580</v>
      </c>
      <c r="AG655">
        <v>77333.333333333328</v>
      </c>
      <c r="AH655">
        <v>0</v>
      </c>
      <c r="AI655">
        <v>750133.33333333337</v>
      </c>
      <c r="AJ655">
        <v>18003200</v>
      </c>
      <c r="AK655">
        <v>0</v>
      </c>
      <c r="AL655">
        <v>20000</v>
      </c>
      <c r="AM655">
        <v>15</v>
      </c>
    </row>
    <row r="656" spans="1:39" x14ac:dyDescent="0.35">
      <c r="A656" s="8" t="s">
        <v>5330</v>
      </c>
      <c r="B656" s="8" t="s">
        <v>662</v>
      </c>
      <c r="C656" s="1">
        <v>34092</v>
      </c>
      <c r="D656" s="8" t="s">
        <v>1963</v>
      </c>
      <c r="E656" s="8" t="s">
        <v>2197</v>
      </c>
      <c r="F656" s="8" t="s">
        <v>4330</v>
      </c>
      <c r="G656" s="8" t="s">
        <v>3339</v>
      </c>
      <c r="H656" s="1">
        <v>40312.931458333333</v>
      </c>
      <c r="I656" s="8" t="s">
        <v>3672</v>
      </c>
      <c r="J656">
        <v>1160000</v>
      </c>
      <c r="K656">
        <v>15</v>
      </c>
      <c r="L656">
        <v>580000</v>
      </c>
      <c r="M656">
        <v>81200</v>
      </c>
      <c r="O656">
        <v>580000</v>
      </c>
      <c r="P656">
        <v>6960000</v>
      </c>
      <c r="S656">
        <v>50000</v>
      </c>
      <c r="T656">
        <v>250000</v>
      </c>
      <c r="U656">
        <v>5000</v>
      </c>
      <c r="V656">
        <v>97440</v>
      </c>
      <c r="W656">
        <v>48720</v>
      </c>
      <c r="X656">
        <v>48720</v>
      </c>
      <c r="Y656">
        <v>77333.333333333328</v>
      </c>
      <c r="Z656">
        <v>174773.33333333331</v>
      </c>
      <c r="AA656">
        <v>16239.999999999998</v>
      </c>
      <c r="AB656">
        <v>58000</v>
      </c>
      <c r="AC656">
        <v>0</v>
      </c>
      <c r="AD656">
        <v>0</v>
      </c>
      <c r="AE656">
        <v>11600</v>
      </c>
      <c r="AF656">
        <v>580</v>
      </c>
      <c r="AG656">
        <v>77333.333333333328</v>
      </c>
      <c r="AH656">
        <v>0</v>
      </c>
      <c r="AI656">
        <v>750133.33333333337</v>
      </c>
      <c r="AJ656">
        <v>18003200</v>
      </c>
      <c r="AK656">
        <v>0</v>
      </c>
      <c r="AL656">
        <v>20000</v>
      </c>
      <c r="AM656">
        <v>15</v>
      </c>
    </row>
    <row r="657" spans="1:39" x14ac:dyDescent="0.35">
      <c r="A657" s="8" t="s">
        <v>5331</v>
      </c>
      <c r="B657" s="8" t="s">
        <v>663</v>
      </c>
      <c r="C657" s="1">
        <v>34113</v>
      </c>
      <c r="D657" s="8" t="s">
        <v>2198</v>
      </c>
      <c r="E657" s="8" t="s">
        <v>1963</v>
      </c>
      <c r="F657" s="8" t="s">
        <v>4331</v>
      </c>
      <c r="G657" s="8" t="s">
        <v>3340</v>
      </c>
      <c r="H657" s="1">
        <v>39299.021851851852</v>
      </c>
      <c r="I657" s="8" t="s">
        <v>3673</v>
      </c>
      <c r="J657">
        <v>1160000</v>
      </c>
      <c r="K657">
        <v>15</v>
      </c>
      <c r="L657">
        <v>580000</v>
      </c>
      <c r="M657">
        <v>81200</v>
      </c>
      <c r="O657">
        <v>580000</v>
      </c>
      <c r="P657">
        <v>6960000</v>
      </c>
      <c r="S657">
        <v>50000</v>
      </c>
      <c r="T657">
        <v>250000</v>
      </c>
      <c r="U657">
        <v>5000</v>
      </c>
      <c r="V657">
        <v>97440</v>
      </c>
      <c r="W657">
        <v>48720</v>
      </c>
      <c r="X657">
        <v>48720</v>
      </c>
      <c r="Y657">
        <v>77333.333333333328</v>
      </c>
      <c r="Z657">
        <v>174773.33333333331</v>
      </c>
      <c r="AA657">
        <v>16239.999999999998</v>
      </c>
      <c r="AB657">
        <v>58000</v>
      </c>
      <c r="AC657">
        <v>0</v>
      </c>
      <c r="AD657">
        <v>0</v>
      </c>
      <c r="AE657">
        <v>11600</v>
      </c>
      <c r="AF657">
        <v>580</v>
      </c>
      <c r="AG657">
        <v>77333.333333333328</v>
      </c>
      <c r="AH657">
        <v>0</v>
      </c>
      <c r="AI657">
        <v>750133.33333333337</v>
      </c>
      <c r="AJ657">
        <v>18003200</v>
      </c>
      <c r="AK657">
        <v>0</v>
      </c>
      <c r="AL657">
        <v>20000</v>
      </c>
      <c r="AM657">
        <v>15</v>
      </c>
    </row>
    <row r="658" spans="1:39" x14ac:dyDescent="0.35">
      <c r="A658" s="8" t="s">
        <v>5332</v>
      </c>
      <c r="B658" s="8" t="s">
        <v>664</v>
      </c>
      <c r="C658" s="1">
        <v>29859</v>
      </c>
      <c r="D658" s="8" t="s">
        <v>2199</v>
      </c>
      <c r="E658" s="8" t="s">
        <v>2200</v>
      </c>
      <c r="F658" s="8" t="s">
        <v>4332</v>
      </c>
      <c r="G658" s="8" t="s">
        <v>3341</v>
      </c>
      <c r="H658" s="1">
        <v>41218.821956018517</v>
      </c>
      <c r="I658" s="8" t="s">
        <v>3672</v>
      </c>
      <c r="J658">
        <v>1160000</v>
      </c>
      <c r="K658">
        <v>15</v>
      </c>
      <c r="L658">
        <v>580000</v>
      </c>
      <c r="M658">
        <v>81200</v>
      </c>
      <c r="O658">
        <v>580000</v>
      </c>
      <c r="P658">
        <v>6960000</v>
      </c>
      <c r="S658">
        <v>50000</v>
      </c>
      <c r="T658">
        <v>250000</v>
      </c>
      <c r="U658">
        <v>5000</v>
      </c>
      <c r="V658">
        <v>97440</v>
      </c>
      <c r="W658">
        <v>48720</v>
      </c>
      <c r="X658">
        <v>48720</v>
      </c>
      <c r="Y658">
        <v>77333.333333333328</v>
      </c>
      <c r="Z658">
        <v>174773.33333333331</v>
      </c>
      <c r="AA658">
        <v>16239.999999999998</v>
      </c>
      <c r="AB658">
        <v>58000</v>
      </c>
      <c r="AC658">
        <v>0</v>
      </c>
      <c r="AD658">
        <v>0</v>
      </c>
      <c r="AE658">
        <v>11600</v>
      </c>
      <c r="AF658">
        <v>580</v>
      </c>
      <c r="AG658">
        <v>77333.333333333328</v>
      </c>
      <c r="AH658">
        <v>0</v>
      </c>
      <c r="AI658">
        <v>750133.33333333337</v>
      </c>
      <c r="AJ658">
        <v>18003200</v>
      </c>
      <c r="AK658">
        <v>0</v>
      </c>
      <c r="AL658">
        <v>20000</v>
      </c>
      <c r="AM658">
        <v>15</v>
      </c>
    </row>
    <row r="659" spans="1:39" x14ac:dyDescent="0.35">
      <c r="A659" s="8" t="s">
        <v>5333</v>
      </c>
      <c r="B659" s="8" t="s">
        <v>665</v>
      </c>
      <c r="C659" s="1">
        <v>31871</v>
      </c>
      <c r="D659" s="8" t="s">
        <v>1963</v>
      </c>
      <c r="E659" s="8" t="s">
        <v>2201</v>
      </c>
      <c r="F659" s="8" t="s">
        <v>4333</v>
      </c>
      <c r="G659" s="8" t="s">
        <v>2821</v>
      </c>
      <c r="H659" s="1">
        <v>38844.930509259262</v>
      </c>
      <c r="I659" s="8" t="s">
        <v>3674</v>
      </c>
      <c r="J659">
        <v>1160000</v>
      </c>
      <c r="K659">
        <v>15</v>
      </c>
      <c r="L659">
        <v>580000</v>
      </c>
      <c r="M659">
        <v>81200</v>
      </c>
      <c r="O659">
        <v>580000</v>
      </c>
      <c r="P659">
        <v>6960000</v>
      </c>
      <c r="S659">
        <v>50000</v>
      </c>
      <c r="T659">
        <v>250000</v>
      </c>
      <c r="U659">
        <v>5000</v>
      </c>
      <c r="V659">
        <v>97440</v>
      </c>
      <c r="W659">
        <v>48720</v>
      </c>
      <c r="X659">
        <v>48720</v>
      </c>
      <c r="Y659">
        <v>77333.333333333328</v>
      </c>
      <c r="Z659">
        <v>174773.33333333331</v>
      </c>
      <c r="AA659">
        <v>16239.999999999998</v>
      </c>
      <c r="AB659">
        <v>58000</v>
      </c>
      <c r="AC659">
        <v>0</v>
      </c>
      <c r="AD659">
        <v>0</v>
      </c>
      <c r="AE659">
        <v>11600</v>
      </c>
      <c r="AF659">
        <v>580</v>
      </c>
      <c r="AG659">
        <v>77333.333333333328</v>
      </c>
      <c r="AH659">
        <v>0</v>
      </c>
      <c r="AI659">
        <v>750133.33333333337</v>
      </c>
      <c r="AJ659">
        <v>18003200</v>
      </c>
      <c r="AK659">
        <v>0</v>
      </c>
      <c r="AL659">
        <v>20000</v>
      </c>
      <c r="AM659">
        <v>15</v>
      </c>
    </row>
    <row r="660" spans="1:39" x14ac:dyDescent="0.35">
      <c r="A660" s="8" t="s">
        <v>5334</v>
      </c>
      <c r="B660" s="8" t="s">
        <v>666</v>
      </c>
      <c r="C660" s="1">
        <v>30891</v>
      </c>
      <c r="D660" s="8" t="s">
        <v>2202</v>
      </c>
      <c r="E660" s="8" t="s">
        <v>1963</v>
      </c>
      <c r="F660" s="8" t="s">
        <v>4334</v>
      </c>
      <c r="G660" s="8" t="s">
        <v>3342</v>
      </c>
      <c r="H660" s="1">
        <v>39060.987662037034</v>
      </c>
      <c r="I660" s="8" t="s">
        <v>3674</v>
      </c>
      <c r="J660">
        <v>1160000</v>
      </c>
      <c r="K660">
        <v>15</v>
      </c>
      <c r="L660">
        <v>580000</v>
      </c>
      <c r="M660">
        <v>81200</v>
      </c>
      <c r="O660">
        <v>580000</v>
      </c>
      <c r="P660">
        <v>6960000</v>
      </c>
      <c r="S660">
        <v>50000</v>
      </c>
      <c r="T660">
        <v>250000</v>
      </c>
      <c r="U660">
        <v>5000</v>
      </c>
      <c r="V660">
        <v>97440</v>
      </c>
      <c r="W660">
        <v>48720</v>
      </c>
      <c r="X660">
        <v>48720</v>
      </c>
      <c r="Y660">
        <v>77333.333333333328</v>
      </c>
      <c r="Z660">
        <v>174773.33333333331</v>
      </c>
      <c r="AA660">
        <v>16239.999999999998</v>
      </c>
      <c r="AB660">
        <v>58000</v>
      </c>
      <c r="AC660">
        <v>0</v>
      </c>
      <c r="AD660">
        <v>0</v>
      </c>
      <c r="AE660">
        <v>11600</v>
      </c>
      <c r="AF660">
        <v>580</v>
      </c>
      <c r="AG660">
        <v>77333.333333333328</v>
      </c>
      <c r="AH660">
        <v>0</v>
      </c>
      <c r="AI660">
        <v>750133.33333333337</v>
      </c>
      <c r="AJ660">
        <v>18003200</v>
      </c>
      <c r="AK660">
        <v>0</v>
      </c>
      <c r="AL660">
        <v>20000</v>
      </c>
      <c r="AM660">
        <v>15</v>
      </c>
    </row>
    <row r="661" spans="1:39" x14ac:dyDescent="0.35">
      <c r="A661" s="8" t="s">
        <v>5335</v>
      </c>
      <c r="B661" s="8" t="s">
        <v>667</v>
      </c>
      <c r="C661" s="1">
        <v>35128</v>
      </c>
      <c r="D661" s="8" t="s">
        <v>2203</v>
      </c>
      <c r="E661" s="8" t="s">
        <v>2204</v>
      </c>
      <c r="F661" s="8" t="s">
        <v>4335</v>
      </c>
      <c r="G661" s="8" t="s">
        <v>3343</v>
      </c>
      <c r="H661" s="1">
        <v>41082.216921296298</v>
      </c>
      <c r="I661" s="8" t="s">
        <v>3675</v>
      </c>
      <c r="J661">
        <v>1160000</v>
      </c>
      <c r="K661">
        <v>15</v>
      </c>
      <c r="L661">
        <v>580000</v>
      </c>
      <c r="M661">
        <v>81200</v>
      </c>
      <c r="O661">
        <v>580000</v>
      </c>
      <c r="P661">
        <v>6960000</v>
      </c>
      <c r="S661">
        <v>50000</v>
      </c>
      <c r="T661">
        <v>250000</v>
      </c>
      <c r="U661">
        <v>5000</v>
      </c>
      <c r="V661">
        <v>97440</v>
      </c>
      <c r="W661">
        <v>48720</v>
      </c>
      <c r="X661">
        <v>48720</v>
      </c>
      <c r="Y661">
        <v>77333.333333333328</v>
      </c>
      <c r="Z661">
        <v>174773.33333333331</v>
      </c>
      <c r="AA661">
        <v>16239.999999999998</v>
      </c>
      <c r="AB661">
        <v>58000</v>
      </c>
      <c r="AC661">
        <v>0</v>
      </c>
      <c r="AD661">
        <v>0</v>
      </c>
      <c r="AE661">
        <v>11600</v>
      </c>
      <c r="AF661">
        <v>580</v>
      </c>
      <c r="AG661">
        <v>77333.333333333328</v>
      </c>
      <c r="AH661">
        <v>0</v>
      </c>
      <c r="AI661">
        <v>750133.33333333337</v>
      </c>
      <c r="AJ661">
        <v>18003200</v>
      </c>
      <c r="AK661">
        <v>0</v>
      </c>
      <c r="AL661">
        <v>20000</v>
      </c>
      <c r="AM661">
        <v>15</v>
      </c>
    </row>
    <row r="662" spans="1:39" x14ac:dyDescent="0.35">
      <c r="A662" s="8" t="s">
        <v>5336</v>
      </c>
      <c r="B662" s="8" t="s">
        <v>668</v>
      </c>
      <c r="C662" s="1">
        <v>30865</v>
      </c>
      <c r="D662" s="8" t="s">
        <v>1963</v>
      </c>
      <c r="E662" s="8" t="s">
        <v>2205</v>
      </c>
      <c r="F662" s="8" t="s">
        <v>4336</v>
      </c>
      <c r="G662" s="8" t="s">
        <v>3344</v>
      </c>
      <c r="H662" s="1">
        <v>42168.551574074074</v>
      </c>
      <c r="I662" s="8" t="s">
        <v>3674</v>
      </c>
      <c r="J662">
        <v>1160000</v>
      </c>
      <c r="K662">
        <v>15</v>
      </c>
      <c r="L662">
        <v>580000</v>
      </c>
      <c r="M662">
        <v>81200</v>
      </c>
      <c r="O662">
        <v>580000</v>
      </c>
      <c r="P662">
        <v>6960000</v>
      </c>
      <c r="S662">
        <v>50000</v>
      </c>
      <c r="T662">
        <v>250000</v>
      </c>
      <c r="U662">
        <v>5000</v>
      </c>
      <c r="V662">
        <v>97440</v>
      </c>
      <c r="W662">
        <v>48720</v>
      </c>
      <c r="X662">
        <v>48720</v>
      </c>
      <c r="Y662">
        <v>77333.333333333328</v>
      </c>
      <c r="Z662">
        <v>174773.33333333331</v>
      </c>
      <c r="AA662">
        <v>16239.999999999998</v>
      </c>
      <c r="AB662">
        <v>58000</v>
      </c>
      <c r="AC662">
        <v>0</v>
      </c>
      <c r="AD662">
        <v>0</v>
      </c>
      <c r="AE662">
        <v>11600</v>
      </c>
      <c r="AF662">
        <v>580</v>
      </c>
      <c r="AG662">
        <v>77333.333333333328</v>
      </c>
      <c r="AH662">
        <v>0</v>
      </c>
      <c r="AI662">
        <v>750133.33333333337</v>
      </c>
      <c r="AJ662">
        <v>18003200</v>
      </c>
      <c r="AK662">
        <v>0</v>
      </c>
      <c r="AL662">
        <v>20000</v>
      </c>
      <c r="AM662">
        <v>15</v>
      </c>
    </row>
    <row r="663" spans="1:39" x14ac:dyDescent="0.35">
      <c r="A663" s="8" t="s">
        <v>5337</v>
      </c>
      <c r="B663" s="8" t="s">
        <v>669</v>
      </c>
      <c r="C663" s="1">
        <v>30104</v>
      </c>
      <c r="D663" s="8" t="s">
        <v>2206</v>
      </c>
      <c r="E663" s="8" t="s">
        <v>1963</v>
      </c>
      <c r="F663" s="8" t="s">
        <v>4337</v>
      </c>
      <c r="G663" s="8" t="s">
        <v>3345</v>
      </c>
      <c r="H663" s="1">
        <v>39016.264456018522</v>
      </c>
      <c r="I663" s="8" t="s">
        <v>3671</v>
      </c>
      <c r="J663">
        <v>1160000</v>
      </c>
      <c r="K663">
        <v>15</v>
      </c>
      <c r="L663">
        <v>580000</v>
      </c>
      <c r="M663">
        <v>81200</v>
      </c>
      <c r="O663">
        <v>580000</v>
      </c>
      <c r="P663">
        <v>6960000</v>
      </c>
      <c r="S663">
        <v>50000</v>
      </c>
      <c r="T663">
        <v>250000</v>
      </c>
      <c r="U663">
        <v>5000</v>
      </c>
      <c r="V663">
        <v>97440</v>
      </c>
      <c r="W663">
        <v>48720</v>
      </c>
      <c r="X663">
        <v>48720</v>
      </c>
      <c r="Y663">
        <v>77333.333333333328</v>
      </c>
      <c r="Z663">
        <v>174773.33333333331</v>
      </c>
      <c r="AA663">
        <v>16239.999999999998</v>
      </c>
      <c r="AB663">
        <v>58000</v>
      </c>
      <c r="AC663">
        <v>0</v>
      </c>
      <c r="AD663">
        <v>0</v>
      </c>
      <c r="AE663">
        <v>11600</v>
      </c>
      <c r="AF663">
        <v>580</v>
      </c>
      <c r="AG663">
        <v>77333.333333333328</v>
      </c>
      <c r="AH663">
        <v>0</v>
      </c>
      <c r="AI663">
        <v>750133.33333333337</v>
      </c>
      <c r="AJ663">
        <v>18003200</v>
      </c>
      <c r="AK663">
        <v>0</v>
      </c>
      <c r="AL663">
        <v>20000</v>
      </c>
      <c r="AM663">
        <v>15</v>
      </c>
    </row>
    <row r="664" spans="1:39" x14ac:dyDescent="0.35">
      <c r="A664" s="8" t="s">
        <v>5338</v>
      </c>
      <c r="B664" s="8" t="s">
        <v>670</v>
      </c>
      <c r="C664" s="1">
        <v>33797</v>
      </c>
      <c r="D664" s="8" t="s">
        <v>2207</v>
      </c>
      <c r="E664" s="8" t="s">
        <v>2208</v>
      </c>
      <c r="F664" s="8" t="s">
        <v>4338</v>
      </c>
      <c r="G664" s="8" t="s">
        <v>3346</v>
      </c>
      <c r="H664" s="1">
        <v>41548.126180555555</v>
      </c>
      <c r="I664" s="8" t="s">
        <v>3675</v>
      </c>
      <c r="J664">
        <v>1160000</v>
      </c>
      <c r="K664">
        <v>15</v>
      </c>
      <c r="L664">
        <v>580000</v>
      </c>
      <c r="M664">
        <v>81200</v>
      </c>
      <c r="O664">
        <v>580000</v>
      </c>
      <c r="P664">
        <v>6960000</v>
      </c>
      <c r="S664">
        <v>50000</v>
      </c>
      <c r="T664">
        <v>250000</v>
      </c>
      <c r="U664">
        <v>5000</v>
      </c>
      <c r="V664">
        <v>97440</v>
      </c>
      <c r="W664">
        <v>48720</v>
      </c>
      <c r="X664">
        <v>48720</v>
      </c>
      <c r="Y664">
        <v>77333.333333333328</v>
      </c>
      <c r="Z664">
        <v>174773.33333333331</v>
      </c>
      <c r="AA664">
        <v>16239.999999999998</v>
      </c>
      <c r="AB664">
        <v>58000</v>
      </c>
      <c r="AC664">
        <v>0</v>
      </c>
      <c r="AD664">
        <v>0</v>
      </c>
      <c r="AE664">
        <v>11600</v>
      </c>
      <c r="AF664">
        <v>580</v>
      </c>
      <c r="AG664">
        <v>77333.333333333328</v>
      </c>
      <c r="AH664">
        <v>0</v>
      </c>
      <c r="AI664">
        <v>750133.33333333337</v>
      </c>
      <c r="AJ664">
        <v>18003200</v>
      </c>
      <c r="AK664">
        <v>0</v>
      </c>
      <c r="AL664">
        <v>20000</v>
      </c>
      <c r="AM664">
        <v>15</v>
      </c>
    </row>
    <row r="665" spans="1:39" x14ac:dyDescent="0.35">
      <c r="A665" s="8" t="s">
        <v>5339</v>
      </c>
      <c r="B665" s="8" t="s">
        <v>671</v>
      </c>
      <c r="C665" s="1">
        <v>26731</v>
      </c>
      <c r="D665" s="8" t="s">
        <v>1963</v>
      </c>
      <c r="E665" s="8" t="s">
        <v>2209</v>
      </c>
      <c r="F665" s="8" t="s">
        <v>4339</v>
      </c>
      <c r="G665" s="8" t="s">
        <v>3347</v>
      </c>
      <c r="H665" s="1">
        <v>44269.968958333331</v>
      </c>
      <c r="I665" s="8" t="s">
        <v>3672</v>
      </c>
      <c r="J665">
        <v>1160000</v>
      </c>
      <c r="K665">
        <v>15</v>
      </c>
      <c r="L665">
        <v>580000</v>
      </c>
      <c r="M665">
        <v>81200</v>
      </c>
      <c r="O665">
        <v>580000</v>
      </c>
      <c r="P665">
        <v>6960000</v>
      </c>
      <c r="S665">
        <v>50000</v>
      </c>
      <c r="T665">
        <v>250000</v>
      </c>
      <c r="U665">
        <v>5000</v>
      </c>
      <c r="V665">
        <v>97440</v>
      </c>
      <c r="W665">
        <v>48720</v>
      </c>
      <c r="X665">
        <v>48720</v>
      </c>
      <c r="Y665">
        <v>77333.333333333328</v>
      </c>
      <c r="Z665">
        <v>174773.33333333331</v>
      </c>
      <c r="AA665">
        <v>16239.999999999998</v>
      </c>
      <c r="AB665">
        <v>58000</v>
      </c>
      <c r="AC665">
        <v>0</v>
      </c>
      <c r="AD665">
        <v>0</v>
      </c>
      <c r="AE665">
        <v>11600</v>
      </c>
      <c r="AF665">
        <v>580</v>
      </c>
      <c r="AG665">
        <v>77333.333333333328</v>
      </c>
      <c r="AH665">
        <v>0</v>
      </c>
      <c r="AI665">
        <v>750133.33333333337</v>
      </c>
      <c r="AJ665">
        <v>18003200</v>
      </c>
      <c r="AK665">
        <v>0</v>
      </c>
      <c r="AL665">
        <v>20000</v>
      </c>
      <c r="AM665">
        <v>15</v>
      </c>
    </row>
    <row r="666" spans="1:39" x14ac:dyDescent="0.35">
      <c r="A666" s="8" t="s">
        <v>5340</v>
      </c>
      <c r="B666" s="8" t="s">
        <v>672</v>
      </c>
      <c r="C666" s="1">
        <v>34041</v>
      </c>
      <c r="D666" s="8" t="s">
        <v>2210</v>
      </c>
      <c r="E666" s="8" t="s">
        <v>1963</v>
      </c>
      <c r="F666" s="8" t="s">
        <v>4340</v>
      </c>
      <c r="G666" s="8" t="s">
        <v>3348</v>
      </c>
      <c r="H666" s="1">
        <v>42301.663356481484</v>
      </c>
      <c r="I666" s="8" t="s">
        <v>3675</v>
      </c>
      <c r="J666">
        <v>1160000</v>
      </c>
      <c r="K666">
        <v>15</v>
      </c>
      <c r="L666">
        <v>580000</v>
      </c>
      <c r="M666">
        <v>81200</v>
      </c>
      <c r="O666">
        <v>580000</v>
      </c>
      <c r="P666">
        <v>6960000</v>
      </c>
      <c r="S666">
        <v>50000</v>
      </c>
      <c r="T666">
        <v>250000</v>
      </c>
      <c r="U666">
        <v>5000</v>
      </c>
      <c r="V666">
        <v>97440</v>
      </c>
      <c r="W666">
        <v>48720</v>
      </c>
      <c r="X666">
        <v>48720</v>
      </c>
      <c r="Y666">
        <v>77333.333333333328</v>
      </c>
      <c r="Z666">
        <v>174773.33333333331</v>
      </c>
      <c r="AA666">
        <v>16239.999999999998</v>
      </c>
      <c r="AB666">
        <v>58000</v>
      </c>
      <c r="AC666">
        <v>0</v>
      </c>
      <c r="AD666">
        <v>0</v>
      </c>
      <c r="AE666">
        <v>11600</v>
      </c>
      <c r="AF666">
        <v>580</v>
      </c>
      <c r="AG666">
        <v>77333.333333333328</v>
      </c>
      <c r="AH666">
        <v>0</v>
      </c>
      <c r="AI666">
        <v>750133.33333333337</v>
      </c>
      <c r="AJ666">
        <v>18003200</v>
      </c>
      <c r="AK666">
        <v>0</v>
      </c>
      <c r="AL666">
        <v>20000</v>
      </c>
      <c r="AM666">
        <v>15</v>
      </c>
    </row>
    <row r="667" spans="1:39" x14ac:dyDescent="0.35">
      <c r="A667" s="8" t="s">
        <v>5341</v>
      </c>
      <c r="B667" s="8" t="s">
        <v>673</v>
      </c>
      <c r="C667" s="1">
        <v>28248</v>
      </c>
      <c r="D667" s="8" t="s">
        <v>2211</v>
      </c>
      <c r="E667" s="8" t="s">
        <v>2212</v>
      </c>
      <c r="F667" s="8" t="s">
        <v>4341</v>
      </c>
      <c r="G667" s="8" t="s">
        <v>3349</v>
      </c>
      <c r="H667" s="1">
        <v>44239.982303240744</v>
      </c>
      <c r="I667" s="8" t="s">
        <v>3675</v>
      </c>
      <c r="J667">
        <v>1160000</v>
      </c>
      <c r="K667">
        <v>15</v>
      </c>
      <c r="L667">
        <v>580000</v>
      </c>
      <c r="M667">
        <v>81200</v>
      </c>
      <c r="O667">
        <v>580000</v>
      </c>
      <c r="P667">
        <v>6960000</v>
      </c>
      <c r="S667">
        <v>50000</v>
      </c>
      <c r="T667">
        <v>250000</v>
      </c>
      <c r="U667">
        <v>5000</v>
      </c>
      <c r="V667">
        <v>97440</v>
      </c>
      <c r="W667">
        <v>48720</v>
      </c>
      <c r="X667">
        <v>48720</v>
      </c>
      <c r="Y667">
        <v>77333.333333333328</v>
      </c>
      <c r="Z667">
        <v>174773.33333333331</v>
      </c>
      <c r="AA667">
        <v>16239.999999999998</v>
      </c>
      <c r="AB667">
        <v>58000</v>
      </c>
      <c r="AC667">
        <v>0</v>
      </c>
      <c r="AD667">
        <v>0</v>
      </c>
      <c r="AE667">
        <v>11600</v>
      </c>
      <c r="AF667">
        <v>580</v>
      </c>
      <c r="AG667">
        <v>77333.333333333328</v>
      </c>
      <c r="AH667">
        <v>0</v>
      </c>
      <c r="AI667">
        <v>750133.33333333337</v>
      </c>
      <c r="AJ667">
        <v>18003200</v>
      </c>
      <c r="AK667">
        <v>0</v>
      </c>
      <c r="AL667">
        <v>20000</v>
      </c>
      <c r="AM667">
        <v>15</v>
      </c>
    </row>
    <row r="668" spans="1:39" x14ac:dyDescent="0.35">
      <c r="A668" s="8" t="s">
        <v>5342</v>
      </c>
      <c r="B668" s="8" t="s">
        <v>674</v>
      </c>
      <c r="C668" s="1">
        <v>30465</v>
      </c>
      <c r="D668" s="8" t="s">
        <v>1963</v>
      </c>
      <c r="E668" s="8" t="s">
        <v>2213</v>
      </c>
      <c r="F668" s="8" t="s">
        <v>4342</v>
      </c>
      <c r="G668" s="8" t="s">
        <v>3350</v>
      </c>
      <c r="H668" s="1">
        <v>42797.515879629631</v>
      </c>
      <c r="I668" s="8" t="s">
        <v>3675</v>
      </c>
      <c r="J668">
        <v>1160000</v>
      </c>
      <c r="K668">
        <v>15</v>
      </c>
      <c r="L668">
        <v>580000</v>
      </c>
      <c r="M668">
        <v>81200</v>
      </c>
      <c r="O668">
        <v>580000</v>
      </c>
      <c r="P668">
        <v>6960000</v>
      </c>
      <c r="S668">
        <v>50000</v>
      </c>
      <c r="T668">
        <v>250000</v>
      </c>
      <c r="U668">
        <v>5000</v>
      </c>
      <c r="V668">
        <v>97440</v>
      </c>
      <c r="W668">
        <v>48720</v>
      </c>
      <c r="X668">
        <v>48720</v>
      </c>
      <c r="Y668">
        <v>77333.333333333328</v>
      </c>
      <c r="Z668">
        <v>174773.33333333331</v>
      </c>
      <c r="AA668">
        <v>16239.999999999998</v>
      </c>
      <c r="AB668">
        <v>58000</v>
      </c>
      <c r="AC668">
        <v>0</v>
      </c>
      <c r="AD668">
        <v>0</v>
      </c>
      <c r="AE668">
        <v>11600</v>
      </c>
      <c r="AF668">
        <v>580</v>
      </c>
      <c r="AG668">
        <v>77333.333333333328</v>
      </c>
      <c r="AH668">
        <v>0</v>
      </c>
      <c r="AI668">
        <v>750133.33333333337</v>
      </c>
      <c r="AJ668">
        <v>18003200</v>
      </c>
      <c r="AK668">
        <v>0</v>
      </c>
      <c r="AL668">
        <v>20000</v>
      </c>
      <c r="AM668">
        <v>15</v>
      </c>
    </row>
    <row r="669" spans="1:39" x14ac:dyDescent="0.35">
      <c r="A669" s="8" t="s">
        <v>5343</v>
      </c>
      <c r="B669" s="8" t="s">
        <v>675</v>
      </c>
      <c r="C669" s="1">
        <v>27448</v>
      </c>
      <c r="D669" s="8" t="s">
        <v>2214</v>
      </c>
      <c r="E669" s="8" t="s">
        <v>1963</v>
      </c>
      <c r="F669" s="8" t="s">
        <v>4343</v>
      </c>
      <c r="G669" s="8" t="s">
        <v>3351</v>
      </c>
      <c r="H669" s="1">
        <v>38850.953553240739</v>
      </c>
      <c r="I669" s="8" t="s">
        <v>3675</v>
      </c>
      <c r="J669">
        <v>1160000</v>
      </c>
      <c r="K669">
        <v>15</v>
      </c>
      <c r="L669">
        <v>580000</v>
      </c>
      <c r="M669">
        <v>81200</v>
      </c>
      <c r="O669">
        <v>580000</v>
      </c>
      <c r="P669">
        <v>6960000</v>
      </c>
      <c r="S669">
        <v>50000</v>
      </c>
      <c r="T669">
        <v>250000</v>
      </c>
      <c r="U669">
        <v>5000</v>
      </c>
      <c r="V669">
        <v>97440</v>
      </c>
      <c r="W669">
        <v>48720</v>
      </c>
      <c r="X669">
        <v>48720</v>
      </c>
      <c r="Y669">
        <v>77333.333333333328</v>
      </c>
      <c r="Z669">
        <v>174773.33333333331</v>
      </c>
      <c r="AA669">
        <v>16239.999999999998</v>
      </c>
      <c r="AB669">
        <v>58000</v>
      </c>
      <c r="AC669">
        <v>0</v>
      </c>
      <c r="AD669">
        <v>0</v>
      </c>
      <c r="AE669">
        <v>11600</v>
      </c>
      <c r="AF669">
        <v>580</v>
      </c>
      <c r="AG669">
        <v>77333.333333333328</v>
      </c>
      <c r="AH669">
        <v>0</v>
      </c>
      <c r="AI669">
        <v>750133.33333333337</v>
      </c>
      <c r="AJ669">
        <v>18003200</v>
      </c>
      <c r="AK669">
        <v>0</v>
      </c>
      <c r="AL669">
        <v>20000</v>
      </c>
      <c r="AM669">
        <v>15</v>
      </c>
    </row>
    <row r="670" spans="1:39" x14ac:dyDescent="0.35">
      <c r="A670" s="8" t="s">
        <v>5344</v>
      </c>
      <c r="B670" s="8" t="s">
        <v>676</v>
      </c>
      <c r="C670" s="1">
        <v>30631</v>
      </c>
      <c r="D670" s="8" t="s">
        <v>2215</v>
      </c>
      <c r="E670" s="8" t="s">
        <v>2216</v>
      </c>
      <c r="F670" s="8" t="s">
        <v>4344</v>
      </c>
      <c r="G670" s="8" t="s">
        <v>3352</v>
      </c>
      <c r="H670" s="1">
        <v>43764.358194444445</v>
      </c>
      <c r="I670" s="8" t="s">
        <v>3673</v>
      </c>
      <c r="J670">
        <v>1160000</v>
      </c>
      <c r="K670">
        <v>15</v>
      </c>
      <c r="L670">
        <v>580000</v>
      </c>
      <c r="M670">
        <v>81200</v>
      </c>
      <c r="O670">
        <v>580000</v>
      </c>
      <c r="P670">
        <v>6960000</v>
      </c>
      <c r="S670">
        <v>50000</v>
      </c>
      <c r="T670">
        <v>250000</v>
      </c>
      <c r="U670">
        <v>5000</v>
      </c>
      <c r="V670">
        <v>97440</v>
      </c>
      <c r="W670">
        <v>48720</v>
      </c>
      <c r="X670">
        <v>48720</v>
      </c>
      <c r="Y670">
        <v>77333.333333333328</v>
      </c>
      <c r="Z670">
        <v>174773.33333333331</v>
      </c>
      <c r="AA670">
        <v>16239.999999999998</v>
      </c>
      <c r="AB670">
        <v>58000</v>
      </c>
      <c r="AC670">
        <v>0</v>
      </c>
      <c r="AD670">
        <v>0</v>
      </c>
      <c r="AE670">
        <v>11600</v>
      </c>
      <c r="AF670">
        <v>580</v>
      </c>
      <c r="AG670">
        <v>77333.333333333328</v>
      </c>
      <c r="AH670">
        <v>0</v>
      </c>
      <c r="AI670">
        <v>750133.33333333337</v>
      </c>
      <c r="AJ670">
        <v>18003200</v>
      </c>
      <c r="AK670">
        <v>0</v>
      </c>
      <c r="AL670">
        <v>20000</v>
      </c>
      <c r="AM670">
        <v>15</v>
      </c>
    </row>
    <row r="671" spans="1:39" x14ac:dyDescent="0.35">
      <c r="A671" s="8" t="s">
        <v>5345</v>
      </c>
      <c r="B671" s="8" t="s">
        <v>677</v>
      </c>
      <c r="C671" s="1">
        <v>27150</v>
      </c>
      <c r="D671" s="8" t="s">
        <v>1963</v>
      </c>
      <c r="E671" s="8" t="s">
        <v>2217</v>
      </c>
      <c r="F671" s="8" t="s">
        <v>4345</v>
      </c>
      <c r="G671" s="8" t="s">
        <v>3353</v>
      </c>
      <c r="H671" s="1">
        <v>42838.912395833337</v>
      </c>
      <c r="I671" s="8" t="s">
        <v>3671</v>
      </c>
      <c r="J671">
        <v>1160000</v>
      </c>
      <c r="K671">
        <v>15</v>
      </c>
      <c r="L671">
        <v>580000</v>
      </c>
      <c r="M671">
        <v>81200</v>
      </c>
      <c r="O671">
        <v>580000</v>
      </c>
      <c r="P671">
        <v>6960000</v>
      </c>
      <c r="S671">
        <v>50000</v>
      </c>
      <c r="T671">
        <v>250000</v>
      </c>
      <c r="U671">
        <v>5000</v>
      </c>
      <c r="V671">
        <v>97440</v>
      </c>
      <c r="W671">
        <v>48720</v>
      </c>
      <c r="X671">
        <v>48720</v>
      </c>
      <c r="Y671">
        <v>77333.333333333328</v>
      </c>
      <c r="Z671">
        <v>174773.33333333331</v>
      </c>
      <c r="AA671">
        <v>16239.999999999998</v>
      </c>
      <c r="AB671">
        <v>58000</v>
      </c>
      <c r="AC671">
        <v>0</v>
      </c>
      <c r="AD671">
        <v>0</v>
      </c>
      <c r="AE671">
        <v>11600</v>
      </c>
      <c r="AF671">
        <v>580</v>
      </c>
      <c r="AG671">
        <v>77333.333333333328</v>
      </c>
      <c r="AH671">
        <v>0</v>
      </c>
      <c r="AI671">
        <v>750133.33333333337</v>
      </c>
      <c r="AJ671">
        <v>18003200</v>
      </c>
      <c r="AK671">
        <v>0</v>
      </c>
      <c r="AL671">
        <v>20000</v>
      </c>
      <c r="AM671">
        <v>15</v>
      </c>
    </row>
    <row r="672" spans="1:39" x14ac:dyDescent="0.35">
      <c r="A672" s="8" t="s">
        <v>5346</v>
      </c>
      <c r="B672" s="8" t="s">
        <v>678</v>
      </c>
      <c r="C672" s="1">
        <v>26242</v>
      </c>
      <c r="D672" s="8" t="s">
        <v>2218</v>
      </c>
      <c r="E672" s="8" t="s">
        <v>1963</v>
      </c>
      <c r="F672" s="8" t="s">
        <v>4346</v>
      </c>
      <c r="G672" s="8" t="s">
        <v>3354</v>
      </c>
      <c r="H672" s="1">
        <v>44045.210659722223</v>
      </c>
      <c r="I672" s="8" t="s">
        <v>3674</v>
      </c>
      <c r="J672">
        <v>1160000</v>
      </c>
      <c r="K672">
        <v>15</v>
      </c>
      <c r="L672">
        <v>580000</v>
      </c>
      <c r="M672">
        <v>81200</v>
      </c>
      <c r="O672">
        <v>580000</v>
      </c>
      <c r="P672">
        <v>6960000</v>
      </c>
      <c r="S672">
        <v>50000</v>
      </c>
      <c r="T672">
        <v>250000</v>
      </c>
      <c r="U672">
        <v>5000</v>
      </c>
      <c r="V672">
        <v>97440</v>
      </c>
      <c r="W672">
        <v>48720</v>
      </c>
      <c r="X672">
        <v>48720</v>
      </c>
      <c r="Y672">
        <v>77333.333333333328</v>
      </c>
      <c r="Z672">
        <v>174773.33333333331</v>
      </c>
      <c r="AA672">
        <v>16239.999999999998</v>
      </c>
      <c r="AB672">
        <v>58000</v>
      </c>
      <c r="AC672">
        <v>0</v>
      </c>
      <c r="AD672">
        <v>0</v>
      </c>
      <c r="AE672">
        <v>11600</v>
      </c>
      <c r="AF672">
        <v>580</v>
      </c>
      <c r="AG672">
        <v>77333.333333333328</v>
      </c>
      <c r="AH672">
        <v>0</v>
      </c>
      <c r="AI672">
        <v>750133.33333333337</v>
      </c>
      <c r="AJ672">
        <v>18003200</v>
      </c>
      <c r="AK672">
        <v>0</v>
      </c>
      <c r="AL672">
        <v>20000</v>
      </c>
      <c r="AM672">
        <v>15</v>
      </c>
    </row>
    <row r="673" spans="1:39" x14ac:dyDescent="0.35">
      <c r="A673" s="8" t="s">
        <v>5347</v>
      </c>
      <c r="B673" s="8" t="s">
        <v>679</v>
      </c>
      <c r="C673" s="1">
        <v>27925</v>
      </c>
      <c r="D673" s="8" t="s">
        <v>2219</v>
      </c>
      <c r="E673" s="8" t="s">
        <v>2220</v>
      </c>
      <c r="F673" s="8" t="s">
        <v>4347</v>
      </c>
      <c r="G673" s="8" t="s">
        <v>3355</v>
      </c>
      <c r="H673" s="1">
        <v>44175.83766203704</v>
      </c>
      <c r="I673" s="8" t="s">
        <v>3671</v>
      </c>
      <c r="J673">
        <v>1160000</v>
      </c>
      <c r="K673">
        <v>15</v>
      </c>
      <c r="L673">
        <v>580000</v>
      </c>
      <c r="M673">
        <v>81200</v>
      </c>
      <c r="O673">
        <v>580000</v>
      </c>
      <c r="P673">
        <v>6960000</v>
      </c>
      <c r="S673">
        <v>50000</v>
      </c>
      <c r="T673">
        <v>250000</v>
      </c>
      <c r="U673">
        <v>5000</v>
      </c>
      <c r="V673">
        <v>97440</v>
      </c>
      <c r="W673">
        <v>48720</v>
      </c>
      <c r="X673">
        <v>48720</v>
      </c>
      <c r="Y673">
        <v>77333.333333333328</v>
      </c>
      <c r="Z673">
        <v>174773.33333333331</v>
      </c>
      <c r="AA673">
        <v>16239.999999999998</v>
      </c>
      <c r="AB673">
        <v>58000</v>
      </c>
      <c r="AC673">
        <v>0</v>
      </c>
      <c r="AD673">
        <v>0</v>
      </c>
      <c r="AE673">
        <v>11600</v>
      </c>
      <c r="AF673">
        <v>580</v>
      </c>
      <c r="AG673">
        <v>77333.333333333328</v>
      </c>
      <c r="AH673">
        <v>0</v>
      </c>
      <c r="AI673">
        <v>750133.33333333337</v>
      </c>
      <c r="AJ673">
        <v>18003200</v>
      </c>
      <c r="AK673">
        <v>0</v>
      </c>
      <c r="AL673">
        <v>20000</v>
      </c>
      <c r="AM673">
        <v>15</v>
      </c>
    </row>
    <row r="674" spans="1:39" x14ac:dyDescent="0.35">
      <c r="A674" s="8" t="s">
        <v>5348</v>
      </c>
      <c r="B674" s="8" t="s">
        <v>680</v>
      </c>
      <c r="C674" s="1">
        <v>27985</v>
      </c>
      <c r="D674" s="8" t="s">
        <v>1963</v>
      </c>
      <c r="E674" s="8" t="s">
        <v>2221</v>
      </c>
      <c r="F674" s="8" t="s">
        <v>4348</v>
      </c>
      <c r="G674" s="8" t="s">
        <v>3356</v>
      </c>
      <c r="H674" s="1">
        <v>39929.033761574072</v>
      </c>
      <c r="I674" s="8" t="s">
        <v>3671</v>
      </c>
      <c r="J674">
        <v>1160000</v>
      </c>
      <c r="K674">
        <v>15</v>
      </c>
      <c r="L674">
        <v>580000</v>
      </c>
      <c r="M674">
        <v>81200</v>
      </c>
      <c r="O674">
        <v>580000</v>
      </c>
      <c r="P674">
        <v>6960000</v>
      </c>
      <c r="S674">
        <v>50000</v>
      </c>
      <c r="T674">
        <v>250000</v>
      </c>
      <c r="U674">
        <v>5000</v>
      </c>
      <c r="V674">
        <v>97440</v>
      </c>
      <c r="W674">
        <v>48720</v>
      </c>
      <c r="X674">
        <v>48720</v>
      </c>
      <c r="Y674">
        <v>77333.333333333328</v>
      </c>
      <c r="Z674">
        <v>174773.33333333331</v>
      </c>
      <c r="AA674">
        <v>16239.999999999998</v>
      </c>
      <c r="AB674">
        <v>58000</v>
      </c>
      <c r="AC674">
        <v>0</v>
      </c>
      <c r="AD674">
        <v>0</v>
      </c>
      <c r="AE674">
        <v>11600</v>
      </c>
      <c r="AF674">
        <v>580</v>
      </c>
      <c r="AG674">
        <v>77333.333333333328</v>
      </c>
      <c r="AH674">
        <v>0</v>
      </c>
      <c r="AI674">
        <v>750133.33333333337</v>
      </c>
      <c r="AJ674">
        <v>18003200</v>
      </c>
      <c r="AK674">
        <v>0</v>
      </c>
      <c r="AL674">
        <v>20000</v>
      </c>
      <c r="AM674">
        <v>15</v>
      </c>
    </row>
    <row r="675" spans="1:39" x14ac:dyDescent="0.35">
      <c r="A675" s="8" t="s">
        <v>5349</v>
      </c>
      <c r="B675" s="8" t="s">
        <v>681</v>
      </c>
      <c r="C675" s="1">
        <v>28127</v>
      </c>
      <c r="D675" s="8" t="s">
        <v>2222</v>
      </c>
      <c r="E675" s="8" t="s">
        <v>1963</v>
      </c>
      <c r="F675" s="8" t="s">
        <v>4349</v>
      </c>
      <c r="G675" s="8" t="s">
        <v>3357</v>
      </c>
      <c r="H675" s="1">
        <v>41843.33284722222</v>
      </c>
      <c r="I675" s="8" t="s">
        <v>3673</v>
      </c>
      <c r="J675">
        <v>1160000</v>
      </c>
      <c r="K675">
        <v>15</v>
      </c>
      <c r="L675">
        <v>580000</v>
      </c>
      <c r="M675">
        <v>81200</v>
      </c>
      <c r="O675">
        <v>580000</v>
      </c>
      <c r="P675">
        <v>6960000</v>
      </c>
      <c r="S675">
        <v>50000</v>
      </c>
      <c r="T675">
        <v>250000</v>
      </c>
      <c r="U675">
        <v>5000</v>
      </c>
      <c r="V675">
        <v>97440</v>
      </c>
      <c r="W675">
        <v>48720</v>
      </c>
      <c r="X675">
        <v>48720</v>
      </c>
      <c r="Y675">
        <v>77333.333333333328</v>
      </c>
      <c r="Z675">
        <v>174773.33333333331</v>
      </c>
      <c r="AA675">
        <v>16239.999999999998</v>
      </c>
      <c r="AB675">
        <v>58000</v>
      </c>
      <c r="AC675">
        <v>0</v>
      </c>
      <c r="AD675">
        <v>0</v>
      </c>
      <c r="AE675">
        <v>11600</v>
      </c>
      <c r="AF675">
        <v>580</v>
      </c>
      <c r="AG675">
        <v>77333.333333333328</v>
      </c>
      <c r="AH675">
        <v>0</v>
      </c>
      <c r="AI675">
        <v>750133.33333333337</v>
      </c>
      <c r="AJ675">
        <v>18003200</v>
      </c>
      <c r="AK675">
        <v>0</v>
      </c>
      <c r="AL675">
        <v>20000</v>
      </c>
      <c r="AM675">
        <v>15</v>
      </c>
    </row>
    <row r="676" spans="1:39" x14ac:dyDescent="0.35">
      <c r="A676" s="8" t="s">
        <v>5350</v>
      </c>
      <c r="B676" s="8" t="s">
        <v>682</v>
      </c>
      <c r="C676" s="1">
        <v>35881</v>
      </c>
      <c r="D676" s="8" t="s">
        <v>2223</v>
      </c>
      <c r="E676" s="8" t="s">
        <v>2224</v>
      </c>
      <c r="F676" s="8" t="s">
        <v>4350</v>
      </c>
      <c r="G676" s="8" t="s">
        <v>3358</v>
      </c>
      <c r="H676" s="1">
        <v>39306.225011574075</v>
      </c>
      <c r="I676" s="8" t="s">
        <v>3675</v>
      </c>
      <c r="J676">
        <v>1160000</v>
      </c>
      <c r="K676">
        <v>15</v>
      </c>
      <c r="L676">
        <v>580000</v>
      </c>
      <c r="M676">
        <v>81200</v>
      </c>
      <c r="O676">
        <v>580000</v>
      </c>
      <c r="P676">
        <v>6960000</v>
      </c>
      <c r="S676">
        <v>50000</v>
      </c>
      <c r="T676">
        <v>250000</v>
      </c>
      <c r="U676">
        <v>5000</v>
      </c>
      <c r="V676">
        <v>97440</v>
      </c>
      <c r="W676">
        <v>48720</v>
      </c>
      <c r="X676">
        <v>48720</v>
      </c>
      <c r="Y676">
        <v>77333.333333333328</v>
      </c>
      <c r="Z676">
        <v>174773.33333333331</v>
      </c>
      <c r="AA676">
        <v>16239.999999999998</v>
      </c>
      <c r="AB676">
        <v>58000</v>
      </c>
      <c r="AC676">
        <v>0</v>
      </c>
      <c r="AD676">
        <v>0</v>
      </c>
      <c r="AE676">
        <v>11600</v>
      </c>
      <c r="AF676">
        <v>580</v>
      </c>
      <c r="AG676">
        <v>77333.333333333328</v>
      </c>
      <c r="AH676">
        <v>0</v>
      </c>
      <c r="AI676">
        <v>750133.33333333337</v>
      </c>
      <c r="AJ676">
        <v>18003200</v>
      </c>
      <c r="AK676">
        <v>0</v>
      </c>
      <c r="AL676">
        <v>20000</v>
      </c>
      <c r="AM676">
        <v>15</v>
      </c>
    </row>
    <row r="677" spans="1:39" x14ac:dyDescent="0.35">
      <c r="A677" s="8" t="s">
        <v>5351</v>
      </c>
      <c r="B677" s="8" t="s">
        <v>683</v>
      </c>
      <c r="C677" s="1">
        <v>28092</v>
      </c>
      <c r="D677" s="8" t="s">
        <v>1963</v>
      </c>
      <c r="E677" s="8" t="s">
        <v>2225</v>
      </c>
      <c r="F677" s="8" t="s">
        <v>4351</v>
      </c>
      <c r="G677" s="8" t="s">
        <v>3359</v>
      </c>
      <c r="H677" s="1">
        <v>42477.303460648145</v>
      </c>
      <c r="I677" s="8" t="s">
        <v>3673</v>
      </c>
      <c r="J677">
        <v>1160000</v>
      </c>
      <c r="K677">
        <v>15</v>
      </c>
      <c r="L677">
        <v>580000</v>
      </c>
      <c r="M677">
        <v>81200</v>
      </c>
      <c r="O677">
        <v>580000</v>
      </c>
      <c r="P677">
        <v>6960000</v>
      </c>
      <c r="S677">
        <v>50000</v>
      </c>
      <c r="T677">
        <v>250000</v>
      </c>
      <c r="U677">
        <v>5000</v>
      </c>
      <c r="V677">
        <v>97440</v>
      </c>
      <c r="W677">
        <v>48720</v>
      </c>
      <c r="X677">
        <v>48720</v>
      </c>
      <c r="Y677">
        <v>77333.333333333328</v>
      </c>
      <c r="Z677">
        <v>174773.33333333331</v>
      </c>
      <c r="AA677">
        <v>16239.999999999998</v>
      </c>
      <c r="AB677">
        <v>58000</v>
      </c>
      <c r="AC677">
        <v>0</v>
      </c>
      <c r="AD677">
        <v>0</v>
      </c>
      <c r="AE677">
        <v>11600</v>
      </c>
      <c r="AF677">
        <v>580</v>
      </c>
      <c r="AG677">
        <v>77333.333333333328</v>
      </c>
      <c r="AH677">
        <v>0</v>
      </c>
      <c r="AI677">
        <v>750133.33333333337</v>
      </c>
      <c r="AJ677">
        <v>18003200</v>
      </c>
      <c r="AK677">
        <v>0</v>
      </c>
      <c r="AL677">
        <v>20000</v>
      </c>
      <c r="AM677">
        <v>15</v>
      </c>
    </row>
    <row r="678" spans="1:39" x14ac:dyDescent="0.35">
      <c r="A678" s="8" t="s">
        <v>5352</v>
      </c>
      <c r="B678" s="8" t="s">
        <v>684</v>
      </c>
      <c r="C678" s="1">
        <v>31624</v>
      </c>
      <c r="D678" s="8" t="s">
        <v>2226</v>
      </c>
      <c r="E678" s="8" t="s">
        <v>1963</v>
      </c>
      <c r="F678" s="8" t="s">
        <v>4352</v>
      </c>
      <c r="G678" s="8" t="s">
        <v>3360</v>
      </c>
      <c r="H678" s="1">
        <v>39493.355381944442</v>
      </c>
      <c r="I678" s="8" t="s">
        <v>3672</v>
      </c>
      <c r="J678">
        <v>1160000</v>
      </c>
      <c r="K678">
        <v>15</v>
      </c>
      <c r="L678">
        <v>580000</v>
      </c>
      <c r="M678">
        <v>81200</v>
      </c>
      <c r="O678">
        <v>580000</v>
      </c>
      <c r="P678">
        <v>6960000</v>
      </c>
      <c r="S678">
        <v>50000</v>
      </c>
      <c r="T678">
        <v>250000</v>
      </c>
      <c r="U678">
        <v>5000</v>
      </c>
      <c r="V678">
        <v>97440</v>
      </c>
      <c r="W678">
        <v>48720</v>
      </c>
      <c r="X678">
        <v>48720</v>
      </c>
      <c r="Y678">
        <v>77333.333333333328</v>
      </c>
      <c r="Z678">
        <v>174773.33333333331</v>
      </c>
      <c r="AA678">
        <v>16239.999999999998</v>
      </c>
      <c r="AB678">
        <v>58000</v>
      </c>
      <c r="AC678">
        <v>0</v>
      </c>
      <c r="AD678">
        <v>0</v>
      </c>
      <c r="AE678">
        <v>11600</v>
      </c>
      <c r="AF678">
        <v>580</v>
      </c>
      <c r="AG678">
        <v>77333.333333333328</v>
      </c>
      <c r="AH678">
        <v>0</v>
      </c>
      <c r="AI678">
        <v>750133.33333333337</v>
      </c>
      <c r="AJ678">
        <v>18003200</v>
      </c>
      <c r="AK678">
        <v>0</v>
      </c>
      <c r="AL678">
        <v>20000</v>
      </c>
      <c r="AM678">
        <v>15</v>
      </c>
    </row>
    <row r="679" spans="1:39" x14ac:dyDescent="0.35">
      <c r="A679" s="8" t="s">
        <v>5353</v>
      </c>
      <c r="B679" s="8" t="s">
        <v>685</v>
      </c>
      <c r="C679" s="1">
        <v>34199</v>
      </c>
      <c r="D679" s="8" t="s">
        <v>2227</v>
      </c>
      <c r="E679" s="8" t="s">
        <v>2228</v>
      </c>
      <c r="F679" s="8" t="s">
        <v>4353</v>
      </c>
      <c r="G679" s="8" t="s">
        <v>3361</v>
      </c>
      <c r="H679" s="1">
        <v>39082.134189814817</v>
      </c>
      <c r="I679" s="8" t="s">
        <v>3672</v>
      </c>
      <c r="J679">
        <v>1160000</v>
      </c>
      <c r="K679">
        <v>15</v>
      </c>
      <c r="L679">
        <v>580000</v>
      </c>
      <c r="M679">
        <v>81200</v>
      </c>
      <c r="O679">
        <v>580000</v>
      </c>
      <c r="P679">
        <v>6960000</v>
      </c>
      <c r="S679">
        <v>50000</v>
      </c>
      <c r="T679">
        <v>250000</v>
      </c>
      <c r="U679">
        <v>5000</v>
      </c>
      <c r="V679">
        <v>97440</v>
      </c>
      <c r="W679">
        <v>48720</v>
      </c>
      <c r="X679">
        <v>48720</v>
      </c>
      <c r="Y679">
        <v>77333.333333333328</v>
      </c>
      <c r="Z679">
        <v>174773.33333333331</v>
      </c>
      <c r="AA679">
        <v>16239.999999999998</v>
      </c>
      <c r="AB679">
        <v>58000</v>
      </c>
      <c r="AC679">
        <v>0</v>
      </c>
      <c r="AD679">
        <v>0</v>
      </c>
      <c r="AE679">
        <v>11600</v>
      </c>
      <c r="AF679">
        <v>580</v>
      </c>
      <c r="AG679">
        <v>77333.333333333328</v>
      </c>
      <c r="AH679">
        <v>0</v>
      </c>
      <c r="AI679">
        <v>750133.33333333337</v>
      </c>
      <c r="AJ679">
        <v>18003200</v>
      </c>
      <c r="AK679">
        <v>0</v>
      </c>
      <c r="AL679">
        <v>20000</v>
      </c>
      <c r="AM679">
        <v>15</v>
      </c>
    </row>
    <row r="680" spans="1:39" x14ac:dyDescent="0.35">
      <c r="A680" s="8" t="s">
        <v>5354</v>
      </c>
      <c r="B680" s="8" t="s">
        <v>686</v>
      </c>
      <c r="C680" s="1">
        <v>27368</v>
      </c>
      <c r="D680" s="8" t="s">
        <v>1963</v>
      </c>
      <c r="E680" s="8" t="s">
        <v>2229</v>
      </c>
      <c r="F680" s="8" t="s">
        <v>4354</v>
      </c>
      <c r="G680" s="8" t="s">
        <v>3362</v>
      </c>
      <c r="H680" s="1">
        <v>40536.733946759261</v>
      </c>
      <c r="I680" s="8" t="s">
        <v>3673</v>
      </c>
      <c r="J680">
        <v>1160000</v>
      </c>
      <c r="K680">
        <v>15</v>
      </c>
      <c r="L680">
        <v>580000</v>
      </c>
      <c r="M680">
        <v>81200</v>
      </c>
      <c r="O680">
        <v>580000</v>
      </c>
      <c r="P680">
        <v>6960000</v>
      </c>
      <c r="S680">
        <v>50000</v>
      </c>
      <c r="T680">
        <v>250000</v>
      </c>
      <c r="U680">
        <v>5000</v>
      </c>
      <c r="V680">
        <v>97440</v>
      </c>
      <c r="W680">
        <v>48720</v>
      </c>
      <c r="X680">
        <v>48720</v>
      </c>
      <c r="Y680">
        <v>77333.333333333328</v>
      </c>
      <c r="Z680">
        <v>174773.33333333331</v>
      </c>
      <c r="AA680">
        <v>16239.999999999998</v>
      </c>
      <c r="AB680">
        <v>58000</v>
      </c>
      <c r="AC680">
        <v>0</v>
      </c>
      <c r="AD680">
        <v>0</v>
      </c>
      <c r="AE680">
        <v>11600</v>
      </c>
      <c r="AF680">
        <v>580</v>
      </c>
      <c r="AG680">
        <v>77333.333333333328</v>
      </c>
      <c r="AH680">
        <v>0</v>
      </c>
      <c r="AI680">
        <v>750133.33333333337</v>
      </c>
      <c r="AJ680">
        <v>18003200</v>
      </c>
      <c r="AK680">
        <v>0</v>
      </c>
      <c r="AL680">
        <v>20000</v>
      </c>
      <c r="AM680">
        <v>15</v>
      </c>
    </row>
    <row r="681" spans="1:39" x14ac:dyDescent="0.35">
      <c r="A681" s="8" t="s">
        <v>5355</v>
      </c>
      <c r="B681" s="8" t="s">
        <v>687</v>
      </c>
      <c r="C681" s="1">
        <v>35829</v>
      </c>
      <c r="D681" s="8" t="s">
        <v>2230</v>
      </c>
      <c r="E681" s="8" t="s">
        <v>1963</v>
      </c>
      <c r="F681" s="8" t="s">
        <v>4355</v>
      </c>
      <c r="G681" s="8" t="s">
        <v>3363</v>
      </c>
      <c r="H681" s="1">
        <v>39202.26053240741</v>
      </c>
      <c r="I681" s="8" t="s">
        <v>3675</v>
      </c>
      <c r="J681">
        <v>1160000</v>
      </c>
      <c r="K681">
        <v>15</v>
      </c>
      <c r="L681">
        <v>580000</v>
      </c>
      <c r="M681">
        <v>81200</v>
      </c>
      <c r="O681">
        <v>580000</v>
      </c>
      <c r="P681">
        <v>6960000</v>
      </c>
      <c r="S681">
        <v>50000</v>
      </c>
      <c r="T681">
        <v>250000</v>
      </c>
      <c r="U681">
        <v>5000</v>
      </c>
      <c r="V681">
        <v>97440</v>
      </c>
      <c r="W681">
        <v>48720</v>
      </c>
      <c r="X681">
        <v>48720</v>
      </c>
      <c r="Y681">
        <v>77333.333333333328</v>
      </c>
      <c r="Z681">
        <v>174773.33333333331</v>
      </c>
      <c r="AA681">
        <v>16239.999999999998</v>
      </c>
      <c r="AB681">
        <v>58000</v>
      </c>
      <c r="AC681">
        <v>0</v>
      </c>
      <c r="AD681">
        <v>0</v>
      </c>
      <c r="AE681">
        <v>11600</v>
      </c>
      <c r="AF681">
        <v>580</v>
      </c>
      <c r="AG681">
        <v>77333.333333333328</v>
      </c>
      <c r="AH681">
        <v>0</v>
      </c>
      <c r="AI681">
        <v>750133.33333333337</v>
      </c>
      <c r="AJ681">
        <v>18003200</v>
      </c>
      <c r="AK681">
        <v>0</v>
      </c>
      <c r="AL681">
        <v>20000</v>
      </c>
      <c r="AM681">
        <v>15</v>
      </c>
    </row>
    <row r="682" spans="1:39" x14ac:dyDescent="0.35">
      <c r="A682" s="8" t="s">
        <v>5356</v>
      </c>
      <c r="B682" s="8" t="s">
        <v>688</v>
      </c>
      <c r="C682" s="1">
        <v>25705</v>
      </c>
      <c r="D682" s="8" t="s">
        <v>2231</v>
      </c>
      <c r="E682" s="8" t="s">
        <v>2232</v>
      </c>
      <c r="F682" s="8" t="s">
        <v>4356</v>
      </c>
      <c r="G682" s="8" t="s">
        <v>3364</v>
      </c>
      <c r="H682" s="1">
        <v>39576.140636574077</v>
      </c>
      <c r="I682" s="8" t="s">
        <v>3674</v>
      </c>
      <c r="J682">
        <v>1160000</v>
      </c>
      <c r="K682">
        <v>15</v>
      </c>
      <c r="L682">
        <v>580000</v>
      </c>
      <c r="M682">
        <v>81200</v>
      </c>
      <c r="O682">
        <v>580000</v>
      </c>
      <c r="P682">
        <v>6960000</v>
      </c>
      <c r="S682">
        <v>50000</v>
      </c>
      <c r="T682">
        <v>250000</v>
      </c>
      <c r="U682">
        <v>5000</v>
      </c>
      <c r="V682">
        <v>97440</v>
      </c>
      <c r="W682">
        <v>48720</v>
      </c>
      <c r="X682">
        <v>48720</v>
      </c>
      <c r="Y682">
        <v>77333.333333333328</v>
      </c>
      <c r="Z682">
        <v>174773.33333333331</v>
      </c>
      <c r="AA682">
        <v>16239.999999999998</v>
      </c>
      <c r="AB682">
        <v>58000</v>
      </c>
      <c r="AC682">
        <v>0</v>
      </c>
      <c r="AD682">
        <v>0</v>
      </c>
      <c r="AE682">
        <v>11600</v>
      </c>
      <c r="AF682">
        <v>580</v>
      </c>
      <c r="AG682">
        <v>77333.333333333328</v>
      </c>
      <c r="AH682">
        <v>0</v>
      </c>
      <c r="AI682">
        <v>750133.33333333337</v>
      </c>
      <c r="AJ682">
        <v>18003200</v>
      </c>
      <c r="AK682">
        <v>0</v>
      </c>
      <c r="AL682">
        <v>20000</v>
      </c>
      <c r="AM682">
        <v>15</v>
      </c>
    </row>
    <row r="683" spans="1:39" x14ac:dyDescent="0.35">
      <c r="A683" s="8" t="s">
        <v>5357</v>
      </c>
      <c r="B683" s="8" t="s">
        <v>689</v>
      </c>
      <c r="C683" s="1">
        <v>30501</v>
      </c>
      <c r="D683" s="8" t="s">
        <v>1963</v>
      </c>
      <c r="E683" s="8" t="s">
        <v>2233</v>
      </c>
      <c r="F683" s="8" t="s">
        <v>4357</v>
      </c>
      <c r="G683" s="8" t="s">
        <v>3365</v>
      </c>
      <c r="H683" s="1">
        <v>39117.768773148149</v>
      </c>
      <c r="I683" s="8" t="s">
        <v>3674</v>
      </c>
      <c r="J683">
        <v>1160000</v>
      </c>
      <c r="K683">
        <v>15</v>
      </c>
      <c r="L683">
        <v>580000</v>
      </c>
      <c r="M683">
        <v>81200</v>
      </c>
      <c r="O683">
        <v>580000</v>
      </c>
      <c r="P683">
        <v>6960000</v>
      </c>
      <c r="S683">
        <v>50000</v>
      </c>
      <c r="T683">
        <v>250000</v>
      </c>
      <c r="U683">
        <v>5000</v>
      </c>
      <c r="V683">
        <v>97440</v>
      </c>
      <c r="W683">
        <v>48720</v>
      </c>
      <c r="X683">
        <v>48720</v>
      </c>
      <c r="Y683">
        <v>77333.333333333328</v>
      </c>
      <c r="Z683">
        <v>174773.33333333331</v>
      </c>
      <c r="AA683">
        <v>16239.999999999998</v>
      </c>
      <c r="AB683">
        <v>58000</v>
      </c>
      <c r="AC683">
        <v>0</v>
      </c>
      <c r="AD683">
        <v>0</v>
      </c>
      <c r="AE683">
        <v>11600</v>
      </c>
      <c r="AF683">
        <v>580</v>
      </c>
      <c r="AG683">
        <v>77333.333333333328</v>
      </c>
      <c r="AH683">
        <v>0</v>
      </c>
      <c r="AI683">
        <v>750133.33333333337</v>
      </c>
      <c r="AJ683">
        <v>18003200</v>
      </c>
      <c r="AK683">
        <v>0</v>
      </c>
      <c r="AL683">
        <v>20000</v>
      </c>
      <c r="AM683">
        <v>15</v>
      </c>
    </row>
    <row r="684" spans="1:39" x14ac:dyDescent="0.35">
      <c r="A684" s="8" t="s">
        <v>5358</v>
      </c>
      <c r="B684" s="8" t="s">
        <v>690</v>
      </c>
      <c r="C684" s="1">
        <v>32308</v>
      </c>
      <c r="D684" s="8" t="s">
        <v>2234</v>
      </c>
      <c r="E684" s="8" t="s">
        <v>1963</v>
      </c>
      <c r="F684" s="8" t="s">
        <v>4358</v>
      </c>
      <c r="G684" s="8" t="s">
        <v>3366</v>
      </c>
      <c r="H684" s="1">
        <v>38927.117256944446</v>
      </c>
      <c r="I684" s="8" t="s">
        <v>3673</v>
      </c>
      <c r="J684">
        <v>1160000</v>
      </c>
      <c r="K684">
        <v>15</v>
      </c>
      <c r="L684">
        <v>580000</v>
      </c>
      <c r="M684">
        <v>81200</v>
      </c>
      <c r="O684">
        <v>580000</v>
      </c>
      <c r="P684">
        <v>6960000</v>
      </c>
      <c r="S684">
        <v>50000</v>
      </c>
      <c r="T684">
        <v>250000</v>
      </c>
      <c r="U684">
        <v>5000</v>
      </c>
      <c r="V684">
        <v>97440</v>
      </c>
      <c r="W684">
        <v>48720</v>
      </c>
      <c r="X684">
        <v>48720</v>
      </c>
      <c r="Y684">
        <v>77333.333333333328</v>
      </c>
      <c r="Z684">
        <v>174773.33333333331</v>
      </c>
      <c r="AA684">
        <v>16239.999999999998</v>
      </c>
      <c r="AB684">
        <v>58000</v>
      </c>
      <c r="AC684">
        <v>0</v>
      </c>
      <c r="AD684">
        <v>0</v>
      </c>
      <c r="AE684">
        <v>11600</v>
      </c>
      <c r="AF684">
        <v>580</v>
      </c>
      <c r="AG684">
        <v>77333.333333333328</v>
      </c>
      <c r="AH684">
        <v>0</v>
      </c>
      <c r="AI684">
        <v>750133.33333333337</v>
      </c>
      <c r="AJ684">
        <v>18003200</v>
      </c>
      <c r="AK684">
        <v>0</v>
      </c>
      <c r="AL684">
        <v>20000</v>
      </c>
      <c r="AM684">
        <v>15</v>
      </c>
    </row>
    <row r="685" spans="1:39" x14ac:dyDescent="0.35">
      <c r="A685" s="8" t="s">
        <v>5359</v>
      </c>
      <c r="B685" s="8" t="s">
        <v>691</v>
      </c>
      <c r="C685" s="1">
        <v>28490</v>
      </c>
      <c r="D685" s="8" t="s">
        <v>2235</v>
      </c>
      <c r="E685" s="8" t="s">
        <v>2236</v>
      </c>
      <c r="F685" s="8" t="s">
        <v>4359</v>
      </c>
      <c r="G685" s="8" t="s">
        <v>3367</v>
      </c>
      <c r="H685" s="1">
        <v>44270.88008101852</v>
      </c>
      <c r="I685" s="8" t="s">
        <v>3675</v>
      </c>
      <c r="J685">
        <v>1160000</v>
      </c>
      <c r="K685">
        <v>15</v>
      </c>
      <c r="L685">
        <v>580000</v>
      </c>
      <c r="M685">
        <v>81200</v>
      </c>
      <c r="O685">
        <v>580000</v>
      </c>
      <c r="P685">
        <v>6960000</v>
      </c>
      <c r="S685">
        <v>50000</v>
      </c>
      <c r="T685">
        <v>250000</v>
      </c>
      <c r="U685">
        <v>5000</v>
      </c>
      <c r="V685">
        <v>97440</v>
      </c>
      <c r="W685">
        <v>48720</v>
      </c>
      <c r="X685">
        <v>48720</v>
      </c>
      <c r="Y685">
        <v>77333.333333333328</v>
      </c>
      <c r="Z685">
        <v>174773.33333333331</v>
      </c>
      <c r="AA685">
        <v>16239.999999999998</v>
      </c>
      <c r="AB685">
        <v>58000</v>
      </c>
      <c r="AC685">
        <v>0</v>
      </c>
      <c r="AD685">
        <v>0</v>
      </c>
      <c r="AE685">
        <v>11600</v>
      </c>
      <c r="AF685">
        <v>580</v>
      </c>
      <c r="AG685">
        <v>77333.333333333328</v>
      </c>
      <c r="AH685">
        <v>0</v>
      </c>
      <c r="AI685">
        <v>750133.33333333337</v>
      </c>
      <c r="AJ685">
        <v>18003200</v>
      </c>
      <c r="AK685">
        <v>0</v>
      </c>
      <c r="AL685">
        <v>20000</v>
      </c>
      <c r="AM685">
        <v>15</v>
      </c>
    </row>
    <row r="686" spans="1:39" x14ac:dyDescent="0.35">
      <c r="A686" s="8" t="s">
        <v>5360</v>
      </c>
      <c r="B686" s="8" t="s">
        <v>692</v>
      </c>
      <c r="C686" s="1">
        <v>31019</v>
      </c>
      <c r="D686" s="8" t="s">
        <v>1963</v>
      </c>
      <c r="E686" s="8" t="s">
        <v>2237</v>
      </c>
      <c r="F686" s="8" t="s">
        <v>4360</v>
      </c>
      <c r="G686" s="8" t="s">
        <v>3368</v>
      </c>
      <c r="H686" s="1">
        <v>40194.405706018515</v>
      </c>
      <c r="I686" s="8" t="s">
        <v>3674</v>
      </c>
      <c r="J686">
        <v>1160000</v>
      </c>
      <c r="K686">
        <v>15</v>
      </c>
      <c r="L686">
        <v>580000</v>
      </c>
      <c r="M686">
        <v>81200</v>
      </c>
      <c r="O686">
        <v>580000</v>
      </c>
      <c r="P686">
        <v>6960000</v>
      </c>
      <c r="S686">
        <v>50000</v>
      </c>
      <c r="T686">
        <v>250000</v>
      </c>
      <c r="U686">
        <v>5000</v>
      </c>
      <c r="V686">
        <v>97440</v>
      </c>
      <c r="W686">
        <v>48720</v>
      </c>
      <c r="X686">
        <v>48720</v>
      </c>
      <c r="Y686">
        <v>77333.333333333328</v>
      </c>
      <c r="Z686">
        <v>174773.33333333331</v>
      </c>
      <c r="AA686">
        <v>16239.999999999998</v>
      </c>
      <c r="AB686">
        <v>58000</v>
      </c>
      <c r="AC686">
        <v>0</v>
      </c>
      <c r="AD686">
        <v>0</v>
      </c>
      <c r="AE686">
        <v>11600</v>
      </c>
      <c r="AF686">
        <v>580</v>
      </c>
      <c r="AG686">
        <v>77333.333333333328</v>
      </c>
      <c r="AH686">
        <v>0</v>
      </c>
      <c r="AI686">
        <v>750133.33333333337</v>
      </c>
      <c r="AJ686">
        <v>18003200</v>
      </c>
      <c r="AK686">
        <v>0</v>
      </c>
      <c r="AL686">
        <v>20000</v>
      </c>
      <c r="AM686">
        <v>15</v>
      </c>
    </row>
    <row r="687" spans="1:39" x14ac:dyDescent="0.35">
      <c r="A687" s="8" t="s">
        <v>5361</v>
      </c>
      <c r="B687" s="8" t="s">
        <v>693</v>
      </c>
      <c r="C687" s="1">
        <v>26418</v>
      </c>
      <c r="D687" s="8" t="s">
        <v>2238</v>
      </c>
      <c r="E687" s="8" t="s">
        <v>1963</v>
      </c>
      <c r="F687" s="8" t="s">
        <v>4361</v>
      </c>
      <c r="G687" s="8" t="s">
        <v>3369</v>
      </c>
      <c r="H687" s="1">
        <v>42177.801053240742</v>
      </c>
      <c r="I687" s="8" t="s">
        <v>3672</v>
      </c>
      <c r="J687">
        <v>1160000</v>
      </c>
      <c r="K687">
        <v>15</v>
      </c>
      <c r="L687">
        <v>580000</v>
      </c>
      <c r="M687">
        <v>81200</v>
      </c>
      <c r="O687">
        <v>580000</v>
      </c>
      <c r="P687">
        <v>6960000</v>
      </c>
      <c r="S687">
        <v>50000</v>
      </c>
      <c r="T687">
        <v>250000</v>
      </c>
      <c r="U687">
        <v>5000</v>
      </c>
      <c r="V687">
        <v>97440</v>
      </c>
      <c r="W687">
        <v>48720</v>
      </c>
      <c r="X687">
        <v>48720</v>
      </c>
      <c r="Y687">
        <v>77333.333333333328</v>
      </c>
      <c r="Z687">
        <v>174773.33333333331</v>
      </c>
      <c r="AA687">
        <v>16239.999999999998</v>
      </c>
      <c r="AB687">
        <v>58000</v>
      </c>
      <c r="AC687">
        <v>0</v>
      </c>
      <c r="AD687">
        <v>0</v>
      </c>
      <c r="AE687">
        <v>11600</v>
      </c>
      <c r="AF687">
        <v>580</v>
      </c>
      <c r="AG687">
        <v>77333.333333333328</v>
      </c>
      <c r="AH687">
        <v>0</v>
      </c>
      <c r="AI687">
        <v>750133.33333333337</v>
      </c>
      <c r="AJ687">
        <v>18003200</v>
      </c>
      <c r="AK687">
        <v>0</v>
      </c>
      <c r="AL687">
        <v>20000</v>
      </c>
      <c r="AM687">
        <v>15</v>
      </c>
    </row>
    <row r="688" spans="1:39" x14ac:dyDescent="0.35">
      <c r="A688" s="8" t="s">
        <v>5362</v>
      </c>
      <c r="B688" s="8" t="s">
        <v>694</v>
      </c>
      <c r="C688" s="1">
        <v>31039</v>
      </c>
      <c r="D688" s="8" t="s">
        <v>2239</v>
      </c>
      <c r="E688" s="8" t="s">
        <v>2240</v>
      </c>
      <c r="F688" s="8" t="s">
        <v>4362</v>
      </c>
      <c r="G688" s="8" t="s">
        <v>3370</v>
      </c>
      <c r="H688" s="1">
        <v>42404.738368055558</v>
      </c>
      <c r="I688" s="8" t="s">
        <v>3675</v>
      </c>
      <c r="J688">
        <v>1160000</v>
      </c>
      <c r="K688">
        <v>15</v>
      </c>
      <c r="L688">
        <v>580000</v>
      </c>
      <c r="M688">
        <v>81200</v>
      </c>
      <c r="O688">
        <v>580000</v>
      </c>
      <c r="P688">
        <v>6960000</v>
      </c>
      <c r="S688">
        <v>50000</v>
      </c>
      <c r="T688">
        <v>250000</v>
      </c>
      <c r="U688">
        <v>5000</v>
      </c>
      <c r="V688">
        <v>97440</v>
      </c>
      <c r="W688">
        <v>48720</v>
      </c>
      <c r="X688">
        <v>48720</v>
      </c>
      <c r="Y688">
        <v>77333.333333333328</v>
      </c>
      <c r="Z688">
        <v>174773.33333333331</v>
      </c>
      <c r="AA688">
        <v>16239.999999999998</v>
      </c>
      <c r="AB688">
        <v>58000</v>
      </c>
      <c r="AC688">
        <v>0</v>
      </c>
      <c r="AD688">
        <v>0</v>
      </c>
      <c r="AE688">
        <v>11600</v>
      </c>
      <c r="AF688">
        <v>580</v>
      </c>
      <c r="AG688">
        <v>77333.333333333328</v>
      </c>
      <c r="AH688">
        <v>0</v>
      </c>
      <c r="AI688">
        <v>750133.33333333337</v>
      </c>
      <c r="AJ688">
        <v>18003200</v>
      </c>
      <c r="AK688">
        <v>0</v>
      </c>
      <c r="AL688">
        <v>20000</v>
      </c>
      <c r="AM688">
        <v>15</v>
      </c>
    </row>
    <row r="689" spans="1:39" x14ac:dyDescent="0.35">
      <c r="A689" s="8" t="s">
        <v>5363</v>
      </c>
      <c r="B689" s="8" t="s">
        <v>695</v>
      </c>
      <c r="C689" s="1">
        <v>25671</v>
      </c>
      <c r="D689" s="8" t="s">
        <v>1963</v>
      </c>
      <c r="E689" s="8" t="s">
        <v>2241</v>
      </c>
      <c r="F689" s="8" t="s">
        <v>4363</v>
      </c>
      <c r="G689" s="8" t="s">
        <v>3371</v>
      </c>
      <c r="H689" s="1">
        <v>40693.788055555553</v>
      </c>
      <c r="I689" s="8" t="s">
        <v>3673</v>
      </c>
      <c r="J689">
        <v>1160000</v>
      </c>
      <c r="K689">
        <v>15</v>
      </c>
      <c r="L689">
        <v>580000</v>
      </c>
      <c r="M689">
        <v>81200</v>
      </c>
      <c r="O689">
        <v>580000</v>
      </c>
      <c r="P689">
        <v>6960000</v>
      </c>
      <c r="S689">
        <v>50000</v>
      </c>
      <c r="T689">
        <v>250000</v>
      </c>
      <c r="U689">
        <v>5000</v>
      </c>
      <c r="V689">
        <v>97440</v>
      </c>
      <c r="W689">
        <v>48720</v>
      </c>
      <c r="X689">
        <v>48720</v>
      </c>
      <c r="Y689">
        <v>77333.333333333328</v>
      </c>
      <c r="Z689">
        <v>174773.33333333331</v>
      </c>
      <c r="AA689">
        <v>16239.999999999998</v>
      </c>
      <c r="AB689">
        <v>58000</v>
      </c>
      <c r="AC689">
        <v>0</v>
      </c>
      <c r="AD689">
        <v>0</v>
      </c>
      <c r="AE689">
        <v>11600</v>
      </c>
      <c r="AF689">
        <v>580</v>
      </c>
      <c r="AG689">
        <v>77333.333333333328</v>
      </c>
      <c r="AH689">
        <v>0</v>
      </c>
      <c r="AI689">
        <v>750133.33333333337</v>
      </c>
      <c r="AJ689">
        <v>18003200</v>
      </c>
      <c r="AK689">
        <v>0</v>
      </c>
      <c r="AL689">
        <v>20000</v>
      </c>
      <c r="AM689">
        <v>15</v>
      </c>
    </row>
    <row r="690" spans="1:39" x14ac:dyDescent="0.35">
      <c r="A690" s="8" t="s">
        <v>5364</v>
      </c>
      <c r="B690" s="8" t="s">
        <v>696</v>
      </c>
      <c r="C690" s="1">
        <v>28197</v>
      </c>
      <c r="D690" s="8" t="s">
        <v>2242</v>
      </c>
      <c r="E690" s="8" t="s">
        <v>1963</v>
      </c>
      <c r="F690" s="8" t="s">
        <v>4364</v>
      </c>
      <c r="G690" s="8" t="s">
        <v>3372</v>
      </c>
      <c r="H690" s="1">
        <v>41824.2184837963</v>
      </c>
      <c r="I690" s="8" t="s">
        <v>3672</v>
      </c>
      <c r="J690">
        <v>1160000</v>
      </c>
      <c r="K690">
        <v>15</v>
      </c>
      <c r="L690">
        <v>580000</v>
      </c>
      <c r="M690">
        <v>81200</v>
      </c>
      <c r="O690">
        <v>580000</v>
      </c>
      <c r="P690">
        <v>6960000</v>
      </c>
      <c r="S690">
        <v>50000</v>
      </c>
      <c r="T690">
        <v>250000</v>
      </c>
      <c r="U690">
        <v>5000</v>
      </c>
      <c r="V690">
        <v>97440</v>
      </c>
      <c r="W690">
        <v>48720</v>
      </c>
      <c r="X690">
        <v>48720</v>
      </c>
      <c r="Y690">
        <v>77333.333333333328</v>
      </c>
      <c r="Z690">
        <v>174773.33333333331</v>
      </c>
      <c r="AA690">
        <v>16239.999999999998</v>
      </c>
      <c r="AB690">
        <v>58000</v>
      </c>
      <c r="AC690">
        <v>0</v>
      </c>
      <c r="AD690">
        <v>0</v>
      </c>
      <c r="AE690">
        <v>11600</v>
      </c>
      <c r="AF690">
        <v>580</v>
      </c>
      <c r="AG690">
        <v>77333.333333333328</v>
      </c>
      <c r="AH690">
        <v>0</v>
      </c>
      <c r="AI690">
        <v>750133.33333333337</v>
      </c>
      <c r="AJ690">
        <v>18003200</v>
      </c>
      <c r="AK690">
        <v>0</v>
      </c>
      <c r="AL690">
        <v>20000</v>
      </c>
      <c r="AM690">
        <v>15</v>
      </c>
    </row>
    <row r="691" spans="1:39" x14ac:dyDescent="0.35">
      <c r="A691" s="8" t="s">
        <v>5365</v>
      </c>
      <c r="B691" s="8" t="s">
        <v>697</v>
      </c>
      <c r="C691" s="1">
        <v>30775</v>
      </c>
      <c r="D691" s="8" t="s">
        <v>2243</v>
      </c>
      <c r="E691" s="8" t="s">
        <v>2244</v>
      </c>
      <c r="F691" s="8" t="s">
        <v>4365</v>
      </c>
      <c r="G691" s="8" t="s">
        <v>3373</v>
      </c>
      <c r="H691" s="1">
        <v>43393.850185185183</v>
      </c>
      <c r="I691" s="8" t="s">
        <v>3674</v>
      </c>
      <c r="J691">
        <v>1160000</v>
      </c>
      <c r="K691">
        <v>15</v>
      </c>
      <c r="L691">
        <v>580000</v>
      </c>
      <c r="M691">
        <v>81200</v>
      </c>
      <c r="O691">
        <v>580000</v>
      </c>
      <c r="P691">
        <v>6960000</v>
      </c>
      <c r="S691">
        <v>50000</v>
      </c>
      <c r="T691">
        <v>250000</v>
      </c>
      <c r="U691">
        <v>5000</v>
      </c>
      <c r="V691">
        <v>97440</v>
      </c>
      <c r="W691">
        <v>48720</v>
      </c>
      <c r="X691">
        <v>48720</v>
      </c>
      <c r="Y691">
        <v>77333.333333333328</v>
      </c>
      <c r="Z691">
        <v>174773.33333333331</v>
      </c>
      <c r="AA691">
        <v>16239.999999999998</v>
      </c>
      <c r="AB691">
        <v>58000</v>
      </c>
      <c r="AC691">
        <v>0</v>
      </c>
      <c r="AD691">
        <v>0</v>
      </c>
      <c r="AE691">
        <v>11600</v>
      </c>
      <c r="AF691">
        <v>580</v>
      </c>
      <c r="AG691">
        <v>77333.333333333328</v>
      </c>
      <c r="AH691">
        <v>0</v>
      </c>
      <c r="AI691">
        <v>750133.33333333337</v>
      </c>
      <c r="AJ691">
        <v>18003200</v>
      </c>
      <c r="AK691">
        <v>0</v>
      </c>
      <c r="AL691">
        <v>20000</v>
      </c>
      <c r="AM691">
        <v>15</v>
      </c>
    </row>
    <row r="692" spans="1:39" x14ac:dyDescent="0.35">
      <c r="A692" s="8" t="s">
        <v>5366</v>
      </c>
      <c r="B692" s="8" t="s">
        <v>698</v>
      </c>
      <c r="C692" s="1">
        <v>30465</v>
      </c>
      <c r="D692" s="8" t="s">
        <v>1963</v>
      </c>
      <c r="E692" s="8" t="s">
        <v>2245</v>
      </c>
      <c r="F692" s="8" t="s">
        <v>4366</v>
      </c>
      <c r="G692" s="8" t="s">
        <v>3374</v>
      </c>
      <c r="H692" s="1">
        <v>40657.717766203707</v>
      </c>
      <c r="I692" s="8" t="s">
        <v>3675</v>
      </c>
      <c r="J692">
        <v>1160000</v>
      </c>
      <c r="K692">
        <v>15</v>
      </c>
      <c r="L692">
        <v>580000</v>
      </c>
      <c r="M692">
        <v>81200</v>
      </c>
      <c r="O692">
        <v>580000</v>
      </c>
      <c r="P692">
        <v>6960000</v>
      </c>
      <c r="S692">
        <v>50000</v>
      </c>
      <c r="T692">
        <v>250000</v>
      </c>
      <c r="U692">
        <v>5000</v>
      </c>
      <c r="V692">
        <v>97440</v>
      </c>
      <c r="W692">
        <v>48720</v>
      </c>
      <c r="X692">
        <v>48720</v>
      </c>
      <c r="Y692">
        <v>77333.333333333328</v>
      </c>
      <c r="Z692">
        <v>174773.33333333331</v>
      </c>
      <c r="AA692">
        <v>16239.999999999998</v>
      </c>
      <c r="AB692">
        <v>58000</v>
      </c>
      <c r="AC692">
        <v>0</v>
      </c>
      <c r="AD692">
        <v>0</v>
      </c>
      <c r="AE692">
        <v>11600</v>
      </c>
      <c r="AF692">
        <v>580</v>
      </c>
      <c r="AG692">
        <v>77333.333333333328</v>
      </c>
      <c r="AH692">
        <v>0</v>
      </c>
      <c r="AI692">
        <v>750133.33333333337</v>
      </c>
      <c r="AJ692">
        <v>18003200</v>
      </c>
      <c r="AK692">
        <v>0</v>
      </c>
      <c r="AL692">
        <v>20000</v>
      </c>
      <c r="AM692">
        <v>15</v>
      </c>
    </row>
    <row r="693" spans="1:39" x14ac:dyDescent="0.35">
      <c r="A693" s="8" t="s">
        <v>5367</v>
      </c>
      <c r="B693" s="8" t="s">
        <v>699</v>
      </c>
      <c r="C693" s="1">
        <v>34333</v>
      </c>
      <c r="D693" s="8" t="s">
        <v>1135</v>
      </c>
      <c r="E693" s="8" t="s">
        <v>1963</v>
      </c>
      <c r="F693" s="8" t="s">
        <v>4367</v>
      </c>
      <c r="G693" s="8" t="s">
        <v>3375</v>
      </c>
      <c r="H693" s="1">
        <v>38920.365914351853</v>
      </c>
      <c r="I693" s="8" t="s">
        <v>3673</v>
      </c>
      <c r="J693">
        <v>1160000</v>
      </c>
      <c r="K693">
        <v>15</v>
      </c>
      <c r="L693">
        <v>580000</v>
      </c>
      <c r="M693">
        <v>81200</v>
      </c>
      <c r="O693">
        <v>580000</v>
      </c>
      <c r="P693">
        <v>6960000</v>
      </c>
      <c r="S693">
        <v>50000</v>
      </c>
      <c r="T693">
        <v>250000</v>
      </c>
      <c r="U693">
        <v>5000</v>
      </c>
      <c r="V693">
        <v>97440</v>
      </c>
      <c r="W693">
        <v>48720</v>
      </c>
      <c r="X693">
        <v>48720</v>
      </c>
      <c r="Y693">
        <v>77333.333333333328</v>
      </c>
      <c r="Z693">
        <v>174773.33333333331</v>
      </c>
      <c r="AA693">
        <v>16239.999999999998</v>
      </c>
      <c r="AB693">
        <v>58000</v>
      </c>
      <c r="AC693">
        <v>0</v>
      </c>
      <c r="AD693">
        <v>0</v>
      </c>
      <c r="AE693">
        <v>11600</v>
      </c>
      <c r="AF693">
        <v>580</v>
      </c>
      <c r="AG693">
        <v>77333.333333333328</v>
      </c>
      <c r="AH693">
        <v>0</v>
      </c>
      <c r="AI693">
        <v>750133.33333333337</v>
      </c>
      <c r="AJ693">
        <v>18003200</v>
      </c>
      <c r="AK693">
        <v>0</v>
      </c>
      <c r="AL693">
        <v>20000</v>
      </c>
      <c r="AM693">
        <v>15</v>
      </c>
    </row>
    <row r="694" spans="1:39" x14ac:dyDescent="0.35">
      <c r="A694" s="8" t="s">
        <v>5368</v>
      </c>
      <c r="B694" s="8" t="s">
        <v>700</v>
      </c>
      <c r="C694" s="1">
        <v>29574</v>
      </c>
      <c r="D694" s="8" t="s">
        <v>2246</v>
      </c>
      <c r="E694" s="8" t="s">
        <v>2247</v>
      </c>
      <c r="F694" s="8" t="s">
        <v>4368</v>
      </c>
      <c r="G694" s="8" t="s">
        <v>3376</v>
      </c>
      <c r="H694" s="1">
        <v>40938.204386574071</v>
      </c>
      <c r="I694" s="8" t="s">
        <v>3671</v>
      </c>
      <c r="J694">
        <v>1160000</v>
      </c>
      <c r="K694">
        <v>15</v>
      </c>
      <c r="L694">
        <v>580000</v>
      </c>
      <c r="M694">
        <v>81200</v>
      </c>
      <c r="O694">
        <v>580000</v>
      </c>
      <c r="P694">
        <v>6960000</v>
      </c>
      <c r="S694">
        <v>50000</v>
      </c>
      <c r="T694">
        <v>250000</v>
      </c>
      <c r="U694">
        <v>5000</v>
      </c>
      <c r="V694">
        <v>97440</v>
      </c>
      <c r="W694">
        <v>48720</v>
      </c>
      <c r="X694">
        <v>48720</v>
      </c>
      <c r="Y694">
        <v>77333.333333333328</v>
      </c>
      <c r="Z694">
        <v>174773.33333333331</v>
      </c>
      <c r="AA694">
        <v>16239.999999999998</v>
      </c>
      <c r="AB694">
        <v>58000</v>
      </c>
      <c r="AC694">
        <v>0</v>
      </c>
      <c r="AD694">
        <v>0</v>
      </c>
      <c r="AE694">
        <v>11600</v>
      </c>
      <c r="AF694">
        <v>580</v>
      </c>
      <c r="AG694">
        <v>77333.333333333328</v>
      </c>
      <c r="AH694">
        <v>0</v>
      </c>
      <c r="AI694">
        <v>750133.33333333337</v>
      </c>
      <c r="AJ694">
        <v>18003200</v>
      </c>
      <c r="AK694">
        <v>0</v>
      </c>
      <c r="AL694">
        <v>20000</v>
      </c>
      <c r="AM694">
        <v>15</v>
      </c>
    </row>
    <row r="695" spans="1:39" x14ac:dyDescent="0.35">
      <c r="A695" s="8" t="s">
        <v>5369</v>
      </c>
      <c r="B695" s="8" t="s">
        <v>701</v>
      </c>
      <c r="C695" s="1">
        <v>33286</v>
      </c>
      <c r="D695" s="8" t="s">
        <v>1963</v>
      </c>
      <c r="E695" s="8" t="s">
        <v>2248</v>
      </c>
      <c r="F695" s="8" t="s">
        <v>4369</v>
      </c>
      <c r="G695" s="8" t="s">
        <v>3377</v>
      </c>
      <c r="H695" s="1">
        <v>38473.09878472222</v>
      </c>
      <c r="I695" s="8" t="s">
        <v>3673</v>
      </c>
      <c r="J695">
        <v>1160000</v>
      </c>
      <c r="K695">
        <v>15</v>
      </c>
      <c r="L695">
        <v>580000</v>
      </c>
      <c r="M695">
        <v>81200</v>
      </c>
      <c r="O695">
        <v>580000</v>
      </c>
      <c r="P695">
        <v>6960000</v>
      </c>
      <c r="S695">
        <v>50000</v>
      </c>
      <c r="T695">
        <v>250000</v>
      </c>
      <c r="U695">
        <v>5000</v>
      </c>
      <c r="V695">
        <v>97440</v>
      </c>
      <c r="W695">
        <v>48720</v>
      </c>
      <c r="X695">
        <v>48720</v>
      </c>
      <c r="Y695">
        <v>77333.333333333328</v>
      </c>
      <c r="Z695">
        <v>174773.33333333331</v>
      </c>
      <c r="AA695">
        <v>16239.999999999998</v>
      </c>
      <c r="AB695">
        <v>58000</v>
      </c>
      <c r="AC695">
        <v>0</v>
      </c>
      <c r="AD695">
        <v>0</v>
      </c>
      <c r="AE695">
        <v>11600</v>
      </c>
      <c r="AF695">
        <v>580</v>
      </c>
      <c r="AG695">
        <v>77333.333333333328</v>
      </c>
      <c r="AH695">
        <v>0</v>
      </c>
      <c r="AI695">
        <v>750133.33333333337</v>
      </c>
      <c r="AJ695">
        <v>18003200</v>
      </c>
      <c r="AK695">
        <v>0</v>
      </c>
      <c r="AL695">
        <v>20000</v>
      </c>
      <c r="AM695">
        <v>15</v>
      </c>
    </row>
    <row r="696" spans="1:39" x14ac:dyDescent="0.35">
      <c r="A696" s="8" t="s">
        <v>5370</v>
      </c>
      <c r="B696" s="8" t="s">
        <v>702</v>
      </c>
      <c r="C696" s="1">
        <v>26922</v>
      </c>
      <c r="D696" s="8" t="s">
        <v>2249</v>
      </c>
      <c r="E696" s="8" t="s">
        <v>1963</v>
      </c>
      <c r="F696" s="8" t="s">
        <v>4370</v>
      </c>
      <c r="G696" s="8" t="s">
        <v>3378</v>
      </c>
      <c r="H696" s="1">
        <v>39691.305937500001</v>
      </c>
      <c r="I696" s="8" t="s">
        <v>3671</v>
      </c>
      <c r="J696">
        <v>1160000</v>
      </c>
      <c r="K696">
        <v>15</v>
      </c>
      <c r="L696">
        <v>580000</v>
      </c>
      <c r="M696">
        <v>81200</v>
      </c>
      <c r="O696">
        <v>580000</v>
      </c>
      <c r="P696">
        <v>6960000</v>
      </c>
      <c r="S696">
        <v>50000</v>
      </c>
      <c r="T696">
        <v>250000</v>
      </c>
      <c r="U696">
        <v>5000</v>
      </c>
      <c r="V696">
        <v>97440</v>
      </c>
      <c r="W696">
        <v>48720</v>
      </c>
      <c r="X696">
        <v>48720</v>
      </c>
      <c r="Y696">
        <v>77333.333333333328</v>
      </c>
      <c r="Z696">
        <v>174773.33333333331</v>
      </c>
      <c r="AA696">
        <v>16239.999999999998</v>
      </c>
      <c r="AB696">
        <v>58000</v>
      </c>
      <c r="AC696">
        <v>0</v>
      </c>
      <c r="AD696">
        <v>0</v>
      </c>
      <c r="AE696">
        <v>11600</v>
      </c>
      <c r="AF696">
        <v>580</v>
      </c>
      <c r="AG696">
        <v>77333.333333333328</v>
      </c>
      <c r="AH696">
        <v>0</v>
      </c>
      <c r="AI696">
        <v>750133.33333333337</v>
      </c>
      <c r="AJ696">
        <v>18003200</v>
      </c>
      <c r="AK696">
        <v>0</v>
      </c>
      <c r="AL696">
        <v>20000</v>
      </c>
      <c r="AM696">
        <v>15</v>
      </c>
    </row>
    <row r="697" spans="1:39" x14ac:dyDescent="0.35">
      <c r="A697" s="8" t="s">
        <v>5371</v>
      </c>
      <c r="B697" s="8" t="s">
        <v>703</v>
      </c>
      <c r="C697" s="1">
        <v>28197</v>
      </c>
      <c r="D697" s="8" t="s">
        <v>2250</v>
      </c>
      <c r="E697" s="8" t="s">
        <v>2251</v>
      </c>
      <c r="F697" s="8" t="s">
        <v>4371</v>
      </c>
      <c r="G697" s="8" t="s">
        <v>3379</v>
      </c>
      <c r="H697" s="1">
        <v>39900.889293981483</v>
      </c>
      <c r="I697" s="8" t="s">
        <v>3674</v>
      </c>
      <c r="J697">
        <v>1160000</v>
      </c>
      <c r="K697">
        <v>15</v>
      </c>
      <c r="L697">
        <v>580000</v>
      </c>
      <c r="M697">
        <v>81200</v>
      </c>
      <c r="O697">
        <v>580000</v>
      </c>
      <c r="P697">
        <v>6960000</v>
      </c>
      <c r="S697">
        <v>50000</v>
      </c>
      <c r="T697">
        <v>250000</v>
      </c>
      <c r="U697">
        <v>5000</v>
      </c>
      <c r="V697">
        <v>97440</v>
      </c>
      <c r="W697">
        <v>48720</v>
      </c>
      <c r="X697">
        <v>48720</v>
      </c>
      <c r="Y697">
        <v>77333.333333333328</v>
      </c>
      <c r="Z697">
        <v>174773.33333333331</v>
      </c>
      <c r="AA697">
        <v>16239.999999999998</v>
      </c>
      <c r="AB697">
        <v>58000</v>
      </c>
      <c r="AC697">
        <v>0</v>
      </c>
      <c r="AD697">
        <v>0</v>
      </c>
      <c r="AE697">
        <v>11600</v>
      </c>
      <c r="AF697">
        <v>580</v>
      </c>
      <c r="AG697">
        <v>77333.333333333328</v>
      </c>
      <c r="AH697">
        <v>0</v>
      </c>
      <c r="AI697">
        <v>750133.33333333337</v>
      </c>
      <c r="AJ697">
        <v>18003200</v>
      </c>
      <c r="AK697">
        <v>0</v>
      </c>
      <c r="AL697">
        <v>20000</v>
      </c>
      <c r="AM697">
        <v>15</v>
      </c>
    </row>
    <row r="698" spans="1:39" x14ac:dyDescent="0.35">
      <c r="A698" s="8" t="s">
        <v>5372</v>
      </c>
      <c r="B698" s="8" t="s">
        <v>704</v>
      </c>
      <c r="C698" s="1">
        <v>34350</v>
      </c>
      <c r="D698" s="8" t="s">
        <v>1963</v>
      </c>
      <c r="E698" s="8" t="s">
        <v>2252</v>
      </c>
      <c r="F698" s="8" t="s">
        <v>4372</v>
      </c>
      <c r="G698" s="8" t="s">
        <v>3380</v>
      </c>
      <c r="H698" s="1">
        <v>41373.123194444444</v>
      </c>
      <c r="I698" s="8" t="s">
        <v>3674</v>
      </c>
      <c r="J698">
        <v>1160000</v>
      </c>
      <c r="K698">
        <v>15</v>
      </c>
      <c r="L698">
        <v>580000</v>
      </c>
      <c r="M698">
        <v>81200</v>
      </c>
      <c r="O698">
        <v>580000</v>
      </c>
      <c r="P698">
        <v>6960000</v>
      </c>
      <c r="S698">
        <v>50000</v>
      </c>
      <c r="T698">
        <v>250000</v>
      </c>
      <c r="U698">
        <v>5000</v>
      </c>
      <c r="V698">
        <v>97440</v>
      </c>
      <c r="W698">
        <v>48720</v>
      </c>
      <c r="X698">
        <v>48720</v>
      </c>
      <c r="Y698">
        <v>77333.333333333328</v>
      </c>
      <c r="Z698">
        <v>174773.33333333331</v>
      </c>
      <c r="AA698">
        <v>16239.999999999998</v>
      </c>
      <c r="AB698">
        <v>58000</v>
      </c>
      <c r="AC698">
        <v>0</v>
      </c>
      <c r="AD698">
        <v>0</v>
      </c>
      <c r="AE698">
        <v>11600</v>
      </c>
      <c r="AF698">
        <v>580</v>
      </c>
      <c r="AG698">
        <v>77333.333333333328</v>
      </c>
      <c r="AH698">
        <v>0</v>
      </c>
      <c r="AI698">
        <v>750133.33333333337</v>
      </c>
      <c r="AJ698">
        <v>18003200</v>
      </c>
      <c r="AK698">
        <v>0</v>
      </c>
      <c r="AL698">
        <v>20000</v>
      </c>
      <c r="AM698">
        <v>15</v>
      </c>
    </row>
    <row r="699" spans="1:39" x14ac:dyDescent="0.35">
      <c r="A699" s="8" t="s">
        <v>5373</v>
      </c>
      <c r="B699" s="8" t="s">
        <v>705</v>
      </c>
      <c r="C699" s="1">
        <v>26286</v>
      </c>
      <c r="D699" s="8" t="s">
        <v>2253</v>
      </c>
      <c r="E699" s="8" t="s">
        <v>1963</v>
      </c>
      <c r="F699" s="8" t="s">
        <v>4373</v>
      </c>
      <c r="G699" s="8" t="s">
        <v>3381</v>
      </c>
      <c r="H699" s="1">
        <v>43001.872546296298</v>
      </c>
      <c r="I699" s="8" t="s">
        <v>3673</v>
      </c>
      <c r="J699">
        <v>1160000</v>
      </c>
      <c r="K699">
        <v>15</v>
      </c>
      <c r="L699">
        <v>580000</v>
      </c>
      <c r="M699">
        <v>81200</v>
      </c>
      <c r="O699">
        <v>580000</v>
      </c>
      <c r="P699">
        <v>6960000</v>
      </c>
      <c r="S699">
        <v>50000</v>
      </c>
      <c r="T699">
        <v>250000</v>
      </c>
      <c r="U699">
        <v>5000</v>
      </c>
      <c r="V699">
        <v>97440</v>
      </c>
      <c r="W699">
        <v>48720</v>
      </c>
      <c r="X699">
        <v>48720</v>
      </c>
      <c r="Y699">
        <v>77333.333333333328</v>
      </c>
      <c r="Z699">
        <v>174773.33333333331</v>
      </c>
      <c r="AA699">
        <v>16239.999999999998</v>
      </c>
      <c r="AB699">
        <v>58000</v>
      </c>
      <c r="AC699">
        <v>0</v>
      </c>
      <c r="AD699">
        <v>0</v>
      </c>
      <c r="AE699">
        <v>11600</v>
      </c>
      <c r="AF699">
        <v>580</v>
      </c>
      <c r="AG699">
        <v>77333.333333333328</v>
      </c>
      <c r="AH699">
        <v>0</v>
      </c>
      <c r="AI699">
        <v>750133.33333333337</v>
      </c>
      <c r="AJ699">
        <v>18003200</v>
      </c>
      <c r="AK699">
        <v>0</v>
      </c>
      <c r="AL699">
        <v>20000</v>
      </c>
      <c r="AM699">
        <v>15</v>
      </c>
    </row>
    <row r="700" spans="1:39" x14ac:dyDescent="0.35">
      <c r="A700" s="8" t="s">
        <v>5374</v>
      </c>
      <c r="B700" s="8" t="s">
        <v>706</v>
      </c>
      <c r="C700" s="1">
        <v>32550</v>
      </c>
      <c r="D700" s="8" t="s">
        <v>2254</v>
      </c>
      <c r="E700" s="8" t="s">
        <v>2255</v>
      </c>
      <c r="F700" s="8" t="s">
        <v>4374</v>
      </c>
      <c r="G700" s="8" t="s">
        <v>3382</v>
      </c>
      <c r="H700" s="1">
        <v>38654.639780092592</v>
      </c>
      <c r="I700" s="8" t="s">
        <v>3674</v>
      </c>
      <c r="J700">
        <v>1160000</v>
      </c>
      <c r="K700">
        <v>15</v>
      </c>
      <c r="L700">
        <v>580000</v>
      </c>
      <c r="M700">
        <v>81200</v>
      </c>
      <c r="O700">
        <v>580000</v>
      </c>
      <c r="P700">
        <v>6960000</v>
      </c>
      <c r="S700">
        <v>50000</v>
      </c>
      <c r="T700">
        <v>250000</v>
      </c>
      <c r="U700">
        <v>5000</v>
      </c>
      <c r="V700">
        <v>97440</v>
      </c>
      <c r="W700">
        <v>48720</v>
      </c>
      <c r="X700">
        <v>48720</v>
      </c>
      <c r="Y700">
        <v>77333.333333333328</v>
      </c>
      <c r="Z700">
        <v>174773.33333333331</v>
      </c>
      <c r="AA700">
        <v>16239.999999999998</v>
      </c>
      <c r="AB700">
        <v>58000</v>
      </c>
      <c r="AC700">
        <v>0</v>
      </c>
      <c r="AD700">
        <v>0</v>
      </c>
      <c r="AE700">
        <v>11600</v>
      </c>
      <c r="AF700">
        <v>580</v>
      </c>
      <c r="AG700">
        <v>77333.333333333328</v>
      </c>
      <c r="AH700">
        <v>0</v>
      </c>
      <c r="AI700">
        <v>750133.33333333337</v>
      </c>
      <c r="AJ700">
        <v>18003200</v>
      </c>
      <c r="AK700">
        <v>0</v>
      </c>
      <c r="AL700">
        <v>20000</v>
      </c>
      <c r="AM700">
        <v>15</v>
      </c>
    </row>
    <row r="701" spans="1:39" x14ac:dyDescent="0.35">
      <c r="A701" s="8" t="s">
        <v>5375</v>
      </c>
      <c r="B701" s="8" t="s">
        <v>707</v>
      </c>
      <c r="C701" s="1">
        <v>29162</v>
      </c>
      <c r="D701" s="8" t="s">
        <v>1963</v>
      </c>
      <c r="E701" s="8" t="s">
        <v>2256</v>
      </c>
      <c r="F701" s="8" t="s">
        <v>4375</v>
      </c>
      <c r="G701" s="8" t="s">
        <v>3383</v>
      </c>
      <c r="H701" s="1">
        <v>43215.082418981481</v>
      </c>
      <c r="I701" s="8" t="s">
        <v>3671</v>
      </c>
      <c r="J701">
        <v>1160000</v>
      </c>
      <c r="K701">
        <v>15</v>
      </c>
      <c r="L701">
        <v>580000</v>
      </c>
      <c r="M701">
        <v>81200</v>
      </c>
      <c r="O701">
        <v>580000</v>
      </c>
      <c r="P701">
        <v>6960000</v>
      </c>
      <c r="S701">
        <v>50000</v>
      </c>
      <c r="T701">
        <v>250000</v>
      </c>
      <c r="U701">
        <v>5000</v>
      </c>
      <c r="V701">
        <v>97440</v>
      </c>
      <c r="W701">
        <v>48720</v>
      </c>
      <c r="X701">
        <v>48720</v>
      </c>
      <c r="Y701">
        <v>77333.333333333328</v>
      </c>
      <c r="Z701">
        <v>174773.33333333331</v>
      </c>
      <c r="AA701">
        <v>16239.999999999998</v>
      </c>
      <c r="AB701">
        <v>58000</v>
      </c>
      <c r="AC701">
        <v>0</v>
      </c>
      <c r="AD701">
        <v>0</v>
      </c>
      <c r="AE701">
        <v>11600</v>
      </c>
      <c r="AF701">
        <v>580</v>
      </c>
      <c r="AG701">
        <v>77333.333333333328</v>
      </c>
      <c r="AH701">
        <v>0</v>
      </c>
      <c r="AI701">
        <v>750133.33333333337</v>
      </c>
      <c r="AJ701">
        <v>18003200</v>
      </c>
      <c r="AK701">
        <v>0</v>
      </c>
      <c r="AL701">
        <v>20000</v>
      </c>
      <c r="AM701">
        <v>15</v>
      </c>
    </row>
    <row r="702" spans="1:39" x14ac:dyDescent="0.35">
      <c r="A702" s="8" t="s">
        <v>5376</v>
      </c>
      <c r="B702" s="8" t="s">
        <v>708</v>
      </c>
      <c r="C702" s="1">
        <v>27991</v>
      </c>
      <c r="D702" s="8" t="s">
        <v>2257</v>
      </c>
      <c r="E702" s="8" t="s">
        <v>1963</v>
      </c>
      <c r="F702" s="8" t="s">
        <v>4376</v>
      </c>
      <c r="G702" s="8" t="s">
        <v>3384</v>
      </c>
      <c r="H702" s="1">
        <v>39861.399745370371</v>
      </c>
      <c r="I702" s="8" t="s">
        <v>3673</v>
      </c>
      <c r="J702">
        <v>1160000</v>
      </c>
      <c r="K702">
        <v>15</v>
      </c>
      <c r="L702">
        <v>580000</v>
      </c>
      <c r="M702">
        <v>81200</v>
      </c>
      <c r="O702">
        <v>580000</v>
      </c>
      <c r="P702">
        <v>6960000</v>
      </c>
      <c r="S702">
        <v>50000</v>
      </c>
      <c r="T702">
        <v>250000</v>
      </c>
      <c r="U702">
        <v>5000</v>
      </c>
      <c r="V702">
        <v>97440</v>
      </c>
      <c r="W702">
        <v>48720</v>
      </c>
      <c r="X702">
        <v>48720</v>
      </c>
      <c r="Y702">
        <v>77333.333333333328</v>
      </c>
      <c r="Z702">
        <v>174773.33333333331</v>
      </c>
      <c r="AA702">
        <v>16239.999999999998</v>
      </c>
      <c r="AB702">
        <v>58000</v>
      </c>
      <c r="AC702">
        <v>0</v>
      </c>
      <c r="AD702">
        <v>0</v>
      </c>
      <c r="AE702">
        <v>11600</v>
      </c>
      <c r="AF702">
        <v>580</v>
      </c>
      <c r="AG702">
        <v>77333.333333333328</v>
      </c>
      <c r="AH702">
        <v>0</v>
      </c>
      <c r="AI702">
        <v>750133.33333333337</v>
      </c>
      <c r="AJ702">
        <v>18003200</v>
      </c>
      <c r="AK702">
        <v>0</v>
      </c>
      <c r="AL702">
        <v>20000</v>
      </c>
      <c r="AM702">
        <v>15</v>
      </c>
    </row>
    <row r="703" spans="1:39" x14ac:dyDescent="0.35">
      <c r="A703" s="8" t="s">
        <v>5377</v>
      </c>
      <c r="B703" s="8" t="s">
        <v>709</v>
      </c>
      <c r="C703" s="1">
        <v>31034</v>
      </c>
      <c r="D703" s="8" t="s">
        <v>2258</v>
      </c>
      <c r="E703" s="8" t="s">
        <v>2259</v>
      </c>
      <c r="F703" s="8" t="s">
        <v>4377</v>
      </c>
      <c r="G703" s="8" t="s">
        <v>2788</v>
      </c>
      <c r="H703" s="1">
        <v>40736.415648148148</v>
      </c>
      <c r="I703" s="8" t="s">
        <v>3673</v>
      </c>
      <c r="J703">
        <v>1160000</v>
      </c>
      <c r="K703">
        <v>15</v>
      </c>
      <c r="L703">
        <v>580000</v>
      </c>
      <c r="M703">
        <v>81200</v>
      </c>
      <c r="O703">
        <v>580000</v>
      </c>
      <c r="P703">
        <v>6960000</v>
      </c>
      <c r="S703">
        <v>50000</v>
      </c>
      <c r="T703">
        <v>250000</v>
      </c>
      <c r="U703">
        <v>5000</v>
      </c>
      <c r="V703">
        <v>97440</v>
      </c>
      <c r="W703">
        <v>48720</v>
      </c>
      <c r="X703">
        <v>48720</v>
      </c>
      <c r="Y703">
        <v>77333.333333333328</v>
      </c>
      <c r="Z703">
        <v>174773.33333333331</v>
      </c>
      <c r="AA703">
        <v>16239.999999999998</v>
      </c>
      <c r="AB703">
        <v>58000</v>
      </c>
      <c r="AC703">
        <v>0</v>
      </c>
      <c r="AD703">
        <v>0</v>
      </c>
      <c r="AE703">
        <v>11600</v>
      </c>
      <c r="AF703">
        <v>580</v>
      </c>
      <c r="AG703">
        <v>77333.333333333328</v>
      </c>
      <c r="AH703">
        <v>0</v>
      </c>
      <c r="AI703">
        <v>750133.33333333337</v>
      </c>
      <c r="AJ703">
        <v>18003200</v>
      </c>
      <c r="AK703">
        <v>0</v>
      </c>
      <c r="AL703">
        <v>20000</v>
      </c>
      <c r="AM703">
        <v>15</v>
      </c>
    </row>
    <row r="704" spans="1:39" x14ac:dyDescent="0.35">
      <c r="A704" s="8" t="s">
        <v>5378</v>
      </c>
      <c r="B704" s="8" t="s">
        <v>710</v>
      </c>
      <c r="C704" s="1">
        <v>33848</v>
      </c>
      <c r="D704" s="8" t="s">
        <v>1963</v>
      </c>
      <c r="E704" s="8" t="s">
        <v>2260</v>
      </c>
      <c r="F704" s="8" t="s">
        <v>4378</v>
      </c>
      <c r="G704" s="8" t="s">
        <v>3385</v>
      </c>
      <c r="H704" s="1">
        <v>44104.994351851848</v>
      </c>
      <c r="I704" s="8" t="s">
        <v>3672</v>
      </c>
      <c r="J704">
        <v>1160000</v>
      </c>
      <c r="K704">
        <v>15</v>
      </c>
      <c r="L704">
        <v>580000</v>
      </c>
      <c r="M704">
        <v>81200</v>
      </c>
      <c r="O704">
        <v>580000</v>
      </c>
      <c r="P704">
        <v>6960000</v>
      </c>
      <c r="S704">
        <v>50000</v>
      </c>
      <c r="T704">
        <v>250000</v>
      </c>
      <c r="U704">
        <v>5000</v>
      </c>
      <c r="V704">
        <v>97440</v>
      </c>
      <c r="W704">
        <v>48720</v>
      </c>
      <c r="X704">
        <v>48720</v>
      </c>
      <c r="Y704">
        <v>77333.333333333328</v>
      </c>
      <c r="Z704">
        <v>174773.33333333331</v>
      </c>
      <c r="AA704">
        <v>16239.999999999998</v>
      </c>
      <c r="AB704">
        <v>58000</v>
      </c>
      <c r="AC704">
        <v>0</v>
      </c>
      <c r="AD704">
        <v>0</v>
      </c>
      <c r="AE704">
        <v>11600</v>
      </c>
      <c r="AF704">
        <v>580</v>
      </c>
      <c r="AG704">
        <v>77333.333333333328</v>
      </c>
      <c r="AH704">
        <v>0</v>
      </c>
      <c r="AI704">
        <v>750133.33333333337</v>
      </c>
      <c r="AJ704">
        <v>18003200</v>
      </c>
      <c r="AK704">
        <v>0</v>
      </c>
      <c r="AL704">
        <v>20000</v>
      </c>
      <c r="AM704">
        <v>15</v>
      </c>
    </row>
    <row r="705" spans="1:39" x14ac:dyDescent="0.35">
      <c r="A705" s="8" t="s">
        <v>5379</v>
      </c>
      <c r="B705" s="8" t="s">
        <v>711</v>
      </c>
      <c r="C705" s="1">
        <v>26724</v>
      </c>
      <c r="D705" s="8" t="s">
        <v>2261</v>
      </c>
      <c r="E705" s="8" t="s">
        <v>1963</v>
      </c>
      <c r="F705" s="8" t="s">
        <v>4379</v>
      </c>
      <c r="G705" s="8" t="s">
        <v>3386</v>
      </c>
      <c r="H705" s="1">
        <v>42127.583553240744</v>
      </c>
      <c r="I705" s="8" t="s">
        <v>3674</v>
      </c>
      <c r="J705">
        <v>1160000</v>
      </c>
      <c r="K705">
        <v>15</v>
      </c>
      <c r="L705">
        <v>580000</v>
      </c>
      <c r="M705">
        <v>81200</v>
      </c>
      <c r="O705">
        <v>580000</v>
      </c>
      <c r="P705">
        <v>6960000</v>
      </c>
      <c r="S705">
        <v>50000</v>
      </c>
      <c r="T705">
        <v>250000</v>
      </c>
      <c r="U705">
        <v>5000</v>
      </c>
      <c r="V705">
        <v>97440</v>
      </c>
      <c r="W705">
        <v>48720</v>
      </c>
      <c r="X705">
        <v>48720</v>
      </c>
      <c r="Y705">
        <v>77333.333333333328</v>
      </c>
      <c r="Z705">
        <v>174773.33333333331</v>
      </c>
      <c r="AA705">
        <v>16239.999999999998</v>
      </c>
      <c r="AB705">
        <v>58000</v>
      </c>
      <c r="AC705">
        <v>0</v>
      </c>
      <c r="AD705">
        <v>0</v>
      </c>
      <c r="AE705">
        <v>11600</v>
      </c>
      <c r="AF705">
        <v>580</v>
      </c>
      <c r="AG705">
        <v>77333.333333333328</v>
      </c>
      <c r="AH705">
        <v>0</v>
      </c>
      <c r="AI705">
        <v>750133.33333333337</v>
      </c>
      <c r="AJ705">
        <v>18003200</v>
      </c>
      <c r="AK705">
        <v>0</v>
      </c>
      <c r="AL705">
        <v>20000</v>
      </c>
      <c r="AM705">
        <v>15</v>
      </c>
    </row>
    <row r="706" spans="1:39" x14ac:dyDescent="0.35">
      <c r="A706" s="8" t="s">
        <v>5380</v>
      </c>
      <c r="B706" s="8" t="s">
        <v>712</v>
      </c>
      <c r="C706" s="1">
        <v>27545</v>
      </c>
      <c r="D706" s="8" t="s">
        <v>2262</v>
      </c>
      <c r="E706" s="8" t="s">
        <v>2263</v>
      </c>
      <c r="F706" s="8" t="s">
        <v>4380</v>
      </c>
      <c r="G706" s="8" t="s">
        <v>3387</v>
      </c>
      <c r="H706" s="1">
        <v>42076.595405092594</v>
      </c>
      <c r="I706" s="8" t="s">
        <v>3671</v>
      </c>
      <c r="J706">
        <v>1160000</v>
      </c>
      <c r="K706">
        <v>15</v>
      </c>
      <c r="L706">
        <v>580000</v>
      </c>
      <c r="M706">
        <v>81200</v>
      </c>
      <c r="O706">
        <v>580000</v>
      </c>
      <c r="P706">
        <v>6960000</v>
      </c>
      <c r="S706">
        <v>50000</v>
      </c>
      <c r="T706">
        <v>250000</v>
      </c>
      <c r="U706">
        <v>5000</v>
      </c>
      <c r="V706">
        <v>97440</v>
      </c>
      <c r="W706">
        <v>48720</v>
      </c>
      <c r="X706">
        <v>48720</v>
      </c>
      <c r="Y706">
        <v>77333.333333333328</v>
      </c>
      <c r="Z706">
        <v>174773.33333333331</v>
      </c>
      <c r="AA706">
        <v>16239.999999999998</v>
      </c>
      <c r="AB706">
        <v>58000</v>
      </c>
      <c r="AC706">
        <v>0</v>
      </c>
      <c r="AD706">
        <v>0</v>
      </c>
      <c r="AE706">
        <v>11600</v>
      </c>
      <c r="AF706">
        <v>580</v>
      </c>
      <c r="AG706">
        <v>77333.333333333328</v>
      </c>
      <c r="AH706">
        <v>0</v>
      </c>
      <c r="AI706">
        <v>750133.33333333337</v>
      </c>
      <c r="AJ706">
        <v>18003200</v>
      </c>
      <c r="AK706">
        <v>0</v>
      </c>
      <c r="AL706">
        <v>20000</v>
      </c>
      <c r="AM706">
        <v>15</v>
      </c>
    </row>
    <row r="707" spans="1:39" x14ac:dyDescent="0.35">
      <c r="A707" s="8" t="s">
        <v>5381</v>
      </c>
      <c r="B707" s="8" t="s">
        <v>713</v>
      </c>
      <c r="C707" s="1">
        <v>28748</v>
      </c>
      <c r="D707" s="8" t="s">
        <v>1963</v>
      </c>
      <c r="E707" s="8" t="s">
        <v>2264</v>
      </c>
      <c r="F707" s="8" t="s">
        <v>4381</v>
      </c>
      <c r="G707" s="8" t="s">
        <v>3388</v>
      </c>
      <c r="H707" s="1">
        <v>38950.725208333337</v>
      </c>
      <c r="I707" s="8" t="s">
        <v>3671</v>
      </c>
      <c r="J707">
        <v>1160000</v>
      </c>
      <c r="K707">
        <v>15</v>
      </c>
      <c r="L707">
        <v>580000</v>
      </c>
      <c r="M707">
        <v>81200</v>
      </c>
      <c r="O707">
        <v>580000</v>
      </c>
      <c r="P707">
        <v>6960000</v>
      </c>
      <c r="S707">
        <v>50000</v>
      </c>
      <c r="T707">
        <v>250000</v>
      </c>
      <c r="U707">
        <v>5000</v>
      </c>
      <c r="V707">
        <v>97440</v>
      </c>
      <c r="W707">
        <v>48720</v>
      </c>
      <c r="X707">
        <v>48720</v>
      </c>
      <c r="Y707">
        <v>77333.333333333328</v>
      </c>
      <c r="Z707">
        <v>174773.33333333331</v>
      </c>
      <c r="AA707">
        <v>16239.999999999998</v>
      </c>
      <c r="AB707">
        <v>58000</v>
      </c>
      <c r="AC707">
        <v>0</v>
      </c>
      <c r="AD707">
        <v>0</v>
      </c>
      <c r="AE707">
        <v>11600</v>
      </c>
      <c r="AF707">
        <v>580</v>
      </c>
      <c r="AG707">
        <v>77333.333333333328</v>
      </c>
      <c r="AH707">
        <v>0</v>
      </c>
      <c r="AI707">
        <v>750133.33333333337</v>
      </c>
      <c r="AJ707">
        <v>18003200</v>
      </c>
      <c r="AK707">
        <v>0</v>
      </c>
      <c r="AL707">
        <v>20000</v>
      </c>
      <c r="AM707">
        <v>15</v>
      </c>
    </row>
    <row r="708" spans="1:39" x14ac:dyDescent="0.35">
      <c r="A708" s="8" t="s">
        <v>5382</v>
      </c>
      <c r="B708" s="8" t="s">
        <v>714</v>
      </c>
      <c r="C708" s="1">
        <v>29624</v>
      </c>
      <c r="D708" s="8" t="s">
        <v>2265</v>
      </c>
      <c r="E708" s="8" t="s">
        <v>1963</v>
      </c>
      <c r="F708" s="8" t="s">
        <v>4382</v>
      </c>
      <c r="G708" s="8" t="s">
        <v>3389</v>
      </c>
      <c r="H708" s="1">
        <v>41708.800821759258</v>
      </c>
      <c r="I708" s="8" t="s">
        <v>3672</v>
      </c>
      <c r="J708">
        <v>1160000</v>
      </c>
      <c r="K708">
        <v>15</v>
      </c>
      <c r="L708">
        <v>580000</v>
      </c>
      <c r="M708">
        <v>81200</v>
      </c>
      <c r="O708">
        <v>580000</v>
      </c>
      <c r="P708">
        <v>6960000</v>
      </c>
      <c r="S708">
        <v>50000</v>
      </c>
      <c r="T708">
        <v>250000</v>
      </c>
      <c r="U708">
        <v>5000</v>
      </c>
      <c r="V708">
        <v>97440</v>
      </c>
      <c r="W708">
        <v>48720</v>
      </c>
      <c r="X708">
        <v>48720</v>
      </c>
      <c r="Y708">
        <v>77333.333333333328</v>
      </c>
      <c r="Z708">
        <v>174773.33333333331</v>
      </c>
      <c r="AA708">
        <v>16239.999999999998</v>
      </c>
      <c r="AB708">
        <v>58000</v>
      </c>
      <c r="AC708">
        <v>0</v>
      </c>
      <c r="AD708">
        <v>0</v>
      </c>
      <c r="AE708">
        <v>11600</v>
      </c>
      <c r="AF708">
        <v>580</v>
      </c>
      <c r="AG708">
        <v>77333.333333333328</v>
      </c>
      <c r="AH708">
        <v>0</v>
      </c>
      <c r="AI708">
        <v>750133.33333333337</v>
      </c>
      <c r="AJ708">
        <v>18003200</v>
      </c>
      <c r="AK708">
        <v>0</v>
      </c>
      <c r="AL708">
        <v>20000</v>
      </c>
      <c r="AM708">
        <v>15</v>
      </c>
    </row>
    <row r="709" spans="1:39" x14ac:dyDescent="0.35">
      <c r="A709" s="8" t="s">
        <v>5383</v>
      </c>
      <c r="B709" s="8" t="s">
        <v>715</v>
      </c>
      <c r="C709" s="1">
        <v>32517</v>
      </c>
      <c r="D709" s="8" t="s">
        <v>2266</v>
      </c>
      <c r="E709" s="8" t="s">
        <v>2267</v>
      </c>
      <c r="F709" s="8" t="s">
        <v>4383</v>
      </c>
      <c r="G709" s="8" t="s">
        <v>3390</v>
      </c>
      <c r="H709" s="1">
        <v>41786.562685185185</v>
      </c>
      <c r="I709" s="8" t="s">
        <v>3671</v>
      </c>
      <c r="J709">
        <v>1160000</v>
      </c>
      <c r="K709">
        <v>15</v>
      </c>
      <c r="L709">
        <v>580000</v>
      </c>
      <c r="M709">
        <v>81200</v>
      </c>
      <c r="O709">
        <v>580000</v>
      </c>
      <c r="P709">
        <v>6960000</v>
      </c>
      <c r="S709">
        <v>50000</v>
      </c>
      <c r="T709">
        <v>250000</v>
      </c>
      <c r="U709">
        <v>5000</v>
      </c>
      <c r="V709">
        <v>97440</v>
      </c>
      <c r="W709">
        <v>48720</v>
      </c>
      <c r="X709">
        <v>48720</v>
      </c>
      <c r="Y709">
        <v>77333.333333333328</v>
      </c>
      <c r="Z709">
        <v>174773.33333333331</v>
      </c>
      <c r="AA709">
        <v>16239.999999999998</v>
      </c>
      <c r="AB709">
        <v>58000</v>
      </c>
      <c r="AC709">
        <v>0</v>
      </c>
      <c r="AD709">
        <v>0</v>
      </c>
      <c r="AE709">
        <v>11600</v>
      </c>
      <c r="AF709">
        <v>580</v>
      </c>
      <c r="AG709">
        <v>77333.333333333328</v>
      </c>
      <c r="AH709">
        <v>0</v>
      </c>
      <c r="AI709">
        <v>750133.33333333337</v>
      </c>
      <c r="AJ709">
        <v>18003200</v>
      </c>
      <c r="AK709">
        <v>0</v>
      </c>
      <c r="AL709">
        <v>20000</v>
      </c>
      <c r="AM709">
        <v>15</v>
      </c>
    </row>
    <row r="710" spans="1:39" x14ac:dyDescent="0.35">
      <c r="A710" s="8" t="s">
        <v>5384</v>
      </c>
      <c r="B710" s="8" t="s">
        <v>716</v>
      </c>
      <c r="C710" s="1">
        <v>28443</v>
      </c>
      <c r="D710" s="8" t="s">
        <v>1963</v>
      </c>
      <c r="E710" s="8" t="s">
        <v>2268</v>
      </c>
      <c r="F710" s="8" t="s">
        <v>4384</v>
      </c>
      <c r="G710" s="8" t="s">
        <v>3391</v>
      </c>
      <c r="H710" s="1">
        <v>41130.728483796294</v>
      </c>
      <c r="I710" s="8" t="s">
        <v>3671</v>
      </c>
      <c r="J710">
        <v>1160000</v>
      </c>
      <c r="K710">
        <v>15</v>
      </c>
      <c r="L710">
        <v>580000</v>
      </c>
      <c r="M710">
        <v>81200</v>
      </c>
      <c r="O710">
        <v>580000</v>
      </c>
      <c r="P710">
        <v>6960000</v>
      </c>
      <c r="S710">
        <v>50000</v>
      </c>
      <c r="T710">
        <v>250000</v>
      </c>
      <c r="U710">
        <v>5000</v>
      </c>
      <c r="V710">
        <v>97440</v>
      </c>
      <c r="W710">
        <v>48720</v>
      </c>
      <c r="X710">
        <v>48720</v>
      </c>
      <c r="Y710">
        <v>77333.333333333328</v>
      </c>
      <c r="Z710">
        <v>174773.33333333331</v>
      </c>
      <c r="AA710">
        <v>16239.999999999998</v>
      </c>
      <c r="AB710">
        <v>58000</v>
      </c>
      <c r="AC710">
        <v>0</v>
      </c>
      <c r="AD710">
        <v>0</v>
      </c>
      <c r="AE710">
        <v>11600</v>
      </c>
      <c r="AF710">
        <v>580</v>
      </c>
      <c r="AG710">
        <v>77333.333333333328</v>
      </c>
      <c r="AH710">
        <v>0</v>
      </c>
      <c r="AI710">
        <v>750133.33333333337</v>
      </c>
      <c r="AJ710">
        <v>18003200</v>
      </c>
      <c r="AK710">
        <v>0</v>
      </c>
      <c r="AL710">
        <v>20000</v>
      </c>
      <c r="AM710">
        <v>15</v>
      </c>
    </row>
    <row r="711" spans="1:39" x14ac:dyDescent="0.35">
      <c r="A711" s="8" t="s">
        <v>5385</v>
      </c>
      <c r="B711" s="8" t="s">
        <v>717</v>
      </c>
      <c r="C711" s="1">
        <v>25826</v>
      </c>
      <c r="D711" s="8" t="s">
        <v>2269</v>
      </c>
      <c r="E711" s="8" t="s">
        <v>1963</v>
      </c>
      <c r="F711" s="8" t="s">
        <v>4385</v>
      </c>
      <c r="G711" s="8" t="s">
        <v>3392</v>
      </c>
      <c r="H711" s="1">
        <v>39997.168275462966</v>
      </c>
      <c r="I711" s="8" t="s">
        <v>3672</v>
      </c>
      <c r="J711">
        <v>1160000</v>
      </c>
      <c r="K711">
        <v>15</v>
      </c>
      <c r="L711">
        <v>580000</v>
      </c>
      <c r="M711">
        <v>81200</v>
      </c>
      <c r="O711">
        <v>580000</v>
      </c>
      <c r="P711">
        <v>6960000</v>
      </c>
      <c r="S711">
        <v>50000</v>
      </c>
      <c r="T711">
        <v>250000</v>
      </c>
      <c r="U711">
        <v>5000</v>
      </c>
      <c r="V711">
        <v>97440</v>
      </c>
      <c r="W711">
        <v>48720</v>
      </c>
      <c r="X711">
        <v>48720</v>
      </c>
      <c r="Y711">
        <v>77333.333333333328</v>
      </c>
      <c r="Z711">
        <v>174773.33333333331</v>
      </c>
      <c r="AA711">
        <v>16239.999999999998</v>
      </c>
      <c r="AB711">
        <v>58000</v>
      </c>
      <c r="AC711">
        <v>0</v>
      </c>
      <c r="AD711">
        <v>0</v>
      </c>
      <c r="AE711">
        <v>11600</v>
      </c>
      <c r="AF711">
        <v>580</v>
      </c>
      <c r="AG711">
        <v>77333.333333333328</v>
      </c>
      <c r="AH711">
        <v>0</v>
      </c>
      <c r="AI711">
        <v>750133.33333333337</v>
      </c>
      <c r="AJ711">
        <v>18003200</v>
      </c>
      <c r="AK711">
        <v>0</v>
      </c>
      <c r="AL711">
        <v>20000</v>
      </c>
      <c r="AM711">
        <v>15</v>
      </c>
    </row>
    <row r="712" spans="1:39" x14ac:dyDescent="0.35">
      <c r="A712" s="8" t="s">
        <v>5386</v>
      </c>
      <c r="B712" s="8" t="s">
        <v>718</v>
      </c>
      <c r="C712" s="1">
        <v>36192</v>
      </c>
      <c r="D712" s="8" t="s">
        <v>2270</v>
      </c>
      <c r="E712" s="8" t="s">
        <v>2271</v>
      </c>
      <c r="F712" s="8" t="s">
        <v>4386</v>
      </c>
      <c r="G712" s="8" t="s">
        <v>3393</v>
      </c>
      <c r="H712" s="1">
        <v>43470.409398148149</v>
      </c>
      <c r="I712" s="8" t="s">
        <v>3673</v>
      </c>
      <c r="J712">
        <v>1160000</v>
      </c>
      <c r="K712">
        <v>15</v>
      </c>
      <c r="L712">
        <v>580000</v>
      </c>
      <c r="M712">
        <v>81200</v>
      </c>
      <c r="O712">
        <v>580000</v>
      </c>
      <c r="P712">
        <v>6960000</v>
      </c>
      <c r="S712">
        <v>50000</v>
      </c>
      <c r="T712">
        <v>250000</v>
      </c>
      <c r="U712">
        <v>5000</v>
      </c>
      <c r="V712">
        <v>97440</v>
      </c>
      <c r="W712">
        <v>48720</v>
      </c>
      <c r="X712">
        <v>48720</v>
      </c>
      <c r="Y712">
        <v>77333.333333333328</v>
      </c>
      <c r="Z712">
        <v>174773.33333333331</v>
      </c>
      <c r="AA712">
        <v>16239.999999999998</v>
      </c>
      <c r="AB712">
        <v>58000</v>
      </c>
      <c r="AC712">
        <v>0</v>
      </c>
      <c r="AD712">
        <v>0</v>
      </c>
      <c r="AE712">
        <v>11600</v>
      </c>
      <c r="AF712">
        <v>580</v>
      </c>
      <c r="AG712">
        <v>77333.333333333328</v>
      </c>
      <c r="AH712">
        <v>0</v>
      </c>
      <c r="AI712">
        <v>750133.33333333337</v>
      </c>
      <c r="AJ712">
        <v>18003200</v>
      </c>
      <c r="AK712">
        <v>0</v>
      </c>
      <c r="AL712">
        <v>20000</v>
      </c>
      <c r="AM712">
        <v>15</v>
      </c>
    </row>
    <row r="713" spans="1:39" x14ac:dyDescent="0.35">
      <c r="A713" s="8" t="s">
        <v>5387</v>
      </c>
      <c r="B713" s="8" t="s">
        <v>719</v>
      </c>
      <c r="C713" s="1">
        <v>35267</v>
      </c>
      <c r="D713" s="8" t="s">
        <v>1963</v>
      </c>
      <c r="E713" s="8" t="s">
        <v>2272</v>
      </c>
      <c r="F713" s="8" t="s">
        <v>4387</v>
      </c>
      <c r="G713" s="8" t="s">
        <v>3394</v>
      </c>
      <c r="H713" s="1">
        <v>44199.014861111114</v>
      </c>
      <c r="I713" s="8" t="s">
        <v>3672</v>
      </c>
      <c r="J713">
        <v>1160000</v>
      </c>
      <c r="K713">
        <v>15</v>
      </c>
      <c r="L713">
        <v>580000</v>
      </c>
      <c r="M713">
        <v>81200</v>
      </c>
      <c r="O713">
        <v>580000</v>
      </c>
      <c r="P713">
        <v>6960000</v>
      </c>
      <c r="S713">
        <v>50000</v>
      </c>
      <c r="T713">
        <v>250000</v>
      </c>
      <c r="U713">
        <v>5000</v>
      </c>
      <c r="V713">
        <v>97440</v>
      </c>
      <c r="W713">
        <v>48720</v>
      </c>
      <c r="X713">
        <v>48720</v>
      </c>
      <c r="Y713">
        <v>77333.333333333328</v>
      </c>
      <c r="Z713">
        <v>174773.33333333331</v>
      </c>
      <c r="AA713">
        <v>16239.999999999998</v>
      </c>
      <c r="AB713">
        <v>58000</v>
      </c>
      <c r="AC713">
        <v>0</v>
      </c>
      <c r="AD713">
        <v>0</v>
      </c>
      <c r="AE713">
        <v>11600</v>
      </c>
      <c r="AF713">
        <v>580</v>
      </c>
      <c r="AG713">
        <v>77333.333333333328</v>
      </c>
      <c r="AH713">
        <v>0</v>
      </c>
      <c r="AI713">
        <v>750133.33333333337</v>
      </c>
      <c r="AJ713">
        <v>18003200</v>
      </c>
      <c r="AK713">
        <v>0</v>
      </c>
      <c r="AL713">
        <v>20000</v>
      </c>
      <c r="AM713">
        <v>15</v>
      </c>
    </row>
    <row r="714" spans="1:39" x14ac:dyDescent="0.35">
      <c r="A714" s="8" t="s">
        <v>5388</v>
      </c>
      <c r="B714" s="8" t="s">
        <v>720</v>
      </c>
      <c r="C714" s="1">
        <v>36076</v>
      </c>
      <c r="D714" s="8" t="s">
        <v>2273</v>
      </c>
      <c r="E714" s="8" t="s">
        <v>1963</v>
      </c>
      <c r="F714" s="8" t="s">
        <v>4388</v>
      </c>
      <c r="G714" s="8" t="s">
        <v>3395</v>
      </c>
      <c r="H714" s="1">
        <v>40151.573206018518</v>
      </c>
      <c r="I714" s="8" t="s">
        <v>3675</v>
      </c>
      <c r="J714">
        <v>1160000</v>
      </c>
      <c r="K714">
        <v>15</v>
      </c>
      <c r="L714">
        <v>580000</v>
      </c>
      <c r="M714">
        <v>81200</v>
      </c>
      <c r="O714">
        <v>580000</v>
      </c>
      <c r="P714">
        <v>6960000</v>
      </c>
      <c r="S714">
        <v>50000</v>
      </c>
      <c r="T714">
        <v>250000</v>
      </c>
      <c r="U714">
        <v>5000</v>
      </c>
      <c r="V714">
        <v>97440</v>
      </c>
      <c r="W714">
        <v>48720</v>
      </c>
      <c r="X714">
        <v>48720</v>
      </c>
      <c r="Y714">
        <v>77333.333333333328</v>
      </c>
      <c r="Z714">
        <v>174773.33333333331</v>
      </c>
      <c r="AA714">
        <v>16239.999999999998</v>
      </c>
      <c r="AB714">
        <v>58000</v>
      </c>
      <c r="AC714">
        <v>0</v>
      </c>
      <c r="AD714">
        <v>0</v>
      </c>
      <c r="AE714">
        <v>11600</v>
      </c>
      <c r="AF714">
        <v>580</v>
      </c>
      <c r="AG714">
        <v>77333.333333333328</v>
      </c>
      <c r="AH714">
        <v>0</v>
      </c>
      <c r="AI714">
        <v>750133.33333333337</v>
      </c>
      <c r="AJ714">
        <v>18003200</v>
      </c>
      <c r="AK714">
        <v>0</v>
      </c>
      <c r="AL714">
        <v>20000</v>
      </c>
      <c r="AM714">
        <v>15</v>
      </c>
    </row>
    <row r="715" spans="1:39" x14ac:dyDescent="0.35">
      <c r="A715" s="8" t="s">
        <v>5389</v>
      </c>
      <c r="B715" s="8" t="s">
        <v>721</v>
      </c>
      <c r="C715" s="1">
        <v>25985</v>
      </c>
      <c r="D715" s="8" t="s">
        <v>2274</v>
      </c>
      <c r="E715" s="8" t="s">
        <v>2275</v>
      </c>
      <c r="F715" s="8" t="s">
        <v>4389</v>
      </c>
      <c r="G715" s="8" t="s">
        <v>3396</v>
      </c>
      <c r="H715" s="1">
        <v>43912.749490740738</v>
      </c>
      <c r="I715" s="8" t="s">
        <v>3674</v>
      </c>
      <c r="J715">
        <v>1160000</v>
      </c>
      <c r="K715">
        <v>15</v>
      </c>
      <c r="L715">
        <v>580000</v>
      </c>
      <c r="M715">
        <v>81200</v>
      </c>
      <c r="O715">
        <v>580000</v>
      </c>
      <c r="P715">
        <v>6960000</v>
      </c>
      <c r="S715">
        <v>50000</v>
      </c>
      <c r="T715">
        <v>250000</v>
      </c>
      <c r="U715">
        <v>5000</v>
      </c>
      <c r="V715">
        <v>97440</v>
      </c>
      <c r="W715">
        <v>48720</v>
      </c>
      <c r="X715">
        <v>48720</v>
      </c>
      <c r="Y715">
        <v>77333.333333333328</v>
      </c>
      <c r="Z715">
        <v>174773.33333333331</v>
      </c>
      <c r="AA715">
        <v>16239.999999999998</v>
      </c>
      <c r="AB715">
        <v>58000</v>
      </c>
      <c r="AC715">
        <v>0</v>
      </c>
      <c r="AD715">
        <v>0</v>
      </c>
      <c r="AE715">
        <v>11600</v>
      </c>
      <c r="AF715">
        <v>580</v>
      </c>
      <c r="AG715">
        <v>77333.333333333328</v>
      </c>
      <c r="AH715">
        <v>0</v>
      </c>
      <c r="AI715">
        <v>750133.33333333337</v>
      </c>
      <c r="AJ715">
        <v>18003200</v>
      </c>
      <c r="AK715">
        <v>0</v>
      </c>
      <c r="AL715">
        <v>20000</v>
      </c>
      <c r="AM715">
        <v>15</v>
      </c>
    </row>
    <row r="716" spans="1:39" x14ac:dyDescent="0.35">
      <c r="A716" s="8" t="s">
        <v>5390</v>
      </c>
      <c r="B716" s="8" t="s">
        <v>722</v>
      </c>
      <c r="C716" s="1">
        <v>27875</v>
      </c>
      <c r="D716" s="8" t="s">
        <v>1963</v>
      </c>
      <c r="E716" s="8" t="s">
        <v>2276</v>
      </c>
      <c r="F716" s="8" t="s">
        <v>4390</v>
      </c>
      <c r="G716" s="8" t="s">
        <v>3397</v>
      </c>
      <c r="H716" s="1">
        <v>43279.292523148149</v>
      </c>
      <c r="I716" s="8" t="s">
        <v>3675</v>
      </c>
      <c r="J716">
        <v>1160000</v>
      </c>
      <c r="K716">
        <v>15</v>
      </c>
      <c r="L716">
        <v>580000</v>
      </c>
      <c r="M716">
        <v>81200</v>
      </c>
      <c r="O716">
        <v>580000</v>
      </c>
      <c r="P716">
        <v>6960000</v>
      </c>
      <c r="S716">
        <v>50000</v>
      </c>
      <c r="T716">
        <v>250000</v>
      </c>
      <c r="U716">
        <v>5000</v>
      </c>
      <c r="V716">
        <v>97440</v>
      </c>
      <c r="W716">
        <v>48720</v>
      </c>
      <c r="X716">
        <v>48720</v>
      </c>
      <c r="Y716">
        <v>77333.333333333328</v>
      </c>
      <c r="Z716">
        <v>174773.33333333331</v>
      </c>
      <c r="AA716">
        <v>16239.999999999998</v>
      </c>
      <c r="AB716">
        <v>58000</v>
      </c>
      <c r="AC716">
        <v>0</v>
      </c>
      <c r="AD716">
        <v>0</v>
      </c>
      <c r="AE716">
        <v>11600</v>
      </c>
      <c r="AF716">
        <v>580</v>
      </c>
      <c r="AG716">
        <v>77333.333333333328</v>
      </c>
      <c r="AH716">
        <v>0</v>
      </c>
      <c r="AI716">
        <v>750133.33333333337</v>
      </c>
      <c r="AJ716">
        <v>18003200</v>
      </c>
      <c r="AK716">
        <v>0</v>
      </c>
      <c r="AL716">
        <v>20000</v>
      </c>
      <c r="AM716">
        <v>15</v>
      </c>
    </row>
    <row r="717" spans="1:39" x14ac:dyDescent="0.35">
      <c r="A717" s="8" t="s">
        <v>5391</v>
      </c>
      <c r="B717" s="8" t="s">
        <v>723</v>
      </c>
      <c r="C717" s="1">
        <v>28924</v>
      </c>
      <c r="D717" s="8" t="s">
        <v>2277</v>
      </c>
      <c r="E717" s="8" t="s">
        <v>1963</v>
      </c>
      <c r="F717" s="8" t="s">
        <v>4391</v>
      </c>
      <c r="G717" s="8" t="s">
        <v>3398</v>
      </c>
      <c r="H717" s="1">
        <v>40674.78765046296</v>
      </c>
      <c r="I717" s="8" t="s">
        <v>3673</v>
      </c>
      <c r="J717">
        <v>1160000</v>
      </c>
      <c r="K717">
        <v>15</v>
      </c>
      <c r="L717">
        <v>580000</v>
      </c>
      <c r="M717">
        <v>81200</v>
      </c>
      <c r="O717">
        <v>580000</v>
      </c>
      <c r="P717">
        <v>6960000</v>
      </c>
      <c r="S717">
        <v>50000</v>
      </c>
      <c r="T717">
        <v>250000</v>
      </c>
      <c r="U717">
        <v>5000</v>
      </c>
      <c r="V717">
        <v>97440</v>
      </c>
      <c r="W717">
        <v>48720</v>
      </c>
      <c r="X717">
        <v>48720</v>
      </c>
      <c r="Y717">
        <v>77333.333333333328</v>
      </c>
      <c r="Z717">
        <v>174773.33333333331</v>
      </c>
      <c r="AA717">
        <v>16239.999999999998</v>
      </c>
      <c r="AB717">
        <v>58000</v>
      </c>
      <c r="AC717">
        <v>0</v>
      </c>
      <c r="AD717">
        <v>0</v>
      </c>
      <c r="AE717">
        <v>11600</v>
      </c>
      <c r="AF717">
        <v>580</v>
      </c>
      <c r="AG717">
        <v>77333.333333333328</v>
      </c>
      <c r="AH717">
        <v>0</v>
      </c>
      <c r="AI717">
        <v>750133.33333333337</v>
      </c>
      <c r="AJ717">
        <v>18003200</v>
      </c>
      <c r="AK717">
        <v>0</v>
      </c>
      <c r="AL717">
        <v>20000</v>
      </c>
      <c r="AM717">
        <v>15</v>
      </c>
    </row>
    <row r="718" spans="1:39" x14ac:dyDescent="0.35">
      <c r="A718" s="8" t="s">
        <v>5392</v>
      </c>
      <c r="B718" s="8" t="s">
        <v>724</v>
      </c>
      <c r="C718" s="1">
        <v>35745</v>
      </c>
      <c r="D718" s="8" t="s">
        <v>2278</v>
      </c>
      <c r="E718" s="8" t="s">
        <v>2279</v>
      </c>
      <c r="F718" s="8" t="s">
        <v>4392</v>
      </c>
      <c r="G718" s="8" t="s">
        <v>3399</v>
      </c>
      <c r="H718" s="1">
        <v>41654.085601851853</v>
      </c>
      <c r="I718" s="8" t="s">
        <v>3671</v>
      </c>
      <c r="J718">
        <v>1160000</v>
      </c>
      <c r="K718">
        <v>15</v>
      </c>
      <c r="L718">
        <v>580000</v>
      </c>
      <c r="M718">
        <v>81200</v>
      </c>
      <c r="O718">
        <v>580000</v>
      </c>
      <c r="P718">
        <v>6960000</v>
      </c>
      <c r="S718">
        <v>50000</v>
      </c>
      <c r="T718">
        <v>250000</v>
      </c>
      <c r="U718">
        <v>5000</v>
      </c>
      <c r="V718">
        <v>97440</v>
      </c>
      <c r="W718">
        <v>48720</v>
      </c>
      <c r="X718">
        <v>48720</v>
      </c>
      <c r="Y718">
        <v>77333.333333333328</v>
      </c>
      <c r="Z718">
        <v>174773.33333333331</v>
      </c>
      <c r="AA718">
        <v>16239.999999999998</v>
      </c>
      <c r="AB718">
        <v>58000</v>
      </c>
      <c r="AC718">
        <v>0</v>
      </c>
      <c r="AD718">
        <v>0</v>
      </c>
      <c r="AE718">
        <v>11600</v>
      </c>
      <c r="AF718">
        <v>580</v>
      </c>
      <c r="AG718">
        <v>77333.333333333328</v>
      </c>
      <c r="AH718">
        <v>0</v>
      </c>
      <c r="AI718">
        <v>750133.33333333337</v>
      </c>
      <c r="AJ718">
        <v>18003200</v>
      </c>
      <c r="AK718">
        <v>0</v>
      </c>
      <c r="AL718">
        <v>20000</v>
      </c>
      <c r="AM718">
        <v>15</v>
      </c>
    </row>
    <row r="719" spans="1:39" x14ac:dyDescent="0.35">
      <c r="A719" s="8" t="s">
        <v>5393</v>
      </c>
      <c r="B719" s="8" t="s">
        <v>725</v>
      </c>
      <c r="C719" s="1">
        <v>30247</v>
      </c>
      <c r="D719" s="8" t="s">
        <v>1963</v>
      </c>
      <c r="E719" s="8" t="s">
        <v>2280</v>
      </c>
      <c r="F719" s="8" t="s">
        <v>4393</v>
      </c>
      <c r="G719" s="8" t="s">
        <v>3400</v>
      </c>
      <c r="H719" s="1">
        <v>43371.163634259261</v>
      </c>
      <c r="I719" s="8" t="s">
        <v>3674</v>
      </c>
      <c r="J719">
        <v>1160000</v>
      </c>
      <c r="K719">
        <v>15</v>
      </c>
      <c r="L719">
        <v>580000</v>
      </c>
      <c r="M719">
        <v>81200</v>
      </c>
      <c r="O719">
        <v>580000</v>
      </c>
      <c r="P719">
        <v>6960000</v>
      </c>
      <c r="S719">
        <v>50000</v>
      </c>
      <c r="T719">
        <v>250000</v>
      </c>
      <c r="U719">
        <v>5000</v>
      </c>
      <c r="V719">
        <v>97440</v>
      </c>
      <c r="W719">
        <v>48720</v>
      </c>
      <c r="X719">
        <v>48720</v>
      </c>
      <c r="Y719">
        <v>77333.333333333328</v>
      </c>
      <c r="Z719">
        <v>174773.33333333331</v>
      </c>
      <c r="AA719">
        <v>16239.999999999998</v>
      </c>
      <c r="AB719">
        <v>58000</v>
      </c>
      <c r="AC719">
        <v>0</v>
      </c>
      <c r="AD719">
        <v>0</v>
      </c>
      <c r="AE719">
        <v>11600</v>
      </c>
      <c r="AF719">
        <v>580</v>
      </c>
      <c r="AG719">
        <v>77333.333333333328</v>
      </c>
      <c r="AH719">
        <v>0</v>
      </c>
      <c r="AI719">
        <v>750133.33333333337</v>
      </c>
      <c r="AJ719">
        <v>18003200</v>
      </c>
      <c r="AK719">
        <v>0</v>
      </c>
      <c r="AL719">
        <v>20000</v>
      </c>
      <c r="AM719">
        <v>15</v>
      </c>
    </row>
    <row r="720" spans="1:39" x14ac:dyDescent="0.35">
      <c r="A720" s="8" t="s">
        <v>5394</v>
      </c>
      <c r="B720" s="8" t="s">
        <v>726</v>
      </c>
      <c r="C720" s="1">
        <v>34172</v>
      </c>
      <c r="D720" s="8" t="s">
        <v>2281</v>
      </c>
      <c r="E720" s="8" t="s">
        <v>1963</v>
      </c>
      <c r="F720" s="8" t="s">
        <v>4394</v>
      </c>
      <c r="G720" s="8" t="s">
        <v>3401</v>
      </c>
      <c r="H720" s="1">
        <v>41178.282361111109</v>
      </c>
      <c r="I720" s="8" t="s">
        <v>3674</v>
      </c>
      <c r="J720">
        <v>1160000</v>
      </c>
      <c r="K720">
        <v>15</v>
      </c>
      <c r="L720">
        <v>580000</v>
      </c>
      <c r="M720">
        <v>81200</v>
      </c>
      <c r="O720">
        <v>580000</v>
      </c>
      <c r="P720">
        <v>6960000</v>
      </c>
      <c r="S720">
        <v>50000</v>
      </c>
      <c r="T720">
        <v>250000</v>
      </c>
      <c r="U720">
        <v>5000</v>
      </c>
      <c r="V720">
        <v>97440</v>
      </c>
      <c r="W720">
        <v>48720</v>
      </c>
      <c r="X720">
        <v>48720</v>
      </c>
      <c r="Y720">
        <v>77333.333333333328</v>
      </c>
      <c r="Z720">
        <v>174773.33333333331</v>
      </c>
      <c r="AA720">
        <v>16239.999999999998</v>
      </c>
      <c r="AB720">
        <v>58000</v>
      </c>
      <c r="AC720">
        <v>0</v>
      </c>
      <c r="AD720">
        <v>0</v>
      </c>
      <c r="AE720">
        <v>11600</v>
      </c>
      <c r="AF720">
        <v>580</v>
      </c>
      <c r="AG720">
        <v>77333.333333333328</v>
      </c>
      <c r="AH720">
        <v>0</v>
      </c>
      <c r="AI720">
        <v>750133.33333333337</v>
      </c>
      <c r="AJ720">
        <v>18003200</v>
      </c>
      <c r="AK720">
        <v>0</v>
      </c>
      <c r="AL720">
        <v>20000</v>
      </c>
      <c r="AM720">
        <v>15</v>
      </c>
    </row>
    <row r="721" spans="1:39" x14ac:dyDescent="0.35">
      <c r="A721" s="8" t="s">
        <v>5395</v>
      </c>
      <c r="B721" s="8" t="s">
        <v>727</v>
      </c>
      <c r="C721" s="1">
        <v>31635</v>
      </c>
      <c r="D721" s="8" t="s">
        <v>2282</v>
      </c>
      <c r="E721" s="8" t="s">
        <v>2283</v>
      </c>
      <c r="F721" s="8" t="s">
        <v>4395</v>
      </c>
      <c r="G721" s="8" t="s">
        <v>3402</v>
      </c>
      <c r="H721" s="1">
        <v>41547.661215277774</v>
      </c>
      <c r="I721" s="8" t="s">
        <v>3673</v>
      </c>
      <c r="J721">
        <v>1160000</v>
      </c>
      <c r="K721">
        <v>15</v>
      </c>
      <c r="L721">
        <v>580000</v>
      </c>
      <c r="M721">
        <v>81200</v>
      </c>
      <c r="O721">
        <v>580000</v>
      </c>
      <c r="P721">
        <v>6960000</v>
      </c>
      <c r="S721">
        <v>50000</v>
      </c>
      <c r="T721">
        <v>250000</v>
      </c>
      <c r="U721">
        <v>5000</v>
      </c>
      <c r="V721">
        <v>97440</v>
      </c>
      <c r="W721">
        <v>48720</v>
      </c>
      <c r="X721">
        <v>48720</v>
      </c>
      <c r="Y721">
        <v>77333.333333333328</v>
      </c>
      <c r="Z721">
        <v>174773.33333333331</v>
      </c>
      <c r="AA721">
        <v>16239.999999999998</v>
      </c>
      <c r="AB721">
        <v>58000</v>
      </c>
      <c r="AC721">
        <v>0</v>
      </c>
      <c r="AD721">
        <v>0</v>
      </c>
      <c r="AE721">
        <v>11600</v>
      </c>
      <c r="AF721">
        <v>580</v>
      </c>
      <c r="AG721">
        <v>77333.333333333328</v>
      </c>
      <c r="AH721">
        <v>0</v>
      </c>
      <c r="AI721">
        <v>750133.33333333337</v>
      </c>
      <c r="AJ721">
        <v>18003200</v>
      </c>
      <c r="AK721">
        <v>0</v>
      </c>
      <c r="AL721">
        <v>20000</v>
      </c>
      <c r="AM721">
        <v>15</v>
      </c>
    </row>
    <row r="722" spans="1:39" x14ac:dyDescent="0.35">
      <c r="A722" s="8" t="s">
        <v>5396</v>
      </c>
      <c r="B722" s="8" t="s">
        <v>728</v>
      </c>
      <c r="C722" s="1">
        <v>29702</v>
      </c>
      <c r="D722" s="8" t="s">
        <v>1963</v>
      </c>
      <c r="E722" s="8" t="s">
        <v>2284</v>
      </c>
      <c r="F722" s="8" t="s">
        <v>4396</v>
      </c>
      <c r="G722" s="8" t="s">
        <v>3403</v>
      </c>
      <c r="H722" s="1">
        <v>38785.946863425925</v>
      </c>
      <c r="I722" s="8" t="s">
        <v>3674</v>
      </c>
      <c r="J722">
        <v>1160000</v>
      </c>
      <c r="K722">
        <v>15</v>
      </c>
      <c r="L722">
        <v>580000</v>
      </c>
      <c r="M722">
        <v>81200</v>
      </c>
      <c r="O722">
        <v>580000</v>
      </c>
      <c r="P722">
        <v>6960000</v>
      </c>
      <c r="S722">
        <v>50000</v>
      </c>
      <c r="T722">
        <v>250000</v>
      </c>
      <c r="U722">
        <v>5000</v>
      </c>
      <c r="V722">
        <v>97440</v>
      </c>
      <c r="W722">
        <v>48720</v>
      </c>
      <c r="X722">
        <v>48720</v>
      </c>
      <c r="Y722">
        <v>77333.333333333328</v>
      </c>
      <c r="Z722">
        <v>174773.33333333331</v>
      </c>
      <c r="AA722">
        <v>16239.999999999998</v>
      </c>
      <c r="AB722">
        <v>58000</v>
      </c>
      <c r="AC722">
        <v>0</v>
      </c>
      <c r="AD722">
        <v>0</v>
      </c>
      <c r="AE722">
        <v>11600</v>
      </c>
      <c r="AF722">
        <v>580</v>
      </c>
      <c r="AG722">
        <v>77333.333333333328</v>
      </c>
      <c r="AH722">
        <v>0</v>
      </c>
      <c r="AI722">
        <v>750133.33333333337</v>
      </c>
      <c r="AJ722">
        <v>18003200</v>
      </c>
      <c r="AK722">
        <v>0</v>
      </c>
      <c r="AL722">
        <v>20000</v>
      </c>
      <c r="AM722">
        <v>15</v>
      </c>
    </row>
    <row r="723" spans="1:39" x14ac:dyDescent="0.35">
      <c r="A723" s="8" t="s">
        <v>5397</v>
      </c>
      <c r="B723" s="8" t="s">
        <v>729</v>
      </c>
      <c r="C723" s="1">
        <v>28995</v>
      </c>
      <c r="D723" s="8" t="s">
        <v>2285</v>
      </c>
      <c r="E723" s="8" t="s">
        <v>1963</v>
      </c>
      <c r="F723" s="8" t="s">
        <v>4397</v>
      </c>
      <c r="G723" s="8" t="s">
        <v>3404</v>
      </c>
      <c r="H723" s="1">
        <v>43569.434293981481</v>
      </c>
      <c r="I723" s="8" t="s">
        <v>3673</v>
      </c>
      <c r="J723">
        <v>1160000</v>
      </c>
      <c r="K723">
        <v>15</v>
      </c>
      <c r="L723">
        <v>580000</v>
      </c>
      <c r="M723">
        <v>81200</v>
      </c>
      <c r="O723">
        <v>580000</v>
      </c>
      <c r="P723">
        <v>6960000</v>
      </c>
      <c r="S723">
        <v>50000</v>
      </c>
      <c r="T723">
        <v>250000</v>
      </c>
      <c r="U723">
        <v>5000</v>
      </c>
      <c r="V723">
        <v>97440</v>
      </c>
      <c r="W723">
        <v>48720</v>
      </c>
      <c r="X723">
        <v>48720</v>
      </c>
      <c r="Y723">
        <v>77333.333333333328</v>
      </c>
      <c r="Z723">
        <v>174773.33333333331</v>
      </c>
      <c r="AA723">
        <v>16239.999999999998</v>
      </c>
      <c r="AB723">
        <v>58000</v>
      </c>
      <c r="AC723">
        <v>0</v>
      </c>
      <c r="AD723">
        <v>0</v>
      </c>
      <c r="AE723">
        <v>11600</v>
      </c>
      <c r="AF723">
        <v>580</v>
      </c>
      <c r="AG723">
        <v>77333.333333333328</v>
      </c>
      <c r="AH723">
        <v>0</v>
      </c>
      <c r="AI723">
        <v>750133.33333333337</v>
      </c>
      <c r="AJ723">
        <v>18003200</v>
      </c>
      <c r="AK723">
        <v>0</v>
      </c>
      <c r="AL723">
        <v>20000</v>
      </c>
      <c r="AM723">
        <v>15</v>
      </c>
    </row>
    <row r="724" spans="1:39" x14ac:dyDescent="0.35">
      <c r="A724" s="8" t="s">
        <v>5398</v>
      </c>
      <c r="B724" s="8" t="s">
        <v>730</v>
      </c>
      <c r="C724" s="1">
        <v>36410</v>
      </c>
      <c r="D724" s="8" t="s">
        <v>2286</v>
      </c>
      <c r="E724" s="8" t="s">
        <v>2287</v>
      </c>
      <c r="F724" s="8" t="s">
        <v>4398</v>
      </c>
      <c r="G724" s="8" t="s">
        <v>3405</v>
      </c>
      <c r="H724" s="1">
        <v>41398.976076388892</v>
      </c>
      <c r="I724" s="8" t="s">
        <v>3672</v>
      </c>
      <c r="J724">
        <v>1160000</v>
      </c>
      <c r="K724">
        <v>15</v>
      </c>
      <c r="L724">
        <v>580000</v>
      </c>
      <c r="M724">
        <v>81200</v>
      </c>
      <c r="O724">
        <v>580000</v>
      </c>
      <c r="P724">
        <v>6960000</v>
      </c>
      <c r="S724">
        <v>50000</v>
      </c>
      <c r="T724">
        <v>250000</v>
      </c>
      <c r="U724">
        <v>5000</v>
      </c>
      <c r="V724">
        <v>97440</v>
      </c>
      <c r="W724">
        <v>48720</v>
      </c>
      <c r="X724">
        <v>48720</v>
      </c>
      <c r="Y724">
        <v>77333.333333333328</v>
      </c>
      <c r="Z724">
        <v>174773.33333333331</v>
      </c>
      <c r="AA724">
        <v>16239.999999999998</v>
      </c>
      <c r="AB724">
        <v>58000</v>
      </c>
      <c r="AC724">
        <v>0</v>
      </c>
      <c r="AD724">
        <v>0</v>
      </c>
      <c r="AE724">
        <v>11600</v>
      </c>
      <c r="AF724">
        <v>580</v>
      </c>
      <c r="AG724">
        <v>77333.333333333328</v>
      </c>
      <c r="AH724">
        <v>0</v>
      </c>
      <c r="AI724">
        <v>750133.33333333337</v>
      </c>
      <c r="AJ724">
        <v>18003200</v>
      </c>
      <c r="AK724">
        <v>0</v>
      </c>
      <c r="AL724">
        <v>20000</v>
      </c>
      <c r="AM724">
        <v>15</v>
      </c>
    </row>
    <row r="725" spans="1:39" x14ac:dyDescent="0.35">
      <c r="A725" s="8" t="s">
        <v>5399</v>
      </c>
      <c r="B725" s="8" t="s">
        <v>731</v>
      </c>
      <c r="C725" s="1">
        <v>29849</v>
      </c>
      <c r="D725" s="8" t="s">
        <v>1963</v>
      </c>
      <c r="E725" s="8" t="s">
        <v>2288</v>
      </c>
      <c r="F725" s="8" t="s">
        <v>4399</v>
      </c>
      <c r="G725" s="8" t="s">
        <v>3406</v>
      </c>
      <c r="H725" s="1">
        <v>41987.423090277778</v>
      </c>
      <c r="I725" s="8" t="s">
        <v>3671</v>
      </c>
      <c r="J725">
        <v>1160000</v>
      </c>
      <c r="K725">
        <v>15</v>
      </c>
      <c r="L725">
        <v>580000</v>
      </c>
      <c r="M725">
        <v>81200</v>
      </c>
      <c r="O725">
        <v>580000</v>
      </c>
      <c r="P725">
        <v>6960000</v>
      </c>
      <c r="S725">
        <v>50000</v>
      </c>
      <c r="T725">
        <v>250000</v>
      </c>
      <c r="U725">
        <v>5000</v>
      </c>
      <c r="V725">
        <v>97440</v>
      </c>
      <c r="W725">
        <v>48720</v>
      </c>
      <c r="X725">
        <v>48720</v>
      </c>
      <c r="Y725">
        <v>77333.333333333328</v>
      </c>
      <c r="Z725">
        <v>174773.33333333331</v>
      </c>
      <c r="AA725">
        <v>16239.999999999998</v>
      </c>
      <c r="AB725">
        <v>58000</v>
      </c>
      <c r="AC725">
        <v>0</v>
      </c>
      <c r="AD725">
        <v>0</v>
      </c>
      <c r="AE725">
        <v>11600</v>
      </c>
      <c r="AF725">
        <v>580</v>
      </c>
      <c r="AG725">
        <v>77333.333333333328</v>
      </c>
      <c r="AH725">
        <v>0</v>
      </c>
      <c r="AI725">
        <v>750133.33333333337</v>
      </c>
      <c r="AJ725">
        <v>18003200</v>
      </c>
      <c r="AK725">
        <v>0</v>
      </c>
      <c r="AL725">
        <v>20000</v>
      </c>
      <c r="AM725">
        <v>15</v>
      </c>
    </row>
    <row r="726" spans="1:39" x14ac:dyDescent="0.35">
      <c r="A726" s="8" t="s">
        <v>5400</v>
      </c>
      <c r="B726" s="8" t="s">
        <v>732</v>
      </c>
      <c r="C726" s="1">
        <v>34528</v>
      </c>
      <c r="D726" s="8" t="s">
        <v>2289</v>
      </c>
      <c r="E726" s="8" t="s">
        <v>1963</v>
      </c>
      <c r="F726" s="8" t="s">
        <v>4400</v>
      </c>
      <c r="G726" s="8" t="s">
        <v>3407</v>
      </c>
      <c r="H726" s="1">
        <v>42117.114872685182</v>
      </c>
      <c r="I726" s="8" t="s">
        <v>3671</v>
      </c>
      <c r="J726">
        <v>1160000</v>
      </c>
      <c r="K726">
        <v>15</v>
      </c>
      <c r="L726">
        <v>580000</v>
      </c>
      <c r="M726">
        <v>81200</v>
      </c>
      <c r="O726">
        <v>580000</v>
      </c>
      <c r="P726">
        <v>6960000</v>
      </c>
      <c r="S726">
        <v>50000</v>
      </c>
      <c r="T726">
        <v>250000</v>
      </c>
      <c r="U726">
        <v>5000</v>
      </c>
      <c r="V726">
        <v>97440</v>
      </c>
      <c r="W726">
        <v>48720</v>
      </c>
      <c r="X726">
        <v>48720</v>
      </c>
      <c r="Y726">
        <v>77333.333333333328</v>
      </c>
      <c r="Z726">
        <v>174773.33333333331</v>
      </c>
      <c r="AA726">
        <v>16239.999999999998</v>
      </c>
      <c r="AB726">
        <v>58000</v>
      </c>
      <c r="AC726">
        <v>0</v>
      </c>
      <c r="AD726">
        <v>0</v>
      </c>
      <c r="AE726">
        <v>11600</v>
      </c>
      <c r="AF726">
        <v>580</v>
      </c>
      <c r="AG726">
        <v>77333.333333333328</v>
      </c>
      <c r="AH726">
        <v>0</v>
      </c>
      <c r="AI726">
        <v>750133.33333333337</v>
      </c>
      <c r="AJ726">
        <v>18003200</v>
      </c>
      <c r="AK726">
        <v>0</v>
      </c>
      <c r="AL726">
        <v>20000</v>
      </c>
      <c r="AM726">
        <v>15</v>
      </c>
    </row>
    <row r="727" spans="1:39" x14ac:dyDescent="0.35">
      <c r="A727" s="8" t="s">
        <v>5401</v>
      </c>
      <c r="B727" s="8" t="s">
        <v>733</v>
      </c>
      <c r="C727" s="1">
        <v>31903</v>
      </c>
      <c r="D727" s="8" t="s">
        <v>2290</v>
      </c>
      <c r="E727" s="8" t="s">
        <v>2291</v>
      </c>
      <c r="F727" s="8" t="s">
        <v>4401</v>
      </c>
      <c r="G727" s="8" t="s">
        <v>3408</v>
      </c>
      <c r="H727" s="1">
        <v>40959.533888888887</v>
      </c>
      <c r="I727" s="8" t="s">
        <v>3674</v>
      </c>
      <c r="J727">
        <v>1160000</v>
      </c>
      <c r="K727">
        <v>15</v>
      </c>
      <c r="L727">
        <v>580000</v>
      </c>
      <c r="M727">
        <v>81200</v>
      </c>
      <c r="O727">
        <v>580000</v>
      </c>
      <c r="P727">
        <v>6960000</v>
      </c>
      <c r="S727">
        <v>50000</v>
      </c>
      <c r="T727">
        <v>250000</v>
      </c>
      <c r="U727">
        <v>5000</v>
      </c>
      <c r="V727">
        <v>97440</v>
      </c>
      <c r="W727">
        <v>48720</v>
      </c>
      <c r="X727">
        <v>48720</v>
      </c>
      <c r="Y727">
        <v>77333.333333333328</v>
      </c>
      <c r="Z727">
        <v>174773.33333333331</v>
      </c>
      <c r="AA727">
        <v>16239.999999999998</v>
      </c>
      <c r="AB727">
        <v>58000</v>
      </c>
      <c r="AC727">
        <v>0</v>
      </c>
      <c r="AD727">
        <v>0</v>
      </c>
      <c r="AE727">
        <v>11600</v>
      </c>
      <c r="AF727">
        <v>580</v>
      </c>
      <c r="AG727">
        <v>77333.333333333328</v>
      </c>
      <c r="AH727">
        <v>0</v>
      </c>
      <c r="AI727">
        <v>750133.33333333337</v>
      </c>
      <c r="AJ727">
        <v>18003200</v>
      </c>
      <c r="AK727">
        <v>0</v>
      </c>
      <c r="AL727">
        <v>20000</v>
      </c>
      <c r="AM727">
        <v>15</v>
      </c>
    </row>
    <row r="728" spans="1:39" x14ac:dyDescent="0.35">
      <c r="A728" s="8" t="s">
        <v>5402</v>
      </c>
      <c r="B728" s="8" t="s">
        <v>734</v>
      </c>
      <c r="C728" s="1">
        <v>32968</v>
      </c>
      <c r="D728" s="8" t="s">
        <v>1963</v>
      </c>
      <c r="E728" s="8" t="s">
        <v>2292</v>
      </c>
      <c r="F728" s="8" t="s">
        <v>4402</v>
      </c>
      <c r="G728" s="8" t="s">
        <v>3409</v>
      </c>
      <c r="H728" s="1">
        <v>43585.164317129631</v>
      </c>
      <c r="I728" s="8" t="s">
        <v>3674</v>
      </c>
      <c r="J728">
        <v>1160000</v>
      </c>
      <c r="K728">
        <v>15</v>
      </c>
      <c r="L728">
        <v>580000</v>
      </c>
      <c r="M728">
        <v>81200</v>
      </c>
      <c r="O728">
        <v>580000</v>
      </c>
      <c r="P728">
        <v>6960000</v>
      </c>
      <c r="S728">
        <v>50000</v>
      </c>
      <c r="T728">
        <v>250000</v>
      </c>
      <c r="U728">
        <v>5000</v>
      </c>
      <c r="V728">
        <v>97440</v>
      </c>
      <c r="W728">
        <v>48720</v>
      </c>
      <c r="X728">
        <v>48720</v>
      </c>
      <c r="Y728">
        <v>77333.333333333328</v>
      </c>
      <c r="Z728">
        <v>174773.33333333331</v>
      </c>
      <c r="AA728">
        <v>16239.999999999998</v>
      </c>
      <c r="AB728">
        <v>58000</v>
      </c>
      <c r="AC728">
        <v>0</v>
      </c>
      <c r="AD728">
        <v>0</v>
      </c>
      <c r="AE728">
        <v>11600</v>
      </c>
      <c r="AF728">
        <v>580</v>
      </c>
      <c r="AG728">
        <v>77333.333333333328</v>
      </c>
      <c r="AH728">
        <v>0</v>
      </c>
      <c r="AI728">
        <v>750133.33333333337</v>
      </c>
      <c r="AJ728">
        <v>18003200</v>
      </c>
      <c r="AK728">
        <v>0</v>
      </c>
      <c r="AL728">
        <v>20000</v>
      </c>
      <c r="AM728">
        <v>15</v>
      </c>
    </row>
    <row r="729" spans="1:39" x14ac:dyDescent="0.35">
      <c r="A729" s="8" t="s">
        <v>5403</v>
      </c>
      <c r="B729" s="8" t="s">
        <v>735</v>
      </c>
      <c r="C729" s="1">
        <v>32012</v>
      </c>
      <c r="D729" s="8" t="s">
        <v>2293</v>
      </c>
      <c r="E729" s="8" t="s">
        <v>1963</v>
      </c>
      <c r="F729" s="8" t="s">
        <v>4403</v>
      </c>
      <c r="G729" s="8" t="s">
        <v>3410</v>
      </c>
      <c r="H729" s="1">
        <v>42514.24459490741</v>
      </c>
      <c r="I729" s="8" t="s">
        <v>3675</v>
      </c>
      <c r="J729">
        <v>1160000</v>
      </c>
      <c r="K729">
        <v>15</v>
      </c>
      <c r="L729">
        <v>580000</v>
      </c>
      <c r="M729">
        <v>81200</v>
      </c>
      <c r="O729">
        <v>580000</v>
      </c>
      <c r="P729">
        <v>6960000</v>
      </c>
      <c r="S729">
        <v>50000</v>
      </c>
      <c r="T729">
        <v>250000</v>
      </c>
      <c r="U729">
        <v>5000</v>
      </c>
      <c r="V729">
        <v>97440</v>
      </c>
      <c r="W729">
        <v>48720</v>
      </c>
      <c r="X729">
        <v>48720</v>
      </c>
      <c r="Y729">
        <v>77333.333333333328</v>
      </c>
      <c r="Z729">
        <v>174773.33333333331</v>
      </c>
      <c r="AA729">
        <v>16239.999999999998</v>
      </c>
      <c r="AB729">
        <v>58000</v>
      </c>
      <c r="AC729">
        <v>0</v>
      </c>
      <c r="AD729">
        <v>0</v>
      </c>
      <c r="AE729">
        <v>11600</v>
      </c>
      <c r="AF729">
        <v>580</v>
      </c>
      <c r="AG729">
        <v>77333.333333333328</v>
      </c>
      <c r="AH729">
        <v>0</v>
      </c>
      <c r="AI729">
        <v>750133.33333333337</v>
      </c>
      <c r="AJ729">
        <v>18003200</v>
      </c>
      <c r="AK729">
        <v>0</v>
      </c>
      <c r="AL729">
        <v>20000</v>
      </c>
      <c r="AM729">
        <v>15</v>
      </c>
    </row>
    <row r="730" spans="1:39" x14ac:dyDescent="0.35">
      <c r="A730" s="8" t="s">
        <v>5404</v>
      </c>
      <c r="B730" s="8" t="s">
        <v>736</v>
      </c>
      <c r="C730" s="1">
        <v>28573</v>
      </c>
      <c r="D730" s="8" t="s">
        <v>2294</v>
      </c>
      <c r="E730" s="8" t="s">
        <v>2295</v>
      </c>
      <c r="F730" s="8" t="s">
        <v>4404</v>
      </c>
      <c r="G730" s="8" t="s">
        <v>3411</v>
      </c>
      <c r="H730" s="1">
        <v>40597.134085648147</v>
      </c>
      <c r="I730" s="8" t="s">
        <v>3671</v>
      </c>
      <c r="J730">
        <v>1160000</v>
      </c>
      <c r="K730">
        <v>15</v>
      </c>
      <c r="L730">
        <v>580000</v>
      </c>
      <c r="M730">
        <v>81200</v>
      </c>
      <c r="O730">
        <v>580000</v>
      </c>
      <c r="P730">
        <v>6960000</v>
      </c>
      <c r="S730">
        <v>50000</v>
      </c>
      <c r="T730">
        <v>250000</v>
      </c>
      <c r="U730">
        <v>5000</v>
      </c>
      <c r="V730">
        <v>97440</v>
      </c>
      <c r="W730">
        <v>48720</v>
      </c>
      <c r="X730">
        <v>48720</v>
      </c>
      <c r="Y730">
        <v>77333.333333333328</v>
      </c>
      <c r="Z730">
        <v>174773.33333333331</v>
      </c>
      <c r="AA730">
        <v>16239.999999999998</v>
      </c>
      <c r="AB730">
        <v>58000</v>
      </c>
      <c r="AC730">
        <v>0</v>
      </c>
      <c r="AD730">
        <v>0</v>
      </c>
      <c r="AE730">
        <v>11600</v>
      </c>
      <c r="AF730">
        <v>580</v>
      </c>
      <c r="AG730">
        <v>77333.333333333328</v>
      </c>
      <c r="AH730">
        <v>0</v>
      </c>
      <c r="AI730">
        <v>750133.33333333337</v>
      </c>
      <c r="AJ730">
        <v>18003200</v>
      </c>
      <c r="AK730">
        <v>0</v>
      </c>
      <c r="AL730">
        <v>20000</v>
      </c>
      <c r="AM730">
        <v>15</v>
      </c>
    </row>
    <row r="731" spans="1:39" x14ac:dyDescent="0.35">
      <c r="A731" s="8" t="s">
        <v>5405</v>
      </c>
      <c r="B731" s="8" t="s">
        <v>737</v>
      </c>
      <c r="C731" s="1">
        <v>36023</v>
      </c>
      <c r="D731" s="8" t="s">
        <v>1963</v>
      </c>
      <c r="E731" s="8" t="s">
        <v>2296</v>
      </c>
      <c r="F731" s="8" t="s">
        <v>4405</v>
      </c>
      <c r="G731" s="8" t="s">
        <v>3412</v>
      </c>
      <c r="H731" s="1">
        <v>43916.808310185188</v>
      </c>
      <c r="I731" s="8" t="s">
        <v>3671</v>
      </c>
      <c r="J731">
        <v>1160000</v>
      </c>
      <c r="K731">
        <v>15</v>
      </c>
      <c r="L731">
        <v>580000</v>
      </c>
      <c r="M731">
        <v>81200</v>
      </c>
      <c r="O731">
        <v>580000</v>
      </c>
      <c r="P731">
        <v>6960000</v>
      </c>
      <c r="S731">
        <v>50000</v>
      </c>
      <c r="T731">
        <v>250000</v>
      </c>
      <c r="U731">
        <v>5000</v>
      </c>
      <c r="V731">
        <v>97440</v>
      </c>
      <c r="W731">
        <v>48720</v>
      </c>
      <c r="X731">
        <v>48720</v>
      </c>
      <c r="Y731">
        <v>77333.333333333328</v>
      </c>
      <c r="Z731">
        <v>174773.33333333331</v>
      </c>
      <c r="AA731">
        <v>16239.999999999998</v>
      </c>
      <c r="AB731">
        <v>58000</v>
      </c>
      <c r="AC731">
        <v>0</v>
      </c>
      <c r="AD731">
        <v>0</v>
      </c>
      <c r="AE731">
        <v>11600</v>
      </c>
      <c r="AF731">
        <v>580</v>
      </c>
      <c r="AG731">
        <v>77333.333333333328</v>
      </c>
      <c r="AH731">
        <v>0</v>
      </c>
      <c r="AI731">
        <v>750133.33333333337</v>
      </c>
      <c r="AJ731">
        <v>18003200</v>
      </c>
      <c r="AK731">
        <v>0</v>
      </c>
      <c r="AL731">
        <v>20000</v>
      </c>
      <c r="AM731">
        <v>15</v>
      </c>
    </row>
    <row r="732" spans="1:39" x14ac:dyDescent="0.35">
      <c r="A732" s="8" t="s">
        <v>5406</v>
      </c>
      <c r="B732" s="8" t="s">
        <v>738</v>
      </c>
      <c r="C732" s="1">
        <v>35544</v>
      </c>
      <c r="D732" s="8" t="s">
        <v>2297</v>
      </c>
      <c r="E732" s="8" t="s">
        <v>1963</v>
      </c>
      <c r="F732" s="8" t="s">
        <v>4406</v>
      </c>
      <c r="G732" s="8" t="s">
        <v>3413</v>
      </c>
      <c r="H732" s="1">
        <v>39761.956585648149</v>
      </c>
      <c r="I732" s="8" t="s">
        <v>3675</v>
      </c>
      <c r="J732">
        <v>1160000</v>
      </c>
      <c r="K732">
        <v>15</v>
      </c>
      <c r="L732">
        <v>580000</v>
      </c>
      <c r="M732">
        <v>81200</v>
      </c>
      <c r="O732">
        <v>580000</v>
      </c>
      <c r="P732">
        <v>6960000</v>
      </c>
      <c r="S732">
        <v>50000</v>
      </c>
      <c r="T732">
        <v>250000</v>
      </c>
      <c r="U732">
        <v>5000</v>
      </c>
      <c r="V732">
        <v>97440</v>
      </c>
      <c r="W732">
        <v>48720</v>
      </c>
      <c r="X732">
        <v>48720</v>
      </c>
      <c r="Y732">
        <v>77333.333333333328</v>
      </c>
      <c r="Z732">
        <v>174773.33333333331</v>
      </c>
      <c r="AA732">
        <v>16239.999999999998</v>
      </c>
      <c r="AB732">
        <v>58000</v>
      </c>
      <c r="AC732">
        <v>0</v>
      </c>
      <c r="AD732">
        <v>0</v>
      </c>
      <c r="AE732">
        <v>11600</v>
      </c>
      <c r="AF732">
        <v>580</v>
      </c>
      <c r="AG732">
        <v>77333.333333333328</v>
      </c>
      <c r="AH732">
        <v>0</v>
      </c>
      <c r="AI732">
        <v>750133.33333333337</v>
      </c>
      <c r="AJ732">
        <v>18003200</v>
      </c>
      <c r="AK732">
        <v>0</v>
      </c>
      <c r="AL732">
        <v>20000</v>
      </c>
      <c r="AM732">
        <v>15</v>
      </c>
    </row>
    <row r="733" spans="1:39" x14ac:dyDescent="0.35">
      <c r="A733" s="8" t="s">
        <v>5407</v>
      </c>
      <c r="B733" s="8" t="s">
        <v>739</v>
      </c>
      <c r="C733" s="1">
        <v>35099</v>
      </c>
      <c r="D733" s="8" t="s">
        <v>2298</v>
      </c>
      <c r="E733" s="8" t="s">
        <v>2299</v>
      </c>
      <c r="F733" s="8" t="s">
        <v>4407</v>
      </c>
      <c r="G733" s="8" t="s">
        <v>3414</v>
      </c>
      <c r="H733" s="1">
        <v>42647.118449074071</v>
      </c>
      <c r="I733" s="8" t="s">
        <v>3675</v>
      </c>
      <c r="J733">
        <v>1160000</v>
      </c>
      <c r="K733">
        <v>15</v>
      </c>
      <c r="L733">
        <v>580000</v>
      </c>
      <c r="M733">
        <v>81200</v>
      </c>
      <c r="O733">
        <v>580000</v>
      </c>
      <c r="P733">
        <v>6960000</v>
      </c>
      <c r="S733">
        <v>50000</v>
      </c>
      <c r="T733">
        <v>250000</v>
      </c>
      <c r="U733">
        <v>5000</v>
      </c>
      <c r="V733">
        <v>97440</v>
      </c>
      <c r="W733">
        <v>48720</v>
      </c>
      <c r="X733">
        <v>48720</v>
      </c>
      <c r="Y733">
        <v>77333.333333333328</v>
      </c>
      <c r="Z733">
        <v>174773.33333333331</v>
      </c>
      <c r="AA733">
        <v>16239.999999999998</v>
      </c>
      <c r="AB733">
        <v>58000</v>
      </c>
      <c r="AC733">
        <v>0</v>
      </c>
      <c r="AD733">
        <v>0</v>
      </c>
      <c r="AE733">
        <v>11600</v>
      </c>
      <c r="AF733">
        <v>580</v>
      </c>
      <c r="AG733">
        <v>77333.333333333328</v>
      </c>
      <c r="AH733">
        <v>0</v>
      </c>
      <c r="AI733">
        <v>750133.33333333337</v>
      </c>
      <c r="AJ733">
        <v>18003200</v>
      </c>
      <c r="AK733">
        <v>0</v>
      </c>
      <c r="AL733">
        <v>20000</v>
      </c>
      <c r="AM733">
        <v>15</v>
      </c>
    </row>
    <row r="734" spans="1:39" x14ac:dyDescent="0.35">
      <c r="A734" s="8" t="s">
        <v>5408</v>
      </c>
      <c r="B734" s="8" t="s">
        <v>740</v>
      </c>
      <c r="C734" s="1">
        <v>29436</v>
      </c>
      <c r="D734" s="8" t="s">
        <v>1963</v>
      </c>
      <c r="E734" s="8" t="s">
        <v>2300</v>
      </c>
      <c r="F734" s="8" t="s">
        <v>4408</v>
      </c>
      <c r="G734" s="8" t="s">
        <v>3415</v>
      </c>
      <c r="H734" s="1">
        <v>42500.703252314815</v>
      </c>
      <c r="I734" s="8" t="s">
        <v>3675</v>
      </c>
      <c r="J734">
        <v>1160000</v>
      </c>
      <c r="K734">
        <v>15</v>
      </c>
      <c r="L734">
        <v>580000</v>
      </c>
      <c r="M734">
        <v>81200</v>
      </c>
      <c r="O734">
        <v>580000</v>
      </c>
      <c r="P734">
        <v>6960000</v>
      </c>
      <c r="S734">
        <v>50000</v>
      </c>
      <c r="T734">
        <v>250000</v>
      </c>
      <c r="U734">
        <v>5000</v>
      </c>
      <c r="V734">
        <v>97440</v>
      </c>
      <c r="W734">
        <v>48720</v>
      </c>
      <c r="X734">
        <v>48720</v>
      </c>
      <c r="Y734">
        <v>77333.333333333328</v>
      </c>
      <c r="Z734">
        <v>174773.33333333331</v>
      </c>
      <c r="AA734">
        <v>16239.999999999998</v>
      </c>
      <c r="AB734">
        <v>58000</v>
      </c>
      <c r="AC734">
        <v>0</v>
      </c>
      <c r="AD734">
        <v>0</v>
      </c>
      <c r="AE734">
        <v>11600</v>
      </c>
      <c r="AF734">
        <v>580</v>
      </c>
      <c r="AG734">
        <v>77333.333333333328</v>
      </c>
      <c r="AH734">
        <v>0</v>
      </c>
      <c r="AI734">
        <v>750133.33333333337</v>
      </c>
      <c r="AJ734">
        <v>18003200</v>
      </c>
      <c r="AK734">
        <v>0</v>
      </c>
      <c r="AL734">
        <v>20000</v>
      </c>
      <c r="AM734">
        <v>15</v>
      </c>
    </row>
    <row r="735" spans="1:39" x14ac:dyDescent="0.35">
      <c r="A735" s="8" t="s">
        <v>5409</v>
      </c>
      <c r="B735" s="8" t="s">
        <v>741</v>
      </c>
      <c r="C735" s="1">
        <v>36269</v>
      </c>
      <c r="D735" s="8" t="s">
        <v>2301</v>
      </c>
      <c r="E735" s="8" t="s">
        <v>1963</v>
      </c>
      <c r="F735" s="8" t="s">
        <v>4409</v>
      </c>
      <c r="G735" s="8" t="s">
        <v>3416</v>
      </c>
      <c r="H735" s="1">
        <v>38668.449884259258</v>
      </c>
      <c r="I735" s="8" t="s">
        <v>3672</v>
      </c>
      <c r="J735">
        <v>1160000</v>
      </c>
      <c r="K735">
        <v>15</v>
      </c>
      <c r="L735">
        <v>580000</v>
      </c>
      <c r="M735">
        <v>81200</v>
      </c>
      <c r="O735">
        <v>580000</v>
      </c>
      <c r="P735">
        <v>6960000</v>
      </c>
      <c r="S735">
        <v>50000</v>
      </c>
      <c r="T735">
        <v>250000</v>
      </c>
      <c r="U735">
        <v>5000</v>
      </c>
      <c r="V735">
        <v>97440</v>
      </c>
      <c r="W735">
        <v>48720</v>
      </c>
      <c r="X735">
        <v>48720</v>
      </c>
      <c r="Y735">
        <v>77333.333333333328</v>
      </c>
      <c r="Z735">
        <v>174773.33333333331</v>
      </c>
      <c r="AA735">
        <v>16239.999999999998</v>
      </c>
      <c r="AB735">
        <v>58000</v>
      </c>
      <c r="AC735">
        <v>0</v>
      </c>
      <c r="AD735">
        <v>0</v>
      </c>
      <c r="AE735">
        <v>11600</v>
      </c>
      <c r="AF735">
        <v>580</v>
      </c>
      <c r="AG735">
        <v>77333.333333333328</v>
      </c>
      <c r="AH735">
        <v>0</v>
      </c>
      <c r="AI735">
        <v>750133.33333333337</v>
      </c>
      <c r="AJ735">
        <v>18003200</v>
      </c>
      <c r="AK735">
        <v>0</v>
      </c>
      <c r="AL735">
        <v>20000</v>
      </c>
      <c r="AM735">
        <v>15</v>
      </c>
    </row>
    <row r="736" spans="1:39" x14ac:dyDescent="0.35">
      <c r="A736" s="8" t="s">
        <v>5410</v>
      </c>
      <c r="B736" s="8" t="s">
        <v>742</v>
      </c>
      <c r="C736" s="1">
        <v>26727</v>
      </c>
      <c r="D736" s="8" t="s">
        <v>2302</v>
      </c>
      <c r="E736" s="8" t="s">
        <v>2303</v>
      </c>
      <c r="F736" s="8" t="s">
        <v>4410</v>
      </c>
      <c r="G736" s="8" t="s">
        <v>3417</v>
      </c>
      <c r="H736" s="1">
        <v>41606.477638888886</v>
      </c>
      <c r="I736" s="8" t="s">
        <v>3673</v>
      </c>
      <c r="J736">
        <v>1160000</v>
      </c>
      <c r="K736">
        <v>15</v>
      </c>
      <c r="L736">
        <v>580000</v>
      </c>
      <c r="M736">
        <v>81200</v>
      </c>
      <c r="O736">
        <v>580000</v>
      </c>
      <c r="P736">
        <v>6960000</v>
      </c>
      <c r="S736">
        <v>50000</v>
      </c>
      <c r="T736">
        <v>250000</v>
      </c>
      <c r="U736">
        <v>5000</v>
      </c>
      <c r="V736">
        <v>97440</v>
      </c>
      <c r="W736">
        <v>48720</v>
      </c>
      <c r="X736">
        <v>48720</v>
      </c>
      <c r="Y736">
        <v>77333.333333333328</v>
      </c>
      <c r="Z736">
        <v>174773.33333333331</v>
      </c>
      <c r="AA736">
        <v>16239.999999999998</v>
      </c>
      <c r="AB736">
        <v>58000</v>
      </c>
      <c r="AC736">
        <v>0</v>
      </c>
      <c r="AD736">
        <v>0</v>
      </c>
      <c r="AE736">
        <v>11600</v>
      </c>
      <c r="AF736">
        <v>580</v>
      </c>
      <c r="AG736">
        <v>77333.333333333328</v>
      </c>
      <c r="AH736">
        <v>0</v>
      </c>
      <c r="AI736">
        <v>750133.33333333337</v>
      </c>
      <c r="AJ736">
        <v>18003200</v>
      </c>
      <c r="AK736">
        <v>0</v>
      </c>
      <c r="AL736">
        <v>20000</v>
      </c>
      <c r="AM736">
        <v>15</v>
      </c>
    </row>
    <row r="737" spans="1:39" x14ac:dyDescent="0.35">
      <c r="A737" s="8" t="s">
        <v>5411</v>
      </c>
      <c r="B737" s="8" t="s">
        <v>743</v>
      </c>
      <c r="C737" s="1">
        <v>28951</v>
      </c>
      <c r="D737" s="8" t="s">
        <v>1963</v>
      </c>
      <c r="E737" s="8" t="s">
        <v>2304</v>
      </c>
      <c r="F737" s="8" t="s">
        <v>4411</v>
      </c>
      <c r="G737" s="8" t="s">
        <v>2716</v>
      </c>
      <c r="H737" s="1">
        <v>38559.19226851852</v>
      </c>
      <c r="I737" s="8" t="s">
        <v>3675</v>
      </c>
      <c r="J737">
        <v>1160000</v>
      </c>
      <c r="K737">
        <v>15</v>
      </c>
      <c r="L737">
        <v>580000</v>
      </c>
      <c r="M737">
        <v>81200</v>
      </c>
      <c r="O737">
        <v>580000</v>
      </c>
      <c r="P737">
        <v>6960000</v>
      </c>
      <c r="S737">
        <v>50000</v>
      </c>
      <c r="T737">
        <v>250000</v>
      </c>
      <c r="U737">
        <v>5000</v>
      </c>
      <c r="V737">
        <v>97440</v>
      </c>
      <c r="W737">
        <v>48720</v>
      </c>
      <c r="X737">
        <v>48720</v>
      </c>
      <c r="Y737">
        <v>77333.333333333328</v>
      </c>
      <c r="Z737">
        <v>174773.33333333331</v>
      </c>
      <c r="AA737">
        <v>16239.999999999998</v>
      </c>
      <c r="AB737">
        <v>58000</v>
      </c>
      <c r="AC737">
        <v>0</v>
      </c>
      <c r="AD737">
        <v>0</v>
      </c>
      <c r="AE737">
        <v>11600</v>
      </c>
      <c r="AF737">
        <v>580</v>
      </c>
      <c r="AG737">
        <v>77333.333333333328</v>
      </c>
      <c r="AH737">
        <v>0</v>
      </c>
      <c r="AI737">
        <v>750133.33333333337</v>
      </c>
      <c r="AJ737">
        <v>18003200</v>
      </c>
      <c r="AK737">
        <v>0</v>
      </c>
      <c r="AL737">
        <v>20000</v>
      </c>
      <c r="AM737">
        <v>15</v>
      </c>
    </row>
    <row r="738" spans="1:39" x14ac:dyDescent="0.35">
      <c r="A738" s="8" t="s">
        <v>5412</v>
      </c>
      <c r="B738" s="8" t="s">
        <v>744</v>
      </c>
      <c r="C738" s="1">
        <v>35371</v>
      </c>
      <c r="D738" s="8" t="s">
        <v>2305</v>
      </c>
      <c r="E738" s="8" t="s">
        <v>1963</v>
      </c>
      <c r="F738" s="8" t="s">
        <v>4412</v>
      </c>
      <c r="G738" s="8" t="s">
        <v>3418</v>
      </c>
      <c r="H738" s="1">
        <v>41204.944976851853</v>
      </c>
      <c r="I738" s="8" t="s">
        <v>3671</v>
      </c>
      <c r="J738">
        <v>1160000</v>
      </c>
      <c r="K738">
        <v>15</v>
      </c>
      <c r="L738">
        <v>580000</v>
      </c>
      <c r="M738">
        <v>81200</v>
      </c>
      <c r="O738">
        <v>580000</v>
      </c>
      <c r="P738">
        <v>6960000</v>
      </c>
      <c r="S738">
        <v>50000</v>
      </c>
      <c r="T738">
        <v>250000</v>
      </c>
      <c r="U738">
        <v>5000</v>
      </c>
      <c r="V738">
        <v>97440</v>
      </c>
      <c r="W738">
        <v>48720</v>
      </c>
      <c r="X738">
        <v>48720</v>
      </c>
      <c r="Y738">
        <v>77333.333333333328</v>
      </c>
      <c r="Z738">
        <v>174773.33333333331</v>
      </c>
      <c r="AA738">
        <v>16239.999999999998</v>
      </c>
      <c r="AB738">
        <v>58000</v>
      </c>
      <c r="AC738">
        <v>0</v>
      </c>
      <c r="AD738">
        <v>0</v>
      </c>
      <c r="AE738">
        <v>11600</v>
      </c>
      <c r="AF738">
        <v>580</v>
      </c>
      <c r="AG738">
        <v>77333.333333333328</v>
      </c>
      <c r="AH738">
        <v>0</v>
      </c>
      <c r="AI738">
        <v>750133.33333333337</v>
      </c>
      <c r="AJ738">
        <v>18003200</v>
      </c>
      <c r="AK738">
        <v>0</v>
      </c>
      <c r="AL738">
        <v>20000</v>
      </c>
      <c r="AM738">
        <v>15</v>
      </c>
    </row>
    <row r="739" spans="1:39" x14ac:dyDescent="0.35">
      <c r="A739" s="8" t="s">
        <v>5413</v>
      </c>
      <c r="B739" s="8" t="s">
        <v>745</v>
      </c>
      <c r="C739" s="1">
        <v>35886</v>
      </c>
      <c r="D739" s="8" t="s">
        <v>2306</v>
      </c>
      <c r="E739" s="8" t="s">
        <v>2307</v>
      </c>
      <c r="F739" s="8" t="s">
        <v>4413</v>
      </c>
      <c r="G739" s="8" t="s">
        <v>3419</v>
      </c>
      <c r="H739" s="1">
        <v>41074.985868055555</v>
      </c>
      <c r="I739" s="8" t="s">
        <v>3671</v>
      </c>
      <c r="J739">
        <v>1160000</v>
      </c>
      <c r="K739">
        <v>15</v>
      </c>
      <c r="L739">
        <v>580000</v>
      </c>
      <c r="M739">
        <v>81200</v>
      </c>
      <c r="O739">
        <v>580000</v>
      </c>
      <c r="P739">
        <v>6960000</v>
      </c>
      <c r="S739">
        <v>50000</v>
      </c>
      <c r="T739">
        <v>250000</v>
      </c>
      <c r="U739">
        <v>5000</v>
      </c>
      <c r="V739">
        <v>97440</v>
      </c>
      <c r="W739">
        <v>48720</v>
      </c>
      <c r="X739">
        <v>48720</v>
      </c>
      <c r="Y739">
        <v>77333.333333333328</v>
      </c>
      <c r="Z739">
        <v>174773.33333333331</v>
      </c>
      <c r="AA739">
        <v>16239.999999999998</v>
      </c>
      <c r="AB739">
        <v>58000</v>
      </c>
      <c r="AC739">
        <v>0</v>
      </c>
      <c r="AD739">
        <v>0</v>
      </c>
      <c r="AE739">
        <v>11600</v>
      </c>
      <c r="AF739">
        <v>580</v>
      </c>
      <c r="AG739">
        <v>77333.333333333328</v>
      </c>
      <c r="AH739">
        <v>0</v>
      </c>
      <c r="AI739">
        <v>750133.33333333337</v>
      </c>
      <c r="AJ739">
        <v>18003200</v>
      </c>
      <c r="AK739">
        <v>0</v>
      </c>
      <c r="AL739">
        <v>20000</v>
      </c>
      <c r="AM739">
        <v>15</v>
      </c>
    </row>
    <row r="740" spans="1:39" x14ac:dyDescent="0.35">
      <c r="A740" s="8" t="s">
        <v>5414</v>
      </c>
      <c r="B740" s="8" t="s">
        <v>746</v>
      </c>
      <c r="C740" s="1">
        <v>31830</v>
      </c>
      <c r="D740" s="8" t="s">
        <v>1963</v>
      </c>
      <c r="E740" s="8" t="s">
        <v>2308</v>
      </c>
      <c r="F740" s="8" t="s">
        <v>4414</v>
      </c>
      <c r="G740" s="8" t="s">
        <v>3420</v>
      </c>
      <c r="H740" s="1">
        <v>41715.082881944443</v>
      </c>
      <c r="I740" s="8" t="s">
        <v>3671</v>
      </c>
      <c r="J740">
        <v>1160000</v>
      </c>
      <c r="K740">
        <v>15</v>
      </c>
      <c r="L740">
        <v>580000</v>
      </c>
      <c r="M740">
        <v>81200</v>
      </c>
      <c r="O740">
        <v>580000</v>
      </c>
      <c r="P740">
        <v>6960000</v>
      </c>
      <c r="S740">
        <v>50000</v>
      </c>
      <c r="T740">
        <v>250000</v>
      </c>
      <c r="U740">
        <v>5000</v>
      </c>
      <c r="V740">
        <v>97440</v>
      </c>
      <c r="W740">
        <v>48720</v>
      </c>
      <c r="X740">
        <v>48720</v>
      </c>
      <c r="Y740">
        <v>77333.333333333328</v>
      </c>
      <c r="Z740">
        <v>174773.33333333331</v>
      </c>
      <c r="AA740">
        <v>16239.999999999998</v>
      </c>
      <c r="AB740">
        <v>58000</v>
      </c>
      <c r="AC740">
        <v>0</v>
      </c>
      <c r="AD740">
        <v>0</v>
      </c>
      <c r="AE740">
        <v>11600</v>
      </c>
      <c r="AF740">
        <v>580</v>
      </c>
      <c r="AG740">
        <v>77333.333333333328</v>
      </c>
      <c r="AH740">
        <v>0</v>
      </c>
      <c r="AI740">
        <v>750133.33333333337</v>
      </c>
      <c r="AJ740">
        <v>18003200</v>
      </c>
      <c r="AK740">
        <v>0</v>
      </c>
      <c r="AL740">
        <v>20000</v>
      </c>
      <c r="AM740">
        <v>15</v>
      </c>
    </row>
    <row r="741" spans="1:39" x14ac:dyDescent="0.35">
      <c r="A741" s="8" t="s">
        <v>5415</v>
      </c>
      <c r="B741" s="8" t="s">
        <v>747</v>
      </c>
      <c r="C741" s="1">
        <v>34112</v>
      </c>
      <c r="D741" s="8" t="s">
        <v>2309</v>
      </c>
      <c r="E741" s="8" t="s">
        <v>1963</v>
      </c>
      <c r="F741" s="8" t="s">
        <v>4415</v>
      </c>
      <c r="G741" s="8" t="s">
        <v>3421</v>
      </c>
      <c r="H741" s="1">
        <v>40947.593622685185</v>
      </c>
      <c r="I741" s="8" t="s">
        <v>3673</v>
      </c>
      <c r="J741">
        <v>1160000</v>
      </c>
      <c r="K741">
        <v>15</v>
      </c>
      <c r="L741">
        <v>580000</v>
      </c>
      <c r="M741">
        <v>81200</v>
      </c>
      <c r="O741">
        <v>580000</v>
      </c>
      <c r="P741">
        <v>6960000</v>
      </c>
      <c r="S741">
        <v>50000</v>
      </c>
      <c r="T741">
        <v>250000</v>
      </c>
      <c r="U741">
        <v>5000</v>
      </c>
      <c r="V741">
        <v>97440</v>
      </c>
      <c r="W741">
        <v>48720</v>
      </c>
      <c r="X741">
        <v>48720</v>
      </c>
      <c r="Y741">
        <v>77333.333333333328</v>
      </c>
      <c r="Z741">
        <v>174773.33333333331</v>
      </c>
      <c r="AA741">
        <v>16239.999999999998</v>
      </c>
      <c r="AB741">
        <v>58000</v>
      </c>
      <c r="AC741">
        <v>0</v>
      </c>
      <c r="AD741">
        <v>0</v>
      </c>
      <c r="AE741">
        <v>11600</v>
      </c>
      <c r="AF741">
        <v>580</v>
      </c>
      <c r="AG741">
        <v>77333.333333333328</v>
      </c>
      <c r="AH741">
        <v>0</v>
      </c>
      <c r="AI741">
        <v>750133.33333333337</v>
      </c>
      <c r="AJ741">
        <v>18003200</v>
      </c>
      <c r="AK741">
        <v>0</v>
      </c>
      <c r="AL741">
        <v>20000</v>
      </c>
      <c r="AM741">
        <v>15</v>
      </c>
    </row>
    <row r="742" spans="1:39" x14ac:dyDescent="0.35">
      <c r="A742" s="8" t="s">
        <v>5416</v>
      </c>
      <c r="B742" s="8" t="s">
        <v>748</v>
      </c>
      <c r="C742" s="1">
        <v>27144</v>
      </c>
      <c r="D742" s="8" t="s">
        <v>2310</v>
      </c>
      <c r="E742" s="8" t="s">
        <v>2311</v>
      </c>
      <c r="F742" s="8" t="s">
        <v>4416</v>
      </c>
      <c r="G742" s="8" t="s">
        <v>3422</v>
      </c>
      <c r="H742" s="1">
        <v>39747.221747685187</v>
      </c>
      <c r="I742" s="8" t="s">
        <v>3671</v>
      </c>
      <c r="J742">
        <v>1160000</v>
      </c>
      <c r="K742">
        <v>15</v>
      </c>
      <c r="L742">
        <v>580000</v>
      </c>
      <c r="M742">
        <v>81200</v>
      </c>
      <c r="O742">
        <v>580000</v>
      </c>
      <c r="P742">
        <v>6960000</v>
      </c>
      <c r="S742">
        <v>50000</v>
      </c>
      <c r="T742">
        <v>250000</v>
      </c>
      <c r="U742">
        <v>5000</v>
      </c>
      <c r="V742">
        <v>97440</v>
      </c>
      <c r="W742">
        <v>48720</v>
      </c>
      <c r="X742">
        <v>48720</v>
      </c>
      <c r="Y742">
        <v>77333.333333333328</v>
      </c>
      <c r="Z742">
        <v>174773.33333333331</v>
      </c>
      <c r="AA742">
        <v>16239.999999999998</v>
      </c>
      <c r="AB742">
        <v>58000</v>
      </c>
      <c r="AC742">
        <v>0</v>
      </c>
      <c r="AD742">
        <v>0</v>
      </c>
      <c r="AE742">
        <v>11600</v>
      </c>
      <c r="AF742">
        <v>580</v>
      </c>
      <c r="AG742">
        <v>77333.333333333328</v>
      </c>
      <c r="AH742">
        <v>0</v>
      </c>
      <c r="AI742">
        <v>750133.33333333337</v>
      </c>
      <c r="AJ742">
        <v>18003200</v>
      </c>
      <c r="AK742">
        <v>0</v>
      </c>
      <c r="AL742">
        <v>20000</v>
      </c>
      <c r="AM742">
        <v>15</v>
      </c>
    </row>
    <row r="743" spans="1:39" x14ac:dyDescent="0.35">
      <c r="A743" s="8" t="s">
        <v>5417</v>
      </c>
      <c r="B743" s="8" t="s">
        <v>749</v>
      </c>
      <c r="C743" s="1">
        <v>36580</v>
      </c>
      <c r="D743" s="8" t="s">
        <v>1963</v>
      </c>
      <c r="E743" s="8" t="s">
        <v>2312</v>
      </c>
      <c r="F743" s="8" t="s">
        <v>4417</v>
      </c>
      <c r="G743" s="8" t="s">
        <v>3423</v>
      </c>
      <c r="H743" s="1">
        <v>41837.452685185184</v>
      </c>
      <c r="I743" s="8" t="s">
        <v>3674</v>
      </c>
      <c r="J743">
        <v>1160000</v>
      </c>
      <c r="K743">
        <v>15</v>
      </c>
      <c r="L743">
        <v>580000</v>
      </c>
      <c r="M743">
        <v>81200</v>
      </c>
      <c r="O743">
        <v>580000</v>
      </c>
      <c r="P743">
        <v>6960000</v>
      </c>
      <c r="S743">
        <v>50000</v>
      </c>
      <c r="T743">
        <v>250000</v>
      </c>
      <c r="U743">
        <v>5000</v>
      </c>
      <c r="V743">
        <v>97440</v>
      </c>
      <c r="W743">
        <v>48720</v>
      </c>
      <c r="X743">
        <v>48720</v>
      </c>
      <c r="Y743">
        <v>77333.333333333328</v>
      </c>
      <c r="Z743">
        <v>174773.33333333331</v>
      </c>
      <c r="AA743">
        <v>16239.999999999998</v>
      </c>
      <c r="AB743">
        <v>58000</v>
      </c>
      <c r="AC743">
        <v>0</v>
      </c>
      <c r="AD743">
        <v>0</v>
      </c>
      <c r="AE743">
        <v>11600</v>
      </c>
      <c r="AF743">
        <v>580</v>
      </c>
      <c r="AG743">
        <v>77333.333333333328</v>
      </c>
      <c r="AH743">
        <v>0</v>
      </c>
      <c r="AI743">
        <v>750133.33333333337</v>
      </c>
      <c r="AJ743">
        <v>18003200</v>
      </c>
      <c r="AK743">
        <v>0</v>
      </c>
      <c r="AL743">
        <v>20000</v>
      </c>
      <c r="AM743">
        <v>15</v>
      </c>
    </row>
    <row r="744" spans="1:39" x14ac:dyDescent="0.35">
      <c r="A744" s="8" t="s">
        <v>5418</v>
      </c>
      <c r="B744" s="8" t="s">
        <v>750</v>
      </c>
      <c r="C744" s="1">
        <v>34973</v>
      </c>
      <c r="D744" s="8" t="s">
        <v>2313</v>
      </c>
      <c r="E744" s="8" t="s">
        <v>1963</v>
      </c>
      <c r="F744" s="8" t="s">
        <v>4418</v>
      </c>
      <c r="G744" s="8" t="s">
        <v>3424</v>
      </c>
      <c r="H744" s="1">
        <v>42025.668645833335</v>
      </c>
      <c r="I744" s="8" t="s">
        <v>3674</v>
      </c>
      <c r="J744">
        <v>1160000</v>
      </c>
      <c r="K744">
        <v>15</v>
      </c>
      <c r="L744">
        <v>580000</v>
      </c>
      <c r="M744">
        <v>81200</v>
      </c>
      <c r="O744">
        <v>580000</v>
      </c>
      <c r="P744">
        <v>6960000</v>
      </c>
      <c r="S744">
        <v>50000</v>
      </c>
      <c r="T744">
        <v>250000</v>
      </c>
      <c r="U744">
        <v>5000</v>
      </c>
      <c r="V744">
        <v>97440</v>
      </c>
      <c r="W744">
        <v>48720</v>
      </c>
      <c r="X744">
        <v>48720</v>
      </c>
      <c r="Y744">
        <v>77333.333333333328</v>
      </c>
      <c r="Z744">
        <v>174773.33333333331</v>
      </c>
      <c r="AA744">
        <v>16239.999999999998</v>
      </c>
      <c r="AB744">
        <v>58000</v>
      </c>
      <c r="AC744">
        <v>0</v>
      </c>
      <c r="AD744">
        <v>0</v>
      </c>
      <c r="AE744">
        <v>11600</v>
      </c>
      <c r="AF744">
        <v>580</v>
      </c>
      <c r="AG744">
        <v>77333.333333333328</v>
      </c>
      <c r="AH744">
        <v>0</v>
      </c>
      <c r="AI744">
        <v>750133.33333333337</v>
      </c>
      <c r="AJ744">
        <v>18003200</v>
      </c>
      <c r="AK744">
        <v>0</v>
      </c>
      <c r="AL744">
        <v>20000</v>
      </c>
      <c r="AM744">
        <v>15</v>
      </c>
    </row>
    <row r="745" spans="1:39" x14ac:dyDescent="0.35">
      <c r="A745" s="8" t="s">
        <v>5419</v>
      </c>
      <c r="B745" s="8" t="s">
        <v>751</v>
      </c>
      <c r="C745" s="1">
        <v>34977</v>
      </c>
      <c r="D745" s="8" t="s">
        <v>2314</v>
      </c>
      <c r="E745" s="8" t="s">
        <v>2315</v>
      </c>
      <c r="F745" s="8" t="s">
        <v>4419</v>
      </c>
      <c r="G745" s="8" t="s">
        <v>3425</v>
      </c>
      <c r="H745" s="1">
        <v>42444.864236111112</v>
      </c>
      <c r="I745" s="8" t="s">
        <v>3673</v>
      </c>
      <c r="J745">
        <v>1160000</v>
      </c>
      <c r="K745">
        <v>15</v>
      </c>
      <c r="L745">
        <v>580000</v>
      </c>
      <c r="M745">
        <v>81200</v>
      </c>
      <c r="O745">
        <v>580000</v>
      </c>
      <c r="P745">
        <v>6960000</v>
      </c>
      <c r="S745">
        <v>50000</v>
      </c>
      <c r="T745">
        <v>250000</v>
      </c>
      <c r="U745">
        <v>5000</v>
      </c>
      <c r="V745">
        <v>97440</v>
      </c>
      <c r="W745">
        <v>48720</v>
      </c>
      <c r="X745">
        <v>48720</v>
      </c>
      <c r="Y745">
        <v>77333.333333333328</v>
      </c>
      <c r="Z745">
        <v>174773.33333333331</v>
      </c>
      <c r="AA745">
        <v>16239.999999999998</v>
      </c>
      <c r="AB745">
        <v>58000</v>
      </c>
      <c r="AC745">
        <v>0</v>
      </c>
      <c r="AD745">
        <v>0</v>
      </c>
      <c r="AE745">
        <v>11600</v>
      </c>
      <c r="AF745">
        <v>580</v>
      </c>
      <c r="AG745">
        <v>77333.333333333328</v>
      </c>
      <c r="AH745">
        <v>0</v>
      </c>
      <c r="AI745">
        <v>750133.33333333337</v>
      </c>
      <c r="AJ745">
        <v>18003200</v>
      </c>
      <c r="AK745">
        <v>0</v>
      </c>
      <c r="AL745">
        <v>20000</v>
      </c>
      <c r="AM745">
        <v>15</v>
      </c>
    </row>
    <row r="746" spans="1:39" x14ac:dyDescent="0.35">
      <c r="A746" s="8" t="s">
        <v>5420</v>
      </c>
      <c r="B746" s="8" t="s">
        <v>752</v>
      </c>
      <c r="C746" s="1">
        <v>33619</v>
      </c>
      <c r="D746" s="8" t="s">
        <v>1963</v>
      </c>
      <c r="E746" s="8" t="s">
        <v>2316</v>
      </c>
      <c r="F746" s="8" t="s">
        <v>4420</v>
      </c>
      <c r="G746" s="8" t="s">
        <v>3426</v>
      </c>
      <c r="H746" s="1">
        <v>41927.277002314811</v>
      </c>
      <c r="I746" s="8" t="s">
        <v>3672</v>
      </c>
      <c r="J746">
        <v>1160000</v>
      </c>
      <c r="K746">
        <v>15</v>
      </c>
      <c r="L746">
        <v>580000</v>
      </c>
      <c r="M746">
        <v>81200</v>
      </c>
      <c r="O746">
        <v>580000</v>
      </c>
      <c r="P746">
        <v>6960000</v>
      </c>
      <c r="S746">
        <v>50000</v>
      </c>
      <c r="T746">
        <v>250000</v>
      </c>
      <c r="U746">
        <v>5000</v>
      </c>
      <c r="V746">
        <v>97440</v>
      </c>
      <c r="W746">
        <v>48720</v>
      </c>
      <c r="X746">
        <v>48720</v>
      </c>
      <c r="Y746">
        <v>77333.333333333328</v>
      </c>
      <c r="Z746">
        <v>174773.33333333331</v>
      </c>
      <c r="AA746">
        <v>16239.999999999998</v>
      </c>
      <c r="AB746">
        <v>58000</v>
      </c>
      <c r="AC746">
        <v>0</v>
      </c>
      <c r="AD746">
        <v>0</v>
      </c>
      <c r="AE746">
        <v>11600</v>
      </c>
      <c r="AF746">
        <v>580</v>
      </c>
      <c r="AG746">
        <v>77333.333333333328</v>
      </c>
      <c r="AH746">
        <v>0</v>
      </c>
      <c r="AI746">
        <v>750133.33333333337</v>
      </c>
      <c r="AJ746">
        <v>18003200</v>
      </c>
      <c r="AK746">
        <v>0</v>
      </c>
      <c r="AL746">
        <v>20000</v>
      </c>
      <c r="AM746">
        <v>15</v>
      </c>
    </row>
    <row r="747" spans="1:39" x14ac:dyDescent="0.35">
      <c r="A747" s="8" t="s">
        <v>5421</v>
      </c>
      <c r="B747" s="8" t="s">
        <v>753</v>
      </c>
      <c r="C747" s="1">
        <v>25738</v>
      </c>
      <c r="D747" s="8" t="s">
        <v>2317</v>
      </c>
      <c r="E747" s="8" t="s">
        <v>1963</v>
      </c>
      <c r="F747" s="8" t="s">
        <v>4421</v>
      </c>
      <c r="G747" s="8" t="s">
        <v>3427</v>
      </c>
      <c r="H747" s="1">
        <v>41759.735949074071</v>
      </c>
      <c r="I747" s="8" t="s">
        <v>3675</v>
      </c>
      <c r="J747">
        <v>1160000</v>
      </c>
      <c r="K747">
        <v>15</v>
      </c>
      <c r="L747">
        <v>580000</v>
      </c>
      <c r="M747">
        <v>81200</v>
      </c>
      <c r="O747">
        <v>580000</v>
      </c>
      <c r="P747">
        <v>6960000</v>
      </c>
      <c r="S747">
        <v>50000</v>
      </c>
      <c r="T747">
        <v>250000</v>
      </c>
      <c r="U747">
        <v>5000</v>
      </c>
      <c r="V747">
        <v>97440</v>
      </c>
      <c r="W747">
        <v>48720</v>
      </c>
      <c r="X747">
        <v>48720</v>
      </c>
      <c r="Y747">
        <v>77333.333333333328</v>
      </c>
      <c r="Z747">
        <v>174773.33333333331</v>
      </c>
      <c r="AA747">
        <v>16239.999999999998</v>
      </c>
      <c r="AB747">
        <v>58000</v>
      </c>
      <c r="AC747">
        <v>0</v>
      </c>
      <c r="AD747">
        <v>0</v>
      </c>
      <c r="AE747">
        <v>11600</v>
      </c>
      <c r="AF747">
        <v>580</v>
      </c>
      <c r="AG747">
        <v>77333.333333333328</v>
      </c>
      <c r="AH747">
        <v>0</v>
      </c>
      <c r="AI747">
        <v>750133.33333333337</v>
      </c>
      <c r="AJ747">
        <v>18003200</v>
      </c>
      <c r="AK747">
        <v>0</v>
      </c>
      <c r="AL747">
        <v>20000</v>
      </c>
      <c r="AM747">
        <v>15</v>
      </c>
    </row>
    <row r="748" spans="1:39" x14ac:dyDescent="0.35">
      <c r="A748" s="8" t="s">
        <v>5422</v>
      </c>
      <c r="B748" s="8" t="s">
        <v>754</v>
      </c>
      <c r="C748" s="1">
        <v>32921</v>
      </c>
      <c r="D748" s="8" t="s">
        <v>2318</v>
      </c>
      <c r="E748" s="8" t="s">
        <v>2319</v>
      </c>
      <c r="F748" s="8" t="s">
        <v>4422</v>
      </c>
      <c r="G748" s="8" t="s">
        <v>3428</v>
      </c>
      <c r="H748" s="1">
        <v>43026.278449074074</v>
      </c>
      <c r="I748" s="8" t="s">
        <v>3672</v>
      </c>
      <c r="J748">
        <v>1160000</v>
      </c>
      <c r="K748">
        <v>15</v>
      </c>
      <c r="L748">
        <v>580000</v>
      </c>
      <c r="M748">
        <v>81200</v>
      </c>
      <c r="O748">
        <v>580000</v>
      </c>
      <c r="P748">
        <v>6960000</v>
      </c>
      <c r="S748">
        <v>50000</v>
      </c>
      <c r="T748">
        <v>250000</v>
      </c>
      <c r="U748">
        <v>5000</v>
      </c>
      <c r="V748">
        <v>97440</v>
      </c>
      <c r="W748">
        <v>48720</v>
      </c>
      <c r="X748">
        <v>48720</v>
      </c>
      <c r="Y748">
        <v>77333.333333333328</v>
      </c>
      <c r="Z748">
        <v>174773.33333333331</v>
      </c>
      <c r="AA748">
        <v>16239.999999999998</v>
      </c>
      <c r="AB748">
        <v>58000</v>
      </c>
      <c r="AC748">
        <v>0</v>
      </c>
      <c r="AD748">
        <v>0</v>
      </c>
      <c r="AE748">
        <v>11600</v>
      </c>
      <c r="AF748">
        <v>580</v>
      </c>
      <c r="AG748">
        <v>77333.333333333328</v>
      </c>
      <c r="AH748">
        <v>0</v>
      </c>
      <c r="AI748">
        <v>750133.33333333337</v>
      </c>
      <c r="AJ748">
        <v>18003200</v>
      </c>
      <c r="AK748">
        <v>0</v>
      </c>
      <c r="AL748">
        <v>20000</v>
      </c>
      <c r="AM748">
        <v>15</v>
      </c>
    </row>
    <row r="749" spans="1:39" x14ac:dyDescent="0.35">
      <c r="A749" s="8" t="s">
        <v>5423</v>
      </c>
      <c r="B749" s="8" t="s">
        <v>755</v>
      </c>
      <c r="C749" s="1">
        <v>27301</v>
      </c>
      <c r="D749" s="8" t="s">
        <v>1963</v>
      </c>
      <c r="E749" s="8" t="s">
        <v>2320</v>
      </c>
      <c r="F749" s="8" t="s">
        <v>4423</v>
      </c>
      <c r="G749" s="8" t="s">
        <v>3429</v>
      </c>
      <c r="H749" s="1">
        <v>43421.624710648146</v>
      </c>
      <c r="I749" s="8" t="s">
        <v>3672</v>
      </c>
      <c r="J749">
        <v>1160000</v>
      </c>
      <c r="K749">
        <v>15</v>
      </c>
      <c r="L749">
        <v>580000</v>
      </c>
      <c r="M749">
        <v>81200</v>
      </c>
      <c r="O749">
        <v>580000</v>
      </c>
      <c r="P749">
        <v>6960000</v>
      </c>
      <c r="S749">
        <v>50000</v>
      </c>
      <c r="T749">
        <v>250000</v>
      </c>
      <c r="U749">
        <v>5000</v>
      </c>
      <c r="V749">
        <v>97440</v>
      </c>
      <c r="W749">
        <v>48720</v>
      </c>
      <c r="X749">
        <v>48720</v>
      </c>
      <c r="Y749">
        <v>77333.333333333328</v>
      </c>
      <c r="Z749">
        <v>174773.33333333331</v>
      </c>
      <c r="AA749">
        <v>16239.999999999998</v>
      </c>
      <c r="AB749">
        <v>58000</v>
      </c>
      <c r="AC749">
        <v>0</v>
      </c>
      <c r="AD749">
        <v>0</v>
      </c>
      <c r="AE749">
        <v>11600</v>
      </c>
      <c r="AF749">
        <v>580</v>
      </c>
      <c r="AG749">
        <v>77333.333333333328</v>
      </c>
      <c r="AH749">
        <v>0</v>
      </c>
      <c r="AI749">
        <v>750133.33333333337</v>
      </c>
      <c r="AJ749">
        <v>18003200</v>
      </c>
      <c r="AK749">
        <v>0</v>
      </c>
      <c r="AL749">
        <v>20000</v>
      </c>
      <c r="AM749">
        <v>15</v>
      </c>
    </row>
    <row r="750" spans="1:39" x14ac:dyDescent="0.35">
      <c r="A750" s="8" t="s">
        <v>5424</v>
      </c>
      <c r="B750" s="8" t="s">
        <v>756</v>
      </c>
      <c r="C750" s="1">
        <v>33415</v>
      </c>
      <c r="D750" s="8" t="s">
        <v>2321</v>
      </c>
      <c r="E750" s="8" t="s">
        <v>1963</v>
      </c>
      <c r="F750" s="8" t="s">
        <v>4424</v>
      </c>
      <c r="G750" s="8" t="s">
        <v>2935</v>
      </c>
      <c r="H750" s="1">
        <v>42673.342824074076</v>
      </c>
      <c r="I750" s="8" t="s">
        <v>3671</v>
      </c>
      <c r="J750">
        <v>1160000</v>
      </c>
      <c r="K750">
        <v>15</v>
      </c>
      <c r="L750">
        <v>580000</v>
      </c>
      <c r="M750">
        <v>81200</v>
      </c>
      <c r="O750">
        <v>580000</v>
      </c>
      <c r="P750">
        <v>6960000</v>
      </c>
      <c r="S750">
        <v>50000</v>
      </c>
      <c r="T750">
        <v>250000</v>
      </c>
      <c r="U750">
        <v>5000</v>
      </c>
      <c r="V750">
        <v>97440</v>
      </c>
      <c r="W750">
        <v>48720</v>
      </c>
      <c r="X750">
        <v>48720</v>
      </c>
      <c r="Y750">
        <v>77333.333333333328</v>
      </c>
      <c r="Z750">
        <v>174773.33333333331</v>
      </c>
      <c r="AA750">
        <v>16239.999999999998</v>
      </c>
      <c r="AB750">
        <v>58000</v>
      </c>
      <c r="AC750">
        <v>0</v>
      </c>
      <c r="AD750">
        <v>0</v>
      </c>
      <c r="AE750">
        <v>11600</v>
      </c>
      <c r="AF750">
        <v>580</v>
      </c>
      <c r="AG750">
        <v>77333.333333333328</v>
      </c>
      <c r="AH750">
        <v>0</v>
      </c>
      <c r="AI750">
        <v>750133.33333333337</v>
      </c>
      <c r="AJ750">
        <v>18003200</v>
      </c>
      <c r="AK750">
        <v>0</v>
      </c>
      <c r="AL750">
        <v>20000</v>
      </c>
      <c r="AM750">
        <v>15</v>
      </c>
    </row>
    <row r="751" spans="1:39" x14ac:dyDescent="0.35">
      <c r="A751" s="8" t="s">
        <v>5425</v>
      </c>
      <c r="B751" s="8" t="s">
        <v>757</v>
      </c>
      <c r="C751" s="1">
        <v>26514</v>
      </c>
      <c r="D751" s="8" t="s">
        <v>2322</v>
      </c>
      <c r="E751" s="8" t="s">
        <v>2323</v>
      </c>
      <c r="F751" s="8" t="s">
        <v>4425</v>
      </c>
      <c r="G751" s="8" t="s">
        <v>3430</v>
      </c>
      <c r="H751" s="1">
        <v>43837.938159722224</v>
      </c>
      <c r="I751" s="8" t="s">
        <v>3675</v>
      </c>
      <c r="J751">
        <v>1160000</v>
      </c>
      <c r="K751">
        <v>15</v>
      </c>
      <c r="L751">
        <v>580000</v>
      </c>
      <c r="M751">
        <v>81200</v>
      </c>
      <c r="O751">
        <v>580000</v>
      </c>
      <c r="P751">
        <v>6960000</v>
      </c>
      <c r="S751">
        <v>50000</v>
      </c>
      <c r="T751">
        <v>250000</v>
      </c>
      <c r="U751">
        <v>5000</v>
      </c>
      <c r="V751">
        <v>97440</v>
      </c>
      <c r="W751">
        <v>48720</v>
      </c>
      <c r="X751">
        <v>48720</v>
      </c>
      <c r="Y751">
        <v>77333.333333333328</v>
      </c>
      <c r="Z751">
        <v>174773.33333333331</v>
      </c>
      <c r="AA751">
        <v>16239.999999999998</v>
      </c>
      <c r="AB751">
        <v>58000</v>
      </c>
      <c r="AC751">
        <v>0</v>
      </c>
      <c r="AD751">
        <v>0</v>
      </c>
      <c r="AE751">
        <v>11600</v>
      </c>
      <c r="AF751">
        <v>580</v>
      </c>
      <c r="AG751">
        <v>77333.333333333328</v>
      </c>
      <c r="AH751">
        <v>0</v>
      </c>
      <c r="AI751">
        <v>750133.33333333337</v>
      </c>
      <c r="AJ751">
        <v>18003200</v>
      </c>
      <c r="AK751">
        <v>0</v>
      </c>
      <c r="AL751">
        <v>20000</v>
      </c>
      <c r="AM751">
        <v>15</v>
      </c>
    </row>
    <row r="752" spans="1:39" x14ac:dyDescent="0.35">
      <c r="A752" s="8" t="s">
        <v>5426</v>
      </c>
      <c r="B752" s="8" t="s">
        <v>758</v>
      </c>
      <c r="C752" s="1">
        <v>35927</v>
      </c>
      <c r="D752" s="8" t="s">
        <v>1963</v>
      </c>
      <c r="E752" s="8" t="s">
        <v>2324</v>
      </c>
      <c r="F752" s="8" t="s">
        <v>4426</v>
      </c>
      <c r="G752" s="8" t="s">
        <v>3431</v>
      </c>
      <c r="H752" s="1">
        <v>44280.695474537039</v>
      </c>
      <c r="I752" s="8" t="s">
        <v>3675</v>
      </c>
      <c r="J752">
        <v>1160000</v>
      </c>
      <c r="K752">
        <v>15</v>
      </c>
      <c r="L752">
        <v>580000</v>
      </c>
      <c r="M752">
        <v>81200</v>
      </c>
      <c r="O752">
        <v>580000</v>
      </c>
      <c r="P752">
        <v>6960000</v>
      </c>
      <c r="S752">
        <v>50000</v>
      </c>
      <c r="T752">
        <v>250000</v>
      </c>
      <c r="U752">
        <v>5000</v>
      </c>
      <c r="V752">
        <v>97440</v>
      </c>
      <c r="W752">
        <v>48720</v>
      </c>
      <c r="X752">
        <v>48720</v>
      </c>
      <c r="Y752">
        <v>77333.333333333328</v>
      </c>
      <c r="Z752">
        <v>174773.33333333331</v>
      </c>
      <c r="AA752">
        <v>16239.999999999998</v>
      </c>
      <c r="AB752">
        <v>58000</v>
      </c>
      <c r="AC752">
        <v>0</v>
      </c>
      <c r="AD752">
        <v>0</v>
      </c>
      <c r="AE752">
        <v>11600</v>
      </c>
      <c r="AF752">
        <v>580</v>
      </c>
      <c r="AG752">
        <v>77333.333333333328</v>
      </c>
      <c r="AH752">
        <v>0</v>
      </c>
      <c r="AI752">
        <v>750133.33333333337</v>
      </c>
      <c r="AJ752">
        <v>18003200</v>
      </c>
      <c r="AK752">
        <v>0</v>
      </c>
      <c r="AL752">
        <v>20000</v>
      </c>
      <c r="AM752">
        <v>15</v>
      </c>
    </row>
    <row r="753" spans="1:39" x14ac:dyDescent="0.35">
      <c r="A753" s="8" t="s">
        <v>5427</v>
      </c>
      <c r="B753" s="8" t="s">
        <v>759</v>
      </c>
      <c r="C753" s="1">
        <v>30769</v>
      </c>
      <c r="D753" s="8" t="s">
        <v>2325</v>
      </c>
      <c r="E753" s="8" t="s">
        <v>1963</v>
      </c>
      <c r="F753" s="8" t="s">
        <v>4427</v>
      </c>
      <c r="G753" s="8" t="s">
        <v>3432</v>
      </c>
      <c r="H753" s="1">
        <v>40729.800034722219</v>
      </c>
      <c r="I753" s="8" t="s">
        <v>3674</v>
      </c>
      <c r="J753">
        <v>1160000</v>
      </c>
      <c r="K753">
        <v>15</v>
      </c>
      <c r="L753">
        <v>580000</v>
      </c>
      <c r="M753">
        <v>81200</v>
      </c>
      <c r="O753">
        <v>580000</v>
      </c>
      <c r="P753">
        <v>6960000</v>
      </c>
      <c r="S753">
        <v>50000</v>
      </c>
      <c r="T753">
        <v>250000</v>
      </c>
      <c r="U753">
        <v>5000</v>
      </c>
      <c r="V753">
        <v>97440</v>
      </c>
      <c r="W753">
        <v>48720</v>
      </c>
      <c r="X753">
        <v>48720</v>
      </c>
      <c r="Y753">
        <v>77333.333333333328</v>
      </c>
      <c r="Z753">
        <v>174773.33333333331</v>
      </c>
      <c r="AA753">
        <v>16239.999999999998</v>
      </c>
      <c r="AB753">
        <v>58000</v>
      </c>
      <c r="AC753">
        <v>0</v>
      </c>
      <c r="AD753">
        <v>0</v>
      </c>
      <c r="AE753">
        <v>11600</v>
      </c>
      <c r="AF753">
        <v>580</v>
      </c>
      <c r="AG753">
        <v>77333.333333333328</v>
      </c>
      <c r="AH753">
        <v>0</v>
      </c>
      <c r="AI753">
        <v>750133.33333333337</v>
      </c>
      <c r="AJ753">
        <v>18003200</v>
      </c>
      <c r="AK753">
        <v>0</v>
      </c>
      <c r="AL753">
        <v>20000</v>
      </c>
      <c r="AM753">
        <v>15</v>
      </c>
    </row>
    <row r="754" spans="1:39" x14ac:dyDescent="0.35">
      <c r="A754" s="8" t="s">
        <v>5428</v>
      </c>
      <c r="B754" s="8" t="s">
        <v>760</v>
      </c>
      <c r="C754" s="1">
        <v>35955</v>
      </c>
      <c r="D754" s="8" t="s">
        <v>2326</v>
      </c>
      <c r="E754" s="8" t="s">
        <v>2327</v>
      </c>
      <c r="F754" s="8" t="s">
        <v>4428</v>
      </c>
      <c r="G754" s="8" t="s">
        <v>3433</v>
      </c>
      <c r="H754" s="1">
        <v>41057.017361111109</v>
      </c>
      <c r="I754" s="8" t="s">
        <v>3672</v>
      </c>
      <c r="J754">
        <v>1160000</v>
      </c>
      <c r="K754">
        <v>15</v>
      </c>
      <c r="L754">
        <v>580000</v>
      </c>
      <c r="M754">
        <v>81200</v>
      </c>
      <c r="O754">
        <v>580000</v>
      </c>
      <c r="P754">
        <v>6960000</v>
      </c>
      <c r="S754">
        <v>50000</v>
      </c>
      <c r="T754">
        <v>250000</v>
      </c>
      <c r="U754">
        <v>5000</v>
      </c>
      <c r="V754">
        <v>97440</v>
      </c>
      <c r="W754">
        <v>48720</v>
      </c>
      <c r="X754">
        <v>48720</v>
      </c>
      <c r="Y754">
        <v>77333.333333333328</v>
      </c>
      <c r="Z754">
        <v>174773.33333333331</v>
      </c>
      <c r="AA754">
        <v>16239.999999999998</v>
      </c>
      <c r="AB754">
        <v>58000</v>
      </c>
      <c r="AC754">
        <v>0</v>
      </c>
      <c r="AD754">
        <v>0</v>
      </c>
      <c r="AE754">
        <v>11600</v>
      </c>
      <c r="AF754">
        <v>580</v>
      </c>
      <c r="AG754">
        <v>77333.333333333328</v>
      </c>
      <c r="AH754">
        <v>0</v>
      </c>
      <c r="AI754">
        <v>750133.33333333337</v>
      </c>
      <c r="AJ754">
        <v>18003200</v>
      </c>
      <c r="AK754">
        <v>0</v>
      </c>
      <c r="AL754">
        <v>20000</v>
      </c>
      <c r="AM754">
        <v>15</v>
      </c>
    </row>
    <row r="755" spans="1:39" x14ac:dyDescent="0.35">
      <c r="A755" s="8" t="s">
        <v>5429</v>
      </c>
      <c r="B755" s="8" t="s">
        <v>761</v>
      </c>
      <c r="C755" s="1">
        <v>34241</v>
      </c>
      <c r="D755" s="8" t="s">
        <v>1963</v>
      </c>
      <c r="E755" s="8" t="s">
        <v>2328</v>
      </c>
      <c r="F755" s="8" t="s">
        <v>4429</v>
      </c>
      <c r="G755" s="8" t="s">
        <v>3434</v>
      </c>
      <c r="H755" s="1">
        <v>39878.067916666667</v>
      </c>
      <c r="I755" s="8" t="s">
        <v>3674</v>
      </c>
      <c r="J755">
        <v>1160000</v>
      </c>
      <c r="K755">
        <v>15</v>
      </c>
      <c r="L755">
        <v>580000</v>
      </c>
      <c r="M755">
        <v>81200</v>
      </c>
      <c r="O755">
        <v>580000</v>
      </c>
      <c r="P755">
        <v>6960000</v>
      </c>
      <c r="S755">
        <v>50000</v>
      </c>
      <c r="T755">
        <v>250000</v>
      </c>
      <c r="U755">
        <v>5000</v>
      </c>
      <c r="V755">
        <v>97440</v>
      </c>
      <c r="W755">
        <v>48720</v>
      </c>
      <c r="X755">
        <v>48720</v>
      </c>
      <c r="Y755">
        <v>77333.333333333328</v>
      </c>
      <c r="Z755">
        <v>174773.33333333331</v>
      </c>
      <c r="AA755">
        <v>16239.999999999998</v>
      </c>
      <c r="AB755">
        <v>58000</v>
      </c>
      <c r="AC755">
        <v>0</v>
      </c>
      <c r="AD755">
        <v>0</v>
      </c>
      <c r="AE755">
        <v>11600</v>
      </c>
      <c r="AF755">
        <v>580</v>
      </c>
      <c r="AG755">
        <v>77333.333333333328</v>
      </c>
      <c r="AH755">
        <v>0</v>
      </c>
      <c r="AI755">
        <v>750133.33333333337</v>
      </c>
      <c r="AJ755">
        <v>18003200</v>
      </c>
      <c r="AK755">
        <v>0</v>
      </c>
      <c r="AL755">
        <v>20000</v>
      </c>
      <c r="AM755">
        <v>15</v>
      </c>
    </row>
    <row r="756" spans="1:39" x14ac:dyDescent="0.35">
      <c r="A756" s="8" t="s">
        <v>5430</v>
      </c>
      <c r="B756" s="8" t="s">
        <v>762</v>
      </c>
      <c r="C756" s="1">
        <v>27897</v>
      </c>
      <c r="D756" s="8" t="s">
        <v>2329</v>
      </c>
      <c r="E756" s="8" t="s">
        <v>1963</v>
      </c>
      <c r="F756" s="8" t="s">
        <v>4430</v>
      </c>
      <c r="G756" s="8" t="s">
        <v>3435</v>
      </c>
      <c r="H756" s="1">
        <v>38433.094340277778</v>
      </c>
      <c r="I756" s="8" t="s">
        <v>3674</v>
      </c>
      <c r="J756">
        <v>1160000</v>
      </c>
      <c r="K756">
        <v>15</v>
      </c>
      <c r="L756">
        <v>580000</v>
      </c>
      <c r="M756">
        <v>81200</v>
      </c>
      <c r="O756">
        <v>580000</v>
      </c>
      <c r="P756">
        <v>6960000</v>
      </c>
      <c r="S756">
        <v>50000</v>
      </c>
      <c r="T756">
        <v>250000</v>
      </c>
      <c r="U756">
        <v>5000</v>
      </c>
      <c r="V756">
        <v>97440</v>
      </c>
      <c r="W756">
        <v>48720</v>
      </c>
      <c r="X756">
        <v>48720</v>
      </c>
      <c r="Y756">
        <v>77333.333333333328</v>
      </c>
      <c r="Z756">
        <v>174773.33333333331</v>
      </c>
      <c r="AA756">
        <v>16239.999999999998</v>
      </c>
      <c r="AB756">
        <v>58000</v>
      </c>
      <c r="AC756">
        <v>0</v>
      </c>
      <c r="AD756">
        <v>0</v>
      </c>
      <c r="AE756">
        <v>11600</v>
      </c>
      <c r="AF756">
        <v>580</v>
      </c>
      <c r="AG756">
        <v>77333.333333333328</v>
      </c>
      <c r="AH756">
        <v>0</v>
      </c>
      <c r="AI756">
        <v>750133.33333333337</v>
      </c>
      <c r="AJ756">
        <v>18003200</v>
      </c>
      <c r="AK756">
        <v>0</v>
      </c>
      <c r="AL756">
        <v>20000</v>
      </c>
      <c r="AM756">
        <v>15</v>
      </c>
    </row>
    <row r="757" spans="1:39" x14ac:dyDescent="0.35">
      <c r="A757" s="8" t="s">
        <v>5431</v>
      </c>
      <c r="B757" s="8" t="s">
        <v>763</v>
      </c>
      <c r="C757" s="1">
        <v>32655</v>
      </c>
      <c r="D757" s="8" t="s">
        <v>2330</v>
      </c>
      <c r="E757" s="8" t="s">
        <v>2331</v>
      </c>
      <c r="F757" s="8" t="s">
        <v>4431</v>
      </c>
      <c r="G757" s="8" t="s">
        <v>3436</v>
      </c>
      <c r="H757" s="1">
        <v>40869.630023148151</v>
      </c>
      <c r="I757" s="8" t="s">
        <v>3674</v>
      </c>
      <c r="J757">
        <v>1160000</v>
      </c>
      <c r="K757">
        <v>15</v>
      </c>
      <c r="L757">
        <v>580000</v>
      </c>
      <c r="M757">
        <v>81200</v>
      </c>
      <c r="O757">
        <v>580000</v>
      </c>
      <c r="P757">
        <v>6960000</v>
      </c>
      <c r="S757">
        <v>50000</v>
      </c>
      <c r="T757">
        <v>250000</v>
      </c>
      <c r="U757">
        <v>5000</v>
      </c>
      <c r="V757">
        <v>97440</v>
      </c>
      <c r="W757">
        <v>48720</v>
      </c>
      <c r="X757">
        <v>48720</v>
      </c>
      <c r="Y757">
        <v>77333.333333333328</v>
      </c>
      <c r="Z757">
        <v>174773.33333333331</v>
      </c>
      <c r="AA757">
        <v>16239.999999999998</v>
      </c>
      <c r="AB757">
        <v>58000</v>
      </c>
      <c r="AC757">
        <v>0</v>
      </c>
      <c r="AD757">
        <v>0</v>
      </c>
      <c r="AE757">
        <v>11600</v>
      </c>
      <c r="AF757">
        <v>580</v>
      </c>
      <c r="AG757">
        <v>77333.333333333328</v>
      </c>
      <c r="AH757">
        <v>0</v>
      </c>
      <c r="AI757">
        <v>750133.33333333337</v>
      </c>
      <c r="AJ757">
        <v>18003200</v>
      </c>
      <c r="AK757">
        <v>0</v>
      </c>
      <c r="AL757">
        <v>20000</v>
      </c>
      <c r="AM757">
        <v>15</v>
      </c>
    </row>
    <row r="758" spans="1:39" x14ac:dyDescent="0.35">
      <c r="A758" s="8" t="s">
        <v>5432</v>
      </c>
      <c r="B758" s="8" t="s">
        <v>764</v>
      </c>
      <c r="C758" s="1">
        <v>32352</v>
      </c>
      <c r="D758" s="8" t="s">
        <v>1963</v>
      </c>
      <c r="E758" s="8" t="s">
        <v>2332</v>
      </c>
      <c r="F758" s="8" t="s">
        <v>4432</v>
      </c>
      <c r="G758" s="8" t="s">
        <v>3437</v>
      </c>
      <c r="H758" s="1">
        <v>40994.507210648146</v>
      </c>
      <c r="I758" s="8" t="s">
        <v>3675</v>
      </c>
      <c r="J758">
        <v>1160000</v>
      </c>
      <c r="K758">
        <v>15</v>
      </c>
      <c r="L758">
        <v>580000</v>
      </c>
      <c r="M758">
        <v>81200</v>
      </c>
      <c r="O758">
        <v>580000</v>
      </c>
      <c r="P758">
        <v>6960000</v>
      </c>
      <c r="S758">
        <v>50000</v>
      </c>
      <c r="T758">
        <v>250000</v>
      </c>
      <c r="U758">
        <v>5000</v>
      </c>
      <c r="V758">
        <v>97440</v>
      </c>
      <c r="W758">
        <v>48720</v>
      </c>
      <c r="X758">
        <v>48720</v>
      </c>
      <c r="Y758">
        <v>77333.333333333328</v>
      </c>
      <c r="Z758">
        <v>174773.33333333331</v>
      </c>
      <c r="AA758">
        <v>16239.999999999998</v>
      </c>
      <c r="AB758">
        <v>58000</v>
      </c>
      <c r="AC758">
        <v>0</v>
      </c>
      <c r="AD758">
        <v>0</v>
      </c>
      <c r="AE758">
        <v>11600</v>
      </c>
      <c r="AF758">
        <v>580</v>
      </c>
      <c r="AG758">
        <v>77333.333333333328</v>
      </c>
      <c r="AH758">
        <v>0</v>
      </c>
      <c r="AI758">
        <v>750133.33333333337</v>
      </c>
      <c r="AJ758">
        <v>18003200</v>
      </c>
      <c r="AK758">
        <v>0</v>
      </c>
      <c r="AL758">
        <v>20000</v>
      </c>
      <c r="AM758">
        <v>15</v>
      </c>
    </row>
    <row r="759" spans="1:39" x14ac:dyDescent="0.35">
      <c r="A759" s="8" t="s">
        <v>5433</v>
      </c>
      <c r="B759" s="8" t="s">
        <v>765</v>
      </c>
      <c r="C759" s="1">
        <v>36529</v>
      </c>
      <c r="D759" s="8" t="s">
        <v>2333</v>
      </c>
      <c r="E759" s="8" t="s">
        <v>1963</v>
      </c>
      <c r="F759" s="8" t="s">
        <v>4433</v>
      </c>
      <c r="G759" s="8" t="s">
        <v>3438</v>
      </c>
      <c r="H759" s="1">
        <v>39299.056134259263</v>
      </c>
      <c r="I759" s="8" t="s">
        <v>3673</v>
      </c>
      <c r="J759">
        <v>1160000</v>
      </c>
      <c r="K759">
        <v>15</v>
      </c>
      <c r="L759">
        <v>580000</v>
      </c>
      <c r="M759">
        <v>81200</v>
      </c>
      <c r="O759">
        <v>580000</v>
      </c>
      <c r="P759">
        <v>6960000</v>
      </c>
      <c r="S759">
        <v>50000</v>
      </c>
      <c r="T759">
        <v>250000</v>
      </c>
      <c r="U759">
        <v>5000</v>
      </c>
      <c r="V759">
        <v>97440</v>
      </c>
      <c r="W759">
        <v>48720</v>
      </c>
      <c r="X759">
        <v>48720</v>
      </c>
      <c r="Y759">
        <v>77333.333333333328</v>
      </c>
      <c r="Z759">
        <v>174773.33333333331</v>
      </c>
      <c r="AA759">
        <v>16239.999999999998</v>
      </c>
      <c r="AB759">
        <v>58000</v>
      </c>
      <c r="AC759">
        <v>0</v>
      </c>
      <c r="AD759">
        <v>0</v>
      </c>
      <c r="AE759">
        <v>11600</v>
      </c>
      <c r="AF759">
        <v>580</v>
      </c>
      <c r="AG759">
        <v>77333.333333333328</v>
      </c>
      <c r="AH759">
        <v>0</v>
      </c>
      <c r="AI759">
        <v>750133.33333333337</v>
      </c>
      <c r="AJ759">
        <v>18003200</v>
      </c>
      <c r="AK759">
        <v>0</v>
      </c>
      <c r="AL759">
        <v>20000</v>
      </c>
      <c r="AM759">
        <v>15</v>
      </c>
    </row>
    <row r="760" spans="1:39" x14ac:dyDescent="0.35">
      <c r="A760" s="8" t="s">
        <v>5434</v>
      </c>
      <c r="B760" s="8" t="s">
        <v>766</v>
      </c>
      <c r="C760" s="1">
        <v>28418</v>
      </c>
      <c r="D760" s="8" t="s">
        <v>2334</v>
      </c>
      <c r="E760" s="8" t="s">
        <v>2236</v>
      </c>
      <c r="F760" s="8" t="s">
        <v>4434</v>
      </c>
      <c r="G760" s="8" t="s">
        <v>3439</v>
      </c>
      <c r="H760" s="1">
        <v>43142.622395833336</v>
      </c>
      <c r="I760" s="8" t="s">
        <v>3673</v>
      </c>
      <c r="J760">
        <v>1160000</v>
      </c>
      <c r="K760">
        <v>15</v>
      </c>
      <c r="L760">
        <v>580000</v>
      </c>
      <c r="M760">
        <v>81200</v>
      </c>
      <c r="O760">
        <v>580000</v>
      </c>
      <c r="P760">
        <v>6960000</v>
      </c>
      <c r="S760">
        <v>50000</v>
      </c>
      <c r="T760">
        <v>250000</v>
      </c>
      <c r="U760">
        <v>5000</v>
      </c>
      <c r="V760">
        <v>97440</v>
      </c>
      <c r="W760">
        <v>48720</v>
      </c>
      <c r="X760">
        <v>48720</v>
      </c>
      <c r="Y760">
        <v>77333.333333333328</v>
      </c>
      <c r="Z760">
        <v>174773.33333333331</v>
      </c>
      <c r="AA760">
        <v>16239.999999999998</v>
      </c>
      <c r="AB760">
        <v>58000</v>
      </c>
      <c r="AC760">
        <v>0</v>
      </c>
      <c r="AD760">
        <v>0</v>
      </c>
      <c r="AE760">
        <v>11600</v>
      </c>
      <c r="AF760">
        <v>580</v>
      </c>
      <c r="AG760">
        <v>77333.333333333328</v>
      </c>
      <c r="AH760">
        <v>0</v>
      </c>
      <c r="AI760">
        <v>750133.33333333337</v>
      </c>
      <c r="AJ760">
        <v>18003200</v>
      </c>
      <c r="AK760">
        <v>0</v>
      </c>
      <c r="AL760">
        <v>20000</v>
      </c>
      <c r="AM760">
        <v>15</v>
      </c>
    </row>
    <row r="761" spans="1:39" x14ac:dyDescent="0.35">
      <c r="A761" s="8" t="s">
        <v>5435</v>
      </c>
      <c r="B761" s="8" t="s">
        <v>767</v>
      </c>
      <c r="C761" s="1">
        <v>35618</v>
      </c>
      <c r="D761" s="8" t="s">
        <v>1963</v>
      </c>
      <c r="E761" s="8" t="s">
        <v>2335</v>
      </c>
      <c r="F761" s="8" t="s">
        <v>4435</v>
      </c>
      <c r="G761" s="8" t="s">
        <v>3138</v>
      </c>
      <c r="H761" s="1">
        <v>43036.935555555552</v>
      </c>
      <c r="I761" s="8" t="s">
        <v>3671</v>
      </c>
      <c r="J761">
        <v>1160000</v>
      </c>
      <c r="K761">
        <v>15</v>
      </c>
      <c r="L761">
        <v>580000</v>
      </c>
      <c r="M761">
        <v>81200</v>
      </c>
      <c r="O761">
        <v>580000</v>
      </c>
      <c r="P761">
        <v>6960000</v>
      </c>
      <c r="S761">
        <v>50000</v>
      </c>
      <c r="T761">
        <v>250000</v>
      </c>
      <c r="U761">
        <v>5000</v>
      </c>
      <c r="V761">
        <v>97440</v>
      </c>
      <c r="W761">
        <v>48720</v>
      </c>
      <c r="X761">
        <v>48720</v>
      </c>
      <c r="Y761">
        <v>77333.333333333328</v>
      </c>
      <c r="Z761">
        <v>174773.33333333331</v>
      </c>
      <c r="AA761">
        <v>16239.999999999998</v>
      </c>
      <c r="AB761">
        <v>58000</v>
      </c>
      <c r="AC761">
        <v>0</v>
      </c>
      <c r="AD761">
        <v>0</v>
      </c>
      <c r="AE761">
        <v>11600</v>
      </c>
      <c r="AF761">
        <v>580</v>
      </c>
      <c r="AG761">
        <v>77333.333333333328</v>
      </c>
      <c r="AH761">
        <v>0</v>
      </c>
      <c r="AI761">
        <v>750133.33333333337</v>
      </c>
      <c r="AJ761">
        <v>18003200</v>
      </c>
      <c r="AK761">
        <v>0</v>
      </c>
      <c r="AL761">
        <v>20000</v>
      </c>
      <c r="AM761">
        <v>15</v>
      </c>
    </row>
    <row r="762" spans="1:39" x14ac:dyDescent="0.35">
      <c r="A762" s="8" t="s">
        <v>5436</v>
      </c>
      <c r="B762" s="8" t="s">
        <v>768</v>
      </c>
      <c r="C762" s="1">
        <v>30932</v>
      </c>
      <c r="D762" s="8" t="s">
        <v>2336</v>
      </c>
      <c r="E762" s="8" t="s">
        <v>2337</v>
      </c>
      <c r="F762" s="8" t="s">
        <v>4436</v>
      </c>
      <c r="G762" s="8" t="s">
        <v>3440</v>
      </c>
      <c r="H762" s="1">
        <v>40181.425254629627</v>
      </c>
      <c r="I762" s="8" t="s">
        <v>3674</v>
      </c>
      <c r="J762">
        <v>1160000</v>
      </c>
      <c r="K762">
        <v>15</v>
      </c>
      <c r="L762">
        <v>580000</v>
      </c>
      <c r="M762">
        <v>81200</v>
      </c>
      <c r="O762">
        <v>580000</v>
      </c>
      <c r="P762">
        <v>6960000</v>
      </c>
      <c r="S762">
        <v>50000</v>
      </c>
      <c r="T762">
        <v>250000</v>
      </c>
      <c r="U762">
        <v>5000</v>
      </c>
      <c r="V762">
        <v>97440</v>
      </c>
      <c r="W762">
        <v>48720</v>
      </c>
      <c r="X762">
        <v>48720</v>
      </c>
      <c r="Y762">
        <v>77333.333333333328</v>
      </c>
      <c r="Z762">
        <v>174773.33333333331</v>
      </c>
      <c r="AA762">
        <v>16239.999999999998</v>
      </c>
      <c r="AB762">
        <v>58000</v>
      </c>
      <c r="AC762">
        <v>0</v>
      </c>
      <c r="AD762">
        <v>0</v>
      </c>
      <c r="AE762">
        <v>11600</v>
      </c>
      <c r="AF762">
        <v>580</v>
      </c>
      <c r="AG762">
        <v>77333.333333333328</v>
      </c>
      <c r="AH762">
        <v>0</v>
      </c>
      <c r="AI762">
        <v>750133.33333333337</v>
      </c>
      <c r="AJ762">
        <v>18003200</v>
      </c>
      <c r="AK762">
        <v>0</v>
      </c>
      <c r="AL762">
        <v>20000</v>
      </c>
      <c r="AM762">
        <v>15</v>
      </c>
    </row>
    <row r="763" spans="1:39" x14ac:dyDescent="0.35">
      <c r="A763" s="8" t="s">
        <v>5437</v>
      </c>
      <c r="B763" s="8" t="s">
        <v>769</v>
      </c>
      <c r="C763" s="1">
        <v>31456</v>
      </c>
      <c r="D763" s="8" t="s">
        <v>2338</v>
      </c>
      <c r="E763" s="8" t="s">
        <v>2339</v>
      </c>
      <c r="F763" s="8" t="s">
        <v>4437</v>
      </c>
      <c r="G763" s="8" t="s">
        <v>3441</v>
      </c>
      <c r="H763" s="1">
        <v>39143.313518518517</v>
      </c>
      <c r="I763" s="8" t="s">
        <v>3672</v>
      </c>
      <c r="J763">
        <v>1160000</v>
      </c>
      <c r="K763">
        <v>15</v>
      </c>
      <c r="L763">
        <v>580000</v>
      </c>
      <c r="M763">
        <v>81200</v>
      </c>
      <c r="O763">
        <v>580000</v>
      </c>
      <c r="P763">
        <v>6960000</v>
      </c>
      <c r="S763">
        <v>50000</v>
      </c>
      <c r="T763">
        <v>250000</v>
      </c>
      <c r="U763">
        <v>5000</v>
      </c>
      <c r="V763">
        <v>97440</v>
      </c>
      <c r="W763">
        <v>48720</v>
      </c>
      <c r="X763">
        <v>48720</v>
      </c>
      <c r="Y763">
        <v>77333.333333333328</v>
      </c>
      <c r="Z763">
        <v>174773.33333333331</v>
      </c>
      <c r="AA763">
        <v>16239.999999999998</v>
      </c>
      <c r="AB763">
        <v>58000</v>
      </c>
      <c r="AC763">
        <v>0</v>
      </c>
      <c r="AD763">
        <v>0</v>
      </c>
      <c r="AE763">
        <v>11600</v>
      </c>
      <c r="AF763">
        <v>580</v>
      </c>
      <c r="AG763">
        <v>77333.333333333328</v>
      </c>
      <c r="AH763">
        <v>0</v>
      </c>
      <c r="AI763">
        <v>750133.33333333337</v>
      </c>
      <c r="AJ763">
        <v>18003200</v>
      </c>
      <c r="AK763">
        <v>0</v>
      </c>
      <c r="AL763">
        <v>20000</v>
      </c>
      <c r="AM763">
        <v>15</v>
      </c>
    </row>
    <row r="764" spans="1:39" x14ac:dyDescent="0.35">
      <c r="A764" s="8" t="s">
        <v>5438</v>
      </c>
      <c r="B764" s="8" t="s">
        <v>770</v>
      </c>
      <c r="C764" s="1">
        <v>30220</v>
      </c>
      <c r="D764" s="8" t="s">
        <v>2340</v>
      </c>
      <c r="E764" s="8" t="s">
        <v>2341</v>
      </c>
      <c r="F764" s="8" t="s">
        <v>4438</v>
      </c>
      <c r="G764" s="8" t="s">
        <v>3442</v>
      </c>
      <c r="H764" s="1">
        <v>42464.900023148148</v>
      </c>
      <c r="I764" s="8" t="s">
        <v>3672</v>
      </c>
      <c r="J764">
        <v>1160000</v>
      </c>
      <c r="K764">
        <v>15</v>
      </c>
      <c r="L764">
        <v>580000</v>
      </c>
      <c r="M764">
        <v>81200</v>
      </c>
      <c r="O764">
        <v>580000</v>
      </c>
      <c r="P764">
        <v>6960000</v>
      </c>
      <c r="S764">
        <v>50000</v>
      </c>
      <c r="T764">
        <v>250000</v>
      </c>
      <c r="U764">
        <v>5000</v>
      </c>
      <c r="V764">
        <v>97440</v>
      </c>
      <c r="W764">
        <v>48720</v>
      </c>
      <c r="X764">
        <v>48720</v>
      </c>
      <c r="Y764">
        <v>77333.333333333328</v>
      </c>
      <c r="Z764">
        <v>174773.33333333331</v>
      </c>
      <c r="AA764">
        <v>16239.999999999998</v>
      </c>
      <c r="AB764">
        <v>58000</v>
      </c>
      <c r="AC764">
        <v>0</v>
      </c>
      <c r="AD764">
        <v>0</v>
      </c>
      <c r="AE764">
        <v>11600</v>
      </c>
      <c r="AF764">
        <v>580</v>
      </c>
      <c r="AG764">
        <v>77333.333333333328</v>
      </c>
      <c r="AH764">
        <v>0</v>
      </c>
      <c r="AI764">
        <v>750133.33333333337</v>
      </c>
      <c r="AJ764">
        <v>18003200</v>
      </c>
      <c r="AK764">
        <v>0</v>
      </c>
      <c r="AL764">
        <v>20000</v>
      </c>
      <c r="AM764">
        <v>15</v>
      </c>
    </row>
    <row r="765" spans="1:39" x14ac:dyDescent="0.35">
      <c r="A765" s="8" t="s">
        <v>5439</v>
      </c>
      <c r="B765" s="8" t="s">
        <v>771</v>
      </c>
      <c r="C765" s="1">
        <v>29690</v>
      </c>
      <c r="D765" s="8" t="s">
        <v>2342</v>
      </c>
      <c r="E765" s="8" t="s">
        <v>2343</v>
      </c>
      <c r="F765" s="8" t="s">
        <v>4439</v>
      </c>
      <c r="G765" s="8" t="s">
        <v>3443</v>
      </c>
      <c r="H765" s="1">
        <v>41455.740972222222</v>
      </c>
      <c r="I765" s="8" t="s">
        <v>3671</v>
      </c>
      <c r="J765">
        <v>1160000</v>
      </c>
      <c r="K765">
        <v>15</v>
      </c>
      <c r="L765">
        <v>580000</v>
      </c>
      <c r="M765">
        <v>81200</v>
      </c>
      <c r="O765">
        <v>580000</v>
      </c>
      <c r="P765">
        <v>6960000</v>
      </c>
      <c r="S765">
        <v>50000</v>
      </c>
      <c r="T765">
        <v>250000</v>
      </c>
      <c r="U765">
        <v>5000</v>
      </c>
      <c r="V765">
        <v>97440</v>
      </c>
      <c r="W765">
        <v>48720</v>
      </c>
      <c r="X765">
        <v>48720</v>
      </c>
      <c r="Y765">
        <v>77333.333333333328</v>
      </c>
      <c r="Z765">
        <v>174773.33333333331</v>
      </c>
      <c r="AA765">
        <v>16239.999999999998</v>
      </c>
      <c r="AB765">
        <v>58000</v>
      </c>
      <c r="AC765">
        <v>0</v>
      </c>
      <c r="AD765">
        <v>0</v>
      </c>
      <c r="AE765">
        <v>11600</v>
      </c>
      <c r="AF765">
        <v>580</v>
      </c>
      <c r="AG765">
        <v>77333.333333333328</v>
      </c>
      <c r="AH765">
        <v>0</v>
      </c>
      <c r="AI765">
        <v>750133.33333333337</v>
      </c>
      <c r="AJ765">
        <v>18003200</v>
      </c>
      <c r="AK765">
        <v>0</v>
      </c>
      <c r="AL765">
        <v>20000</v>
      </c>
      <c r="AM765">
        <v>15</v>
      </c>
    </row>
    <row r="766" spans="1:39" x14ac:dyDescent="0.35">
      <c r="A766" s="8" t="s">
        <v>5440</v>
      </c>
      <c r="B766" s="8" t="s">
        <v>772</v>
      </c>
      <c r="C766" s="1">
        <v>29636</v>
      </c>
      <c r="D766" s="8" t="s">
        <v>2344</v>
      </c>
      <c r="E766" s="8" t="s">
        <v>2345</v>
      </c>
      <c r="F766" s="8" t="s">
        <v>4440</v>
      </c>
      <c r="G766" s="8" t="s">
        <v>3444</v>
      </c>
      <c r="H766" s="1">
        <v>41538.797858796293</v>
      </c>
      <c r="I766" s="8" t="s">
        <v>3671</v>
      </c>
      <c r="J766">
        <v>1160000</v>
      </c>
      <c r="K766">
        <v>15</v>
      </c>
      <c r="L766">
        <v>580000</v>
      </c>
      <c r="M766">
        <v>81200</v>
      </c>
      <c r="O766">
        <v>580000</v>
      </c>
      <c r="P766">
        <v>6960000</v>
      </c>
      <c r="S766">
        <v>50000</v>
      </c>
      <c r="T766">
        <v>250000</v>
      </c>
      <c r="U766">
        <v>5000</v>
      </c>
      <c r="V766">
        <v>97440</v>
      </c>
      <c r="W766">
        <v>48720</v>
      </c>
      <c r="X766">
        <v>48720</v>
      </c>
      <c r="Y766">
        <v>77333.333333333328</v>
      </c>
      <c r="Z766">
        <v>174773.33333333331</v>
      </c>
      <c r="AA766">
        <v>16239.999999999998</v>
      </c>
      <c r="AB766">
        <v>58000</v>
      </c>
      <c r="AC766">
        <v>0</v>
      </c>
      <c r="AD766">
        <v>0</v>
      </c>
      <c r="AE766">
        <v>11600</v>
      </c>
      <c r="AF766">
        <v>580</v>
      </c>
      <c r="AG766">
        <v>77333.333333333328</v>
      </c>
      <c r="AH766">
        <v>0</v>
      </c>
      <c r="AI766">
        <v>750133.33333333337</v>
      </c>
      <c r="AJ766">
        <v>18003200</v>
      </c>
      <c r="AK766">
        <v>0</v>
      </c>
      <c r="AL766">
        <v>20000</v>
      </c>
      <c r="AM766">
        <v>15</v>
      </c>
    </row>
    <row r="767" spans="1:39" x14ac:dyDescent="0.35">
      <c r="A767" s="8" t="s">
        <v>5441</v>
      </c>
      <c r="B767" s="8" t="s">
        <v>773</v>
      </c>
      <c r="C767" s="1">
        <v>34340</v>
      </c>
      <c r="D767" s="8" t="s">
        <v>2346</v>
      </c>
      <c r="E767" s="8" t="s">
        <v>2347</v>
      </c>
      <c r="F767" s="8" t="s">
        <v>4441</v>
      </c>
      <c r="G767" s="8" t="s">
        <v>3445</v>
      </c>
      <c r="H767" s="1">
        <v>40501.422175925924</v>
      </c>
      <c r="I767" s="8" t="s">
        <v>3673</v>
      </c>
      <c r="J767">
        <v>1160000</v>
      </c>
      <c r="K767">
        <v>15</v>
      </c>
      <c r="L767">
        <v>580000</v>
      </c>
      <c r="M767">
        <v>81200</v>
      </c>
      <c r="O767">
        <v>580000</v>
      </c>
      <c r="P767">
        <v>6960000</v>
      </c>
      <c r="S767">
        <v>50000</v>
      </c>
      <c r="T767">
        <v>250000</v>
      </c>
      <c r="U767">
        <v>5000</v>
      </c>
      <c r="V767">
        <v>97440</v>
      </c>
      <c r="W767">
        <v>48720</v>
      </c>
      <c r="X767">
        <v>48720</v>
      </c>
      <c r="Y767">
        <v>77333.333333333328</v>
      </c>
      <c r="Z767">
        <v>174773.33333333331</v>
      </c>
      <c r="AA767">
        <v>16239.999999999998</v>
      </c>
      <c r="AB767">
        <v>58000</v>
      </c>
      <c r="AC767">
        <v>0</v>
      </c>
      <c r="AD767">
        <v>0</v>
      </c>
      <c r="AE767">
        <v>11600</v>
      </c>
      <c r="AF767">
        <v>580</v>
      </c>
      <c r="AG767">
        <v>77333.333333333328</v>
      </c>
      <c r="AH767">
        <v>0</v>
      </c>
      <c r="AI767">
        <v>750133.33333333337</v>
      </c>
      <c r="AJ767">
        <v>18003200</v>
      </c>
      <c r="AK767">
        <v>0</v>
      </c>
      <c r="AL767">
        <v>20000</v>
      </c>
      <c r="AM767">
        <v>15</v>
      </c>
    </row>
    <row r="768" spans="1:39" x14ac:dyDescent="0.35">
      <c r="A768" s="8" t="s">
        <v>5442</v>
      </c>
      <c r="B768" s="8" t="s">
        <v>774</v>
      </c>
      <c r="C768" s="1">
        <v>27036</v>
      </c>
      <c r="D768" s="8" t="s">
        <v>2348</v>
      </c>
      <c r="E768" s="8" t="s">
        <v>2349</v>
      </c>
      <c r="F768" s="8" t="s">
        <v>4442</v>
      </c>
      <c r="G768" s="8" t="s">
        <v>3446</v>
      </c>
      <c r="H768" s="1">
        <v>41882.254340277781</v>
      </c>
      <c r="I768" s="8" t="s">
        <v>3674</v>
      </c>
      <c r="J768">
        <v>1160000</v>
      </c>
      <c r="K768">
        <v>15</v>
      </c>
      <c r="L768">
        <v>580000</v>
      </c>
      <c r="M768">
        <v>81200</v>
      </c>
      <c r="O768">
        <v>580000</v>
      </c>
      <c r="P768">
        <v>6960000</v>
      </c>
      <c r="S768">
        <v>50000</v>
      </c>
      <c r="T768">
        <v>250000</v>
      </c>
      <c r="U768">
        <v>5000</v>
      </c>
      <c r="V768">
        <v>97440</v>
      </c>
      <c r="W768">
        <v>48720</v>
      </c>
      <c r="X768">
        <v>48720</v>
      </c>
      <c r="Y768">
        <v>77333.333333333328</v>
      </c>
      <c r="Z768">
        <v>174773.33333333331</v>
      </c>
      <c r="AA768">
        <v>16239.999999999998</v>
      </c>
      <c r="AB768">
        <v>58000</v>
      </c>
      <c r="AC768">
        <v>0</v>
      </c>
      <c r="AD768">
        <v>0</v>
      </c>
      <c r="AE768">
        <v>11600</v>
      </c>
      <c r="AF768">
        <v>580</v>
      </c>
      <c r="AG768">
        <v>77333.333333333328</v>
      </c>
      <c r="AH768">
        <v>0</v>
      </c>
      <c r="AI768">
        <v>750133.33333333337</v>
      </c>
      <c r="AJ768">
        <v>18003200</v>
      </c>
      <c r="AK768">
        <v>0</v>
      </c>
      <c r="AL768">
        <v>20000</v>
      </c>
      <c r="AM768">
        <v>15</v>
      </c>
    </row>
    <row r="769" spans="1:39" x14ac:dyDescent="0.35">
      <c r="A769" s="8" t="s">
        <v>5443</v>
      </c>
      <c r="B769" s="8" t="s">
        <v>775</v>
      </c>
      <c r="C769" s="1">
        <v>29707</v>
      </c>
      <c r="D769" s="8" t="s">
        <v>2350</v>
      </c>
      <c r="E769" s="8" t="s">
        <v>2351</v>
      </c>
      <c r="F769" s="8" t="s">
        <v>4443</v>
      </c>
      <c r="G769" s="8" t="s">
        <v>3447</v>
      </c>
      <c r="H769" s="1">
        <v>43223.985127314816</v>
      </c>
      <c r="I769" s="8" t="s">
        <v>3674</v>
      </c>
      <c r="J769">
        <v>1160000</v>
      </c>
      <c r="K769">
        <v>15</v>
      </c>
      <c r="L769">
        <v>580000</v>
      </c>
      <c r="M769">
        <v>81200</v>
      </c>
      <c r="O769">
        <v>580000</v>
      </c>
      <c r="P769">
        <v>6960000</v>
      </c>
      <c r="S769">
        <v>50000</v>
      </c>
      <c r="T769">
        <v>250000</v>
      </c>
      <c r="U769">
        <v>5000</v>
      </c>
      <c r="V769">
        <v>97440</v>
      </c>
      <c r="W769">
        <v>48720</v>
      </c>
      <c r="X769">
        <v>48720</v>
      </c>
      <c r="Y769">
        <v>77333.333333333328</v>
      </c>
      <c r="Z769">
        <v>174773.33333333331</v>
      </c>
      <c r="AA769">
        <v>16239.999999999998</v>
      </c>
      <c r="AB769">
        <v>58000</v>
      </c>
      <c r="AC769">
        <v>0</v>
      </c>
      <c r="AD769">
        <v>0</v>
      </c>
      <c r="AE769">
        <v>11600</v>
      </c>
      <c r="AF769">
        <v>580</v>
      </c>
      <c r="AG769">
        <v>77333.333333333328</v>
      </c>
      <c r="AH769">
        <v>0</v>
      </c>
      <c r="AI769">
        <v>750133.33333333337</v>
      </c>
      <c r="AJ769">
        <v>18003200</v>
      </c>
      <c r="AK769">
        <v>0</v>
      </c>
      <c r="AL769">
        <v>20000</v>
      </c>
      <c r="AM769">
        <v>15</v>
      </c>
    </row>
    <row r="770" spans="1:39" x14ac:dyDescent="0.35">
      <c r="A770" s="8" t="s">
        <v>5444</v>
      </c>
      <c r="B770" s="8" t="s">
        <v>776</v>
      </c>
      <c r="C770" s="1">
        <v>31574</v>
      </c>
      <c r="D770" s="8" t="s">
        <v>2352</v>
      </c>
      <c r="E770" s="8" t="s">
        <v>2353</v>
      </c>
      <c r="F770" s="8" t="s">
        <v>4444</v>
      </c>
      <c r="G770" s="8" t="s">
        <v>3448</v>
      </c>
      <c r="H770" s="1">
        <v>43569.197800925926</v>
      </c>
      <c r="I770" s="8" t="s">
        <v>3674</v>
      </c>
      <c r="J770">
        <v>1160000</v>
      </c>
      <c r="K770">
        <v>15</v>
      </c>
      <c r="L770">
        <v>580000</v>
      </c>
      <c r="M770">
        <v>81200</v>
      </c>
      <c r="O770">
        <v>580000</v>
      </c>
      <c r="P770">
        <v>6960000</v>
      </c>
      <c r="S770">
        <v>50000</v>
      </c>
      <c r="T770">
        <v>250000</v>
      </c>
      <c r="U770">
        <v>5000</v>
      </c>
      <c r="V770">
        <v>97440</v>
      </c>
      <c r="W770">
        <v>48720</v>
      </c>
      <c r="X770">
        <v>48720</v>
      </c>
      <c r="Y770">
        <v>77333.333333333328</v>
      </c>
      <c r="Z770">
        <v>174773.33333333331</v>
      </c>
      <c r="AA770">
        <v>16239.999999999998</v>
      </c>
      <c r="AB770">
        <v>58000</v>
      </c>
      <c r="AC770">
        <v>0</v>
      </c>
      <c r="AD770">
        <v>0</v>
      </c>
      <c r="AE770">
        <v>11600</v>
      </c>
      <c r="AF770">
        <v>580</v>
      </c>
      <c r="AG770">
        <v>77333.333333333328</v>
      </c>
      <c r="AH770">
        <v>0</v>
      </c>
      <c r="AI770">
        <v>750133.33333333337</v>
      </c>
      <c r="AJ770">
        <v>18003200</v>
      </c>
      <c r="AK770">
        <v>0</v>
      </c>
      <c r="AL770">
        <v>20000</v>
      </c>
      <c r="AM770">
        <v>15</v>
      </c>
    </row>
    <row r="771" spans="1:39" x14ac:dyDescent="0.35">
      <c r="A771" s="8" t="s">
        <v>5445</v>
      </c>
      <c r="B771" s="8" t="s">
        <v>777</v>
      </c>
      <c r="C771" s="1">
        <v>31696</v>
      </c>
      <c r="D771" s="8" t="s">
        <v>2354</v>
      </c>
      <c r="E771" s="8" t="s">
        <v>2355</v>
      </c>
      <c r="F771" s="8" t="s">
        <v>4445</v>
      </c>
      <c r="G771" s="8" t="s">
        <v>3449</v>
      </c>
      <c r="H771" s="1">
        <v>43508.367592592593</v>
      </c>
      <c r="I771" s="8" t="s">
        <v>3672</v>
      </c>
      <c r="J771">
        <v>1160000</v>
      </c>
      <c r="K771">
        <v>15</v>
      </c>
      <c r="L771">
        <v>580000</v>
      </c>
      <c r="M771">
        <v>81200</v>
      </c>
      <c r="O771">
        <v>580000</v>
      </c>
      <c r="P771">
        <v>6960000</v>
      </c>
      <c r="S771">
        <v>50000</v>
      </c>
      <c r="T771">
        <v>250000</v>
      </c>
      <c r="U771">
        <v>5000</v>
      </c>
      <c r="V771">
        <v>97440</v>
      </c>
      <c r="W771">
        <v>48720</v>
      </c>
      <c r="X771">
        <v>48720</v>
      </c>
      <c r="Y771">
        <v>77333.333333333328</v>
      </c>
      <c r="Z771">
        <v>174773.33333333331</v>
      </c>
      <c r="AA771">
        <v>16239.999999999998</v>
      </c>
      <c r="AB771">
        <v>58000</v>
      </c>
      <c r="AC771">
        <v>0</v>
      </c>
      <c r="AD771">
        <v>0</v>
      </c>
      <c r="AE771">
        <v>11600</v>
      </c>
      <c r="AF771">
        <v>580</v>
      </c>
      <c r="AG771">
        <v>77333.333333333328</v>
      </c>
      <c r="AH771">
        <v>0</v>
      </c>
      <c r="AI771">
        <v>750133.33333333337</v>
      </c>
      <c r="AJ771">
        <v>18003200</v>
      </c>
      <c r="AK771">
        <v>0</v>
      </c>
      <c r="AL771">
        <v>20000</v>
      </c>
      <c r="AM771">
        <v>15</v>
      </c>
    </row>
    <row r="772" spans="1:39" x14ac:dyDescent="0.35">
      <c r="A772" s="8" t="s">
        <v>5446</v>
      </c>
      <c r="B772" s="8" t="s">
        <v>778</v>
      </c>
      <c r="C772" s="1">
        <v>30713</v>
      </c>
      <c r="D772" s="8" t="s">
        <v>2356</v>
      </c>
      <c r="E772" s="8" t="s">
        <v>2357</v>
      </c>
      <c r="F772" s="8" t="s">
        <v>4446</v>
      </c>
      <c r="G772" s="8" t="s">
        <v>2902</v>
      </c>
      <c r="H772" s="1">
        <v>40103.933125000003</v>
      </c>
      <c r="I772" s="8" t="s">
        <v>3671</v>
      </c>
      <c r="J772">
        <v>1160000</v>
      </c>
      <c r="K772">
        <v>15</v>
      </c>
      <c r="L772">
        <v>580000</v>
      </c>
      <c r="M772">
        <v>81200</v>
      </c>
      <c r="O772">
        <v>580000</v>
      </c>
      <c r="P772">
        <v>6960000</v>
      </c>
      <c r="S772">
        <v>50000</v>
      </c>
      <c r="T772">
        <v>250000</v>
      </c>
      <c r="U772">
        <v>5000</v>
      </c>
      <c r="V772">
        <v>97440</v>
      </c>
      <c r="W772">
        <v>48720</v>
      </c>
      <c r="X772">
        <v>48720</v>
      </c>
      <c r="Y772">
        <v>77333.333333333328</v>
      </c>
      <c r="Z772">
        <v>174773.33333333331</v>
      </c>
      <c r="AA772">
        <v>16239.999999999998</v>
      </c>
      <c r="AB772">
        <v>58000</v>
      </c>
      <c r="AC772">
        <v>0</v>
      </c>
      <c r="AD772">
        <v>0</v>
      </c>
      <c r="AE772">
        <v>11600</v>
      </c>
      <c r="AF772">
        <v>580</v>
      </c>
      <c r="AG772">
        <v>77333.333333333328</v>
      </c>
      <c r="AH772">
        <v>0</v>
      </c>
      <c r="AI772">
        <v>750133.33333333337</v>
      </c>
      <c r="AJ772">
        <v>18003200</v>
      </c>
      <c r="AK772">
        <v>0</v>
      </c>
      <c r="AL772">
        <v>20000</v>
      </c>
      <c r="AM772">
        <v>15</v>
      </c>
    </row>
    <row r="773" spans="1:39" x14ac:dyDescent="0.35">
      <c r="A773" s="8" t="s">
        <v>5447</v>
      </c>
      <c r="B773" s="8" t="s">
        <v>779</v>
      </c>
      <c r="C773" s="1">
        <v>32172</v>
      </c>
      <c r="D773" s="8" t="s">
        <v>2358</v>
      </c>
      <c r="E773" s="8" t="s">
        <v>2359</v>
      </c>
      <c r="F773" s="8" t="s">
        <v>4447</v>
      </c>
      <c r="G773" s="8" t="s">
        <v>3450</v>
      </c>
      <c r="H773" s="1">
        <v>38468.540844907409</v>
      </c>
      <c r="I773" s="8" t="s">
        <v>3675</v>
      </c>
      <c r="J773">
        <v>1160000</v>
      </c>
      <c r="K773">
        <v>15</v>
      </c>
      <c r="L773">
        <v>580000</v>
      </c>
      <c r="M773">
        <v>81200</v>
      </c>
      <c r="O773">
        <v>580000</v>
      </c>
      <c r="P773">
        <v>6960000</v>
      </c>
      <c r="S773">
        <v>50000</v>
      </c>
      <c r="T773">
        <v>250000</v>
      </c>
      <c r="U773">
        <v>5000</v>
      </c>
      <c r="V773">
        <v>97440</v>
      </c>
      <c r="W773">
        <v>48720</v>
      </c>
      <c r="X773">
        <v>48720</v>
      </c>
      <c r="Y773">
        <v>77333.333333333328</v>
      </c>
      <c r="Z773">
        <v>174773.33333333331</v>
      </c>
      <c r="AA773">
        <v>16239.999999999998</v>
      </c>
      <c r="AB773">
        <v>58000</v>
      </c>
      <c r="AC773">
        <v>0</v>
      </c>
      <c r="AD773">
        <v>0</v>
      </c>
      <c r="AE773">
        <v>11600</v>
      </c>
      <c r="AF773">
        <v>580</v>
      </c>
      <c r="AG773">
        <v>77333.333333333328</v>
      </c>
      <c r="AH773">
        <v>0</v>
      </c>
      <c r="AI773">
        <v>750133.33333333337</v>
      </c>
      <c r="AJ773">
        <v>18003200</v>
      </c>
      <c r="AK773">
        <v>0</v>
      </c>
      <c r="AL773">
        <v>20000</v>
      </c>
      <c r="AM773">
        <v>15</v>
      </c>
    </row>
    <row r="774" spans="1:39" x14ac:dyDescent="0.35">
      <c r="A774" s="8" t="s">
        <v>5448</v>
      </c>
      <c r="B774" s="8" t="s">
        <v>780</v>
      </c>
      <c r="C774" s="1">
        <v>29211</v>
      </c>
      <c r="D774" s="8" t="s">
        <v>2360</v>
      </c>
      <c r="E774" s="8" t="s">
        <v>2361</v>
      </c>
      <c r="F774" s="8" t="s">
        <v>4448</v>
      </c>
      <c r="G774" s="8" t="s">
        <v>3451</v>
      </c>
      <c r="H774" s="1">
        <v>43970.168171296296</v>
      </c>
      <c r="I774" s="8" t="s">
        <v>3673</v>
      </c>
      <c r="J774">
        <v>1160000</v>
      </c>
      <c r="K774">
        <v>15</v>
      </c>
      <c r="L774">
        <v>580000</v>
      </c>
      <c r="M774">
        <v>81200</v>
      </c>
      <c r="O774">
        <v>580000</v>
      </c>
      <c r="P774">
        <v>6960000</v>
      </c>
      <c r="S774">
        <v>50000</v>
      </c>
      <c r="T774">
        <v>250000</v>
      </c>
      <c r="U774">
        <v>5000</v>
      </c>
      <c r="V774">
        <v>97440</v>
      </c>
      <c r="W774">
        <v>48720</v>
      </c>
      <c r="X774">
        <v>48720</v>
      </c>
      <c r="Y774">
        <v>77333.333333333328</v>
      </c>
      <c r="Z774">
        <v>174773.33333333331</v>
      </c>
      <c r="AA774">
        <v>16239.999999999998</v>
      </c>
      <c r="AB774">
        <v>58000</v>
      </c>
      <c r="AC774">
        <v>0</v>
      </c>
      <c r="AD774">
        <v>0</v>
      </c>
      <c r="AE774">
        <v>11600</v>
      </c>
      <c r="AF774">
        <v>580</v>
      </c>
      <c r="AG774">
        <v>77333.333333333328</v>
      </c>
      <c r="AH774">
        <v>0</v>
      </c>
      <c r="AI774">
        <v>750133.33333333337</v>
      </c>
      <c r="AJ774">
        <v>18003200</v>
      </c>
      <c r="AK774">
        <v>0</v>
      </c>
      <c r="AL774">
        <v>20000</v>
      </c>
      <c r="AM774">
        <v>15</v>
      </c>
    </row>
    <row r="775" spans="1:39" x14ac:dyDescent="0.35">
      <c r="A775" s="8" t="s">
        <v>5449</v>
      </c>
      <c r="B775" s="8" t="s">
        <v>781</v>
      </c>
      <c r="C775" s="1">
        <v>26668</v>
      </c>
      <c r="D775" s="8" t="s">
        <v>2362</v>
      </c>
      <c r="E775" s="8" t="s">
        <v>2363</v>
      </c>
      <c r="F775" s="8" t="s">
        <v>4449</v>
      </c>
      <c r="G775" s="8" t="s">
        <v>3452</v>
      </c>
      <c r="H775" s="1">
        <v>40186.232372685183</v>
      </c>
      <c r="I775" s="8" t="s">
        <v>3675</v>
      </c>
      <c r="J775">
        <v>1160000</v>
      </c>
      <c r="K775">
        <v>15</v>
      </c>
      <c r="L775">
        <v>580000</v>
      </c>
      <c r="M775">
        <v>81200</v>
      </c>
      <c r="O775">
        <v>580000</v>
      </c>
      <c r="P775">
        <v>6960000</v>
      </c>
      <c r="S775">
        <v>50000</v>
      </c>
      <c r="T775">
        <v>250000</v>
      </c>
      <c r="U775">
        <v>5000</v>
      </c>
      <c r="V775">
        <v>97440</v>
      </c>
      <c r="W775">
        <v>48720</v>
      </c>
      <c r="X775">
        <v>48720</v>
      </c>
      <c r="Y775">
        <v>77333.333333333328</v>
      </c>
      <c r="Z775">
        <v>174773.33333333331</v>
      </c>
      <c r="AA775">
        <v>16239.999999999998</v>
      </c>
      <c r="AB775">
        <v>58000</v>
      </c>
      <c r="AC775">
        <v>0</v>
      </c>
      <c r="AD775">
        <v>0</v>
      </c>
      <c r="AE775">
        <v>11600</v>
      </c>
      <c r="AF775">
        <v>580</v>
      </c>
      <c r="AG775">
        <v>77333.333333333328</v>
      </c>
      <c r="AH775">
        <v>0</v>
      </c>
      <c r="AI775">
        <v>750133.33333333337</v>
      </c>
      <c r="AJ775">
        <v>18003200</v>
      </c>
      <c r="AK775">
        <v>0</v>
      </c>
      <c r="AL775">
        <v>20000</v>
      </c>
      <c r="AM775">
        <v>15</v>
      </c>
    </row>
    <row r="776" spans="1:39" x14ac:dyDescent="0.35">
      <c r="A776" s="8" t="s">
        <v>5450</v>
      </c>
      <c r="B776" s="8" t="s">
        <v>782</v>
      </c>
      <c r="C776" s="1">
        <v>32007</v>
      </c>
      <c r="D776" s="8" t="s">
        <v>2364</v>
      </c>
      <c r="E776" s="8" t="s">
        <v>2365</v>
      </c>
      <c r="F776" s="8" t="s">
        <v>4450</v>
      </c>
      <c r="G776" s="8" t="s">
        <v>3453</v>
      </c>
      <c r="H776" s="1">
        <v>41001.930300925924</v>
      </c>
      <c r="I776" s="8" t="s">
        <v>3671</v>
      </c>
      <c r="J776">
        <v>1160000</v>
      </c>
      <c r="K776">
        <v>15</v>
      </c>
      <c r="L776">
        <v>580000</v>
      </c>
      <c r="M776">
        <v>81200</v>
      </c>
      <c r="O776">
        <v>580000</v>
      </c>
      <c r="P776">
        <v>6960000</v>
      </c>
      <c r="S776">
        <v>50000</v>
      </c>
      <c r="T776">
        <v>250000</v>
      </c>
      <c r="U776">
        <v>5000</v>
      </c>
      <c r="V776">
        <v>97440</v>
      </c>
      <c r="W776">
        <v>48720</v>
      </c>
      <c r="X776">
        <v>48720</v>
      </c>
      <c r="Y776">
        <v>77333.333333333328</v>
      </c>
      <c r="Z776">
        <v>174773.33333333331</v>
      </c>
      <c r="AA776">
        <v>16239.999999999998</v>
      </c>
      <c r="AB776">
        <v>58000</v>
      </c>
      <c r="AC776">
        <v>0</v>
      </c>
      <c r="AD776">
        <v>0</v>
      </c>
      <c r="AE776">
        <v>11600</v>
      </c>
      <c r="AF776">
        <v>580</v>
      </c>
      <c r="AG776">
        <v>77333.333333333328</v>
      </c>
      <c r="AH776">
        <v>0</v>
      </c>
      <c r="AI776">
        <v>750133.33333333337</v>
      </c>
      <c r="AJ776">
        <v>18003200</v>
      </c>
      <c r="AK776">
        <v>0</v>
      </c>
      <c r="AL776">
        <v>20000</v>
      </c>
      <c r="AM776">
        <v>15</v>
      </c>
    </row>
    <row r="777" spans="1:39" x14ac:dyDescent="0.35">
      <c r="A777" s="8" t="s">
        <v>5451</v>
      </c>
      <c r="B777" s="8" t="s">
        <v>783</v>
      </c>
      <c r="C777" s="1">
        <v>32400</v>
      </c>
      <c r="D777" s="8" t="s">
        <v>2366</v>
      </c>
      <c r="E777" s="8" t="s">
        <v>2367</v>
      </c>
      <c r="F777" s="8" t="s">
        <v>4451</v>
      </c>
      <c r="G777" s="8" t="s">
        <v>3454</v>
      </c>
      <c r="H777" s="1">
        <v>44319.212546296294</v>
      </c>
      <c r="I777" s="8" t="s">
        <v>3673</v>
      </c>
      <c r="J777">
        <v>1160000</v>
      </c>
      <c r="K777">
        <v>15</v>
      </c>
      <c r="L777">
        <v>580000</v>
      </c>
      <c r="M777">
        <v>81200</v>
      </c>
      <c r="O777">
        <v>580000</v>
      </c>
      <c r="P777">
        <v>6960000</v>
      </c>
      <c r="S777">
        <v>50000</v>
      </c>
      <c r="T777">
        <v>250000</v>
      </c>
      <c r="U777">
        <v>5000</v>
      </c>
      <c r="V777">
        <v>97440</v>
      </c>
      <c r="W777">
        <v>48720</v>
      </c>
      <c r="X777">
        <v>48720</v>
      </c>
      <c r="Y777">
        <v>77333.333333333328</v>
      </c>
      <c r="Z777">
        <v>174773.33333333331</v>
      </c>
      <c r="AA777">
        <v>16239.999999999998</v>
      </c>
      <c r="AB777">
        <v>58000</v>
      </c>
      <c r="AC777">
        <v>0</v>
      </c>
      <c r="AD777">
        <v>0</v>
      </c>
      <c r="AE777">
        <v>11600</v>
      </c>
      <c r="AF777">
        <v>580</v>
      </c>
      <c r="AG777">
        <v>77333.333333333328</v>
      </c>
      <c r="AH777">
        <v>0</v>
      </c>
      <c r="AI777">
        <v>750133.33333333337</v>
      </c>
      <c r="AJ777">
        <v>18003200</v>
      </c>
      <c r="AK777">
        <v>0</v>
      </c>
      <c r="AL777">
        <v>20000</v>
      </c>
      <c r="AM777">
        <v>15</v>
      </c>
    </row>
    <row r="778" spans="1:39" x14ac:dyDescent="0.35">
      <c r="A778" s="8" t="s">
        <v>5452</v>
      </c>
      <c r="B778" s="8" t="s">
        <v>784</v>
      </c>
      <c r="C778" s="1">
        <v>35884</v>
      </c>
      <c r="D778" s="8" t="s">
        <v>2368</v>
      </c>
      <c r="E778" s="8" t="s">
        <v>2369</v>
      </c>
      <c r="F778" s="8" t="s">
        <v>4452</v>
      </c>
      <c r="G778" s="8" t="s">
        <v>3455</v>
      </c>
      <c r="H778" s="1">
        <v>43702.71197916667</v>
      </c>
      <c r="I778" s="8" t="s">
        <v>3675</v>
      </c>
      <c r="J778">
        <v>1160000</v>
      </c>
      <c r="K778">
        <v>15</v>
      </c>
      <c r="L778">
        <v>580000</v>
      </c>
      <c r="M778">
        <v>81200</v>
      </c>
      <c r="O778">
        <v>580000</v>
      </c>
      <c r="P778">
        <v>6960000</v>
      </c>
      <c r="S778">
        <v>50000</v>
      </c>
      <c r="T778">
        <v>250000</v>
      </c>
      <c r="U778">
        <v>5000</v>
      </c>
      <c r="V778">
        <v>97440</v>
      </c>
      <c r="W778">
        <v>48720</v>
      </c>
      <c r="X778">
        <v>48720</v>
      </c>
      <c r="Y778">
        <v>77333.333333333328</v>
      </c>
      <c r="Z778">
        <v>174773.33333333331</v>
      </c>
      <c r="AA778">
        <v>16239.999999999998</v>
      </c>
      <c r="AB778">
        <v>58000</v>
      </c>
      <c r="AC778">
        <v>0</v>
      </c>
      <c r="AD778">
        <v>0</v>
      </c>
      <c r="AE778">
        <v>11600</v>
      </c>
      <c r="AF778">
        <v>580</v>
      </c>
      <c r="AG778">
        <v>77333.333333333328</v>
      </c>
      <c r="AH778">
        <v>0</v>
      </c>
      <c r="AI778">
        <v>750133.33333333337</v>
      </c>
      <c r="AJ778">
        <v>18003200</v>
      </c>
      <c r="AK778">
        <v>0</v>
      </c>
      <c r="AL778">
        <v>20000</v>
      </c>
      <c r="AM778">
        <v>15</v>
      </c>
    </row>
    <row r="779" spans="1:39" x14ac:dyDescent="0.35">
      <c r="A779" s="8" t="s">
        <v>5453</v>
      </c>
      <c r="B779" s="8" t="s">
        <v>785</v>
      </c>
      <c r="C779" s="1">
        <v>34712</v>
      </c>
      <c r="D779" s="8" t="s">
        <v>2370</v>
      </c>
      <c r="E779" s="8" t="s">
        <v>2371</v>
      </c>
      <c r="F779" s="8" t="s">
        <v>4453</v>
      </c>
      <c r="G779" s="8" t="s">
        <v>3456</v>
      </c>
      <c r="H779" s="1">
        <v>41484.820277777777</v>
      </c>
      <c r="I779" s="8" t="s">
        <v>3675</v>
      </c>
      <c r="J779">
        <v>1160000</v>
      </c>
      <c r="K779">
        <v>15</v>
      </c>
      <c r="L779">
        <v>580000</v>
      </c>
      <c r="M779">
        <v>81200</v>
      </c>
      <c r="O779">
        <v>580000</v>
      </c>
      <c r="P779">
        <v>6960000</v>
      </c>
      <c r="S779">
        <v>50000</v>
      </c>
      <c r="T779">
        <v>250000</v>
      </c>
      <c r="U779">
        <v>5000</v>
      </c>
      <c r="V779">
        <v>97440</v>
      </c>
      <c r="W779">
        <v>48720</v>
      </c>
      <c r="X779">
        <v>48720</v>
      </c>
      <c r="Y779">
        <v>77333.333333333328</v>
      </c>
      <c r="Z779">
        <v>174773.33333333331</v>
      </c>
      <c r="AA779">
        <v>16239.999999999998</v>
      </c>
      <c r="AB779">
        <v>58000</v>
      </c>
      <c r="AC779">
        <v>0</v>
      </c>
      <c r="AD779">
        <v>0</v>
      </c>
      <c r="AE779">
        <v>11600</v>
      </c>
      <c r="AF779">
        <v>580</v>
      </c>
      <c r="AG779">
        <v>77333.333333333328</v>
      </c>
      <c r="AH779">
        <v>0</v>
      </c>
      <c r="AI779">
        <v>750133.33333333337</v>
      </c>
      <c r="AJ779">
        <v>18003200</v>
      </c>
      <c r="AK779">
        <v>0</v>
      </c>
      <c r="AL779">
        <v>20000</v>
      </c>
      <c r="AM779">
        <v>15</v>
      </c>
    </row>
    <row r="780" spans="1:39" x14ac:dyDescent="0.35">
      <c r="A780" s="8" t="s">
        <v>5454</v>
      </c>
      <c r="B780" s="8" t="s">
        <v>786</v>
      </c>
      <c r="C780" s="1">
        <v>31959</v>
      </c>
      <c r="D780" s="8" t="s">
        <v>2372</v>
      </c>
      <c r="E780" s="8" t="s">
        <v>2373</v>
      </c>
      <c r="F780" s="8" t="s">
        <v>4454</v>
      </c>
      <c r="G780" s="8" t="s">
        <v>3457</v>
      </c>
      <c r="H780" s="1">
        <v>41534.801342592589</v>
      </c>
      <c r="I780" s="8" t="s">
        <v>3674</v>
      </c>
      <c r="J780">
        <v>1160000</v>
      </c>
      <c r="K780">
        <v>15</v>
      </c>
      <c r="L780">
        <v>580000</v>
      </c>
      <c r="M780">
        <v>81200</v>
      </c>
      <c r="O780">
        <v>580000</v>
      </c>
      <c r="P780">
        <v>6960000</v>
      </c>
      <c r="S780">
        <v>50000</v>
      </c>
      <c r="T780">
        <v>250000</v>
      </c>
      <c r="U780">
        <v>5000</v>
      </c>
      <c r="V780">
        <v>97440</v>
      </c>
      <c r="W780">
        <v>48720</v>
      </c>
      <c r="X780">
        <v>48720</v>
      </c>
      <c r="Y780">
        <v>77333.333333333328</v>
      </c>
      <c r="Z780">
        <v>174773.33333333331</v>
      </c>
      <c r="AA780">
        <v>16239.999999999998</v>
      </c>
      <c r="AB780">
        <v>58000</v>
      </c>
      <c r="AC780">
        <v>0</v>
      </c>
      <c r="AD780">
        <v>0</v>
      </c>
      <c r="AE780">
        <v>11600</v>
      </c>
      <c r="AF780">
        <v>580</v>
      </c>
      <c r="AG780">
        <v>77333.333333333328</v>
      </c>
      <c r="AH780">
        <v>0</v>
      </c>
      <c r="AI780">
        <v>750133.33333333337</v>
      </c>
      <c r="AJ780">
        <v>18003200</v>
      </c>
      <c r="AK780">
        <v>0</v>
      </c>
      <c r="AL780">
        <v>20000</v>
      </c>
      <c r="AM780">
        <v>15</v>
      </c>
    </row>
    <row r="781" spans="1:39" x14ac:dyDescent="0.35">
      <c r="A781" s="8" t="s">
        <v>5455</v>
      </c>
      <c r="B781" s="8" t="s">
        <v>787</v>
      </c>
      <c r="C781" s="1">
        <v>36265</v>
      </c>
      <c r="D781" s="8" t="s">
        <v>2374</v>
      </c>
      <c r="E781" s="8" t="s">
        <v>2375</v>
      </c>
      <c r="F781" s="8" t="s">
        <v>4455</v>
      </c>
      <c r="G781" s="8" t="s">
        <v>3458</v>
      </c>
      <c r="H781" s="1">
        <v>44308.210914351854</v>
      </c>
      <c r="I781" s="8" t="s">
        <v>3673</v>
      </c>
      <c r="J781">
        <v>1160000</v>
      </c>
      <c r="K781">
        <v>15</v>
      </c>
      <c r="L781">
        <v>580000</v>
      </c>
      <c r="M781">
        <v>81200</v>
      </c>
      <c r="O781">
        <v>580000</v>
      </c>
      <c r="P781">
        <v>6960000</v>
      </c>
      <c r="S781">
        <v>50000</v>
      </c>
      <c r="T781">
        <v>250000</v>
      </c>
      <c r="U781">
        <v>5000</v>
      </c>
      <c r="V781">
        <v>97440</v>
      </c>
      <c r="W781">
        <v>48720</v>
      </c>
      <c r="X781">
        <v>48720</v>
      </c>
      <c r="Y781">
        <v>77333.333333333328</v>
      </c>
      <c r="Z781">
        <v>174773.33333333331</v>
      </c>
      <c r="AA781">
        <v>16239.999999999998</v>
      </c>
      <c r="AB781">
        <v>58000</v>
      </c>
      <c r="AC781">
        <v>0</v>
      </c>
      <c r="AD781">
        <v>0</v>
      </c>
      <c r="AE781">
        <v>11600</v>
      </c>
      <c r="AF781">
        <v>580</v>
      </c>
      <c r="AG781">
        <v>77333.333333333328</v>
      </c>
      <c r="AH781">
        <v>0</v>
      </c>
      <c r="AI781">
        <v>750133.33333333337</v>
      </c>
      <c r="AJ781">
        <v>18003200</v>
      </c>
      <c r="AK781">
        <v>0</v>
      </c>
      <c r="AL781">
        <v>20000</v>
      </c>
      <c r="AM781">
        <v>15</v>
      </c>
    </row>
    <row r="782" spans="1:39" x14ac:dyDescent="0.35">
      <c r="A782" s="8" t="s">
        <v>5456</v>
      </c>
      <c r="B782" s="8" t="s">
        <v>788</v>
      </c>
      <c r="C782" s="1">
        <v>35295</v>
      </c>
      <c r="D782" s="8" t="s">
        <v>2376</v>
      </c>
      <c r="E782" s="8" t="s">
        <v>2377</v>
      </c>
      <c r="F782" s="8" t="s">
        <v>4456</v>
      </c>
      <c r="G782" s="8" t="s">
        <v>3459</v>
      </c>
      <c r="H782" s="1">
        <v>44268.747118055559</v>
      </c>
      <c r="I782" s="8" t="s">
        <v>3672</v>
      </c>
      <c r="J782">
        <v>1160000</v>
      </c>
      <c r="K782">
        <v>15</v>
      </c>
      <c r="L782">
        <v>580000</v>
      </c>
      <c r="M782">
        <v>81200</v>
      </c>
      <c r="O782">
        <v>580000</v>
      </c>
      <c r="P782">
        <v>6960000</v>
      </c>
      <c r="S782">
        <v>50000</v>
      </c>
      <c r="T782">
        <v>250000</v>
      </c>
      <c r="U782">
        <v>5000</v>
      </c>
      <c r="V782">
        <v>97440</v>
      </c>
      <c r="W782">
        <v>48720</v>
      </c>
      <c r="X782">
        <v>48720</v>
      </c>
      <c r="Y782">
        <v>77333.333333333328</v>
      </c>
      <c r="Z782">
        <v>174773.33333333331</v>
      </c>
      <c r="AA782">
        <v>16239.999999999998</v>
      </c>
      <c r="AB782">
        <v>58000</v>
      </c>
      <c r="AC782">
        <v>0</v>
      </c>
      <c r="AD782">
        <v>0</v>
      </c>
      <c r="AE782">
        <v>11600</v>
      </c>
      <c r="AF782">
        <v>580</v>
      </c>
      <c r="AG782">
        <v>77333.333333333328</v>
      </c>
      <c r="AH782">
        <v>0</v>
      </c>
      <c r="AI782">
        <v>750133.33333333337</v>
      </c>
      <c r="AJ782">
        <v>18003200</v>
      </c>
      <c r="AK782">
        <v>0</v>
      </c>
      <c r="AL782">
        <v>20000</v>
      </c>
      <c r="AM782">
        <v>15</v>
      </c>
    </row>
    <row r="783" spans="1:39" x14ac:dyDescent="0.35">
      <c r="A783" s="8" t="s">
        <v>5457</v>
      </c>
      <c r="B783" s="8" t="s">
        <v>789</v>
      </c>
      <c r="C783" s="1">
        <v>36307</v>
      </c>
      <c r="D783" s="8" t="s">
        <v>2378</v>
      </c>
      <c r="E783" s="8" t="s">
        <v>2379</v>
      </c>
      <c r="F783" s="8" t="s">
        <v>4457</v>
      </c>
      <c r="G783" s="8" t="s">
        <v>3460</v>
      </c>
      <c r="H783" s="1">
        <v>42010.661712962959</v>
      </c>
      <c r="I783" s="8" t="s">
        <v>3672</v>
      </c>
      <c r="J783">
        <v>1160000</v>
      </c>
      <c r="K783">
        <v>15</v>
      </c>
      <c r="L783">
        <v>580000</v>
      </c>
      <c r="M783">
        <v>81200</v>
      </c>
      <c r="O783">
        <v>580000</v>
      </c>
      <c r="P783">
        <v>6960000</v>
      </c>
      <c r="S783">
        <v>50000</v>
      </c>
      <c r="T783">
        <v>250000</v>
      </c>
      <c r="U783">
        <v>5000</v>
      </c>
      <c r="V783">
        <v>97440</v>
      </c>
      <c r="W783">
        <v>48720</v>
      </c>
      <c r="X783">
        <v>48720</v>
      </c>
      <c r="Y783">
        <v>77333.333333333328</v>
      </c>
      <c r="Z783">
        <v>174773.33333333331</v>
      </c>
      <c r="AA783">
        <v>16239.999999999998</v>
      </c>
      <c r="AB783">
        <v>58000</v>
      </c>
      <c r="AC783">
        <v>0</v>
      </c>
      <c r="AD783">
        <v>0</v>
      </c>
      <c r="AE783">
        <v>11600</v>
      </c>
      <c r="AF783">
        <v>580</v>
      </c>
      <c r="AG783">
        <v>77333.333333333328</v>
      </c>
      <c r="AH783">
        <v>0</v>
      </c>
      <c r="AI783">
        <v>750133.33333333337</v>
      </c>
      <c r="AJ783">
        <v>18003200</v>
      </c>
      <c r="AK783">
        <v>0</v>
      </c>
      <c r="AL783">
        <v>20000</v>
      </c>
      <c r="AM783">
        <v>15</v>
      </c>
    </row>
    <row r="784" spans="1:39" x14ac:dyDescent="0.35">
      <c r="A784" s="8" t="s">
        <v>5458</v>
      </c>
      <c r="B784" s="8" t="s">
        <v>790</v>
      </c>
      <c r="C784" s="1">
        <v>30703</v>
      </c>
      <c r="D784" s="8" t="s">
        <v>2380</v>
      </c>
      <c r="E784" s="8" t="s">
        <v>2381</v>
      </c>
      <c r="F784" s="8" t="s">
        <v>4458</v>
      </c>
      <c r="G784" s="8" t="s">
        <v>3461</v>
      </c>
      <c r="H784" s="1">
        <v>40769.972812499997</v>
      </c>
      <c r="I784" s="8" t="s">
        <v>3675</v>
      </c>
      <c r="J784">
        <v>1160000</v>
      </c>
      <c r="K784">
        <v>15</v>
      </c>
      <c r="L784">
        <v>580000</v>
      </c>
      <c r="M784">
        <v>81200</v>
      </c>
      <c r="O784">
        <v>580000</v>
      </c>
      <c r="P784">
        <v>6960000</v>
      </c>
      <c r="S784">
        <v>50000</v>
      </c>
      <c r="T784">
        <v>250000</v>
      </c>
      <c r="U784">
        <v>5000</v>
      </c>
      <c r="V784">
        <v>97440</v>
      </c>
      <c r="W784">
        <v>48720</v>
      </c>
      <c r="X784">
        <v>48720</v>
      </c>
      <c r="Y784">
        <v>77333.333333333328</v>
      </c>
      <c r="Z784">
        <v>174773.33333333331</v>
      </c>
      <c r="AA784">
        <v>16239.999999999998</v>
      </c>
      <c r="AB784">
        <v>58000</v>
      </c>
      <c r="AC784">
        <v>0</v>
      </c>
      <c r="AD784">
        <v>0</v>
      </c>
      <c r="AE784">
        <v>11600</v>
      </c>
      <c r="AF784">
        <v>580</v>
      </c>
      <c r="AG784">
        <v>77333.333333333328</v>
      </c>
      <c r="AH784">
        <v>0</v>
      </c>
      <c r="AI784">
        <v>750133.33333333337</v>
      </c>
      <c r="AJ784">
        <v>18003200</v>
      </c>
      <c r="AK784">
        <v>0</v>
      </c>
      <c r="AL784">
        <v>20000</v>
      </c>
      <c r="AM784">
        <v>15</v>
      </c>
    </row>
    <row r="785" spans="1:39" x14ac:dyDescent="0.35">
      <c r="A785" s="8" t="s">
        <v>5459</v>
      </c>
      <c r="B785" s="8" t="s">
        <v>791</v>
      </c>
      <c r="C785" s="1">
        <v>30673</v>
      </c>
      <c r="D785" s="8" t="s">
        <v>2382</v>
      </c>
      <c r="E785" s="8" t="s">
        <v>2383</v>
      </c>
      <c r="F785" s="8" t="s">
        <v>4459</v>
      </c>
      <c r="G785" s="8" t="s">
        <v>3462</v>
      </c>
      <c r="H785" s="1">
        <v>40267.126203703701</v>
      </c>
      <c r="I785" s="8" t="s">
        <v>3675</v>
      </c>
      <c r="J785">
        <v>1160000</v>
      </c>
      <c r="K785">
        <v>15</v>
      </c>
      <c r="L785">
        <v>580000</v>
      </c>
      <c r="M785">
        <v>81200</v>
      </c>
      <c r="O785">
        <v>580000</v>
      </c>
      <c r="P785">
        <v>6960000</v>
      </c>
      <c r="S785">
        <v>50000</v>
      </c>
      <c r="T785">
        <v>250000</v>
      </c>
      <c r="U785">
        <v>5000</v>
      </c>
      <c r="V785">
        <v>97440</v>
      </c>
      <c r="W785">
        <v>48720</v>
      </c>
      <c r="X785">
        <v>48720</v>
      </c>
      <c r="Y785">
        <v>77333.333333333328</v>
      </c>
      <c r="Z785">
        <v>174773.33333333331</v>
      </c>
      <c r="AA785">
        <v>16239.999999999998</v>
      </c>
      <c r="AB785">
        <v>58000</v>
      </c>
      <c r="AC785">
        <v>0</v>
      </c>
      <c r="AD785">
        <v>0</v>
      </c>
      <c r="AE785">
        <v>11600</v>
      </c>
      <c r="AF785">
        <v>580</v>
      </c>
      <c r="AG785">
        <v>77333.333333333328</v>
      </c>
      <c r="AH785">
        <v>0</v>
      </c>
      <c r="AI785">
        <v>750133.33333333337</v>
      </c>
      <c r="AJ785">
        <v>18003200</v>
      </c>
      <c r="AK785">
        <v>0</v>
      </c>
      <c r="AL785">
        <v>20000</v>
      </c>
      <c r="AM785">
        <v>15</v>
      </c>
    </row>
    <row r="786" spans="1:39" x14ac:dyDescent="0.35">
      <c r="A786" s="8" t="s">
        <v>5460</v>
      </c>
      <c r="B786" s="8" t="s">
        <v>792</v>
      </c>
      <c r="C786" s="1">
        <v>28967</v>
      </c>
      <c r="D786" s="8" t="s">
        <v>2384</v>
      </c>
      <c r="E786" s="8" t="s">
        <v>2385</v>
      </c>
      <c r="F786" s="8" t="s">
        <v>4460</v>
      </c>
      <c r="G786" s="8" t="s">
        <v>3463</v>
      </c>
      <c r="H786" s="1">
        <v>43781.870729166665</v>
      </c>
      <c r="I786" s="8" t="s">
        <v>3672</v>
      </c>
      <c r="J786">
        <v>1160000</v>
      </c>
      <c r="K786">
        <v>15</v>
      </c>
      <c r="L786">
        <v>580000</v>
      </c>
      <c r="M786">
        <v>81200</v>
      </c>
      <c r="O786">
        <v>580000</v>
      </c>
      <c r="P786">
        <v>6960000</v>
      </c>
      <c r="S786">
        <v>50000</v>
      </c>
      <c r="T786">
        <v>250000</v>
      </c>
      <c r="U786">
        <v>5000</v>
      </c>
      <c r="V786">
        <v>97440</v>
      </c>
      <c r="W786">
        <v>48720</v>
      </c>
      <c r="X786">
        <v>48720</v>
      </c>
      <c r="Y786">
        <v>77333.333333333328</v>
      </c>
      <c r="Z786">
        <v>174773.33333333331</v>
      </c>
      <c r="AA786">
        <v>16239.999999999998</v>
      </c>
      <c r="AB786">
        <v>58000</v>
      </c>
      <c r="AC786">
        <v>0</v>
      </c>
      <c r="AD786">
        <v>0</v>
      </c>
      <c r="AE786">
        <v>11600</v>
      </c>
      <c r="AF786">
        <v>580</v>
      </c>
      <c r="AG786">
        <v>77333.333333333328</v>
      </c>
      <c r="AH786">
        <v>0</v>
      </c>
      <c r="AI786">
        <v>750133.33333333337</v>
      </c>
      <c r="AJ786">
        <v>18003200</v>
      </c>
      <c r="AK786">
        <v>0</v>
      </c>
      <c r="AL786">
        <v>20000</v>
      </c>
      <c r="AM786">
        <v>15</v>
      </c>
    </row>
    <row r="787" spans="1:39" x14ac:dyDescent="0.35">
      <c r="A787" s="8" t="s">
        <v>5461</v>
      </c>
      <c r="B787" s="8" t="s">
        <v>793</v>
      </c>
      <c r="C787" s="1">
        <v>33032</v>
      </c>
      <c r="D787" s="8" t="s">
        <v>2386</v>
      </c>
      <c r="E787" s="8" t="s">
        <v>2387</v>
      </c>
      <c r="F787" s="8" t="s">
        <v>4461</v>
      </c>
      <c r="G787" s="8" t="s">
        <v>3464</v>
      </c>
      <c r="H787" s="1">
        <v>40600.060335648152</v>
      </c>
      <c r="I787" s="8" t="s">
        <v>3674</v>
      </c>
      <c r="J787">
        <v>1160000</v>
      </c>
      <c r="K787">
        <v>15</v>
      </c>
      <c r="L787">
        <v>580000</v>
      </c>
      <c r="M787">
        <v>81200</v>
      </c>
      <c r="O787">
        <v>580000</v>
      </c>
      <c r="P787">
        <v>6960000</v>
      </c>
      <c r="S787">
        <v>50000</v>
      </c>
      <c r="T787">
        <v>250000</v>
      </c>
      <c r="U787">
        <v>5000</v>
      </c>
      <c r="V787">
        <v>97440</v>
      </c>
      <c r="W787">
        <v>48720</v>
      </c>
      <c r="X787">
        <v>48720</v>
      </c>
      <c r="Y787">
        <v>77333.333333333328</v>
      </c>
      <c r="Z787">
        <v>174773.33333333331</v>
      </c>
      <c r="AA787">
        <v>16239.999999999998</v>
      </c>
      <c r="AB787">
        <v>58000</v>
      </c>
      <c r="AC787">
        <v>0</v>
      </c>
      <c r="AD787">
        <v>0</v>
      </c>
      <c r="AE787">
        <v>11600</v>
      </c>
      <c r="AF787">
        <v>580</v>
      </c>
      <c r="AG787">
        <v>77333.333333333328</v>
      </c>
      <c r="AH787">
        <v>0</v>
      </c>
      <c r="AI787">
        <v>750133.33333333337</v>
      </c>
      <c r="AJ787">
        <v>18003200</v>
      </c>
      <c r="AK787">
        <v>0</v>
      </c>
      <c r="AL787">
        <v>20000</v>
      </c>
      <c r="AM787">
        <v>15</v>
      </c>
    </row>
    <row r="788" spans="1:39" x14ac:dyDescent="0.35">
      <c r="A788" s="8" t="s">
        <v>5462</v>
      </c>
      <c r="B788" s="8" t="s">
        <v>794</v>
      </c>
      <c r="C788" s="1">
        <v>29676</v>
      </c>
      <c r="D788" s="8" t="s">
        <v>2388</v>
      </c>
      <c r="E788" s="8" t="s">
        <v>2389</v>
      </c>
      <c r="F788" s="8" t="s">
        <v>4462</v>
      </c>
      <c r="G788" s="8" t="s">
        <v>3465</v>
      </c>
      <c r="H788" s="1">
        <v>44184.774097222224</v>
      </c>
      <c r="I788" s="8" t="s">
        <v>3674</v>
      </c>
      <c r="J788">
        <v>1160000</v>
      </c>
      <c r="K788">
        <v>15</v>
      </c>
      <c r="L788">
        <v>580000</v>
      </c>
      <c r="M788">
        <v>81200</v>
      </c>
      <c r="O788">
        <v>580000</v>
      </c>
      <c r="P788">
        <v>6960000</v>
      </c>
      <c r="S788">
        <v>50000</v>
      </c>
      <c r="T788">
        <v>250000</v>
      </c>
      <c r="U788">
        <v>5000</v>
      </c>
      <c r="V788">
        <v>97440</v>
      </c>
      <c r="W788">
        <v>48720</v>
      </c>
      <c r="X788">
        <v>48720</v>
      </c>
      <c r="Y788">
        <v>77333.333333333328</v>
      </c>
      <c r="Z788">
        <v>174773.33333333331</v>
      </c>
      <c r="AA788">
        <v>16239.999999999998</v>
      </c>
      <c r="AB788">
        <v>58000</v>
      </c>
      <c r="AC788">
        <v>0</v>
      </c>
      <c r="AD788">
        <v>0</v>
      </c>
      <c r="AE788">
        <v>11600</v>
      </c>
      <c r="AF788">
        <v>580</v>
      </c>
      <c r="AG788">
        <v>77333.333333333328</v>
      </c>
      <c r="AH788">
        <v>0</v>
      </c>
      <c r="AI788">
        <v>750133.33333333337</v>
      </c>
      <c r="AJ788">
        <v>18003200</v>
      </c>
      <c r="AK788">
        <v>0</v>
      </c>
      <c r="AL788">
        <v>20000</v>
      </c>
      <c r="AM788">
        <v>15</v>
      </c>
    </row>
    <row r="789" spans="1:39" x14ac:dyDescent="0.35">
      <c r="A789" s="8" t="s">
        <v>5463</v>
      </c>
      <c r="B789" s="8" t="s">
        <v>795</v>
      </c>
      <c r="C789" s="1">
        <v>34685</v>
      </c>
      <c r="D789" s="8" t="s">
        <v>2390</v>
      </c>
      <c r="E789" s="8" t="s">
        <v>1026</v>
      </c>
      <c r="F789" s="8" t="s">
        <v>4463</v>
      </c>
      <c r="G789" s="8" t="s">
        <v>3466</v>
      </c>
      <c r="H789" s="1">
        <v>40585.714432870373</v>
      </c>
      <c r="I789" s="8" t="s">
        <v>3675</v>
      </c>
      <c r="J789">
        <v>1160000</v>
      </c>
      <c r="K789">
        <v>15</v>
      </c>
      <c r="L789">
        <v>580000</v>
      </c>
      <c r="M789">
        <v>81200</v>
      </c>
      <c r="O789">
        <v>580000</v>
      </c>
      <c r="P789">
        <v>6960000</v>
      </c>
      <c r="S789">
        <v>50000</v>
      </c>
      <c r="T789">
        <v>250000</v>
      </c>
      <c r="U789">
        <v>5000</v>
      </c>
      <c r="V789">
        <v>97440</v>
      </c>
      <c r="W789">
        <v>48720</v>
      </c>
      <c r="X789">
        <v>48720</v>
      </c>
      <c r="Y789">
        <v>77333.333333333328</v>
      </c>
      <c r="Z789">
        <v>174773.33333333331</v>
      </c>
      <c r="AA789">
        <v>16239.999999999998</v>
      </c>
      <c r="AB789">
        <v>58000</v>
      </c>
      <c r="AC789">
        <v>0</v>
      </c>
      <c r="AD789">
        <v>0</v>
      </c>
      <c r="AE789">
        <v>11600</v>
      </c>
      <c r="AF789">
        <v>580</v>
      </c>
      <c r="AG789">
        <v>77333.333333333328</v>
      </c>
      <c r="AH789">
        <v>0</v>
      </c>
      <c r="AI789">
        <v>750133.33333333337</v>
      </c>
      <c r="AJ789">
        <v>18003200</v>
      </c>
      <c r="AK789">
        <v>0</v>
      </c>
      <c r="AL789">
        <v>20000</v>
      </c>
      <c r="AM789">
        <v>15</v>
      </c>
    </row>
    <row r="790" spans="1:39" x14ac:dyDescent="0.35">
      <c r="A790" s="8" t="s">
        <v>5464</v>
      </c>
      <c r="B790" s="8" t="s">
        <v>796</v>
      </c>
      <c r="C790" s="1">
        <v>30736</v>
      </c>
      <c r="D790" s="8" t="s">
        <v>2391</v>
      </c>
      <c r="E790" s="8" t="s">
        <v>2392</v>
      </c>
      <c r="F790" s="8" t="s">
        <v>4464</v>
      </c>
      <c r="G790" s="8" t="s">
        <v>3467</v>
      </c>
      <c r="H790" s="1">
        <v>38978.709490740737</v>
      </c>
      <c r="I790" s="8" t="s">
        <v>3671</v>
      </c>
      <c r="J790">
        <v>1160000</v>
      </c>
      <c r="K790">
        <v>15</v>
      </c>
      <c r="L790">
        <v>580000</v>
      </c>
      <c r="M790">
        <v>81200</v>
      </c>
      <c r="O790">
        <v>580000</v>
      </c>
      <c r="P790">
        <v>6960000</v>
      </c>
      <c r="S790">
        <v>50000</v>
      </c>
      <c r="T790">
        <v>250000</v>
      </c>
      <c r="U790">
        <v>5000</v>
      </c>
      <c r="V790">
        <v>97440</v>
      </c>
      <c r="W790">
        <v>48720</v>
      </c>
      <c r="X790">
        <v>48720</v>
      </c>
      <c r="Y790">
        <v>77333.333333333328</v>
      </c>
      <c r="Z790">
        <v>174773.33333333331</v>
      </c>
      <c r="AA790">
        <v>16239.999999999998</v>
      </c>
      <c r="AB790">
        <v>58000</v>
      </c>
      <c r="AC790">
        <v>0</v>
      </c>
      <c r="AD790">
        <v>0</v>
      </c>
      <c r="AE790">
        <v>11600</v>
      </c>
      <c r="AF790">
        <v>580</v>
      </c>
      <c r="AG790">
        <v>77333.333333333328</v>
      </c>
      <c r="AH790">
        <v>0</v>
      </c>
      <c r="AI790">
        <v>750133.33333333337</v>
      </c>
      <c r="AJ790">
        <v>18003200</v>
      </c>
      <c r="AK790">
        <v>0</v>
      </c>
      <c r="AL790">
        <v>20000</v>
      </c>
      <c r="AM790">
        <v>15</v>
      </c>
    </row>
    <row r="791" spans="1:39" x14ac:dyDescent="0.35">
      <c r="A791" s="8" t="s">
        <v>5465</v>
      </c>
      <c r="B791" s="8" t="s">
        <v>797</v>
      </c>
      <c r="C791" s="1">
        <v>29408</v>
      </c>
      <c r="D791" s="8" t="s">
        <v>2393</v>
      </c>
      <c r="E791" s="8" t="s">
        <v>2394</v>
      </c>
      <c r="F791" s="8" t="s">
        <v>4465</v>
      </c>
      <c r="G791" s="8" t="s">
        <v>3468</v>
      </c>
      <c r="H791" s="1">
        <v>40800.560057870367</v>
      </c>
      <c r="I791" s="8" t="s">
        <v>3671</v>
      </c>
      <c r="J791">
        <v>1160000</v>
      </c>
      <c r="K791">
        <v>15</v>
      </c>
      <c r="L791">
        <v>580000</v>
      </c>
      <c r="M791">
        <v>81200</v>
      </c>
      <c r="O791">
        <v>580000</v>
      </c>
      <c r="P791">
        <v>6960000</v>
      </c>
      <c r="S791">
        <v>50000</v>
      </c>
      <c r="T791">
        <v>250000</v>
      </c>
      <c r="U791">
        <v>5000</v>
      </c>
      <c r="V791">
        <v>97440</v>
      </c>
      <c r="W791">
        <v>48720</v>
      </c>
      <c r="X791">
        <v>48720</v>
      </c>
      <c r="Y791">
        <v>77333.333333333328</v>
      </c>
      <c r="Z791">
        <v>174773.33333333331</v>
      </c>
      <c r="AA791">
        <v>16239.999999999998</v>
      </c>
      <c r="AB791">
        <v>58000</v>
      </c>
      <c r="AC791">
        <v>0</v>
      </c>
      <c r="AD791">
        <v>0</v>
      </c>
      <c r="AE791">
        <v>11600</v>
      </c>
      <c r="AF791">
        <v>580</v>
      </c>
      <c r="AG791">
        <v>77333.333333333328</v>
      </c>
      <c r="AH791">
        <v>0</v>
      </c>
      <c r="AI791">
        <v>750133.33333333337</v>
      </c>
      <c r="AJ791">
        <v>18003200</v>
      </c>
      <c r="AK791">
        <v>0</v>
      </c>
      <c r="AL791">
        <v>20000</v>
      </c>
      <c r="AM791">
        <v>15</v>
      </c>
    </row>
    <row r="792" spans="1:39" x14ac:dyDescent="0.35">
      <c r="A792" s="8" t="s">
        <v>5466</v>
      </c>
      <c r="B792" s="8" t="s">
        <v>798</v>
      </c>
      <c r="C792" s="1">
        <v>33954</v>
      </c>
      <c r="D792" s="8" t="s">
        <v>2395</v>
      </c>
      <c r="E792" s="8" t="s">
        <v>2396</v>
      </c>
      <c r="F792" s="8" t="s">
        <v>4466</v>
      </c>
      <c r="G792" s="8" t="s">
        <v>3469</v>
      </c>
      <c r="H792" s="1">
        <v>43631.964629629627</v>
      </c>
      <c r="I792" s="8" t="s">
        <v>3673</v>
      </c>
      <c r="J792">
        <v>1160000</v>
      </c>
      <c r="K792">
        <v>15</v>
      </c>
      <c r="L792">
        <v>580000</v>
      </c>
      <c r="M792">
        <v>81200</v>
      </c>
      <c r="O792">
        <v>580000</v>
      </c>
      <c r="P792">
        <v>6960000</v>
      </c>
      <c r="S792">
        <v>50000</v>
      </c>
      <c r="T792">
        <v>250000</v>
      </c>
      <c r="U792">
        <v>5000</v>
      </c>
      <c r="V792">
        <v>97440</v>
      </c>
      <c r="W792">
        <v>48720</v>
      </c>
      <c r="X792">
        <v>48720</v>
      </c>
      <c r="Y792">
        <v>77333.333333333328</v>
      </c>
      <c r="Z792">
        <v>174773.33333333331</v>
      </c>
      <c r="AA792">
        <v>16239.999999999998</v>
      </c>
      <c r="AB792">
        <v>58000</v>
      </c>
      <c r="AC792">
        <v>0</v>
      </c>
      <c r="AD792">
        <v>0</v>
      </c>
      <c r="AE792">
        <v>11600</v>
      </c>
      <c r="AF792">
        <v>580</v>
      </c>
      <c r="AG792">
        <v>77333.333333333328</v>
      </c>
      <c r="AH792">
        <v>0</v>
      </c>
      <c r="AI792">
        <v>750133.33333333337</v>
      </c>
      <c r="AJ792">
        <v>18003200</v>
      </c>
      <c r="AK792">
        <v>0</v>
      </c>
      <c r="AL792">
        <v>20000</v>
      </c>
      <c r="AM792">
        <v>15</v>
      </c>
    </row>
    <row r="793" spans="1:39" x14ac:dyDescent="0.35">
      <c r="A793" s="8" t="s">
        <v>5467</v>
      </c>
      <c r="B793" s="8" t="s">
        <v>799</v>
      </c>
      <c r="C793" s="1">
        <v>26772</v>
      </c>
      <c r="D793" s="8" t="s">
        <v>2397</v>
      </c>
      <c r="E793" s="8" t="s">
        <v>2398</v>
      </c>
      <c r="F793" s="8" t="s">
        <v>4467</v>
      </c>
      <c r="G793" s="8" t="s">
        <v>3470</v>
      </c>
      <c r="H793" s="1">
        <v>38886.242777777778</v>
      </c>
      <c r="I793" s="8" t="s">
        <v>3672</v>
      </c>
      <c r="J793">
        <v>1160000</v>
      </c>
      <c r="K793">
        <v>15</v>
      </c>
      <c r="L793">
        <v>580000</v>
      </c>
      <c r="M793">
        <v>81200</v>
      </c>
      <c r="O793">
        <v>580000</v>
      </c>
      <c r="P793">
        <v>6960000</v>
      </c>
      <c r="S793">
        <v>50000</v>
      </c>
      <c r="T793">
        <v>250000</v>
      </c>
      <c r="U793">
        <v>5000</v>
      </c>
      <c r="V793">
        <v>97440</v>
      </c>
      <c r="W793">
        <v>48720</v>
      </c>
      <c r="X793">
        <v>48720</v>
      </c>
      <c r="Y793">
        <v>77333.333333333328</v>
      </c>
      <c r="Z793">
        <v>174773.33333333331</v>
      </c>
      <c r="AA793">
        <v>16239.999999999998</v>
      </c>
      <c r="AB793">
        <v>58000</v>
      </c>
      <c r="AC793">
        <v>0</v>
      </c>
      <c r="AD793">
        <v>0</v>
      </c>
      <c r="AE793">
        <v>11600</v>
      </c>
      <c r="AF793">
        <v>580</v>
      </c>
      <c r="AG793">
        <v>77333.333333333328</v>
      </c>
      <c r="AH793">
        <v>0</v>
      </c>
      <c r="AI793">
        <v>750133.33333333337</v>
      </c>
      <c r="AJ793">
        <v>18003200</v>
      </c>
      <c r="AK793">
        <v>0</v>
      </c>
      <c r="AL793">
        <v>20000</v>
      </c>
      <c r="AM793">
        <v>15</v>
      </c>
    </row>
    <row r="794" spans="1:39" x14ac:dyDescent="0.35">
      <c r="A794" s="8" t="s">
        <v>5468</v>
      </c>
      <c r="B794" s="8" t="s">
        <v>800</v>
      </c>
      <c r="C794" s="1">
        <v>31633</v>
      </c>
      <c r="D794" s="8" t="s">
        <v>2399</v>
      </c>
      <c r="E794" s="8" t="s">
        <v>2400</v>
      </c>
      <c r="F794" s="8" t="s">
        <v>4468</v>
      </c>
      <c r="G794" s="8" t="s">
        <v>3471</v>
      </c>
      <c r="H794" s="1">
        <v>40023.896273148152</v>
      </c>
      <c r="I794" s="8" t="s">
        <v>3673</v>
      </c>
      <c r="J794">
        <v>1160000</v>
      </c>
      <c r="K794">
        <v>15</v>
      </c>
      <c r="L794">
        <v>580000</v>
      </c>
      <c r="M794">
        <v>81200</v>
      </c>
      <c r="O794">
        <v>580000</v>
      </c>
      <c r="P794">
        <v>6960000</v>
      </c>
      <c r="S794">
        <v>50000</v>
      </c>
      <c r="T794">
        <v>250000</v>
      </c>
      <c r="U794">
        <v>5000</v>
      </c>
      <c r="V794">
        <v>97440</v>
      </c>
      <c r="W794">
        <v>48720</v>
      </c>
      <c r="X794">
        <v>48720</v>
      </c>
      <c r="Y794">
        <v>77333.333333333328</v>
      </c>
      <c r="Z794">
        <v>174773.33333333331</v>
      </c>
      <c r="AA794">
        <v>16239.999999999998</v>
      </c>
      <c r="AB794">
        <v>58000</v>
      </c>
      <c r="AC794">
        <v>0</v>
      </c>
      <c r="AD794">
        <v>0</v>
      </c>
      <c r="AE794">
        <v>11600</v>
      </c>
      <c r="AF794">
        <v>580</v>
      </c>
      <c r="AG794">
        <v>77333.333333333328</v>
      </c>
      <c r="AH794">
        <v>0</v>
      </c>
      <c r="AI794">
        <v>750133.33333333337</v>
      </c>
      <c r="AJ794">
        <v>18003200</v>
      </c>
      <c r="AK794">
        <v>0</v>
      </c>
      <c r="AL794">
        <v>20000</v>
      </c>
      <c r="AM794">
        <v>15</v>
      </c>
    </row>
    <row r="795" spans="1:39" x14ac:dyDescent="0.35">
      <c r="A795" s="8" t="s">
        <v>5469</v>
      </c>
      <c r="B795" s="8" t="s">
        <v>801</v>
      </c>
      <c r="C795" s="1">
        <v>26434</v>
      </c>
      <c r="D795" s="8" t="s">
        <v>2401</v>
      </c>
      <c r="E795" s="8" t="s">
        <v>2402</v>
      </c>
      <c r="F795" s="8" t="s">
        <v>4469</v>
      </c>
      <c r="G795" s="8" t="s">
        <v>3472</v>
      </c>
      <c r="H795" s="1">
        <v>40989.721851851849</v>
      </c>
      <c r="I795" s="8" t="s">
        <v>3671</v>
      </c>
      <c r="J795">
        <v>1160000</v>
      </c>
      <c r="K795">
        <v>15</v>
      </c>
      <c r="L795">
        <v>580000</v>
      </c>
      <c r="M795">
        <v>81200</v>
      </c>
      <c r="O795">
        <v>580000</v>
      </c>
      <c r="P795">
        <v>6960000</v>
      </c>
      <c r="S795">
        <v>50000</v>
      </c>
      <c r="T795">
        <v>250000</v>
      </c>
      <c r="U795">
        <v>5000</v>
      </c>
      <c r="V795">
        <v>97440</v>
      </c>
      <c r="W795">
        <v>48720</v>
      </c>
      <c r="X795">
        <v>48720</v>
      </c>
      <c r="Y795">
        <v>77333.333333333328</v>
      </c>
      <c r="Z795">
        <v>174773.33333333331</v>
      </c>
      <c r="AA795">
        <v>16239.999999999998</v>
      </c>
      <c r="AB795">
        <v>58000</v>
      </c>
      <c r="AC795">
        <v>0</v>
      </c>
      <c r="AD795">
        <v>0</v>
      </c>
      <c r="AE795">
        <v>11600</v>
      </c>
      <c r="AF795">
        <v>580</v>
      </c>
      <c r="AG795">
        <v>77333.333333333328</v>
      </c>
      <c r="AH795">
        <v>0</v>
      </c>
      <c r="AI795">
        <v>750133.33333333337</v>
      </c>
      <c r="AJ795">
        <v>18003200</v>
      </c>
      <c r="AK795">
        <v>0</v>
      </c>
      <c r="AL795">
        <v>20000</v>
      </c>
      <c r="AM795">
        <v>15</v>
      </c>
    </row>
    <row r="796" spans="1:39" x14ac:dyDescent="0.35">
      <c r="A796" s="8" t="s">
        <v>5470</v>
      </c>
      <c r="B796" s="8" t="s">
        <v>802</v>
      </c>
      <c r="C796" s="1">
        <v>28639</v>
      </c>
      <c r="D796" s="8" t="s">
        <v>2403</v>
      </c>
      <c r="E796" s="8" t="s">
        <v>2404</v>
      </c>
      <c r="F796" s="8" t="s">
        <v>4470</v>
      </c>
      <c r="G796" s="8" t="s">
        <v>3473</v>
      </c>
      <c r="H796" s="1">
        <v>39470.547118055554</v>
      </c>
      <c r="I796" s="8" t="s">
        <v>3672</v>
      </c>
      <c r="J796">
        <v>1160000</v>
      </c>
      <c r="K796">
        <v>15</v>
      </c>
      <c r="L796">
        <v>580000</v>
      </c>
      <c r="M796">
        <v>81200</v>
      </c>
      <c r="O796">
        <v>580000</v>
      </c>
      <c r="P796">
        <v>6960000</v>
      </c>
      <c r="S796">
        <v>50000</v>
      </c>
      <c r="T796">
        <v>250000</v>
      </c>
      <c r="U796">
        <v>5000</v>
      </c>
      <c r="V796">
        <v>97440</v>
      </c>
      <c r="W796">
        <v>48720</v>
      </c>
      <c r="X796">
        <v>48720</v>
      </c>
      <c r="Y796">
        <v>77333.333333333328</v>
      </c>
      <c r="Z796">
        <v>174773.33333333331</v>
      </c>
      <c r="AA796">
        <v>16239.999999999998</v>
      </c>
      <c r="AB796">
        <v>58000</v>
      </c>
      <c r="AC796">
        <v>0</v>
      </c>
      <c r="AD796">
        <v>0</v>
      </c>
      <c r="AE796">
        <v>11600</v>
      </c>
      <c r="AF796">
        <v>580</v>
      </c>
      <c r="AG796">
        <v>77333.333333333328</v>
      </c>
      <c r="AH796">
        <v>0</v>
      </c>
      <c r="AI796">
        <v>750133.33333333337</v>
      </c>
      <c r="AJ796">
        <v>18003200</v>
      </c>
      <c r="AK796">
        <v>0</v>
      </c>
      <c r="AL796">
        <v>20000</v>
      </c>
      <c r="AM796">
        <v>15</v>
      </c>
    </row>
    <row r="797" spans="1:39" x14ac:dyDescent="0.35">
      <c r="A797" s="8" t="s">
        <v>5471</v>
      </c>
      <c r="B797" s="8" t="s">
        <v>803</v>
      </c>
      <c r="C797" s="1">
        <v>28761</v>
      </c>
      <c r="D797" s="8" t="s">
        <v>2405</v>
      </c>
      <c r="E797" s="8" t="s">
        <v>2406</v>
      </c>
      <c r="F797" s="8" t="s">
        <v>4471</v>
      </c>
      <c r="G797" s="8" t="s">
        <v>3474</v>
      </c>
      <c r="H797" s="1">
        <v>43582.424571759257</v>
      </c>
      <c r="I797" s="8" t="s">
        <v>3675</v>
      </c>
      <c r="J797">
        <v>1160000</v>
      </c>
      <c r="K797">
        <v>15</v>
      </c>
      <c r="L797">
        <v>580000</v>
      </c>
      <c r="M797">
        <v>81200</v>
      </c>
      <c r="O797">
        <v>580000</v>
      </c>
      <c r="P797">
        <v>6960000</v>
      </c>
      <c r="S797">
        <v>50000</v>
      </c>
      <c r="T797">
        <v>250000</v>
      </c>
      <c r="U797">
        <v>5000</v>
      </c>
      <c r="V797">
        <v>97440</v>
      </c>
      <c r="W797">
        <v>48720</v>
      </c>
      <c r="X797">
        <v>48720</v>
      </c>
      <c r="Y797">
        <v>77333.333333333328</v>
      </c>
      <c r="Z797">
        <v>174773.33333333331</v>
      </c>
      <c r="AA797">
        <v>16239.999999999998</v>
      </c>
      <c r="AB797">
        <v>58000</v>
      </c>
      <c r="AC797">
        <v>0</v>
      </c>
      <c r="AD797">
        <v>0</v>
      </c>
      <c r="AE797">
        <v>11600</v>
      </c>
      <c r="AF797">
        <v>580</v>
      </c>
      <c r="AG797">
        <v>77333.333333333328</v>
      </c>
      <c r="AH797">
        <v>0</v>
      </c>
      <c r="AI797">
        <v>750133.33333333337</v>
      </c>
      <c r="AJ797">
        <v>18003200</v>
      </c>
      <c r="AK797">
        <v>0</v>
      </c>
      <c r="AL797">
        <v>20000</v>
      </c>
      <c r="AM797">
        <v>15</v>
      </c>
    </row>
    <row r="798" spans="1:39" x14ac:dyDescent="0.35">
      <c r="A798" s="8" t="s">
        <v>5472</v>
      </c>
      <c r="B798" s="8" t="s">
        <v>804</v>
      </c>
      <c r="C798" s="1">
        <v>34537</v>
      </c>
      <c r="D798" s="8" t="s">
        <v>2407</v>
      </c>
      <c r="E798" s="8" t="s">
        <v>2408</v>
      </c>
      <c r="F798" s="8" t="s">
        <v>4472</v>
      </c>
      <c r="G798" s="8" t="s">
        <v>3475</v>
      </c>
      <c r="H798" s="1">
        <v>42159.413229166668</v>
      </c>
      <c r="I798" s="8" t="s">
        <v>3672</v>
      </c>
      <c r="J798">
        <v>1160000</v>
      </c>
      <c r="K798">
        <v>15</v>
      </c>
      <c r="L798">
        <v>580000</v>
      </c>
      <c r="M798">
        <v>81200</v>
      </c>
      <c r="O798">
        <v>580000</v>
      </c>
      <c r="P798">
        <v>6960000</v>
      </c>
      <c r="S798">
        <v>50000</v>
      </c>
      <c r="T798">
        <v>250000</v>
      </c>
      <c r="U798">
        <v>5000</v>
      </c>
      <c r="V798">
        <v>97440</v>
      </c>
      <c r="W798">
        <v>48720</v>
      </c>
      <c r="X798">
        <v>48720</v>
      </c>
      <c r="Y798">
        <v>77333.333333333328</v>
      </c>
      <c r="Z798">
        <v>174773.33333333331</v>
      </c>
      <c r="AA798">
        <v>16239.999999999998</v>
      </c>
      <c r="AB798">
        <v>58000</v>
      </c>
      <c r="AC798">
        <v>0</v>
      </c>
      <c r="AD798">
        <v>0</v>
      </c>
      <c r="AE798">
        <v>11600</v>
      </c>
      <c r="AF798">
        <v>580</v>
      </c>
      <c r="AG798">
        <v>77333.333333333328</v>
      </c>
      <c r="AH798">
        <v>0</v>
      </c>
      <c r="AI798">
        <v>750133.33333333337</v>
      </c>
      <c r="AJ798">
        <v>18003200</v>
      </c>
      <c r="AK798">
        <v>0</v>
      </c>
      <c r="AL798">
        <v>20000</v>
      </c>
      <c r="AM798">
        <v>15</v>
      </c>
    </row>
    <row r="799" spans="1:39" x14ac:dyDescent="0.35">
      <c r="A799" s="8" t="s">
        <v>5473</v>
      </c>
      <c r="B799" s="8" t="s">
        <v>805</v>
      </c>
      <c r="C799" s="1">
        <v>31783</v>
      </c>
      <c r="D799" s="8" t="s">
        <v>2409</v>
      </c>
      <c r="E799" s="8" t="s">
        <v>2410</v>
      </c>
      <c r="F799" s="8" t="s">
        <v>4473</v>
      </c>
      <c r="G799" s="8" t="s">
        <v>3476</v>
      </c>
      <c r="H799" s="1">
        <v>38927.610682870371</v>
      </c>
      <c r="I799" s="8" t="s">
        <v>3673</v>
      </c>
      <c r="J799">
        <v>1160000</v>
      </c>
      <c r="K799">
        <v>15</v>
      </c>
      <c r="L799">
        <v>580000</v>
      </c>
      <c r="M799">
        <v>81200</v>
      </c>
      <c r="O799">
        <v>580000</v>
      </c>
      <c r="P799">
        <v>6960000</v>
      </c>
      <c r="S799">
        <v>50000</v>
      </c>
      <c r="T799">
        <v>250000</v>
      </c>
      <c r="U799">
        <v>5000</v>
      </c>
      <c r="V799">
        <v>97440</v>
      </c>
      <c r="W799">
        <v>48720</v>
      </c>
      <c r="X799">
        <v>48720</v>
      </c>
      <c r="Y799">
        <v>77333.333333333328</v>
      </c>
      <c r="Z799">
        <v>174773.33333333331</v>
      </c>
      <c r="AA799">
        <v>16239.999999999998</v>
      </c>
      <c r="AB799">
        <v>58000</v>
      </c>
      <c r="AC799">
        <v>0</v>
      </c>
      <c r="AD799">
        <v>0</v>
      </c>
      <c r="AE799">
        <v>11600</v>
      </c>
      <c r="AF799">
        <v>580</v>
      </c>
      <c r="AG799">
        <v>77333.333333333328</v>
      </c>
      <c r="AH799">
        <v>0</v>
      </c>
      <c r="AI799">
        <v>750133.33333333337</v>
      </c>
      <c r="AJ799">
        <v>18003200</v>
      </c>
      <c r="AK799">
        <v>0</v>
      </c>
      <c r="AL799">
        <v>20000</v>
      </c>
      <c r="AM799">
        <v>15</v>
      </c>
    </row>
    <row r="800" spans="1:39" x14ac:dyDescent="0.35">
      <c r="A800" s="8" t="s">
        <v>5474</v>
      </c>
      <c r="B800" s="8" t="s">
        <v>806</v>
      </c>
      <c r="C800" s="1">
        <v>34457</v>
      </c>
      <c r="D800" s="8" t="s">
        <v>2411</v>
      </c>
      <c r="E800" s="8" t="s">
        <v>2412</v>
      </c>
      <c r="F800" s="8" t="s">
        <v>4474</v>
      </c>
      <c r="G800" s="8" t="s">
        <v>3477</v>
      </c>
      <c r="H800" s="1">
        <v>40090.429664351854</v>
      </c>
      <c r="I800" s="8" t="s">
        <v>3671</v>
      </c>
      <c r="J800">
        <v>1160000</v>
      </c>
      <c r="K800">
        <v>15</v>
      </c>
      <c r="L800">
        <v>580000</v>
      </c>
      <c r="M800">
        <v>81200</v>
      </c>
      <c r="O800">
        <v>580000</v>
      </c>
      <c r="P800">
        <v>6960000</v>
      </c>
      <c r="S800">
        <v>50000</v>
      </c>
      <c r="T800">
        <v>250000</v>
      </c>
      <c r="U800">
        <v>5000</v>
      </c>
      <c r="V800">
        <v>97440</v>
      </c>
      <c r="W800">
        <v>48720</v>
      </c>
      <c r="X800">
        <v>48720</v>
      </c>
      <c r="Y800">
        <v>77333.333333333328</v>
      </c>
      <c r="Z800">
        <v>174773.33333333331</v>
      </c>
      <c r="AA800">
        <v>16239.999999999998</v>
      </c>
      <c r="AB800">
        <v>58000</v>
      </c>
      <c r="AC800">
        <v>0</v>
      </c>
      <c r="AD800">
        <v>0</v>
      </c>
      <c r="AE800">
        <v>11600</v>
      </c>
      <c r="AF800">
        <v>580</v>
      </c>
      <c r="AG800">
        <v>77333.333333333328</v>
      </c>
      <c r="AH800">
        <v>0</v>
      </c>
      <c r="AI800">
        <v>750133.33333333337</v>
      </c>
      <c r="AJ800">
        <v>18003200</v>
      </c>
      <c r="AK800">
        <v>0</v>
      </c>
      <c r="AL800">
        <v>20000</v>
      </c>
      <c r="AM800">
        <v>15</v>
      </c>
    </row>
    <row r="801" spans="1:39" x14ac:dyDescent="0.35">
      <c r="A801" s="8" t="s">
        <v>5475</v>
      </c>
      <c r="B801" s="8" t="s">
        <v>807</v>
      </c>
      <c r="C801" s="1">
        <v>29056</v>
      </c>
      <c r="D801" s="8" t="s">
        <v>2413</v>
      </c>
      <c r="E801" s="8" t="s">
        <v>2414</v>
      </c>
      <c r="F801" s="8" t="s">
        <v>4475</v>
      </c>
      <c r="G801" s="8" t="s">
        <v>3478</v>
      </c>
      <c r="H801" s="1">
        <v>38887.521863425929</v>
      </c>
      <c r="I801" s="8" t="s">
        <v>3674</v>
      </c>
      <c r="J801">
        <v>1160000</v>
      </c>
      <c r="K801">
        <v>15</v>
      </c>
      <c r="L801">
        <v>580000</v>
      </c>
      <c r="M801">
        <v>81200</v>
      </c>
      <c r="O801">
        <v>580000</v>
      </c>
      <c r="P801">
        <v>6960000</v>
      </c>
      <c r="S801">
        <v>50000</v>
      </c>
      <c r="T801">
        <v>250000</v>
      </c>
      <c r="U801">
        <v>5000</v>
      </c>
      <c r="V801">
        <v>97440</v>
      </c>
      <c r="W801">
        <v>48720</v>
      </c>
      <c r="X801">
        <v>48720</v>
      </c>
      <c r="Y801">
        <v>77333.333333333328</v>
      </c>
      <c r="Z801">
        <v>174773.33333333331</v>
      </c>
      <c r="AA801">
        <v>16239.999999999998</v>
      </c>
      <c r="AB801">
        <v>58000</v>
      </c>
      <c r="AC801">
        <v>0</v>
      </c>
      <c r="AD801">
        <v>0</v>
      </c>
      <c r="AE801">
        <v>11600</v>
      </c>
      <c r="AF801">
        <v>580</v>
      </c>
      <c r="AG801">
        <v>77333.333333333328</v>
      </c>
      <c r="AH801">
        <v>0</v>
      </c>
      <c r="AI801">
        <v>750133.33333333337</v>
      </c>
      <c r="AJ801">
        <v>18003200</v>
      </c>
      <c r="AK801">
        <v>0</v>
      </c>
      <c r="AL801">
        <v>20000</v>
      </c>
      <c r="AM801">
        <v>15</v>
      </c>
    </row>
    <row r="802" spans="1:39" x14ac:dyDescent="0.35">
      <c r="A802" s="8" t="s">
        <v>5476</v>
      </c>
      <c r="B802" s="8" t="s">
        <v>808</v>
      </c>
      <c r="C802" s="1">
        <v>31861</v>
      </c>
      <c r="D802" s="8" t="s">
        <v>2415</v>
      </c>
      <c r="E802" s="8" t="s">
        <v>2416</v>
      </c>
      <c r="F802" s="8" t="s">
        <v>4476</v>
      </c>
      <c r="G802" s="8" t="s">
        <v>3479</v>
      </c>
      <c r="H802" s="1">
        <v>40312.03334490741</v>
      </c>
      <c r="I802" s="8" t="s">
        <v>3671</v>
      </c>
      <c r="J802">
        <v>1160000</v>
      </c>
      <c r="K802">
        <v>15</v>
      </c>
      <c r="L802">
        <v>580000</v>
      </c>
      <c r="M802">
        <v>81200</v>
      </c>
      <c r="O802">
        <v>580000</v>
      </c>
      <c r="P802">
        <v>6960000</v>
      </c>
      <c r="S802">
        <v>50000</v>
      </c>
      <c r="T802">
        <v>250000</v>
      </c>
      <c r="U802">
        <v>5000</v>
      </c>
      <c r="V802">
        <v>97440</v>
      </c>
      <c r="W802">
        <v>48720</v>
      </c>
      <c r="X802">
        <v>48720</v>
      </c>
      <c r="Y802">
        <v>77333.333333333328</v>
      </c>
      <c r="Z802">
        <v>174773.33333333331</v>
      </c>
      <c r="AA802">
        <v>16239.999999999998</v>
      </c>
      <c r="AB802">
        <v>58000</v>
      </c>
      <c r="AC802">
        <v>0</v>
      </c>
      <c r="AD802">
        <v>0</v>
      </c>
      <c r="AE802">
        <v>11600</v>
      </c>
      <c r="AF802">
        <v>580</v>
      </c>
      <c r="AG802">
        <v>77333.333333333328</v>
      </c>
      <c r="AH802">
        <v>0</v>
      </c>
      <c r="AI802">
        <v>750133.33333333337</v>
      </c>
      <c r="AJ802">
        <v>18003200</v>
      </c>
      <c r="AK802">
        <v>0</v>
      </c>
      <c r="AL802">
        <v>20000</v>
      </c>
      <c r="AM802">
        <v>15</v>
      </c>
    </row>
    <row r="803" spans="1:39" x14ac:dyDescent="0.35">
      <c r="A803" s="8" t="s">
        <v>5477</v>
      </c>
      <c r="B803" s="8" t="s">
        <v>809</v>
      </c>
      <c r="C803" s="1">
        <v>36517</v>
      </c>
      <c r="D803" s="8" t="s">
        <v>2417</v>
      </c>
      <c r="E803" s="8" t="s">
        <v>2418</v>
      </c>
      <c r="F803" s="8" t="s">
        <v>4477</v>
      </c>
      <c r="G803" s="8" t="s">
        <v>3480</v>
      </c>
      <c r="H803" s="1">
        <v>40591.263379629629</v>
      </c>
      <c r="I803" s="8" t="s">
        <v>3672</v>
      </c>
      <c r="J803">
        <v>1160000</v>
      </c>
      <c r="K803">
        <v>15</v>
      </c>
      <c r="L803">
        <v>580000</v>
      </c>
      <c r="M803">
        <v>81200</v>
      </c>
      <c r="O803">
        <v>580000</v>
      </c>
      <c r="P803">
        <v>6960000</v>
      </c>
      <c r="S803">
        <v>50000</v>
      </c>
      <c r="T803">
        <v>250000</v>
      </c>
      <c r="U803">
        <v>5000</v>
      </c>
      <c r="V803">
        <v>97440</v>
      </c>
      <c r="W803">
        <v>48720</v>
      </c>
      <c r="X803">
        <v>48720</v>
      </c>
      <c r="Y803">
        <v>77333.333333333328</v>
      </c>
      <c r="Z803">
        <v>174773.33333333331</v>
      </c>
      <c r="AA803">
        <v>16239.999999999998</v>
      </c>
      <c r="AB803">
        <v>58000</v>
      </c>
      <c r="AC803">
        <v>0</v>
      </c>
      <c r="AD803">
        <v>0</v>
      </c>
      <c r="AE803">
        <v>11600</v>
      </c>
      <c r="AF803">
        <v>580</v>
      </c>
      <c r="AG803">
        <v>77333.333333333328</v>
      </c>
      <c r="AH803">
        <v>0</v>
      </c>
      <c r="AI803">
        <v>750133.33333333337</v>
      </c>
      <c r="AJ803">
        <v>18003200</v>
      </c>
      <c r="AK803">
        <v>0</v>
      </c>
      <c r="AL803">
        <v>20000</v>
      </c>
      <c r="AM803">
        <v>15</v>
      </c>
    </row>
    <row r="804" spans="1:39" x14ac:dyDescent="0.35">
      <c r="A804" s="8" t="s">
        <v>5478</v>
      </c>
      <c r="B804" s="8" t="s">
        <v>810</v>
      </c>
      <c r="C804" s="1">
        <v>30654</v>
      </c>
      <c r="D804" s="8" t="s">
        <v>2419</v>
      </c>
      <c r="E804" s="8" t="s">
        <v>2420</v>
      </c>
      <c r="F804" s="8" t="s">
        <v>4478</v>
      </c>
      <c r="G804" s="8" t="s">
        <v>3481</v>
      </c>
      <c r="H804" s="1">
        <v>42035.980613425927</v>
      </c>
      <c r="I804" s="8" t="s">
        <v>3671</v>
      </c>
      <c r="J804">
        <v>1160000</v>
      </c>
      <c r="K804">
        <v>15</v>
      </c>
      <c r="L804">
        <v>580000</v>
      </c>
      <c r="M804">
        <v>81200</v>
      </c>
      <c r="O804">
        <v>580000</v>
      </c>
      <c r="P804">
        <v>6960000</v>
      </c>
      <c r="S804">
        <v>50000</v>
      </c>
      <c r="T804">
        <v>250000</v>
      </c>
      <c r="U804">
        <v>5000</v>
      </c>
      <c r="V804">
        <v>97440</v>
      </c>
      <c r="W804">
        <v>48720</v>
      </c>
      <c r="X804">
        <v>48720</v>
      </c>
      <c r="Y804">
        <v>77333.333333333328</v>
      </c>
      <c r="Z804">
        <v>174773.33333333331</v>
      </c>
      <c r="AA804">
        <v>16239.999999999998</v>
      </c>
      <c r="AB804">
        <v>58000</v>
      </c>
      <c r="AC804">
        <v>0</v>
      </c>
      <c r="AD804">
        <v>0</v>
      </c>
      <c r="AE804">
        <v>11600</v>
      </c>
      <c r="AF804">
        <v>580</v>
      </c>
      <c r="AG804">
        <v>77333.333333333328</v>
      </c>
      <c r="AH804">
        <v>0</v>
      </c>
      <c r="AI804">
        <v>750133.33333333337</v>
      </c>
      <c r="AJ804">
        <v>18003200</v>
      </c>
      <c r="AK804">
        <v>0</v>
      </c>
      <c r="AL804">
        <v>20000</v>
      </c>
      <c r="AM804">
        <v>15</v>
      </c>
    </row>
    <row r="805" spans="1:39" x14ac:dyDescent="0.35">
      <c r="A805" s="8" t="s">
        <v>5479</v>
      </c>
      <c r="B805" s="8" t="s">
        <v>811</v>
      </c>
      <c r="C805" s="1">
        <v>29657</v>
      </c>
      <c r="D805" s="8" t="s">
        <v>2421</v>
      </c>
      <c r="E805" s="8" t="s">
        <v>2422</v>
      </c>
      <c r="F805" s="8" t="s">
        <v>4479</v>
      </c>
      <c r="G805" s="8" t="s">
        <v>3482</v>
      </c>
      <c r="H805" s="1">
        <v>42338.018888888888</v>
      </c>
      <c r="I805" s="8" t="s">
        <v>3674</v>
      </c>
      <c r="J805">
        <v>1160000</v>
      </c>
      <c r="K805">
        <v>15</v>
      </c>
      <c r="L805">
        <v>580000</v>
      </c>
      <c r="M805">
        <v>81200</v>
      </c>
      <c r="O805">
        <v>580000</v>
      </c>
      <c r="P805">
        <v>6960000</v>
      </c>
      <c r="S805">
        <v>50000</v>
      </c>
      <c r="T805">
        <v>250000</v>
      </c>
      <c r="U805">
        <v>5000</v>
      </c>
      <c r="V805">
        <v>97440</v>
      </c>
      <c r="W805">
        <v>48720</v>
      </c>
      <c r="X805">
        <v>48720</v>
      </c>
      <c r="Y805">
        <v>77333.333333333328</v>
      </c>
      <c r="Z805">
        <v>174773.33333333331</v>
      </c>
      <c r="AA805">
        <v>16239.999999999998</v>
      </c>
      <c r="AB805">
        <v>58000</v>
      </c>
      <c r="AC805">
        <v>0</v>
      </c>
      <c r="AD805">
        <v>0</v>
      </c>
      <c r="AE805">
        <v>11600</v>
      </c>
      <c r="AF805">
        <v>580</v>
      </c>
      <c r="AG805">
        <v>77333.333333333328</v>
      </c>
      <c r="AH805">
        <v>0</v>
      </c>
      <c r="AI805">
        <v>750133.33333333337</v>
      </c>
      <c r="AJ805">
        <v>18003200</v>
      </c>
      <c r="AK805">
        <v>0</v>
      </c>
      <c r="AL805">
        <v>20000</v>
      </c>
      <c r="AM805">
        <v>15</v>
      </c>
    </row>
    <row r="806" spans="1:39" x14ac:dyDescent="0.35">
      <c r="A806" s="8" t="s">
        <v>5480</v>
      </c>
      <c r="B806" s="8" t="s">
        <v>812</v>
      </c>
      <c r="C806" s="1">
        <v>32494</v>
      </c>
      <c r="D806" s="8" t="s">
        <v>2423</v>
      </c>
      <c r="E806" s="8" t="s">
        <v>2424</v>
      </c>
      <c r="F806" s="8" t="s">
        <v>4480</v>
      </c>
      <c r="G806" s="8" t="s">
        <v>3483</v>
      </c>
      <c r="H806" s="1">
        <v>41664.204872685186</v>
      </c>
      <c r="I806" s="8" t="s">
        <v>3672</v>
      </c>
      <c r="J806">
        <v>1160000</v>
      </c>
      <c r="K806">
        <v>15</v>
      </c>
      <c r="L806">
        <v>580000</v>
      </c>
      <c r="M806">
        <v>81200</v>
      </c>
      <c r="O806">
        <v>580000</v>
      </c>
      <c r="P806">
        <v>6960000</v>
      </c>
      <c r="S806">
        <v>50000</v>
      </c>
      <c r="T806">
        <v>250000</v>
      </c>
      <c r="U806">
        <v>5000</v>
      </c>
      <c r="V806">
        <v>97440</v>
      </c>
      <c r="W806">
        <v>48720</v>
      </c>
      <c r="X806">
        <v>48720</v>
      </c>
      <c r="Y806">
        <v>77333.333333333328</v>
      </c>
      <c r="Z806">
        <v>174773.33333333331</v>
      </c>
      <c r="AA806">
        <v>16239.999999999998</v>
      </c>
      <c r="AB806">
        <v>58000</v>
      </c>
      <c r="AC806">
        <v>0</v>
      </c>
      <c r="AD806">
        <v>0</v>
      </c>
      <c r="AE806">
        <v>11600</v>
      </c>
      <c r="AF806">
        <v>580</v>
      </c>
      <c r="AG806">
        <v>77333.333333333328</v>
      </c>
      <c r="AH806">
        <v>0</v>
      </c>
      <c r="AI806">
        <v>750133.33333333337</v>
      </c>
      <c r="AJ806">
        <v>18003200</v>
      </c>
      <c r="AK806">
        <v>0</v>
      </c>
      <c r="AL806">
        <v>20000</v>
      </c>
      <c r="AM806">
        <v>15</v>
      </c>
    </row>
    <row r="807" spans="1:39" x14ac:dyDescent="0.35">
      <c r="A807" s="8" t="s">
        <v>5481</v>
      </c>
      <c r="B807" s="8" t="s">
        <v>813</v>
      </c>
      <c r="C807" s="1">
        <v>32397</v>
      </c>
      <c r="D807" s="8" t="s">
        <v>2425</v>
      </c>
      <c r="E807" s="8" t="s">
        <v>2426</v>
      </c>
      <c r="F807" s="8" t="s">
        <v>4481</v>
      </c>
      <c r="G807" s="8" t="s">
        <v>3484</v>
      </c>
      <c r="H807" s="1">
        <v>42323.799907407411</v>
      </c>
      <c r="I807" s="8" t="s">
        <v>3672</v>
      </c>
      <c r="J807">
        <v>1160000</v>
      </c>
      <c r="K807">
        <v>15</v>
      </c>
      <c r="L807">
        <v>580000</v>
      </c>
      <c r="M807">
        <v>81200</v>
      </c>
      <c r="O807">
        <v>580000</v>
      </c>
      <c r="P807">
        <v>6960000</v>
      </c>
      <c r="S807">
        <v>50000</v>
      </c>
      <c r="T807">
        <v>250000</v>
      </c>
      <c r="U807">
        <v>5000</v>
      </c>
      <c r="V807">
        <v>97440</v>
      </c>
      <c r="W807">
        <v>48720</v>
      </c>
      <c r="X807">
        <v>48720</v>
      </c>
      <c r="Y807">
        <v>77333.333333333328</v>
      </c>
      <c r="Z807">
        <v>174773.33333333331</v>
      </c>
      <c r="AA807">
        <v>16239.999999999998</v>
      </c>
      <c r="AB807">
        <v>58000</v>
      </c>
      <c r="AC807">
        <v>0</v>
      </c>
      <c r="AD807">
        <v>0</v>
      </c>
      <c r="AE807">
        <v>11600</v>
      </c>
      <c r="AF807">
        <v>580</v>
      </c>
      <c r="AG807">
        <v>77333.333333333328</v>
      </c>
      <c r="AH807">
        <v>0</v>
      </c>
      <c r="AI807">
        <v>750133.33333333337</v>
      </c>
      <c r="AJ807">
        <v>18003200</v>
      </c>
      <c r="AK807">
        <v>0</v>
      </c>
      <c r="AL807">
        <v>20000</v>
      </c>
      <c r="AM807">
        <v>15</v>
      </c>
    </row>
    <row r="808" spans="1:39" x14ac:dyDescent="0.35">
      <c r="A808" s="8" t="s">
        <v>5482</v>
      </c>
      <c r="B808" s="8" t="s">
        <v>814</v>
      </c>
      <c r="C808" s="1">
        <v>33086</v>
      </c>
      <c r="D808" s="8" t="s">
        <v>2427</v>
      </c>
      <c r="E808" s="8" t="s">
        <v>2428</v>
      </c>
      <c r="F808" s="8" t="s">
        <v>4482</v>
      </c>
      <c r="G808" s="8" t="s">
        <v>3485</v>
      </c>
      <c r="H808" s="1">
        <v>40806.960219907407</v>
      </c>
      <c r="I808" s="8" t="s">
        <v>3672</v>
      </c>
      <c r="J808">
        <v>1160000</v>
      </c>
      <c r="K808">
        <v>15</v>
      </c>
      <c r="L808">
        <v>580000</v>
      </c>
      <c r="M808">
        <v>81200</v>
      </c>
      <c r="O808">
        <v>580000</v>
      </c>
      <c r="P808">
        <v>6960000</v>
      </c>
      <c r="S808">
        <v>50000</v>
      </c>
      <c r="T808">
        <v>250000</v>
      </c>
      <c r="U808">
        <v>5000</v>
      </c>
      <c r="V808">
        <v>97440</v>
      </c>
      <c r="W808">
        <v>48720</v>
      </c>
      <c r="X808">
        <v>48720</v>
      </c>
      <c r="Y808">
        <v>77333.333333333328</v>
      </c>
      <c r="Z808">
        <v>174773.33333333331</v>
      </c>
      <c r="AA808">
        <v>16239.999999999998</v>
      </c>
      <c r="AB808">
        <v>58000</v>
      </c>
      <c r="AC808">
        <v>0</v>
      </c>
      <c r="AD808">
        <v>0</v>
      </c>
      <c r="AE808">
        <v>11600</v>
      </c>
      <c r="AF808">
        <v>580</v>
      </c>
      <c r="AG808">
        <v>77333.333333333328</v>
      </c>
      <c r="AH808">
        <v>0</v>
      </c>
      <c r="AI808">
        <v>750133.33333333337</v>
      </c>
      <c r="AJ808">
        <v>18003200</v>
      </c>
      <c r="AK808">
        <v>0</v>
      </c>
      <c r="AL808">
        <v>20000</v>
      </c>
      <c r="AM808">
        <v>15</v>
      </c>
    </row>
    <row r="809" spans="1:39" x14ac:dyDescent="0.35">
      <c r="A809" s="8" t="s">
        <v>5483</v>
      </c>
      <c r="B809" s="8" t="s">
        <v>815</v>
      </c>
      <c r="C809" s="1">
        <v>31304</v>
      </c>
      <c r="D809" s="8" t="s">
        <v>2429</v>
      </c>
      <c r="E809" s="8" t="s">
        <v>2430</v>
      </c>
      <c r="F809" s="8" t="s">
        <v>4483</v>
      </c>
      <c r="G809" s="8" t="s">
        <v>3486</v>
      </c>
      <c r="H809" s="1">
        <v>40963.225347222222</v>
      </c>
      <c r="I809" s="8" t="s">
        <v>3672</v>
      </c>
      <c r="J809">
        <v>1160000</v>
      </c>
      <c r="K809">
        <v>15</v>
      </c>
      <c r="L809">
        <v>580000</v>
      </c>
      <c r="M809">
        <v>81200</v>
      </c>
      <c r="O809">
        <v>580000</v>
      </c>
      <c r="P809">
        <v>6960000</v>
      </c>
      <c r="S809">
        <v>50000</v>
      </c>
      <c r="T809">
        <v>250000</v>
      </c>
      <c r="U809">
        <v>5000</v>
      </c>
      <c r="V809">
        <v>97440</v>
      </c>
      <c r="W809">
        <v>48720</v>
      </c>
      <c r="X809">
        <v>48720</v>
      </c>
      <c r="Y809">
        <v>77333.333333333328</v>
      </c>
      <c r="Z809">
        <v>174773.33333333331</v>
      </c>
      <c r="AA809">
        <v>16239.999999999998</v>
      </c>
      <c r="AB809">
        <v>58000</v>
      </c>
      <c r="AC809">
        <v>0</v>
      </c>
      <c r="AD809">
        <v>0</v>
      </c>
      <c r="AE809">
        <v>11600</v>
      </c>
      <c r="AF809">
        <v>580</v>
      </c>
      <c r="AG809">
        <v>77333.333333333328</v>
      </c>
      <c r="AH809">
        <v>0</v>
      </c>
      <c r="AI809">
        <v>750133.33333333337</v>
      </c>
      <c r="AJ809">
        <v>18003200</v>
      </c>
      <c r="AK809">
        <v>0</v>
      </c>
      <c r="AL809">
        <v>20000</v>
      </c>
      <c r="AM809">
        <v>15</v>
      </c>
    </row>
    <row r="810" spans="1:39" x14ac:dyDescent="0.35">
      <c r="A810" s="8" t="s">
        <v>5484</v>
      </c>
      <c r="B810" s="8" t="s">
        <v>816</v>
      </c>
      <c r="C810" s="1">
        <v>26532</v>
      </c>
      <c r="D810" s="8" t="s">
        <v>2431</v>
      </c>
      <c r="E810" s="8" t="s">
        <v>2432</v>
      </c>
      <c r="F810" s="8" t="s">
        <v>4484</v>
      </c>
      <c r="G810" s="8" t="s">
        <v>3487</v>
      </c>
      <c r="H810" s="1">
        <v>40486.53261574074</v>
      </c>
      <c r="I810" s="8" t="s">
        <v>3673</v>
      </c>
      <c r="J810">
        <v>1160000</v>
      </c>
      <c r="K810">
        <v>15</v>
      </c>
      <c r="L810">
        <v>580000</v>
      </c>
      <c r="M810">
        <v>81200</v>
      </c>
      <c r="O810">
        <v>580000</v>
      </c>
      <c r="P810">
        <v>6960000</v>
      </c>
      <c r="S810">
        <v>50000</v>
      </c>
      <c r="T810">
        <v>250000</v>
      </c>
      <c r="U810">
        <v>5000</v>
      </c>
      <c r="V810">
        <v>97440</v>
      </c>
      <c r="W810">
        <v>48720</v>
      </c>
      <c r="X810">
        <v>48720</v>
      </c>
      <c r="Y810">
        <v>77333.333333333328</v>
      </c>
      <c r="Z810">
        <v>174773.33333333331</v>
      </c>
      <c r="AA810">
        <v>16239.999999999998</v>
      </c>
      <c r="AB810">
        <v>58000</v>
      </c>
      <c r="AC810">
        <v>0</v>
      </c>
      <c r="AD810">
        <v>0</v>
      </c>
      <c r="AE810">
        <v>11600</v>
      </c>
      <c r="AF810">
        <v>580</v>
      </c>
      <c r="AG810">
        <v>77333.333333333328</v>
      </c>
      <c r="AH810">
        <v>0</v>
      </c>
      <c r="AI810">
        <v>750133.33333333337</v>
      </c>
      <c r="AJ810">
        <v>18003200</v>
      </c>
      <c r="AK810">
        <v>0</v>
      </c>
      <c r="AL810">
        <v>20000</v>
      </c>
      <c r="AM810">
        <v>15</v>
      </c>
    </row>
    <row r="811" spans="1:39" x14ac:dyDescent="0.35">
      <c r="A811" s="8" t="s">
        <v>5485</v>
      </c>
      <c r="B811" s="8" t="s">
        <v>817</v>
      </c>
      <c r="C811" s="1">
        <v>30828</v>
      </c>
      <c r="D811" s="8" t="s">
        <v>2433</v>
      </c>
      <c r="E811" s="8" t="s">
        <v>2434</v>
      </c>
      <c r="F811" s="8" t="s">
        <v>4485</v>
      </c>
      <c r="G811" s="8" t="s">
        <v>3488</v>
      </c>
      <c r="H811" s="1">
        <v>41171.256562499999</v>
      </c>
      <c r="I811" s="8" t="s">
        <v>3674</v>
      </c>
      <c r="J811">
        <v>1160000</v>
      </c>
      <c r="K811">
        <v>15</v>
      </c>
      <c r="L811">
        <v>580000</v>
      </c>
      <c r="M811">
        <v>81200</v>
      </c>
      <c r="O811">
        <v>580000</v>
      </c>
      <c r="P811">
        <v>6960000</v>
      </c>
      <c r="S811">
        <v>50000</v>
      </c>
      <c r="T811">
        <v>250000</v>
      </c>
      <c r="U811">
        <v>5000</v>
      </c>
      <c r="V811">
        <v>97440</v>
      </c>
      <c r="W811">
        <v>48720</v>
      </c>
      <c r="X811">
        <v>48720</v>
      </c>
      <c r="Y811">
        <v>77333.333333333328</v>
      </c>
      <c r="Z811">
        <v>174773.33333333331</v>
      </c>
      <c r="AA811">
        <v>16239.999999999998</v>
      </c>
      <c r="AB811">
        <v>58000</v>
      </c>
      <c r="AC811">
        <v>0</v>
      </c>
      <c r="AD811">
        <v>0</v>
      </c>
      <c r="AE811">
        <v>11600</v>
      </c>
      <c r="AF811">
        <v>580</v>
      </c>
      <c r="AG811">
        <v>77333.333333333328</v>
      </c>
      <c r="AH811">
        <v>0</v>
      </c>
      <c r="AI811">
        <v>750133.33333333337</v>
      </c>
      <c r="AJ811">
        <v>18003200</v>
      </c>
      <c r="AK811">
        <v>0</v>
      </c>
      <c r="AL811">
        <v>20000</v>
      </c>
      <c r="AM811">
        <v>15</v>
      </c>
    </row>
    <row r="812" spans="1:39" x14ac:dyDescent="0.35">
      <c r="A812" s="8" t="s">
        <v>5486</v>
      </c>
      <c r="B812" s="8" t="s">
        <v>818</v>
      </c>
      <c r="C812" s="1">
        <v>29492</v>
      </c>
      <c r="D812" s="8" t="s">
        <v>2435</v>
      </c>
      <c r="E812" s="8" t="s">
        <v>2436</v>
      </c>
      <c r="F812" s="8" t="s">
        <v>4486</v>
      </c>
      <c r="G812" s="8" t="s">
        <v>3489</v>
      </c>
      <c r="H812" s="1">
        <v>41370.41479166667</v>
      </c>
      <c r="I812" s="8" t="s">
        <v>3672</v>
      </c>
      <c r="J812">
        <v>1160000</v>
      </c>
      <c r="K812">
        <v>15</v>
      </c>
      <c r="L812">
        <v>580000</v>
      </c>
      <c r="M812">
        <v>81200</v>
      </c>
      <c r="O812">
        <v>580000</v>
      </c>
      <c r="P812">
        <v>6960000</v>
      </c>
      <c r="S812">
        <v>50000</v>
      </c>
      <c r="T812">
        <v>250000</v>
      </c>
      <c r="U812">
        <v>5000</v>
      </c>
      <c r="V812">
        <v>97440</v>
      </c>
      <c r="W812">
        <v>48720</v>
      </c>
      <c r="X812">
        <v>48720</v>
      </c>
      <c r="Y812">
        <v>77333.333333333328</v>
      </c>
      <c r="Z812">
        <v>174773.33333333331</v>
      </c>
      <c r="AA812">
        <v>16239.999999999998</v>
      </c>
      <c r="AB812">
        <v>58000</v>
      </c>
      <c r="AC812">
        <v>0</v>
      </c>
      <c r="AD812">
        <v>0</v>
      </c>
      <c r="AE812">
        <v>11600</v>
      </c>
      <c r="AF812">
        <v>580</v>
      </c>
      <c r="AG812">
        <v>77333.333333333328</v>
      </c>
      <c r="AH812">
        <v>0</v>
      </c>
      <c r="AI812">
        <v>750133.33333333337</v>
      </c>
      <c r="AJ812">
        <v>18003200</v>
      </c>
      <c r="AK812">
        <v>0</v>
      </c>
      <c r="AL812">
        <v>20000</v>
      </c>
      <c r="AM812">
        <v>15</v>
      </c>
    </row>
    <row r="813" spans="1:39" x14ac:dyDescent="0.35">
      <c r="A813" s="8" t="s">
        <v>5487</v>
      </c>
      <c r="B813" s="8" t="s">
        <v>819</v>
      </c>
      <c r="C813" s="1">
        <v>35014</v>
      </c>
      <c r="D813" s="8" t="s">
        <v>2437</v>
      </c>
      <c r="E813" s="8" t="s">
        <v>2438</v>
      </c>
      <c r="F813" s="8" t="s">
        <v>4487</v>
      </c>
      <c r="G813" s="8" t="s">
        <v>3490</v>
      </c>
      <c r="H813" s="1">
        <v>44052.716666666667</v>
      </c>
      <c r="I813" s="8" t="s">
        <v>3671</v>
      </c>
      <c r="J813">
        <v>1160000</v>
      </c>
      <c r="K813">
        <v>15</v>
      </c>
      <c r="L813">
        <v>580000</v>
      </c>
      <c r="M813">
        <v>81200</v>
      </c>
      <c r="O813">
        <v>580000</v>
      </c>
      <c r="P813">
        <v>6960000</v>
      </c>
      <c r="S813">
        <v>50000</v>
      </c>
      <c r="T813">
        <v>250000</v>
      </c>
      <c r="U813">
        <v>5000</v>
      </c>
      <c r="V813">
        <v>97440</v>
      </c>
      <c r="W813">
        <v>48720</v>
      </c>
      <c r="X813">
        <v>48720</v>
      </c>
      <c r="Y813">
        <v>77333.333333333328</v>
      </c>
      <c r="Z813">
        <v>174773.33333333331</v>
      </c>
      <c r="AA813">
        <v>16239.999999999998</v>
      </c>
      <c r="AB813">
        <v>58000</v>
      </c>
      <c r="AC813">
        <v>0</v>
      </c>
      <c r="AD813">
        <v>0</v>
      </c>
      <c r="AE813">
        <v>11600</v>
      </c>
      <c r="AF813">
        <v>580</v>
      </c>
      <c r="AG813">
        <v>77333.333333333328</v>
      </c>
      <c r="AH813">
        <v>0</v>
      </c>
      <c r="AI813">
        <v>750133.33333333337</v>
      </c>
      <c r="AJ813">
        <v>18003200</v>
      </c>
      <c r="AK813">
        <v>0</v>
      </c>
      <c r="AL813">
        <v>20000</v>
      </c>
      <c r="AM813">
        <v>15</v>
      </c>
    </row>
    <row r="814" spans="1:39" x14ac:dyDescent="0.35">
      <c r="A814" s="8" t="s">
        <v>5488</v>
      </c>
      <c r="B814" s="8" t="s">
        <v>820</v>
      </c>
      <c r="C814" s="1">
        <v>31756</v>
      </c>
      <c r="D814" s="8" t="s">
        <v>2439</v>
      </c>
      <c r="E814" s="8" t="s">
        <v>2440</v>
      </c>
      <c r="F814" s="8" t="s">
        <v>4488</v>
      </c>
      <c r="G814" s="8" t="s">
        <v>3491</v>
      </c>
      <c r="H814" s="1">
        <v>43587.988368055558</v>
      </c>
      <c r="I814" s="8" t="s">
        <v>3673</v>
      </c>
      <c r="J814">
        <v>1160000</v>
      </c>
      <c r="K814">
        <v>15</v>
      </c>
      <c r="L814">
        <v>580000</v>
      </c>
      <c r="M814">
        <v>81200</v>
      </c>
      <c r="O814">
        <v>580000</v>
      </c>
      <c r="P814">
        <v>6960000</v>
      </c>
      <c r="S814">
        <v>50000</v>
      </c>
      <c r="T814">
        <v>250000</v>
      </c>
      <c r="U814">
        <v>5000</v>
      </c>
      <c r="V814">
        <v>97440</v>
      </c>
      <c r="W814">
        <v>48720</v>
      </c>
      <c r="X814">
        <v>48720</v>
      </c>
      <c r="Y814">
        <v>77333.333333333328</v>
      </c>
      <c r="Z814">
        <v>174773.33333333331</v>
      </c>
      <c r="AA814">
        <v>16239.999999999998</v>
      </c>
      <c r="AB814">
        <v>58000</v>
      </c>
      <c r="AC814">
        <v>0</v>
      </c>
      <c r="AD814">
        <v>0</v>
      </c>
      <c r="AE814">
        <v>11600</v>
      </c>
      <c r="AF814">
        <v>580</v>
      </c>
      <c r="AG814">
        <v>77333.333333333328</v>
      </c>
      <c r="AH814">
        <v>0</v>
      </c>
      <c r="AI814">
        <v>750133.33333333337</v>
      </c>
      <c r="AJ814">
        <v>18003200</v>
      </c>
      <c r="AK814">
        <v>0</v>
      </c>
      <c r="AL814">
        <v>20000</v>
      </c>
      <c r="AM814">
        <v>15</v>
      </c>
    </row>
    <row r="815" spans="1:39" x14ac:dyDescent="0.35">
      <c r="A815" s="8" t="s">
        <v>5489</v>
      </c>
      <c r="B815" s="8" t="s">
        <v>821</v>
      </c>
      <c r="C815" s="1">
        <v>35934</v>
      </c>
      <c r="D815" s="8" t="s">
        <v>2441</v>
      </c>
      <c r="E815" s="8" t="s">
        <v>2442</v>
      </c>
      <c r="F815" s="8" t="s">
        <v>4489</v>
      </c>
      <c r="G815" s="8" t="s">
        <v>3492</v>
      </c>
      <c r="H815" s="1">
        <v>39796.232534722221</v>
      </c>
      <c r="I815" s="8" t="s">
        <v>3674</v>
      </c>
      <c r="J815">
        <v>1160000</v>
      </c>
      <c r="K815">
        <v>15</v>
      </c>
      <c r="L815">
        <v>580000</v>
      </c>
      <c r="M815">
        <v>81200</v>
      </c>
      <c r="O815">
        <v>580000</v>
      </c>
      <c r="P815">
        <v>6960000</v>
      </c>
      <c r="S815">
        <v>50000</v>
      </c>
      <c r="T815">
        <v>250000</v>
      </c>
      <c r="U815">
        <v>5000</v>
      </c>
      <c r="V815">
        <v>97440</v>
      </c>
      <c r="W815">
        <v>48720</v>
      </c>
      <c r="X815">
        <v>48720</v>
      </c>
      <c r="Y815">
        <v>77333.333333333328</v>
      </c>
      <c r="Z815">
        <v>174773.33333333331</v>
      </c>
      <c r="AA815">
        <v>16239.999999999998</v>
      </c>
      <c r="AB815">
        <v>58000</v>
      </c>
      <c r="AC815">
        <v>0</v>
      </c>
      <c r="AD815">
        <v>0</v>
      </c>
      <c r="AE815">
        <v>11600</v>
      </c>
      <c r="AF815">
        <v>580</v>
      </c>
      <c r="AG815">
        <v>77333.333333333328</v>
      </c>
      <c r="AH815">
        <v>0</v>
      </c>
      <c r="AI815">
        <v>750133.33333333337</v>
      </c>
      <c r="AJ815">
        <v>18003200</v>
      </c>
      <c r="AK815">
        <v>0</v>
      </c>
      <c r="AL815">
        <v>20000</v>
      </c>
      <c r="AM815">
        <v>15</v>
      </c>
    </row>
    <row r="816" spans="1:39" x14ac:dyDescent="0.35">
      <c r="A816" s="8" t="s">
        <v>5490</v>
      </c>
      <c r="B816" s="8" t="s">
        <v>822</v>
      </c>
      <c r="C816" s="1">
        <v>29599</v>
      </c>
      <c r="D816" s="8" t="s">
        <v>2443</v>
      </c>
      <c r="E816" s="8" t="s">
        <v>2444</v>
      </c>
      <c r="F816" s="8" t="s">
        <v>4490</v>
      </c>
      <c r="G816" s="8" t="s">
        <v>3493</v>
      </c>
      <c r="H816" s="1">
        <v>42207.666956018518</v>
      </c>
      <c r="I816" s="8" t="s">
        <v>3671</v>
      </c>
      <c r="J816">
        <v>1160000</v>
      </c>
      <c r="K816">
        <v>15</v>
      </c>
      <c r="L816">
        <v>580000</v>
      </c>
      <c r="M816">
        <v>81200</v>
      </c>
      <c r="O816">
        <v>580000</v>
      </c>
      <c r="P816">
        <v>6960000</v>
      </c>
      <c r="S816">
        <v>50000</v>
      </c>
      <c r="T816">
        <v>250000</v>
      </c>
      <c r="U816">
        <v>5000</v>
      </c>
      <c r="V816">
        <v>97440</v>
      </c>
      <c r="W816">
        <v>48720</v>
      </c>
      <c r="X816">
        <v>48720</v>
      </c>
      <c r="Y816">
        <v>77333.333333333328</v>
      </c>
      <c r="Z816">
        <v>174773.33333333331</v>
      </c>
      <c r="AA816">
        <v>16239.999999999998</v>
      </c>
      <c r="AB816">
        <v>58000</v>
      </c>
      <c r="AC816">
        <v>0</v>
      </c>
      <c r="AD816">
        <v>0</v>
      </c>
      <c r="AE816">
        <v>11600</v>
      </c>
      <c r="AF816">
        <v>580</v>
      </c>
      <c r="AG816">
        <v>77333.333333333328</v>
      </c>
      <c r="AH816">
        <v>0</v>
      </c>
      <c r="AI816">
        <v>750133.33333333337</v>
      </c>
      <c r="AJ816">
        <v>18003200</v>
      </c>
      <c r="AK816">
        <v>0</v>
      </c>
      <c r="AL816">
        <v>20000</v>
      </c>
      <c r="AM816">
        <v>15</v>
      </c>
    </row>
    <row r="817" spans="1:39" x14ac:dyDescent="0.35">
      <c r="A817" s="8" t="s">
        <v>5491</v>
      </c>
      <c r="B817" s="8" t="s">
        <v>823</v>
      </c>
      <c r="C817" s="1">
        <v>32948</v>
      </c>
      <c r="D817" s="8" t="s">
        <v>2445</v>
      </c>
      <c r="E817" s="8" t="s">
        <v>2446</v>
      </c>
      <c r="F817" s="8" t="s">
        <v>4491</v>
      </c>
      <c r="G817" s="8" t="s">
        <v>3494</v>
      </c>
      <c r="H817" s="1">
        <v>43589.778611111113</v>
      </c>
      <c r="I817" s="8" t="s">
        <v>3674</v>
      </c>
      <c r="J817">
        <v>1160000</v>
      </c>
      <c r="K817">
        <v>15</v>
      </c>
      <c r="L817">
        <v>580000</v>
      </c>
      <c r="M817">
        <v>81200</v>
      </c>
      <c r="O817">
        <v>580000</v>
      </c>
      <c r="P817">
        <v>6960000</v>
      </c>
      <c r="S817">
        <v>50000</v>
      </c>
      <c r="T817">
        <v>250000</v>
      </c>
      <c r="U817">
        <v>5000</v>
      </c>
      <c r="V817">
        <v>97440</v>
      </c>
      <c r="W817">
        <v>48720</v>
      </c>
      <c r="X817">
        <v>48720</v>
      </c>
      <c r="Y817">
        <v>77333.333333333328</v>
      </c>
      <c r="Z817">
        <v>174773.33333333331</v>
      </c>
      <c r="AA817">
        <v>16239.999999999998</v>
      </c>
      <c r="AB817">
        <v>58000</v>
      </c>
      <c r="AC817">
        <v>0</v>
      </c>
      <c r="AD817">
        <v>0</v>
      </c>
      <c r="AE817">
        <v>11600</v>
      </c>
      <c r="AF817">
        <v>580</v>
      </c>
      <c r="AG817">
        <v>77333.333333333328</v>
      </c>
      <c r="AH817">
        <v>0</v>
      </c>
      <c r="AI817">
        <v>750133.33333333337</v>
      </c>
      <c r="AJ817">
        <v>18003200</v>
      </c>
      <c r="AK817">
        <v>0</v>
      </c>
      <c r="AL817">
        <v>20000</v>
      </c>
      <c r="AM817">
        <v>15</v>
      </c>
    </row>
    <row r="818" spans="1:39" x14ac:dyDescent="0.35">
      <c r="A818" s="8" t="s">
        <v>5492</v>
      </c>
      <c r="B818" s="8" t="s">
        <v>824</v>
      </c>
      <c r="C818" s="1">
        <v>33483</v>
      </c>
      <c r="D818" s="8" t="s">
        <v>2447</v>
      </c>
      <c r="E818" s="8" t="s">
        <v>2448</v>
      </c>
      <c r="F818" s="8" t="s">
        <v>4492</v>
      </c>
      <c r="G818" s="8" t="s">
        <v>3495</v>
      </c>
      <c r="H818" s="1">
        <v>38547.350185185183</v>
      </c>
      <c r="I818" s="8" t="s">
        <v>3671</v>
      </c>
      <c r="J818">
        <v>1160000</v>
      </c>
      <c r="K818">
        <v>15</v>
      </c>
      <c r="L818">
        <v>580000</v>
      </c>
      <c r="M818">
        <v>81200</v>
      </c>
      <c r="O818">
        <v>580000</v>
      </c>
      <c r="P818">
        <v>6960000</v>
      </c>
      <c r="S818">
        <v>50000</v>
      </c>
      <c r="T818">
        <v>250000</v>
      </c>
      <c r="U818">
        <v>5000</v>
      </c>
      <c r="V818">
        <v>97440</v>
      </c>
      <c r="W818">
        <v>48720</v>
      </c>
      <c r="X818">
        <v>48720</v>
      </c>
      <c r="Y818">
        <v>77333.333333333328</v>
      </c>
      <c r="Z818">
        <v>174773.33333333331</v>
      </c>
      <c r="AA818">
        <v>16239.999999999998</v>
      </c>
      <c r="AB818">
        <v>58000</v>
      </c>
      <c r="AC818">
        <v>0</v>
      </c>
      <c r="AD818">
        <v>0</v>
      </c>
      <c r="AE818">
        <v>11600</v>
      </c>
      <c r="AF818">
        <v>580</v>
      </c>
      <c r="AG818">
        <v>77333.333333333328</v>
      </c>
      <c r="AH818">
        <v>0</v>
      </c>
      <c r="AI818">
        <v>750133.33333333337</v>
      </c>
      <c r="AJ818">
        <v>18003200</v>
      </c>
      <c r="AK818">
        <v>0</v>
      </c>
      <c r="AL818">
        <v>20000</v>
      </c>
      <c r="AM818">
        <v>15</v>
      </c>
    </row>
    <row r="819" spans="1:39" x14ac:dyDescent="0.35">
      <c r="A819" s="8" t="s">
        <v>5493</v>
      </c>
      <c r="B819" s="8" t="s">
        <v>825</v>
      </c>
      <c r="C819" s="1">
        <v>33989</v>
      </c>
      <c r="D819" s="8" t="s">
        <v>2449</v>
      </c>
      <c r="E819" s="8" t="s">
        <v>2450</v>
      </c>
      <c r="F819" s="8" t="s">
        <v>4493</v>
      </c>
      <c r="G819" s="8" t="s">
        <v>3496</v>
      </c>
      <c r="H819" s="1">
        <v>42586.212048611109</v>
      </c>
      <c r="I819" s="8" t="s">
        <v>3673</v>
      </c>
      <c r="J819">
        <v>1160000</v>
      </c>
      <c r="K819">
        <v>15</v>
      </c>
      <c r="L819">
        <v>580000</v>
      </c>
      <c r="M819">
        <v>81200</v>
      </c>
      <c r="O819">
        <v>580000</v>
      </c>
      <c r="P819">
        <v>6960000</v>
      </c>
      <c r="S819">
        <v>50000</v>
      </c>
      <c r="T819">
        <v>250000</v>
      </c>
      <c r="U819">
        <v>5000</v>
      </c>
      <c r="V819">
        <v>97440</v>
      </c>
      <c r="W819">
        <v>48720</v>
      </c>
      <c r="X819">
        <v>48720</v>
      </c>
      <c r="Y819">
        <v>77333.333333333328</v>
      </c>
      <c r="Z819">
        <v>174773.33333333331</v>
      </c>
      <c r="AA819">
        <v>16239.999999999998</v>
      </c>
      <c r="AB819">
        <v>58000</v>
      </c>
      <c r="AC819">
        <v>0</v>
      </c>
      <c r="AD819">
        <v>0</v>
      </c>
      <c r="AE819">
        <v>11600</v>
      </c>
      <c r="AF819">
        <v>580</v>
      </c>
      <c r="AG819">
        <v>77333.333333333328</v>
      </c>
      <c r="AH819">
        <v>0</v>
      </c>
      <c r="AI819">
        <v>750133.33333333337</v>
      </c>
      <c r="AJ819">
        <v>18003200</v>
      </c>
      <c r="AK819">
        <v>0</v>
      </c>
      <c r="AL819">
        <v>20000</v>
      </c>
      <c r="AM819">
        <v>15</v>
      </c>
    </row>
    <row r="820" spans="1:39" x14ac:dyDescent="0.35">
      <c r="A820" s="8" t="s">
        <v>5494</v>
      </c>
      <c r="B820" s="8" t="s">
        <v>826</v>
      </c>
      <c r="C820" s="1">
        <v>29122</v>
      </c>
      <c r="D820" s="8" t="s">
        <v>2451</v>
      </c>
      <c r="E820" s="8" t="s">
        <v>2452</v>
      </c>
      <c r="F820" s="8" t="s">
        <v>4494</v>
      </c>
      <c r="G820" s="8" t="s">
        <v>3497</v>
      </c>
      <c r="H820" s="1">
        <v>41746.048067129632</v>
      </c>
      <c r="I820" s="8" t="s">
        <v>3672</v>
      </c>
      <c r="J820">
        <v>1160000</v>
      </c>
      <c r="K820">
        <v>15</v>
      </c>
      <c r="L820">
        <v>580000</v>
      </c>
      <c r="M820">
        <v>81200</v>
      </c>
      <c r="O820">
        <v>580000</v>
      </c>
      <c r="P820">
        <v>6960000</v>
      </c>
      <c r="S820">
        <v>50000</v>
      </c>
      <c r="T820">
        <v>250000</v>
      </c>
      <c r="U820">
        <v>5000</v>
      </c>
      <c r="V820">
        <v>97440</v>
      </c>
      <c r="W820">
        <v>48720</v>
      </c>
      <c r="X820">
        <v>48720</v>
      </c>
      <c r="Y820">
        <v>77333.333333333328</v>
      </c>
      <c r="Z820">
        <v>174773.33333333331</v>
      </c>
      <c r="AA820">
        <v>16239.999999999998</v>
      </c>
      <c r="AB820">
        <v>58000</v>
      </c>
      <c r="AC820">
        <v>0</v>
      </c>
      <c r="AD820">
        <v>0</v>
      </c>
      <c r="AE820">
        <v>11600</v>
      </c>
      <c r="AF820">
        <v>580</v>
      </c>
      <c r="AG820">
        <v>77333.333333333328</v>
      </c>
      <c r="AH820">
        <v>0</v>
      </c>
      <c r="AI820">
        <v>750133.33333333337</v>
      </c>
      <c r="AJ820">
        <v>18003200</v>
      </c>
      <c r="AK820">
        <v>0</v>
      </c>
      <c r="AL820">
        <v>20000</v>
      </c>
      <c r="AM820">
        <v>15</v>
      </c>
    </row>
    <row r="821" spans="1:39" x14ac:dyDescent="0.35">
      <c r="A821" s="8" t="s">
        <v>5495</v>
      </c>
      <c r="B821" s="8" t="s">
        <v>827</v>
      </c>
      <c r="C821" s="1">
        <v>33208</v>
      </c>
      <c r="D821" s="8" t="s">
        <v>2453</v>
      </c>
      <c r="E821" s="8" t="s">
        <v>2454</v>
      </c>
      <c r="F821" s="8" t="s">
        <v>4495</v>
      </c>
      <c r="G821" s="8" t="s">
        <v>3498</v>
      </c>
      <c r="H821" s="1">
        <v>39106.202685185184</v>
      </c>
      <c r="I821" s="8" t="s">
        <v>3672</v>
      </c>
      <c r="J821">
        <v>1160000</v>
      </c>
      <c r="K821">
        <v>15</v>
      </c>
      <c r="L821">
        <v>580000</v>
      </c>
      <c r="M821">
        <v>81200</v>
      </c>
      <c r="O821">
        <v>580000</v>
      </c>
      <c r="P821">
        <v>6960000</v>
      </c>
      <c r="S821">
        <v>50000</v>
      </c>
      <c r="T821">
        <v>250000</v>
      </c>
      <c r="U821">
        <v>5000</v>
      </c>
      <c r="V821">
        <v>97440</v>
      </c>
      <c r="W821">
        <v>48720</v>
      </c>
      <c r="X821">
        <v>48720</v>
      </c>
      <c r="Y821">
        <v>77333.333333333328</v>
      </c>
      <c r="Z821">
        <v>174773.33333333331</v>
      </c>
      <c r="AA821">
        <v>16239.999999999998</v>
      </c>
      <c r="AB821">
        <v>58000</v>
      </c>
      <c r="AC821">
        <v>0</v>
      </c>
      <c r="AD821">
        <v>0</v>
      </c>
      <c r="AE821">
        <v>11600</v>
      </c>
      <c r="AF821">
        <v>580</v>
      </c>
      <c r="AG821">
        <v>77333.333333333328</v>
      </c>
      <c r="AH821">
        <v>0</v>
      </c>
      <c r="AI821">
        <v>750133.33333333337</v>
      </c>
      <c r="AJ821">
        <v>18003200</v>
      </c>
      <c r="AK821">
        <v>0</v>
      </c>
      <c r="AL821">
        <v>20000</v>
      </c>
      <c r="AM821">
        <v>15</v>
      </c>
    </row>
    <row r="822" spans="1:39" x14ac:dyDescent="0.35">
      <c r="A822" s="8" t="s">
        <v>5496</v>
      </c>
      <c r="B822" s="8" t="s">
        <v>828</v>
      </c>
      <c r="C822" s="1">
        <v>35186</v>
      </c>
      <c r="D822" s="8" t="s">
        <v>2455</v>
      </c>
      <c r="E822" s="8" t="s">
        <v>1018</v>
      </c>
      <c r="F822" s="8" t="s">
        <v>4496</v>
      </c>
      <c r="G822" s="8" t="s">
        <v>3499</v>
      </c>
      <c r="H822" s="1">
        <v>44070.450092592589</v>
      </c>
      <c r="I822" s="8" t="s">
        <v>3673</v>
      </c>
      <c r="J822">
        <v>1160000</v>
      </c>
      <c r="K822">
        <v>15</v>
      </c>
      <c r="L822">
        <v>580000</v>
      </c>
      <c r="M822">
        <v>81200</v>
      </c>
      <c r="O822">
        <v>580000</v>
      </c>
      <c r="P822">
        <v>6960000</v>
      </c>
      <c r="S822">
        <v>50000</v>
      </c>
      <c r="T822">
        <v>250000</v>
      </c>
      <c r="U822">
        <v>5000</v>
      </c>
      <c r="V822">
        <v>97440</v>
      </c>
      <c r="W822">
        <v>48720</v>
      </c>
      <c r="X822">
        <v>48720</v>
      </c>
      <c r="Y822">
        <v>77333.333333333328</v>
      </c>
      <c r="Z822">
        <v>174773.33333333331</v>
      </c>
      <c r="AA822">
        <v>16239.999999999998</v>
      </c>
      <c r="AB822">
        <v>58000</v>
      </c>
      <c r="AC822">
        <v>0</v>
      </c>
      <c r="AD822">
        <v>0</v>
      </c>
      <c r="AE822">
        <v>11600</v>
      </c>
      <c r="AF822">
        <v>580</v>
      </c>
      <c r="AG822">
        <v>77333.333333333328</v>
      </c>
      <c r="AH822">
        <v>0</v>
      </c>
      <c r="AI822">
        <v>750133.33333333337</v>
      </c>
      <c r="AJ822">
        <v>18003200</v>
      </c>
      <c r="AK822">
        <v>0</v>
      </c>
      <c r="AL822">
        <v>20000</v>
      </c>
      <c r="AM822">
        <v>15</v>
      </c>
    </row>
    <row r="823" spans="1:39" x14ac:dyDescent="0.35">
      <c r="A823" s="8" t="s">
        <v>5497</v>
      </c>
      <c r="B823" s="8" t="s">
        <v>829</v>
      </c>
      <c r="C823" s="1">
        <v>29486</v>
      </c>
      <c r="D823" s="8" t="s">
        <v>2456</v>
      </c>
      <c r="E823" s="8" t="s">
        <v>2457</v>
      </c>
      <c r="F823" s="8" t="s">
        <v>4497</v>
      </c>
      <c r="G823" s="8" t="s">
        <v>3500</v>
      </c>
      <c r="H823" s="1">
        <v>40116.971817129626</v>
      </c>
      <c r="I823" s="8" t="s">
        <v>3671</v>
      </c>
      <c r="J823">
        <v>1160000</v>
      </c>
      <c r="K823">
        <v>15</v>
      </c>
      <c r="L823">
        <v>580000</v>
      </c>
      <c r="M823">
        <v>81200</v>
      </c>
      <c r="O823">
        <v>580000</v>
      </c>
      <c r="P823">
        <v>6960000</v>
      </c>
      <c r="S823">
        <v>50000</v>
      </c>
      <c r="T823">
        <v>250000</v>
      </c>
      <c r="U823">
        <v>5000</v>
      </c>
      <c r="V823">
        <v>97440</v>
      </c>
      <c r="W823">
        <v>48720</v>
      </c>
      <c r="X823">
        <v>48720</v>
      </c>
      <c r="Y823">
        <v>77333.333333333328</v>
      </c>
      <c r="Z823">
        <v>174773.33333333331</v>
      </c>
      <c r="AA823">
        <v>16239.999999999998</v>
      </c>
      <c r="AB823">
        <v>58000</v>
      </c>
      <c r="AC823">
        <v>0</v>
      </c>
      <c r="AD823">
        <v>0</v>
      </c>
      <c r="AE823">
        <v>11600</v>
      </c>
      <c r="AF823">
        <v>580</v>
      </c>
      <c r="AG823">
        <v>77333.333333333328</v>
      </c>
      <c r="AH823">
        <v>0</v>
      </c>
      <c r="AI823">
        <v>750133.33333333337</v>
      </c>
      <c r="AJ823">
        <v>18003200</v>
      </c>
      <c r="AK823">
        <v>0</v>
      </c>
      <c r="AL823">
        <v>20000</v>
      </c>
      <c r="AM823">
        <v>15</v>
      </c>
    </row>
    <row r="824" spans="1:39" x14ac:dyDescent="0.35">
      <c r="A824" s="8" t="s">
        <v>5498</v>
      </c>
      <c r="B824" s="8" t="s">
        <v>830</v>
      </c>
      <c r="C824" s="1">
        <v>28084</v>
      </c>
      <c r="D824" s="8" t="s">
        <v>2458</v>
      </c>
      <c r="E824" s="8" t="s">
        <v>2459</v>
      </c>
      <c r="F824" s="8" t="s">
        <v>4498</v>
      </c>
      <c r="G824" s="8" t="s">
        <v>3501</v>
      </c>
      <c r="H824" s="1">
        <v>40417.572175925925</v>
      </c>
      <c r="I824" s="8" t="s">
        <v>3675</v>
      </c>
      <c r="J824">
        <v>1160000</v>
      </c>
      <c r="K824">
        <v>15</v>
      </c>
      <c r="L824">
        <v>580000</v>
      </c>
      <c r="M824">
        <v>81200</v>
      </c>
      <c r="O824">
        <v>580000</v>
      </c>
      <c r="P824">
        <v>6960000</v>
      </c>
      <c r="S824">
        <v>50000</v>
      </c>
      <c r="T824">
        <v>250000</v>
      </c>
      <c r="U824">
        <v>5000</v>
      </c>
      <c r="V824">
        <v>97440</v>
      </c>
      <c r="W824">
        <v>48720</v>
      </c>
      <c r="X824">
        <v>48720</v>
      </c>
      <c r="Y824">
        <v>77333.333333333328</v>
      </c>
      <c r="Z824">
        <v>174773.33333333331</v>
      </c>
      <c r="AA824">
        <v>16239.999999999998</v>
      </c>
      <c r="AB824">
        <v>58000</v>
      </c>
      <c r="AC824">
        <v>0</v>
      </c>
      <c r="AD824">
        <v>0</v>
      </c>
      <c r="AE824">
        <v>11600</v>
      </c>
      <c r="AF824">
        <v>580</v>
      </c>
      <c r="AG824">
        <v>77333.333333333328</v>
      </c>
      <c r="AH824">
        <v>0</v>
      </c>
      <c r="AI824">
        <v>750133.33333333337</v>
      </c>
      <c r="AJ824">
        <v>18003200</v>
      </c>
      <c r="AK824">
        <v>0</v>
      </c>
      <c r="AL824">
        <v>20000</v>
      </c>
      <c r="AM824">
        <v>15</v>
      </c>
    </row>
    <row r="825" spans="1:39" x14ac:dyDescent="0.35">
      <c r="A825" s="8" t="s">
        <v>5499</v>
      </c>
      <c r="B825" s="8" t="s">
        <v>831</v>
      </c>
      <c r="C825" s="1">
        <v>28431</v>
      </c>
      <c r="D825" s="8" t="s">
        <v>2460</v>
      </c>
      <c r="E825" s="8" t="s">
        <v>2461</v>
      </c>
      <c r="F825" s="8" t="s">
        <v>4499</v>
      </c>
      <c r="G825" s="8" t="s">
        <v>3502</v>
      </c>
      <c r="H825" s="1">
        <v>42375.771770833337</v>
      </c>
      <c r="I825" s="8" t="s">
        <v>3673</v>
      </c>
      <c r="J825">
        <v>1160000</v>
      </c>
      <c r="K825">
        <v>15</v>
      </c>
      <c r="L825">
        <v>580000</v>
      </c>
      <c r="M825">
        <v>81200</v>
      </c>
      <c r="O825">
        <v>580000</v>
      </c>
      <c r="P825">
        <v>6960000</v>
      </c>
      <c r="S825">
        <v>50000</v>
      </c>
      <c r="T825">
        <v>250000</v>
      </c>
      <c r="U825">
        <v>5000</v>
      </c>
      <c r="V825">
        <v>97440</v>
      </c>
      <c r="W825">
        <v>48720</v>
      </c>
      <c r="X825">
        <v>48720</v>
      </c>
      <c r="Y825">
        <v>77333.333333333328</v>
      </c>
      <c r="Z825">
        <v>174773.33333333331</v>
      </c>
      <c r="AA825">
        <v>16239.999999999998</v>
      </c>
      <c r="AB825">
        <v>58000</v>
      </c>
      <c r="AC825">
        <v>0</v>
      </c>
      <c r="AD825">
        <v>0</v>
      </c>
      <c r="AE825">
        <v>11600</v>
      </c>
      <c r="AF825">
        <v>580</v>
      </c>
      <c r="AG825">
        <v>77333.333333333328</v>
      </c>
      <c r="AH825">
        <v>0</v>
      </c>
      <c r="AI825">
        <v>750133.33333333337</v>
      </c>
      <c r="AJ825">
        <v>18003200</v>
      </c>
      <c r="AK825">
        <v>0</v>
      </c>
      <c r="AL825">
        <v>20000</v>
      </c>
      <c r="AM825">
        <v>15</v>
      </c>
    </row>
    <row r="826" spans="1:39" x14ac:dyDescent="0.35">
      <c r="A826" s="8" t="s">
        <v>5500</v>
      </c>
      <c r="B826" s="8" t="s">
        <v>832</v>
      </c>
      <c r="C826" s="1">
        <v>26340</v>
      </c>
      <c r="D826" s="8" t="s">
        <v>2462</v>
      </c>
      <c r="E826" s="8" t="s">
        <v>2463</v>
      </c>
      <c r="F826" s="8" t="s">
        <v>4500</v>
      </c>
      <c r="G826" s="8" t="s">
        <v>3503</v>
      </c>
      <c r="H826" s="1">
        <v>38687.856296296297</v>
      </c>
      <c r="I826" s="8" t="s">
        <v>3671</v>
      </c>
      <c r="J826">
        <v>1160000</v>
      </c>
      <c r="K826">
        <v>15</v>
      </c>
      <c r="L826">
        <v>580000</v>
      </c>
      <c r="M826">
        <v>81200</v>
      </c>
      <c r="O826">
        <v>580000</v>
      </c>
      <c r="P826">
        <v>6960000</v>
      </c>
      <c r="S826">
        <v>50000</v>
      </c>
      <c r="T826">
        <v>250000</v>
      </c>
      <c r="U826">
        <v>5000</v>
      </c>
      <c r="V826">
        <v>97440</v>
      </c>
      <c r="W826">
        <v>48720</v>
      </c>
      <c r="X826">
        <v>48720</v>
      </c>
      <c r="Y826">
        <v>77333.333333333328</v>
      </c>
      <c r="Z826">
        <v>174773.33333333331</v>
      </c>
      <c r="AA826">
        <v>16239.999999999998</v>
      </c>
      <c r="AB826">
        <v>58000</v>
      </c>
      <c r="AC826">
        <v>0</v>
      </c>
      <c r="AD826">
        <v>0</v>
      </c>
      <c r="AE826">
        <v>11600</v>
      </c>
      <c r="AF826">
        <v>580</v>
      </c>
      <c r="AG826">
        <v>77333.333333333328</v>
      </c>
      <c r="AH826">
        <v>0</v>
      </c>
      <c r="AI826">
        <v>750133.33333333337</v>
      </c>
      <c r="AJ826">
        <v>18003200</v>
      </c>
      <c r="AK826">
        <v>0</v>
      </c>
      <c r="AL826">
        <v>20000</v>
      </c>
      <c r="AM826">
        <v>15</v>
      </c>
    </row>
    <row r="827" spans="1:39" x14ac:dyDescent="0.35">
      <c r="A827" s="8" t="s">
        <v>5501</v>
      </c>
      <c r="B827" s="8" t="s">
        <v>833</v>
      </c>
      <c r="C827" s="1">
        <v>29490</v>
      </c>
      <c r="D827" s="8" t="s">
        <v>2464</v>
      </c>
      <c r="E827" s="8" t="s">
        <v>2465</v>
      </c>
      <c r="F827" s="8" t="s">
        <v>4501</v>
      </c>
      <c r="G827" s="8" t="s">
        <v>3504</v>
      </c>
      <c r="H827" s="1">
        <v>38421.332129629627</v>
      </c>
      <c r="I827" s="8" t="s">
        <v>3675</v>
      </c>
      <c r="J827">
        <v>1160000</v>
      </c>
      <c r="K827">
        <v>15</v>
      </c>
      <c r="L827">
        <v>580000</v>
      </c>
      <c r="M827">
        <v>81200</v>
      </c>
      <c r="O827">
        <v>580000</v>
      </c>
      <c r="P827">
        <v>6960000</v>
      </c>
      <c r="S827">
        <v>50000</v>
      </c>
      <c r="T827">
        <v>250000</v>
      </c>
      <c r="U827">
        <v>5000</v>
      </c>
      <c r="V827">
        <v>97440</v>
      </c>
      <c r="W827">
        <v>48720</v>
      </c>
      <c r="X827">
        <v>48720</v>
      </c>
      <c r="Y827">
        <v>77333.333333333328</v>
      </c>
      <c r="Z827">
        <v>174773.33333333331</v>
      </c>
      <c r="AA827">
        <v>16239.999999999998</v>
      </c>
      <c r="AB827">
        <v>58000</v>
      </c>
      <c r="AC827">
        <v>0</v>
      </c>
      <c r="AD827">
        <v>0</v>
      </c>
      <c r="AE827">
        <v>11600</v>
      </c>
      <c r="AF827">
        <v>580</v>
      </c>
      <c r="AG827">
        <v>77333.333333333328</v>
      </c>
      <c r="AH827">
        <v>0</v>
      </c>
      <c r="AI827">
        <v>750133.33333333337</v>
      </c>
      <c r="AJ827">
        <v>18003200</v>
      </c>
      <c r="AK827">
        <v>0</v>
      </c>
      <c r="AL827">
        <v>20000</v>
      </c>
      <c r="AM827">
        <v>15</v>
      </c>
    </row>
    <row r="828" spans="1:39" x14ac:dyDescent="0.35">
      <c r="A828" s="8" t="s">
        <v>5502</v>
      </c>
      <c r="B828" s="8" t="s">
        <v>834</v>
      </c>
      <c r="C828" s="1">
        <v>34441</v>
      </c>
      <c r="D828" s="8" t="s">
        <v>2466</v>
      </c>
      <c r="E828" s="8" t="s">
        <v>2467</v>
      </c>
      <c r="F828" s="8" t="s">
        <v>4502</v>
      </c>
      <c r="G828" s="8" t="s">
        <v>3505</v>
      </c>
      <c r="H828" s="1">
        <v>44075.330231481479</v>
      </c>
      <c r="I828" s="8" t="s">
        <v>3672</v>
      </c>
      <c r="J828">
        <v>1160000</v>
      </c>
      <c r="K828">
        <v>15</v>
      </c>
      <c r="L828">
        <v>580000</v>
      </c>
      <c r="M828">
        <v>81200</v>
      </c>
      <c r="O828">
        <v>580000</v>
      </c>
      <c r="P828">
        <v>6960000</v>
      </c>
      <c r="S828">
        <v>50000</v>
      </c>
      <c r="T828">
        <v>250000</v>
      </c>
      <c r="U828">
        <v>5000</v>
      </c>
      <c r="V828">
        <v>97440</v>
      </c>
      <c r="W828">
        <v>48720</v>
      </c>
      <c r="X828">
        <v>48720</v>
      </c>
      <c r="Y828">
        <v>77333.333333333328</v>
      </c>
      <c r="Z828">
        <v>174773.33333333331</v>
      </c>
      <c r="AA828">
        <v>16239.999999999998</v>
      </c>
      <c r="AB828">
        <v>58000</v>
      </c>
      <c r="AC828">
        <v>0</v>
      </c>
      <c r="AD828">
        <v>0</v>
      </c>
      <c r="AE828">
        <v>11600</v>
      </c>
      <c r="AF828">
        <v>580</v>
      </c>
      <c r="AG828">
        <v>77333.333333333328</v>
      </c>
      <c r="AH828">
        <v>0</v>
      </c>
      <c r="AI828">
        <v>750133.33333333337</v>
      </c>
      <c r="AJ828">
        <v>18003200</v>
      </c>
      <c r="AK828">
        <v>0</v>
      </c>
      <c r="AL828">
        <v>20000</v>
      </c>
      <c r="AM828">
        <v>15</v>
      </c>
    </row>
    <row r="829" spans="1:39" x14ac:dyDescent="0.35">
      <c r="A829" s="8" t="s">
        <v>5503</v>
      </c>
      <c r="B829" s="8" t="s">
        <v>835</v>
      </c>
      <c r="C829" s="1">
        <v>33904</v>
      </c>
      <c r="D829" s="8" t="s">
        <v>2468</v>
      </c>
      <c r="E829" s="8" t="s">
        <v>2469</v>
      </c>
      <c r="F829" s="8" t="s">
        <v>4503</v>
      </c>
      <c r="G829" s="8" t="s">
        <v>3506</v>
      </c>
      <c r="H829" s="1">
        <v>38820.256956018522</v>
      </c>
      <c r="I829" s="8" t="s">
        <v>3674</v>
      </c>
      <c r="J829">
        <v>1160000</v>
      </c>
      <c r="K829">
        <v>15</v>
      </c>
      <c r="L829">
        <v>580000</v>
      </c>
      <c r="M829">
        <v>81200</v>
      </c>
      <c r="O829">
        <v>580000</v>
      </c>
      <c r="P829">
        <v>6960000</v>
      </c>
      <c r="S829">
        <v>50000</v>
      </c>
      <c r="T829">
        <v>250000</v>
      </c>
      <c r="U829">
        <v>5000</v>
      </c>
      <c r="V829">
        <v>97440</v>
      </c>
      <c r="W829">
        <v>48720</v>
      </c>
      <c r="X829">
        <v>48720</v>
      </c>
      <c r="Y829">
        <v>77333.333333333328</v>
      </c>
      <c r="Z829">
        <v>174773.33333333331</v>
      </c>
      <c r="AA829">
        <v>16239.999999999998</v>
      </c>
      <c r="AB829">
        <v>58000</v>
      </c>
      <c r="AC829">
        <v>0</v>
      </c>
      <c r="AD829">
        <v>0</v>
      </c>
      <c r="AE829">
        <v>11600</v>
      </c>
      <c r="AF829">
        <v>580</v>
      </c>
      <c r="AG829">
        <v>77333.333333333328</v>
      </c>
      <c r="AH829">
        <v>0</v>
      </c>
      <c r="AI829">
        <v>750133.33333333337</v>
      </c>
      <c r="AJ829">
        <v>18003200</v>
      </c>
      <c r="AK829">
        <v>0</v>
      </c>
      <c r="AL829">
        <v>20000</v>
      </c>
      <c r="AM829">
        <v>15</v>
      </c>
    </row>
    <row r="830" spans="1:39" x14ac:dyDescent="0.35">
      <c r="A830" s="8" t="s">
        <v>5504</v>
      </c>
      <c r="B830" s="8" t="s">
        <v>836</v>
      </c>
      <c r="C830" s="1">
        <v>31400</v>
      </c>
      <c r="D830" s="8" t="s">
        <v>2470</v>
      </c>
      <c r="E830" s="8" t="s">
        <v>2471</v>
      </c>
      <c r="F830" s="8" t="s">
        <v>4504</v>
      </c>
      <c r="G830" s="8" t="s">
        <v>3507</v>
      </c>
      <c r="H830" s="1">
        <v>39019.742615740739</v>
      </c>
      <c r="I830" s="8" t="s">
        <v>3671</v>
      </c>
      <c r="J830">
        <v>1160000</v>
      </c>
      <c r="K830">
        <v>15</v>
      </c>
      <c r="L830">
        <v>580000</v>
      </c>
      <c r="M830">
        <v>81200</v>
      </c>
      <c r="O830">
        <v>580000</v>
      </c>
      <c r="P830">
        <v>6960000</v>
      </c>
      <c r="S830">
        <v>50000</v>
      </c>
      <c r="T830">
        <v>250000</v>
      </c>
      <c r="U830">
        <v>5000</v>
      </c>
      <c r="V830">
        <v>97440</v>
      </c>
      <c r="W830">
        <v>48720</v>
      </c>
      <c r="X830">
        <v>48720</v>
      </c>
      <c r="Y830">
        <v>77333.333333333328</v>
      </c>
      <c r="Z830">
        <v>174773.33333333331</v>
      </c>
      <c r="AA830">
        <v>16239.999999999998</v>
      </c>
      <c r="AB830">
        <v>58000</v>
      </c>
      <c r="AC830">
        <v>0</v>
      </c>
      <c r="AD830">
        <v>0</v>
      </c>
      <c r="AE830">
        <v>11600</v>
      </c>
      <c r="AF830">
        <v>580</v>
      </c>
      <c r="AG830">
        <v>77333.333333333328</v>
      </c>
      <c r="AH830">
        <v>0</v>
      </c>
      <c r="AI830">
        <v>750133.33333333337</v>
      </c>
      <c r="AJ830">
        <v>18003200</v>
      </c>
      <c r="AK830">
        <v>0</v>
      </c>
      <c r="AL830">
        <v>20000</v>
      </c>
      <c r="AM830">
        <v>15</v>
      </c>
    </row>
    <row r="831" spans="1:39" x14ac:dyDescent="0.35">
      <c r="A831" s="8" t="s">
        <v>5505</v>
      </c>
      <c r="B831" s="8" t="s">
        <v>837</v>
      </c>
      <c r="C831" s="1">
        <v>32488</v>
      </c>
      <c r="D831" s="8" t="s">
        <v>2472</v>
      </c>
      <c r="E831" s="8" t="s">
        <v>2473</v>
      </c>
      <c r="F831" s="8" t="s">
        <v>4505</v>
      </c>
      <c r="G831" s="8" t="s">
        <v>3508</v>
      </c>
      <c r="H831" s="1">
        <v>40188.946574074071</v>
      </c>
      <c r="I831" s="8" t="s">
        <v>3671</v>
      </c>
      <c r="J831">
        <v>1160000</v>
      </c>
      <c r="K831">
        <v>15</v>
      </c>
      <c r="L831">
        <v>580000</v>
      </c>
      <c r="M831">
        <v>81200</v>
      </c>
      <c r="O831">
        <v>580000</v>
      </c>
      <c r="P831">
        <v>6960000</v>
      </c>
      <c r="S831">
        <v>50000</v>
      </c>
      <c r="T831">
        <v>250000</v>
      </c>
      <c r="U831">
        <v>5000</v>
      </c>
      <c r="V831">
        <v>97440</v>
      </c>
      <c r="W831">
        <v>48720</v>
      </c>
      <c r="X831">
        <v>48720</v>
      </c>
      <c r="Y831">
        <v>77333.333333333328</v>
      </c>
      <c r="Z831">
        <v>174773.33333333331</v>
      </c>
      <c r="AA831">
        <v>16239.999999999998</v>
      </c>
      <c r="AB831">
        <v>58000</v>
      </c>
      <c r="AC831">
        <v>0</v>
      </c>
      <c r="AD831">
        <v>0</v>
      </c>
      <c r="AE831">
        <v>11600</v>
      </c>
      <c r="AF831">
        <v>580</v>
      </c>
      <c r="AG831">
        <v>77333.333333333328</v>
      </c>
      <c r="AH831">
        <v>0</v>
      </c>
      <c r="AI831">
        <v>750133.33333333337</v>
      </c>
      <c r="AJ831">
        <v>18003200</v>
      </c>
      <c r="AK831">
        <v>0</v>
      </c>
      <c r="AL831">
        <v>20000</v>
      </c>
      <c r="AM831">
        <v>15</v>
      </c>
    </row>
    <row r="832" spans="1:39" x14ac:dyDescent="0.35">
      <c r="A832" s="8" t="s">
        <v>5506</v>
      </c>
      <c r="B832" s="8" t="s">
        <v>838</v>
      </c>
      <c r="C832" s="1">
        <v>29778</v>
      </c>
      <c r="D832" s="8" t="s">
        <v>2474</v>
      </c>
      <c r="E832" s="8" t="s">
        <v>2475</v>
      </c>
      <c r="F832" s="8" t="s">
        <v>4506</v>
      </c>
      <c r="G832" s="8" t="s">
        <v>3509</v>
      </c>
      <c r="H832" s="1">
        <v>43566.589537037034</v>
      </c>
      <c r="I832" s="8" t="s">
        <v>3674</v>
      </c>
      <c r="J832">
        <v>1160000</v>
      </c>
      <c r="K832">
        <v>15</v>
      </c>
      <c r="L832">
        <v>580000</v>
      </c>
      <c r="M832">
        <v>81200</v>
      </c>
      <c r="O832">
        <v>580000</v>
      </c>
      <c r="P832">
        <v>6960000</v>
      </c>
      <c r="S832">
        <v>50000</v>
      </c>
      <c r="T832">
        <v>250000</v>
      </c>
      <c r="U832">
        <v>5000</v>
      </c>
      <c r="V832">
        <v>97440</v>
      </c>
      <c r="W832">
        <v>48720</v>
      </c>
      <c r="X832">
        <v>48720</v>
      </c>
      <c r="Y832">
        <v>77333.333333333328</v>
      </c>
      <c r="Z832">
        <v>174773.33333333331</v>
      </c>
      <c r="AA832">
        <v>16239.999999999998</v>
      </c>
      <c r="AB832">
        <v>58000</v>
      </c>
      <c r="AC832">
        <v>0</v>
      </c>
      <c r="AD832">
        <v>0</v>
      </c>
      <c r="AE832">
        <v>11600</v>
      </c>
      <c r="AF832">
        <v>580</v>
      </c>
      <c r="AG832">
        <v>77333.333333333328</v>
      </c>
      <c r="AH832">
        <v>0</v>
      </c>
      <c r="AI832">
        <v>750133.33333333337</v>
      </c>
      <c r="AJ832">
        <v>18003200</v>
      </c>
      <c r="AK832">
        <v>0</v>
      </c>
      <c r="AL832">
        <v>20000</v>
      </c>
      <c r="AM832">
        <v>15</v>
      </c>
    </row>
    <row r="833" spans="1:39" x14ac:dyDescent="0.35">
      <c r="A833" s="8" t="s">
        <v>5507</v>
      </c>
      <c r="B833" s="8" t="s">
        <v>839</v>
      </c>
      <c r="C833" s="1">
        <v>28664</v>
      </c>
      <c r="D833" s="8" t="s">
        <v>2476</v>
      </c>
      <c r="E833" s="8" t="s">
        <v>2477</v>
      </c>
      <c r="F833" s="8" t="s">
        <v>4507</v>
      </c>
      <c r="G833" s="8" t="s">
        <v>3510</v>
      </c>
      <c r="H833" s="1">
        <v>43217.863692129627</v>
      </c>
      <c r="I833" s="8" t="s">
        <v>3673</v>
      </c>
      <c r="J833">
        <v>1160000</v>
      </c>
      <c r="K833">
        <v>15</v>
      </c>
      <c r="L833">
        <v>580000</v>
      </c>
      <c r="M833">
        <v>81200</v>
      </c>
      <c r="O833">
        <v>580000</v>
      </c>
      <c r="P833">
        <v>6960000</v>
      </c>
      <c r="S833">
        <v>50000</v>
      </c>
      <c r="T833">
        <v>250000</v>
      </c>
      <c r="U833">
        <v>5000</v>
      </c>
      <c r="V833">
        <v>97440</v>
      </c>
      <c r="W833">
        <v>48720</v>
      </c>
      <c r="X833">
        <v>48720</v>
      </c>
      <c r="Y833">
        <v>77333.333333333328</v>
      </c>
      <c r="Z833">
        <v>174773.33333333331</v>
      </c>
      <c r="AA833">
        <v>16239.999999999998</v>
      </c>
      <c r="AB833">
        <v>58000</v>
      </c>
      <c r="AC833">
        <v>0</v>
      </c>
      <c r="AD833">
        <v>0</v>
      </c>
      <c r="AE833">
        <v>11600</v>
      </c>
      <c r="AF833">
        <v>580</v>
      </c>
      <c r="AG833">
        <v>77333.333333333328</v>
      </c>
      <c r="AH833">
        <v>0</v>
      </c>
      <c r="AI833">
        <v>750133.33333333337</v>
      </c>
      <c r="AJ833">
        <v>18003200</v>
      </c>
      <c r="AK833">
        <v>0</v>
      </c>
      <c r="AL833">
        <v>20000</v>
      </c>
      <c r="AM833">
        <v>15</v>
      </c>
    </row>
    <row r="834" spans="1:39" x14ac:dyDescent="0.35">
      <c r="A834" s="8" t="s">
        <v>5508</v>
      </c>
      <c r="B834" s="8" t="s">
        <v>840</v>
      </c>
      <c r="C834" s="1">
        <v>30360</v>
      </c>
      <c r="D834" s="8" t="s">
        <v>2478</v>
      </c>
      <c r="E834" s="8" t="s">
        <v>2479</v>
      </c>
      <c r="F834" s="8" t="s">
        <v>4508</v>
      </c>
      <c r="G834" s="8" t="s">
        <v>3511</v>
      </c>
      <c r="H834" s="1">
        <v>42706.903229166666</v>
      </c>
      <c r="I834" s="8" t="s">
        <v>3671</v>
      </c>
      <c r="J834">
        <v>1160000</v>
      </c>
      <c r="K834">
        <v>15</v>
      </c>
      <c r="L834">
        <v>580000</v>
      </c>
      <c r="M834">
        <v>81200</v>
      </c>
      <c r="O834">
        <v>580000</v>
      </c>
      <c r="P834">
        <v>6960000</v>
      </c>
      <c r="S834">
        <v>50000</v>
      </c>
      <c r="T834">
        <v>250000</v>
      </c>
      <c r="U834">
        <v>5000</v>
      </c>
      <c r="V834">
        <v>97440</v>
      </c>
      <c r="W834">
        <v>48720</v>
      </c>
      <c r="X834">
        <v>48720</v>
      </c>
      <c r="Y834">
        <v>77333.333333333328</v>
      </c>
      <c r="Z834">
        <v>174773.33333333331</v>
      </c>
      <c r="AA834">
        <v>16239.999999999998</v>
      </c>
      <c r="AB834">
        <v>58000</v>
      </c>
      <c r="AC834">
        <v>0</v>
      </c>
      <c r="AD834">
        <v>0</v>
      </c>
      <c r="AE834">
        <v>11600</v>
      </c>
      <c r="AF834">
        <v>580</v>
      </c>
      <c r="AG834">
        <v>77333.333333333328</v>
      </c>
      <c r="AH834">
        <v>0</v>
      </c>
      <c r="AI834">
        <v>750133.33333333337</v>
      </c>
      <c r="AJ834">
        <v>18003200</v>
      </c>
      <c r="AK834">
        <v>0</v>
      </c>
      <c r="AL834">
        <v>20000</v>
      </c>
      <c r="AM834">
        <v>15</v>
      </c>
    </row>
    <row r="835" spans="1:39" x14ac:dyDescent="0.35">
      <c r="A835" s="8" t="s">
        <v>5509</v>
      </c>
      <c r="B835" s="8" t="s">
        <v>841</v>
      </c>
      <c r="C835" s="1">
        <v>28732</v>
      </c>
      <c r="D835" s="8" t="s">
        <v>2480</v>
      </c>
      <c r="E835" s="8" t="s">
        <v>2481</v>
      </c>
      <c r="F835" s="8" t="s">
        <v>4509</v>
      </c>
      <c r="G835" s="8" t="s">
        <v>3512</v>
      </c>
      <c r="H835" s="1">
        <v>41055.443333333336</v>
      </c>
      <c r="I835" s="8" t="s">
        <v>3675</v>
      </c>
      <c r="J835">
        <v>1160000</v>
      </c>
      <c r="K835">
        <v>15</v>
      </c>
      <c r="L835">
        <v>580000</v>
      </c>
      <c r="M835">
        <v>81200</v>
      </c>
      <c r="O835">
        <v>580000</v>
      </c>
      <c r="P835">
        <v>6960000</v>
      </c>
      <c r="S835">
        <v>50000</v>
      </c>
      <c r="T835">
        <v>250000</v>
      </c>
      <c r="U835">
        <v>5000</v>
      </c>
      <c r="V835">
        <v>97440</v>
      </c>
      <c r="W835">
        <v>48720</v>
      </c>
      <c r="X835">
        <v>48720</v>
      </c>
      <c r="Y835">
        <v>77333.333333333328</v>
      </c>
      <c r="Z835">
        <v>174773.33333333331</v>
      </c>
      <c r="AA835">
        <v>16239.999999999998</v>
      </c>
      <c r="AB835">
        <v>58000</v>
      </c>
      <c r="AC835">
        <v>0</v>
      </c>
      <c r="AD835">
        <v>0</v>
      </c>
      <c r="AE835">
        <v>11600</v>
      </c>
      <c r="AF835">
        <v>580</v>
      </c>
      <c r="AG835">
        <v>77333.333333333328</v>
      </c>
      <c r="AH835">
        <v>0</v>
      </c>
      <c r="AI835">
        <v>750133.33333333337</v>
      </c>
      <c r="AJ835">
        <v>18003200</v>
      </c>
      <c r="AK835">
        <v>0</v>
      </c>
      <c r="AL835">
        <v>20000</v>
      </c>
      <c r="AM835">
        <v>15</v>
      </c>
    </row>
    <row r="836" spans="1:39" x14ac:dyDescent="0.35">
      <c r="A836" s="8" t="s">
        <v>5510</v>
      </c>
      <c r="B836" s="8" t="s">
        <v>842</v>
      </c>
      <c r="C836" s="1">
        <v>35995</v>
      </c>
      <c r="D836" s="8" t="s">
        <v>2482</v>
      </c>
      <c r="E836" s="8" t="s">
        <v>2483</v>
      </c>
      <c r="F836" s="8" t="s">
        <v>4510</v>
      </c>
      <c r="G836" s="8" t="s">
        <v>3513</v>
      </c>
      <c r="H836" s="1">
        <v>43742.646041666667</v>
      </c>
      <c r="I836" s="8" t="s">
        <v>3673</v>
      </c>
      <c r="J836">
        <v>1160000</v>
      </c>
      <c r="K836">
        <v>15</v>
      </c>
      <c r="L836">
        <v>580000</v>
      </c>
      <c r="M836">
        <v>81200</v>
      </c>
      <c r="O836">
        <v>580000</v>
      </c>
      <c r="P836">
        <v>6960000</v>
      </c>
      <c r="S836">
        <v>50000</v>
      </c>
      <c r="T836">
        <v>250000</v>
      </c>
      <c r="U836">
        <v>5000</v>
      </c>
      <c r="V836">
        <v>97440</v>
      </c>
      <c r="W836">
        <v>48720</v>
      </c>
      <c r="X836">
        <v>48720</v>
      </c>
      <c r="Y836">
        <v>77333.333333333328</v>
      </c>
      <c r="Z836">
        <v>174773.33333333331</v>
      </c>
      <c r="AA836">
        <v>16239.999999999998</v>
      </c>
      <c r="AB836">
        <v>58000</v>
      </c>
      <c r="AC836">
        <v>0</v>
      </c>
      <c r="AD836">
        <v>0</v>
      </c>
      <c r="AE836">
        <v>11600</v>
      </c>
      <c r="AF836">
        <v>580</v>
      </c>
      <c r="AG836">
        <v>77333.333333333328</v>
      </c>
      <c r="AH836">
        <v>0</v>
      </c>
      <c r="AI836">
        <v>750133.33333333337</v>
      </c>
      <c r="AJ836">
        <v>18003200</v>
      </c>
      <c r="AK836">
        <v>0</v>
      </c>
      <c r="AL836">
        <v>20000</v>
      </c>
      <c r="AM836">
        <v>15</v>
      </c>
    </row>
    <row r="837" spans="1:39" x14ac:dyDescent="0.35">
      <c r="A837" s="8" t="s">
        <v>5511</v>
      </c>
      <c r="B837" s="8" t="s">
        <v>843</v>
      </c>
      <c r="C837" s="1">
        <v>35000</v>
      </c>
      <c r="D837" s="8" t="s">
        <v>2484</v>
      </c>
      <c r="E837" s="8" t="s">
        <v>2485</v>
      </c>
      <c r="F837" s="8" t="s">
        <v>4511</v>
      </c>
      <c r="G837" s="8" t="s">
        <v>3514</v>
      </c>
      <c r="H837" s="1">
        <v>41098.835439814815</v>
      </c>
      <c r="I837" s="8" t="s">
        <v>3671</v>
      </c>
      <c r="J837">
        <v>1160000</v>
      </c>
      <c r="K837">
        <v>15</v>
      </c>
      <c r="L837">
        <v>580000</v>
      </c>
      <c r="M837">
        <v>81200</v>
      </c>
      <c r="O837">
        <v>580000</v>
      </c>
      <c r="P837">
        <v>6960000</v>
      </c>
      <c r="S837">
        <v>50000</v>
      </c>
      <c r="T837">
        <v>250000</v>
      </c>
      <c r="U837">
        <v>5000</v>
      </c>
      <c r="V837">
        <v>97440</v>
      </c>
      <c r="W837">
        <v>48720</v>
      </c>
      <c r="X837">
        <v>48720</v>
      </c>
      <c r="Y837">
        <v>77333.333333333328</v>
      </c>
      <c r="Z837">
        <v>174773.33333333331</v>
      </c>
      <c r="AA837">
        <v>16239.999999999998</v>
      </c>
      <c r="AB837">
        <v>58000</v>
      </c>
      <c r="AC837">
        <v>0</v>
      </c>
      <c r="AD837">
        <v>0</v>
      </c>
      <c r="AE837">
        <v>11600</v>
      </c>
      <c r="AF837">
        <v>580</v>
      </c>
      <c r="AG837">
        <v>77333.333333333328</v>
      </c>
      <c r="AH837">
        <v>0</v>
      </c>
      <c r="AI837">
        <v>750133.33333333337</v>
      </c>
      <c r="AJ837">
        <v>18003200</v>
      </c>
      <c r="AK837">
        <v>0</v>
      </c>
      <c r="AL837">
        <v>20000</v>
      </c>
      <c r="AM837">
        <v>15</v>
      </c>
    </row>
    <row r="838" spans="1:39" x14ac:dyDescent="0.35">
      <c r="A838" s="8" t="s">
        <v>5512</v>
      </c>
      <c r="B838" s="8" t="s">
        <v>844</v>
      </c>
      <c r="C838" s="1">
        <v>33053</v>
      </c>
      <c r="D838" s="8" t="s">
        <v>2486</v>
      </c>
      <c r="E838" s="8" t="s">
        <v>2487</v>
      </c>
      <c r="F838" s="8" t="s">
        <v>4512</v>
      </c>
      <c r="G838" s="8" t="s">
        <v>3515</v>
      </c>
      <c r="H838" s="1">
        <v>43205.605092592596</v>
      </c>
      <c r="I838" s="8" t="s">
        <v>3672</v>
      </c>
      <c r="J838">
        <v>1160000</v>
      </c>
      <c r="K838">
        <v>15</v>
      </c>
      <c r="L838">
        <v>580000</v>
      </c>
      <c r="M838">
        <v>81200</v>
      </c>
      <c r="O838">
        <v>580000</v>
      </c>
      <c r="P838">
        <v>6960000</v>
      </c>
      <c r="S838">
        <v>50000</v>
      </c>
      <c r="T838">
        <v>250000</v>
      </c>
      <c r="U838">
        <v>5000</v>
      </c>
      <c r="V838">
        <v>97440</v>
      </c>
      <c r="W838">
        <v>48720</v>
      </c>
      <c r="X838">
        <v>48720</v>
      </c>
      <c r="Y838">
        <v>77333.333333333328</v>
      </c>
      <c r="Z838">
        <v>174773.33333333331</v>
      </c>
      <c r="AA838">
        <v>16239.999999999998</v>
      </c>
      <c r="AB838">
        <v>58000</v>
      </c>
      <c r="AC838">
        <v>0</v>
      </c>
      <c r="AD838">
        <v>0</v>
      </c>
      <c r="AE838">
        <v>11600</v>
      </c>
      <c r="AF838">
        <v>580</v>
      </c>
      <c r="AG838">
        <v>77333.333333333328</v>
      </c>
      <c r="AH838">
        <v>0</v>
      </c>
      <c r="AI838">
        <v>750133.33333333337</v>
      </c>
      <c r="AJ838">
        <v>18003200</v>
      </c>
      <c r="AK838">
        <v>0</v>
      </c>
      <c r="AL838">
        <v>20000</v>
      </c>
      <c r="AM838">
        <v>15</v>
      </c>
    </row>
    <row r="839" spans="1:39" x14ac:dyDescent="0.35">
      <c r="A839" s="8" t="s">
        <v>5513</v>
      </c>
      <c r="B839" s="8" t="s">
        <v>845</v>
      </c>
      <c r="C839" s="1">
        <v>29322</v>
      </c>
      <c r="D839" s="8" t="s">
        <v>2488</v>
      </c>
      <c r="E839" s="8" t="s">
        <v>2489</v>
      </c>
      <c r="F839" s="8" t="s">
        <v>4513</v>
      </c>
      <c r="G839" s="8" t="s">
        <v>3516</v>
      </c>
      <c r="H839" s="1">
        <v>42927.409386574072</v>
      </c>
      <c r="I839" s="8" t="s">
        <v>3671</v>
      </c>
      <c r="J839">
        <v>1160000</v>
      </c>
      <c r="K839">
        <v>15</v>
      </c>
      <c r="L839">
        <v>580000</v>
      </c>
      <c r="M839">
        <v>81200</v>
      </c>
      <c r="O839">
        <v>580000</v>
      </c>
      <c r="P839">
        <v>6960000</v>
      </c>
      <c r="S839">
        <v>50000</v>
      </c>
      <c r="T839">
        <v>250000</v>
      </c>
      <c r="U839">
        <v>5000</v>
      </c>
      <c r="V839">
        <v>97440</v>
      </c>
      <c r="W839">
        <v>48720</v>
      </c>
      <c r="X839">
        <v>48720</v>
      </c>
      <c r="Y839">
        <v>77333.333333333328</v>
      </c>
      <c r="Z839">
        <v>174773.33333333331</v>
      </c>
      <c r="AA839">
        <v>16239.999999999998</v>
      </c>
      <c r="AB839">
        <v>58000</v>
      </c>
      <c r="AC839">
        <v>0</v>
      </c>
      <c r="AD839">
        <v>0</v>
      </c>
      <c r="AE839">
        <v>11600</v>
      </c>
      <c r="AF839">
        <v>580</v>
      </c>
      <c r="AG839">
        <v>77333.333333333328</v>
      </c>
      <c r="AH839">
        <v>0</v>
      </c>
      <c r="AI839">
        <v>750133.33333333337</v>
      </c>
      <c r="AJ839">
        <v>18003200</v>
      </c>
      <c r="AK839">
        <v>0</v>
      </c>
      <c r="AL839">
        <v>20000</v>
      </c>
      <c r="AM839">
        <v>15</v>
      </c>
    </row>
    <row r="840" spans="1:39" x14ac:dyDescent="0.35">
      <c r="A840" s="8" t="s">
        <v>5514</v>
      </c>
      <c r="B840" s="8" t="s">
        <v>846</v>
      </c>
      <c r="C840" s="1">
        <v>27727</v>
      </c>
      <c r="D840" s="8" t="s">
        <v>2490</v>
      </c>
      <c r="E840" s="8" t="s">
        <v>2491</v>
      </c>
      <c r="F840" s="8" t="s">
        <v>4514</v>
      </c>
      <c r="G840" s="8" t="s">
        <v>3517</v>
      </c>
      <c r="H840" s="1">
        <v>42081.129780092589</v>
      </c>
      <c r="I840" s="8" t="s">
        <v>3672</v>
      </c>
      <c r="J840">
        <v>1160000</v>
      </c>
      <c r="K840">
        <v>15</v>
      </c>
      <c r="L840">
        <v>580000</v>
      </c>
      <c r="M840">
        <v>81200</v>
      </c>
      <c r="O840">
        <v>580000</v>
      </c>
      <c r="P840">
        <v>6960000</v>
      </c>
      <c r="S840">
        <v>50000</v>
      </c>
      <c r="T840">
        <v>250000</v>
      </c>
      <c r="U840">
        <v>5000</v>
      </c>
      <c r="V840">
        <v>97440</v>
      </c>
      <c r="W840">
        <v>48720</v>
      </c>
      <c r="X840">
        <v>48720</v>
      </c>
      <c r="Y840">
        <v>77333.333333333328</v>
      </c>
      <c r="Z840">
        <v>174773.33333333331</v>
      </c>
      <c r="AA840">
        <v>16239.999999999998</v>
      </c>
      <c r="AB840">
        <v>58000</v>
      </c>
      <c r="AC840">
        <v>0</v>
      </c>
      <c r="AD840">
        <v>0</v>
      </c>
      <c r="AE840">
        <v>11600</v>
      </c>
      <c r="AF840">
        <v>580</v>
      </c>
      <c r="AG840">
        <v>77333.333333333328</v>
      </c>
      <c r="AH840">
        <v>0</v>
      </c>
      <c r="AI840">
        <v>750133.33333333337</v>
      </c>
      <c r="AJ840">
        <v>18003200</v>
      </c>
      <c r="AK840">
        <v>0</v>
      </c>
      <c r="AL840">
        <v>20000</v>
      </c>
      <c r="AM840">
        <v>15</v>
      </c>
    </row>
    <row r="841" spans="1:39" x14ac:dyDescent="0.35">
      <c r="A841" s="8" t="s">
        <v>5515</v>
      </c>
      <c r="B841" s="8" t="s">
        <v>847</v>
      </c>
      <c r="C841" s="1">
        <v>28387</v>
      </c>
      <c r="D841" s="8" t="s">
        <v>2492</v>
      </c>
      <c r="E841" s="8" t="s">
        <v>2493</v>
      </c>
      <c r="F841" s="8" t="s">
        <v>4515</v>
      </c>
      <c r="G841" s="8" t="s">
        <v>3518</v>
      </c>
      <c r="H841" s="1">
        <v>43388.995474537034</v>
      </c>
      <c r="I841" s="8" t="s">
        <v>3672</v>
      </c>
      <c r="J841">
        <v>1160000</v>
      </c>
      <c r="K841">
        <v>15</v>
      </c>
      <c r="L841">
        <v>580000</v>
      </c>
      <c r="M841">
        <v>81200</v>
      </c>
      <c r="O841">
        <v>580000</v>
      </c>
      <c r="P841">
        <v>6960000</v>
      </c>
      <c r="S841">
        <v>50000</v>
      </c>
      <c r="T841">
        <v>250000</v>
      </c>
      <c r="U841">
        <v>5000</v>
      </c>
      <c r="V841">
        <v>97440</v>
      </c>
      <c r="W841">
        <v>48720</v>
      </c>
      <c r="X841">
        <v>48720</v>
      </c>
      <c r="Y841">
        <v>77333.333333333328</v>
      </c>
      <c r="Z841">
        <v>174773.33333333331</v>
      </c>
      <c r="AA841">
        <v>16239.999999999998</v>
      </c>
      <c r="AB841">
        <v>58000</v>
      </c>
      <c r="AC841">
        <v>0</v>
      </c>
      <c r="AD841">
        <v>0</v>
      </c>
      <c r="AE841">
        <v>11600</v>
      </c>
      <c r="AF841">
        <v>580</v>
      </c>
      <c r="AG841">
        <v>77333.333333333328</v>
      </c>
      <c r="AH841">
        <v>0</v>
      </c>
      <c r="AI841">
        <v>750133.33333333337</v>
      </c>
      <c r="AJ841">
        <v>18003200</v>
      </c>
      <c r="AK841">
        <v>0</v>
      </c>
      <c r="AL841">
        <v>20000</v>
      </c>
      <c r="AM841">
        <v>15</v>
      </c>
    </row>
    <row r="842" spans="1:39" x14ac:dyDescent="0.35">
      <c r="A842" s="8" t="s">
        <v>5516</v>
      </c>
      <c r="B842" s="8" t="s">
        <v>848</v>
      </c>
      <c r="C842" s="1">
        <v>33365</v>
      </c>
      <c r="D842" s="8" t="s">
        <v>2494</v>
      </c>
      <c r="E842" s="8" t="s">
        <v>2495</v>
      </c>
      <c r="F842" s="8" t="s">
        <v>4516</v>
      </c>
      <c r="G842" s="8" t="s">
        <v>3519</v>
      </c>
      <c r="H842" s="1">
        <v>43132.967638888891</v>
      </c>
      <c r="I842" s="8" t="s">
        <v>3674</v>
      </c>
      <c r="J842">
        <v>1160000</v>
      </c>
      <c r="K842">
        <v>15</v>
      </c>
      <c r="L842">
        <v>580000</v>
      </c>
      <c r="M842">
        <v>81200</v>
      </c>
      <c r="O842">
        <v>580000</v>
      </c>
      <c r="P842">
        <v>6960000</v>
      </c>
      <c r="S842">
        <v>50000</v>
      </c>
      <c r="T842">
        <v>250000</v>
      </c>
      <c r="U842">
        <v>5000</v>
      </c>
      <c r="V842">
        <v>97440</v>
      </c>
      <c r="W842">
        <v>48720</v>
      </c>
      <c r="X842">
        <v>48720</v>
      </c>
      <c r="Y842">
        <v>77333.333333333328</v>
      </c>
      <c r="Z842">
        <v>174773.33333333331</v>
      </c>
      <c r="AA842">
        <v>16239.999999999998</v>
      </c>
      <c r="AB842">
        <v>58000</v>
      </c>
      <c r="AC842">
        <v>0</v>
      </c>
      <c r="AD842">
        <v>0</v>
      </c>
      <c r="AE842">
        <v>11600</v>
      </c>
      <c r="AF842">
        <v>580</v>
      </c>
      <c r="AG842">
        <v>77333.333333333328</v>
      </c>
      <c r="AH842">
        <v>0</v>
      </c>
      <c r="AI842">
        <v>750133.33333333337</v>
      </c>
      <c r="AJ842">
        <v>18003200</v>
      </c>
      <c r="AK842">
        <v>0</v>
      </c>
      <c r="AL842">
        <v>20000</v>
      </c>
      <c r="AM842">
        <v>15</v>
      </c>
    </row>
    <row r="843" spans="1:39" x14ac:dyDescent="0.35">
      <c r="A843" s="8" t="s">
        <v>5517</v>
      </c>
      <c r="B843" s="8" t="s">
        <v>849</v>
      </c>
      <c r="C843" s="1">
        <v>28089</v>
      </c>
      <c r="D843" s="8" t="s">
        <v>2496</v>
      </c>
      <c r="E843" s="8" t="s">
        <v>2497</v>
      </c>
      <c r="F843" s="8" t="s">
        <v>4517</v>
      </c>
      <c r="G843" s="8" t="s">
        <v>3520</v>
      </c>
      <c r="H843" s="1">
        <v>44323.760983796295</v>
      </c>
      <c r="I843" s="8" t="s">
        <v>3673</v>
      </c>
      <c r="J843">
        <v>1160000</v>
      </c>
      <c r="K843">
        <v>15</v>
      </c>
      <c r="L843">
        <v>580000</v>
      </c>
      <c r="M843">
        <v>81200</v>
      </c>
      <c r="O843">
        <v>580000</v>
      </c>
      <c r="P843">
        <v>6960000</v>
      </c>
      <c r="S843">
        <v>50000</v>
      </c>
      <c r="T843">
        <v>250000</v>
      </c>
      <c r="U843">
        <v>5000</v>
      </c>
      <c r="V843">
        <v>97440</v>
      </c>
      <c r="W843">
        <v>48720</v>
      </c>
      <c r="X843">
        <v>48720</v>
      </c>
      <c r="Y843">
        <v>77333.333333333328</v>
      </c>
      <c r="Z843">
        <v>174773.33333333331</v>
      </c>
      <c r="AA843">
        <v>16239.999999999998</v>
      </c>
      <c r="AB843">
        <v>58000</v>
      </c>
      <c r="AC843">
        <v>0</v>
      </c>
      <c r="AD843">
        <v>0</v>
      </c>
      <c r="AE843">
        <v>11600</v>
      </c>
      <c r="AF843">
        <v>580</v>
      </c>
      <c r="AG843">
        <v>77333.333333333328</v>
      </c>
      <c r="AH843">
        <v>0</v>
      </c>
      <c r="AI843">
        <v>750133.33333333337</v>
      </c>
      <c r="AJ843">
        <v>18003200</v>
      </c>
      <c r="AK843">
        <v>0</v>
      </c>
      <c r="AL843">
        <v>20000</v>
      </c>
      <c r="AM843">
        <v>15</v>
      </c>
    </row>
    <row r="844" spans="1:39" x14ac:dyDescent="0.35">
      <c r="A844" s="8" t="s">
        <v>5518</v>
      </c>
      <c r="B844" s="8" t="s">
        <v>850</v>
      </c>
      <c r="C844" s="1">
        <v>31633</v>
      </c>
      <c r="D844" s="8" t="s">
        <v>2498</v>
      </c>
      <c r="E844" s="8" t="s">
        <v>2499</v>
      </c>
      <c r="F844" s="8" t="s">
        <v>4518</v>
      </c>
      <c r="G844" s="8" t="s">
        <v>3521</v>
      </c>
      <c r="H844" s="1">
        <v>38688.23641203704</v>
      </c>
      <c r="I844" s="8" t="s">
        <v>3671</v>
      </c>
      <c r="J844">
        <v>1160000</v>
      </c>
      <c r="K844">
        <v>15</v>
      </c>
      <c r="L844">
        <v>580000</v>
      </c>
      <c r="M844">
        <v>81200</v>
      </c>
      <c r="O844">
        <v>580000</v>
      </c>
      <c r="P844">
        <v>6960000</v>
      </c>
      <c r="S844">
        <v>50000</v>
      </c>
      <c r="T844">
        <v>250000</v>
      </c>
      <c r="U844">
        <v>5000</v>
      </c>
      <c r="V844">
        <v>97440</v>
      </c>
      <c r="W844">
        <v>48720</v>
      </c>
      <c r="X844">
        <v>48720</v>
      </c>
      <c r="Y844">
        <v>77333.333333333328</v>
      </c>
      <c r="Z844">
        <v>174773.33333333331</v>
      </c>
      <c r="AA844">
        <v>16239.999999999998</v>
      </c>
      <c r="AB844">
        <v>58000</v>
      </c>
      <c r="AC844">
        <v>0</v>
      </c>
      <c r="AD844">
        <v>0</v>
      </c>
      <c r="AE844">
        <v>11600</v>
      </c>
      <c r="AF844">
        <v>580</v>
      </c>
      <c r="AG844">
        <v>77333.333333333328</v>
      </c>
      <c r="AH844">
        <v>0</v>
      </c>
      <c r="AI844">
        <v>750133.33333333337</v>
      </c>
      <c r="AJ844">
        <v>18003200</v>
      </c>
      <c r="AK844">
        <v>0</v>
      </c>
      <c r="AL844">
        <v>20000</v>
      </c>
      <c r="AM844">
        <v>15</v>
      </c>
    </row>
    <row r="845" spans="1:39" x14ac:dyDescent="0.35">
      <c r="A845" s="8" t="s">
        <v>5519</v>
      </c>
      <c r="B845" s="8" t="s">
        <v>851</v>
      </c>
      <c r="C845" s="1">
        <v>28084</v>
      </c>
      <c r="D845" s="8" t="s">
        <v>2500</v>
      </c>
      <c r="E845" s="8" t="s">
        <v>2501</v>
      </c>
      <c r="F845" s="8" t="s">
        <v>4519</v>
      </c>
      <c r="G845" s="8" t="s">
        <v>3522</v>
      </c>
      <c r="H845" s="1">
        <v>42853.28733796296</v>
      </c>
      <c r="I845" s="8" t="s">
        <v>3671</v>
      </c>
      <c r="J845">
        <v>1160000</v>
      </c>
      <c r="K845">
        <v>15</v>
      </c>
      <c r="L845">
        <v>580000</v>
      </c>
      <c r="M845">
        <v>81200</v>
      </c>
      <c r="O845">
        <v>580000</v>
      </c>
      <c r="P845">
        <v>6960000</v>
      </c>
      <c r="S845">
        <v>50000</v>
      </c>
      <c r="T845">
        <v>250000</v>
      </c>
      <c r="U845">
        <v>5000</v>
      </c>
      <c r="V845">
        <v>97440</v>
      </c>
      <c r="W845">
        <v>48720</v>
      </c>
      <c r="X845">
        <v>48720</v>
      </c>
      <c r="Y845">
        <v>77333.333333333328</v>
      </c>
      <c r="Z845">
        <v>174773.33333333331</v>
      </c>
      <c r="AA845">
        <v>16239.999999999998</v>
      </c>
      <c r="AB845">
        <v>58000</v>
      </c>
      <c r="AC845">
        <v>0</v>
      </c>
      <c r="AD845">
        <v>0</v>
      </c>
      <c r="AE845">
        <v>11600</v>
      </c>
      <c r="AF845">
        <v>580</v>
      </c>
      <c r="AG845">
        <v>77333.333333333328</v>
      </c>
      <c r="AH845">
        <v>0</v>
      </c>
      <c r="AI845">
        <v>750133.33333333337</v>
      </c>
      <c r="AJ845">
        <v>18003200</v>
      </c>
      <c r="AK845">
        <v>0</v>
      </c>
      <c r="AL845">
        <v>20000</v>
      </c>
      <c r="AM845">
        <v>15</v>
      </c>
    </row>
    <row r="846" spans="1:39" x14ac:dyDescent="0.35">
      <c r="A846" s="8" t="s">
        <v>5520</v>
      </c>
      <c r="B846" s="8" t="s">
        <v>852</v>
      </c>
      <c r="C846" s="1">
        <v>28175</v>
      </c>
      <c r="D846" s="8" t="s">
        <v>2502</v>
      </c>
      <c r="E846" s="8" t="s">
        <v>2503</v>
      </c>
      <c r="F846" s="8" t="s">
        <v>4520</v>
      </c>
      <c r="G846" s="8" t="s">
        <v>3523</v>
      </c>
      <c r="H846" s="1">
        <v>41732.928414351853</v>
      </c>
      <c r="I846" s="8" t="s">
        <v>3674</v>
      </c>
      <c r="J846">
        <v>1160000</v>
      </c>
      <c r="K846">
        <v>15</v>
      </c>
      <c r="L846">
        <v>580000</v>
      </c>
      <c r="M846">
        <v>81200</v>
      </c>
      <c r="O846">
        <v>580000</v>
      </c>
      <c r="P846">
        <v>6960000</v>
      </c>
      <c r="S846">
        <v>50000</v>
      </c>
      <c r="T846">
        <v>250000</v>
      </c>
      <c r="U846">
        <v>5000</v>
      </c>
      <c r="V846">
        <v>97440</v>
      </c>
      <c r="W846">
        <v>48720</v>
      </c>
      <c r="X846">
        <v>48720</v>
      </c>
      <c r="Y846">
        <v>77333.333333333328</v>
      </c>
      <c r="Z846">
        <v>174773.33333333331</v>
      </c>
      <c r="AA846">
        <v>16239.999999999998</v>
      </c>
      <c r="AB846">
        <v>58000</v>
      </c>
      <c r="AC846">
        <v>0</v>
      </c>
      <c r="AD846">
        <v>0</v>
      </c>
      <c r="AE846">
        <v>11600</v>
      </c>
      <c r="AF846">
        <v>580</v>
      </c>
      <c r="AG846">
        <v>77333.333333333328</v>
      </c>
      <c r="AH846">
        <v>0</v>
      </c>
      <c r="AI846">
        <v>750133.33333333337</v>
      </c>
      <c r="AJ846">
        <v>18003200</v>
      </c>
      <c r="AK846">
        <v>0</v>
      </c>
      <c r="AL846">
        <v>20000</v>
      </c>
      <c r="AM846">
        <v>15</v>
      </c>
    </row>
    <row r="847" spans="1:39" x14ac:dyDescent="0.35">
      <c r="A847" s="8" t="s">
        <v>5521</v>
      </c>
      <c r="B847" s="8" t="s">
        <v>853</v>
      </c>
      <c r="C847" s="1">
        <v>33633</v>
      </c>
      <c r="D847" s="8" t="s">
        <v>2504</v>
      </c>
      <c r="E847" s="8" t="s">
        <v>2505</v>
      </c>
      <c r="F847" s="8" t="s">
        <v>4521</v>
      </c>
      <c r="G847" s="8" t="s">
        <v>3524</v>
      </c>
      <c r="H847" s="1">
        <v>42777.051226851851</v>
      </c>
      <c r="I847" s="8" t="s">
        <v>3674</v>
      </c>
      <c r="J847">
        <v>1160000</v>
      </c>
      <c r="K847">
        <v>15</v>
      </c>
      <c r="L847">
        <v>580000</v>
      </c>
      <c r="M847">
        <v>81200</v>
      </c>
      <c r="O847">
        <v>580000</v>
      </c>
      <c r="P847">
        <v>6960000</v>
      </c>
      <c r="S847">
        <v>50000</v>
      </c>
      <c r="T847">
        <v>250000</v>
      </c>
      <c r="U847">
        <v>5000</v>
      </c>
      <c r="V847">
        <v>97440</v>
      </c>
      <c r="W847">
        <v>48720</v>
      </c>
      <c r="X847">
        <v>48720</v>
      </c>
      <c r="Y847">
        <v>77333.333333333328</v>
      </c>
      <c r="Z847">
        <v>174773.33333333331</v>
      </c>
      <c r="AA847">
        <v>16239.999999999998</v>
      </c>
      <c r="AB847">
        <v>58000</v>
      </c>
      <c r="AC847">
        <v>0</v>
      </c>
      <c r="AD847">
        <v>0</v>
      </c>
      <c r="AE847">
        <v>11600</v>
      </c>
      <c r="AF847">
        <v>580</v>
      </c>
      <c r="AG847">
        <v>77333.333333333328</v>
      </c>
      <c r="AH847">
        <v>0</v>
      </c>
      <c r="AI847">
        <v>750133.33333333337</v>
      </c>
      <c r="AJ847">
        <v>18003200</v>
      </c>
      <c r="AK847">
        <v>0</v>
      </c>
      <c r="AL847">
        <v>20000</v>
      </c>
      <c r="AM847">
        <v>15</v>
      </c>
    </row>
    <row r="848" spans="1:39" x14ac:dyDescent="0.35">
      <c r="A848" s="8" t="s">
        <v>5522</v>
      </c>
      <c r="B848" s="8" t="s">
        <v>854</v>
      </c>
      <c r="C848" s="1">
        <v>26846</v>
      </c>
      <c r="D848" s="8" t="s">
        <v>2506</v>
      </c>
      <c r="E848" s="8" t="s">
        <v>2507</v>
      </c>
      <c r="F848" s="8" t="s">
        <v>4522</v>
      </c>
      <c r="G848" s="8" t="s">
        <v>3026</v>
      </c>
      <c r="H848" s="1">
        <v>41930.640081018515</v>
      </c>
      <c r="I848" s="8" t="s">
        <v>3675</v>
      </c>
      <c r="J848">
        <v>1160000</v>
      </c>
      <c r="K848">
        <v>15</v>
      </c>
      <c r="L848">
        <v>580000</v>
      </c>
      <c r="M848">
        <v>81200</v>
      </c>
      <c r="O848">
        <v>580000</v>
      </c>
      <c r="P848">
        <v>6960000</v>
      </c>
      <c r="S848">
        <v>50000</v>
      </c>
      <c r="T848">
        <v>250000</v>
      </c>
      <c r="U848">
        <v>5000</v>
      </c>
      <c r="V848">
        <v>97440</v>
      </c>
      <c r="W848">
        <v>48720</v>
      </c>
      <c r="X848">
        <v>48720</v>
      </c>
      <c r="Y848">
        <v>77333.333333333328</v>
      </c>
      <c r="Z848">
        <v>174773.33333333331</v>
      </c>
      <c r="AA848">
        <v>16239.999999999998</v>
      </c>
      <c r="AB848">
        <v>58000</v>
      </c>
      <c r="AC848">
        <v>0</v>
      </c>
      <c r="AD848">
        <v>0</v>
      </c>
      <c r="AE848">
        <v>11600</v>
      </c>
      <c r="AF848">
        <v>580</v>
      </c>
      <c r="AG848">
        <v>77333.333333333328</v>
      </c>
      <c r="AH848">
        <v>0</v>
      </c>
      <c r="AI848">
        <v>750133.33333333337</v>
      </c>
      <c r="AJ848">
        <v>18003200</v>
      </c>
      <c r="AK848">
        <v>0</v>
      </c>
      <c r="AL848">
        <v>20000</v>
      </c>
      <c r="AM848">
        <v>15</v>
      </c>
    </row>
    <row r="849" spans="1:39" x14ac:dyDescent="0.35">
      <c r="A849" s="8" t="s">
        <v>5523</v>
      </c>
      <c r="B849" s="8" t="s">
        <v>855</v>
      </c>
      <c r="C849" s="1">
        <v>26398</v>
      </c>
      <c r="D849" s="8" t="s">
        <v>2508</v>
      </c>
      <c r="E849" s="8" t="s">
        <v>2509</v>
      </c>
      <c r="F849" s="8" t="s">
        <v>4523</v>
      </c>
      <c r="G849" s="8" t="s">
        <v>3525</v>
      </c>
      <c r="H849" s="1">
        <v>43341.440983796296</v>
      </c>
      <c r="I849" s="8" t="s">
        <v>3674</v>
      </c>
      <c r="J849">
        <v>1160000</v>
      </c>
      <c r="K849">
        <v>15</v>
      </c>
      <c r="L849">
        <v>580000</v>
      </c>
      <c r="M849">
        <v>81200</v>
      </c>
      <c r="O849">
        <v>580000</v>
      </c>
      <c r="P849">
        <v>6960000</v>
      </c>
      <c r="S849">
        <v>50000</v>
      </c>
      <c r="T849">
        <v>250000</v>
      </c>
      <c r="U849">
        <v>5000</v>
      </c>
      <c r="V849">
        <v>97440</v>
      </c>
      <c r="W849">
        <v>48720</v>
      </c>
      <c r="X849">
        <v>48720</v>
      </c>
      <c r="Y849">
        <v>77333.333333333328</v>
      </c>
      <c r="Z849">
        <v>174773.33333333331</v>
      </c>
      <c r="AA849">
        <v>16239.999999999998</v>
      </c>
      <c r="AB849">
        <v>58000</v>
      </c>
      <c r="AC849">
        <v>0</v>
      </c>
      <c r="AD849">
        <v>0</v>
      </c>
      <c r="AE849">
        <v>11600</v>
      </c>
      <c r="AF849">
        <v>580</v>
      </c>
      <c r="AG849">
        <v>77333.333333333328</v>
      </c>
      <c r="AH849">
        <v>0</v>
      </c>
      <c r="AI849">
        <v>750133.33333333337</v>
      </c>
      <c r="AJ849">
        <v>18003200</v>
      </c>
      <c r="AK849">
        <v>0</v>
      </c>
      <c r="AL849">
        <v>20000</v>
      </c>
      <c r="AM849">
        <v>15</v>
      </c>
    </row>
    <row r="850" spans="1:39" x14ac:dyDescent="0.35">
      <c r="A850" s="8" t="s">
        <v>5524</v>
      </c>
      <c r="B850" s="8" t="s">
        <v>856</v>
      </c>
      <c r="C850" s="1">
        <v>33630</v>
      </c>
      <c r="D850" s="8" t="s">
        <v>2510</v>
      </c>
      <c r="E850" s="8" t="s">
        <v>2511</v>
      </c>
      <c r="F850" s="8" t="s">
        <v>4524</v>
      </c>
      <c r="G850" s="8" t="s">
        <v>3526</v>
      </c>
      <c r="H850" s="1">
        <v>42762.771909722222</v>
      </c>
      <c r="I850" s="8" t="s">
        <v>3671</v>
      </c>
      <c r="J850">
        <v>1160000</v>
      </c>
      <c r="K850">
        <v>15</v>
      </c>
      <c r="L850">
        <v>580000</v>
      </c>
      <c r="M850">
        <v>81200</v>
      </c>
      <c r="O850">
        <v>580000</v>
      </c>
      <c r="P850">
        <v>6960000</v>
      </c>
      <c r="S850">
        <v>50000</v>
      </c>
      <c r="T850">
        <v>250000</v>
      </c>
      <c r="U850">
        <v>5000</v>
      </c>
      <c r="V850">
        <v>97440</v>
      </c>
      <c r="W850">
        <v>48720</v>
      </c>
      <c r="X850">
        <v>48720</v>
      </c>
      <c r="Y850">
        <v>77333.333333333328</v>
      </c>
      <c r="Z850">
        <v>174773.33333333331</v>
      </c>
      <c r="AA850">
        <v>16239.999999999998</v>
      </c>
      <c r="AB850">
        <v>58000</v>
      </c>
      <c r="AC850">
        <v>0</v>
      </c>
      <c r="AD850">
        <v>0</v>
      </c>
      <c r="AE850">
        <v>11600</v>
      </c>
      <c r="AF850">
        <v>580</v>
      </c>
      <c r="AG850">
        <v>77333.333333333328</v>
      </c>
      <c r="AH850">
        <v>0</v>
      </c>
      <c r="AI850">
        <v>750133.33333333337</v>
      </c>
      <c r="AJ850">
        <v>18003200</v>
      </c>
      <c r="AK850">
        <v>0</v>
      </c>
      <c r="AL850">
        <v>20000</v>
      </c>
      <c r="AM850">
        <v>15</v>
      </c>
    </row>
    <row r="851" spans="1:39" x14ac:dyDescent="0.35">
      <c r="A851" s="8" t="s">
        <v>5525</v>
      </c>
      <c r="B851" s="8" t="s">
        <v>857</v>
      </c>
      <c r="C851" s="1">
        <v>36499</v>
      </c>
      <c r="D851" s="8" t="s">
        <v>2512</v>
      </c>
      <c r="E851" s="8" t="s">
        <v>2513</v>
      </c>
      <c r="F851" s="8" t="s">
        <v>4525</v>
      </c>
      <c r="G851" s="8" t="s">
        <v>3527</v>
      </c>
      <c r="H851" s="1">
        <v>41050.649305555555</v>
      </c>
      <c r="I851" s="8" t="s">
        <v>3671</v>
      </c>
      <c r="J851">
        <v>1160000</v>
      </c>
      <c r="K851">
        <v>15</v>
      </c>
      <c r="L851">
        <v>580000</v>
      </c>
      <c r="M851">
        <v>81200</v>
      </c>
      <c r="O851">
        <v>580000</v>
      </c>
      <c r="P851">
        <v>6960000</v>
      </c>
      <c r="S851">
        <v>50000</v>
      </c>
      <c r="T851">
        <v>250000</v>
      </c>
      <c r="U851">
        <v>5000</v>
      </c>
      <c r="V851">
        <v>97440</v>
      </c>
      <c r="W851">
        <v>48720</v>
      </c>
      <c r="X851">
        <v>48720</v>
      </c>
      <c r="Y851">
        <v>77333.333333333328</v>
      </c>
      <c r="Z851">
        <v>174773.33333333331</v>
      </c>
      <c r="AA851">
        <v>16239.999999999998</v>
      </c>
      <c r="AB851">
        <v>58000</v>
      </c>
      <c r="AC851">
        <v>0</v>
      </c>
      <c r="AD851">
        <v>0</v>
      </c>
      <c r="AE851">
        <v>11600</v>
      </c>
      <c r="AF851">
        <v>580</v>
      </c>
      <c r="AG851">
        <v>77333.333333333328</v>
      </c>
      <c r="AH851">
        <v>0</v>
      </c>
      <c r="AI851">
        <v>750133.33333333337</v>
      </c>
      <c r="AJ851">
        <v>18003200</v>
      </c>
      <c r="AK851">
        <v>0</v>
      </c>
      <c r="AL851">
        <v>20000</v>
      </c>
      <c r="AM851">
        <v>15</v>
      </c>
    </row>
    <row r="852" spans="1:39" x14ac:dyDescent="0.35">
      <c r="A852" s="8" t="s">
        <v>5526</v>
      </c>
      <c r="B852" s="8" t="s">
        <v>858</v>
      </c>
      <c r="C852" s="1">
        <v>27653</v>
      </c>
      <c r="D852" s="8" t="s">
        <v>2514</v>
      </c>
      <c r="E852" s="8" t="s">
        <v>2515</v>
      </c>
      <c r="F852" s="8" t="s">
        <v>4526</v>
      </c>
      <c r="G852" s="8" t="s">
        <v>3528</v>
      </c>
      <c r="H852" s="1">
        <v>43680.31931712963</v>
      </c>
      <c r="I852" s="8" t="s">
        <v>3675</v>
      </c>
      <c r="J852">
        <v>1160000</v>
      </c>
      <c r="K852">
        <v>15</v>
      </c>
      <c r="L852">
        <v>580000</v>
      </c>
      <c r="M852">
        <v>81200</v>
      </c>
      <c r="O852">
        <v>580000</v>
      </c>
      <c r="P852">
        <v>6960000</v>
      </c>
      <c r="S852">
        <v>50000</v>
      </c>
      <c r="T852">
        <v>250000</v>
      </c>
      <c r="U852">
        <v>5000</v>
      </c>
      <c r="V852">
        <v>97440</v>
      </c>
      <c r="W852">
        <v>48720</v>
      </c>
      <c r="X852">
        <v>48720</v>
      </c>
      <c r="Y852">
        <v>77333.333333333328</v>
      </c>
      <c r="Z852">
        <v>174773.33333333331</v>
      </c>
      <c r="AA852">
        <v>16239.999999999998</v>
      </c>
      <c r="AB852">
        <v>58000</v>
      </c>
      <c r="AC852">
        <v>0</v>
      </c>
      <c r="AD852">
        <v>0</v>
      </c>
      <c r="AE852">
        <v>11600</v>
      </c>
      <c r="AF852">
        <v>580</v>
      </c>
      <c r="AG852">
        <v>77333.333333333328</v>
      </c>
      <c r="AH852">
        <v>0</v>
      </c>
      <c r="AI852">
        <v>750133.33333333337</v>
      </c>
      <c r="AJ852">
        <v>18003200</v>
      </c>
      <c r="AK852">
        <v>0</v>
      </c>
      <c r="AL852">
        <v>20000</v>
      </c>
      <c r="AM852">
        <v>15</v>
      </c>
    </row>
    <row r="853" spans="1:39" x14ac:dyDescent="0.35">
      <c r="A853" s="8" t="s">
        <v>5527</v>
      </c>
      <c r="B853" s="8" t="s">
        <v>859</v>
      </c>
      <c r="C853" s="1">
        <v>31700</v>
      </c>
      <c r="D853" s="8" t="s">
        <v>2516</v>
      </c>
      <c r="E853" s="8" t="s">
        <v>2517</v>
      </c>
      <c r="F853" s="8" t="s">
        <v>4527</v>
      </c>
      <c r="G853" s="8" t="s">
        <v>3529</v>
      </c>
      <c r="H853" s="1">
        <v>44322.075925925928</v>
      </c>
      <c r="I853" s="8" t="s">
        <v>3675</v>
      </c>
      <c r="J853">
        <v>1160000</v>
      </c>
      <c r="K853">
        <v>15</v>
      </c>
      <c r="L853">
        <v>580000</v>
      </c>
      <c r="M853">
        <v>81200</v>
      </c>
      <c r="O853">
        <v>580000</v>
      </c>
      <c r="P853">
        <v>6960000</v>
      </c>
      <c r="S853">
        <v>50000</v>
      </c>
      <c r="T853">
        <v>250000</v>
      </c>
      <c r="U853">
        <v>5000</v>
      </c>
      <c r="V853">
        <v>97440</v>
      </c>
      <c r="W853">
        <v>48720</v>
      </c>
      <c r="X853">
        <v>48720</v>
      </c>
      <c r="Y853">
        <v>77333.333333333328</v>
      </c>
      <c r="Z853">
        <v>174773.33333333331</v>
      </c>
      <c r="AA853">
        <v>16239.999999999998</v>
      </c>
      <c r="AB853">
        <v>58000</v>
      </c>
      <c r="AC853">
        <v>0</v>
      </c>
      <c r="AD853">
        <v>0</v>
      </c>
      <c r="AE853">
        <v>11600</v>
      </c>
      <c r="AF853">
        <v>580</v>
      </c>
      <c r="AG853">
        <v>77333.333333333328</v>
      </c>
      <c r="AH853">
        <v>0</v>
      </c>
      <c r="AI853">
        <v>750133.33333333337</v>
      </c>
      <c r="AJ853">
        <v>18003200</v>
      </c>
      <c r="AK853">
        <v>0</v>
      </c>
      <c r="AL853">
        <v>20000</v>
      </c>
      <c r="AM853">
        <v>15</v>
      </c>
    </row>
    <row r="854" spans="1:39" x14ac:dyDescent="0.35">
      <c r="A854" s="8" t="s">
        <v>5528</v>
      </c>
      <c r="B854" s="8" t="s">
        <v>860</v>
      </c>
      <c r="C854" s="1">
        <v>29524</v>
      </c>
      <c r="D854" s="8" t="s">
        <v>2518</v>
      </c>
      <c r="E854" s="8" t="s">
        <v>2519</v>
      </c>
      <c r="F854" s="8" t="s">
        <v>4528</v>
      </c>
      <c r="G854" s="8" t="s">
        <v>3530</v>
      </c>
      <c r="H854" s="1">
        <v>39833.199189814812</v>
      </c>
      <c r="I854" s="8" t="s">
        <v>3671</v>
      </c>
      <c r="J854">
        <v>1160000</v>
      </c>
      <c r="K854">
        <v>15</v>
      </c>
      <c r="L854">
        <v>580000</v>
      </c>
      <c r="M854">
        <v>81200</v>
      </c>
      <c r="O854">
        <v>580000</v>
      </c>
      <c r="P854">
        <v>6960000</v>
      </c>
      <c r="S854">
        <v>50000</v>
      </c>
      <c r="T854">
        <v>250000</v>
      </c>
      <c r="U854">
        <v>5000</v>
      </c>
      <c r="V854">
        <v>97440</v>
      </c>
      <c r="W854">
        <v>48720</v>
      </c>
      <c r="X854">
        <v>48720</v>
      </c>
      <c r="Y854">
        <v>77333.333333333328</v>
      </c>
      <c r="Z854">
        <v>174773.33333333331</v>
      </c>
      <c r="AA854">
        <v>16239.999999999998</v>
      </c>
      <c r="AB854">
        <v>58000</v>
      </c>
      <c r="AC854">
        <v>0</v>
      </c>
      <c r="AD854">
        <v>0</v>
      </c>
      <c r="AE854">
        <v>11600</v>
      </c>
      <c r="AF854">
        <v>580</v>
      </c>
      <c r="AG854">
        <v>77333.333333333328</v>
      </c>
      <c r="AH854">
        <v>0</v>
      </c>
      <c r="AI854">
        <v>750133.33333333337</v>
      </c>
      <c r="AJ854">
        <v>18003200</v>
      </c>
      <c r="AK854">
        <v>0</v>
      </c>
      <c r="AL854">
        <v>20000</v>
      </c>
      <c r="AM854">
        <v>15</v>
      </c>
    </row>
    <row r="855" spans="1:39" x14ac:dyDescent="0.35">
      <c r="A855" s="8" t="s">
        <v>5529</v>
      </c>
      <c r="B855" s="8" t="s">
        <v>861</v>
      </c>
      <c r="C855" s="1">
        <v>30587</v>
      </c>
      <c r="D855" s="8" t="s">
        <v>2520</v>
      </c>
      <c r="E855" s="8" t="s">
        <v>2521</v>
      </c>
      <c r="F855" s="8" t="s">
        <v>4529</v>
      </c>
      <c r="G855" s="8" t="s">
        <v>3531</v>
      </c>
      <c r="H855" s="1">
        <v>44326.50199074074</v>
      </c>
      <c r="I855" s="8" t="s">
        <v>3675</v>
      </c>
      <c r="J855">
        <v>1160000</v>
      </c>
      <c r="K855">
        <v>15</v>
      </c>
      <c r="L855">
        <v>580000</v>
      </c>
      <c r="M855">
        <v>81200</v>
      </c>
      <c r="O855">
        <v>580000</v>
      </c>
      <c r="P855">
        <v>6960000</v>
      </c>
      <c r="S855">
        <v>50000</v>
      </c>
      <c r="T855">
        <v>250000</v>
      </c>
      <c r="U855">
        <v>5000</v>
      </c>
      <c r="V855">
        <v>97440</v>
      </c>
      <c r="W855">
        <v>48720</v>
      </c>
      <c r="X855">
        <v>48720</v>
      </c>
      <c r="Y855">
        <v>77333.333333333328</v>
      </c>
      <c r="Z855">
        <v>174773.33333333331</v>
      </c>
      <c r="AA855">
        <v>16239.999999999998</v>
      </c>
      <c r="AB855">
        <v>58000</v>
      </c>
      <c r="AC855">
        <v>0</v>
      </c>
      <c r="AD855">
        <v>0</v>
      </c>
      <c r="AE855">
        <v>11600</v>
      </c>
      <c r="AF855">
        <v>580</v>
      </c>
      <c r="AG855">
        <v>77333.333333333328</v>
      </c>
      <c r="AH855">
        <v>0</v>
      </c>
      <c r="AI855">
        <v>750133.33333333337</v>
      </c>
      <c r="AJ855">
        <v>18003200</v>
      </c>
      <c r="AK855">
        <v>0</v>
      </c>
      <c r="AL855">
        <v>20000</v>
      </c>
      <c r="AM855">
        <v>15</v>
      </c>
    </row>
    <row r="856" spans="1:39" x14ac:dyDescent="0.35">
      <c r="A856" s="8" t="s">
        <v>5530</v>
      </c>
      <c r="B856" s="8" t="s">
        <v>862</v>
      </c>
      <c r="C856" s="1">
        <v>30437</v>
      </c>
      <c r="D856" s="8" t="s">
        <v>2522</v>
      </c>
      <c r="E856" s="8" t="s">
        <v>2523</v>
      </c>
      <c r="F856" s="8" t="s">
        <v>4530</v>
      </c>
      <c r="G856" s="8" t="s">
        <v>3532</v>
      </c>
      <c r="H856" s="1">
        <v>42675.536296296297</v>
      </c>
      <c r="I856" s="8" t="s">
        <v>3673</v>
      </c>
      <c r="J856">
        <v>1160000</v>
      </c>
      <c r="K856">
        <v>15</v>
      </c>
      <c r="L856">
        <v>580000</v>
      </c>
      <c r="M856">
        <v>81200</v>
      </c>
      <c r="O856">
        <v>580000</v>
      </c>
      <c r="P856">
        <v>6960000</v>
      </c>
      <c r="S856">
        <v>50000</v>
      </c>
      <c r="T856">
        <v>250000</v>
      </c>
      <c r="U856">
        <v>5000</v>
      </c>
      <c r="V856">
        <v>97440</v>
      </c>
      <c r="W856">
        <v>48720</v>
      </c>
      <c r="X856">
        <v>48720</v>
      </c>
      <c r="Y856">
        <v>77333.333333333328</v>
      </c>
      <c r="Z856">
        <v>174773.33333333331</v>
      </c>
      <c r="AA856">
        <v>16239.999999999998</v>
      </c>
      <c r="AB856">
        <v>58000</v>
      </c>
      <c r="AC856">
        <v>0</v>
      </c>
      <c r="AD856">
        <v>0</v>
      </c>
      <c r="AE856">
        <v>11600</v>
      </c>
      <c r="AF856">
        <v>580</v>
      </c>
      <c r="AG856">
        <v>77333.333333333328</v>
      </c>
      <c r="AH856">
        <v>0</v>
      </c>
      <c r="AI856">
        <v>750133.33333333337</v>
      </c>
      <c r="AJ856">
        <v>18003200</v>
      </c>
      <c r="AK856">
        <v>0</v>
      </c>
      <c r="AL856">
        <v>20000</v>
      </c>
      <c r="AM856">
        <v>15</v>
      </c>
    </row>
    <row r="857" spans="1:39" x14ac:dyDescent="0.35">
      <c r="A857" s="8" t="s">
        <v>5531</v>
      </c>
      <c r="B857" s="8" t="s">
        <v>863</v>
      </c>
      <c r="C857" s="1">
        <v>30140</v>
      </c>
      <c r="D857" s="8" t="s">
        <v>2524</v>
      </c>
      <c r="E857" s="8" t="s">
        <v>2525</v>
      </c>
      <c r="F857" s="8" t="s">
        <v>4531</v>
      </c>
      <c r="G857" s="8" t="s">
        <v>3533</v>
      </c>
      <c r="H857" s="1">
        <v>41049.85628472222</v>
      </c>
      <c r="I857" s="8" t="s">
        <v>3671</v>
      </c>
      <c r="J857">
        <v>1160000</v>
      </c>
      <c r="K857">
        <v>15</v>
      </c>
      <c r="L857">
        <v>580000</v>
      </c>
      <c r="M857">
        <v>81200</v>
      </c>
      <c r="O857">
        <v>580000</v>
      </c>
      <c r="P857">
        <v>6960000</v>
      </c>
      <c r="S857">
        <v>50000</v>
      </c>
      <c r="T857">
        <v>250000</v>
      </c>
      <c r="U857">
        <v>5000</v>
      </c>
      <c r="V857">
        <v>97440</v>
      </c>
      <c r="W857">
        <v>48720</v>
      </c>
      <c r="X857">
        <v>48720</v>
      </c>
      <c r="Y857">
        <v>77333.333333333328</v>
      </c>
      <c r="Z857">
        <v>174773.33333333331</v>
      </c>
      <c r="AA857">
        <v>16239.999999999998</v>
      </c>
      <c r="AB857">
        <v>58000</v>
      </c>
      <c r="AC857">
        <v>0</v>
      </c>
      <c r="AD857">
        <v>0</v>
      </c>
      <c r="AE857">
        <v>11600</v>
      </c>
      <c r="AF857">
        <v>580</v>
      </c>
      <c r="AG857">
        <v>77333.333333333328</v>
      </c>
      <c r="AH857">
        <v>0</v>
      </c>
      <c r="AI857">
        <v>750133.33333333337</v>
      </c>
      <c r="AJ857">
        <v>18003200</v>
      </c>
      <c r="AK857">
        <v>0</v>
      </c>
      <c r="AL857">
        <v>20000</v>
      </c>
      <c r="AM857">
        <v>15</v>
      </c>
    </row>
    <row r="858" spans="1:39" x14ac:dyDescent="0.35">
      <c r="A858" s="8" t="s">
        <v>5532</v>
      </c>
      <c r="B858" s="8" t="s">
        <v>864</v>
      </c>
      <c r="C858" s="1">
        <v>27421</v>
      </c>
      <c r="D858" s="8" t="s">
        <v>2526</v>
      </c>
      <c r="E858" s="8" t="s">
        <v>2527</v>
      </c>
      <c r="F858" s="8" t="s">
        <v>4532</v>
      </c>
      <c r="G858" s="8" t="s">
        <v>3534</v>
      </c>
      <c r="H858" s="1">
        <v>40755.063148148147</v>
      </c>
      <c r="I858" s="8" t="s">
        <v>3672</v>
      </c>
      <c r="J858">
        <v>1160000</v>
      </c>
      <c r="K858">
        <v>15</v>
      </c>
      <c r="L858">
        <v>580000</v>
      </c>
      <c r="M858">
        <v>81200</v>
      </c>
      <c r="O858">
        <v>580000</v>
      </c>
      <c r="P858">
        <v>6960000</v>
      </c>
      <c r="S858">
        <v>50000</v>
      </c>
      <c r="T858">
        <v>250000</v>
      </c>
      <c r="U858">
        <v>5000</v>
      </c>
      <c r="V858">
        <v>97440</v>
      </c>
      <c r="W858">
        <v>48720</v>
      </c>
      <c r="X858">
        <v>48720</v>
      </c>
      <c r="Y858">
        <v>77333.333333333328</v>
      </c>
      <c r="Z858">
        <v>174773.33333333331</v>
      </c>
      <c r="AA858">
        <v>16239.999999999998</v>
      </c>
      <c r="AB858">
        <v>58000</v>
      </c>
      <c r="AC858">
        <v>0</v>
      </c>
      <c r="AD858">
        <v>0</v>
      </c>
      <c r="AE858">
        <v>11600</v>
      </c>
      <c r="AF858">
        <v>580</v>
      </c>
      <c r="AG858">
        <v>77333.333333333328</v>
      </c>
      <c r="AH858">
        <v>0</v>
      </c>
      <c r="AI858">
        <v>750133.33333333337</v>
      </c>
      <c r="AJ858">
        <v>18003200</v>
      </c>
      <c r="AK858">
        <v>0</v>
      </c>
      <c r="AL858">
        <v>20000</v>
      </c>
      <c r="AM858">
        <v>15</v>
      </c>
    </row>
    <row r="859" spans="1:39" x14ac:dyDescent="0.35">
      <c r="A859" s="8" t="s">
        <v>5533</v>
      </c>
      <c r="B859" s="8" t="s">
        <v>865</v>
      </c>
      <c r="C859" s="1">
        <v>28730</v>
      </c>
      <c r="D859" s="8" t="s">
        <v>2528</v>
      </c>
      <c r="E859" s="8" t="s">
        <v>2529</v>
      </c>
      <c r="F859" s="8" t="s">
        <v>4533</v>
      </c>
      <c r="G859" s="8" t="s">
        <v>3535</v>
      </c>
      <c r="H859" s="1">
        <v>44105.27375</v>
      </c>
      <c r="I859" s="8" t="s">
        <v>3675</v>
      </c>
      <c r="J859">
        <v>1160000</v>
      </c>
      <c r="K859">
        <v>15</v>
      </c>
      <c r="L859">
        <v>580000</v>
      </c>
      <c r="M859">
        <v>81200</v>
      </c>
      <c r="O859">
        <v>580000</v>
      </c>
      <c r="P859">
        <v>6960000</v>
      </c>
      <c r="S859">
        <v>50000</v>
      </c>
      <c r="T859">
        <v>250000</v>
      </c>
      <c r="U859">
        <v>5000</v>
      </c>
      <c r="V859">
        <v>97440</v>
      </c>
      <c r="W859">
        <v>48720</v>
      </c>
      <c r="X859">
        <v>48720</v>
      </c>
      <c r="Y859">
        <v>77333.333333333328</v>
      </c>
      <c r="Z859">
        <v>174773.33333333331</v>
      </c>
      <c r="AA859">
        <v>16239.999999999998</v>
      </c>
      <c r="AB859">
        <v>58000</v>
      </c>
      <c r="AC859">
        <v>0</v>
      </c>
      <c r="AD859">
        <v>0</v>
      </c>
      <c r="AE859">
        <v>11600</v>
      </c>
      <c r="AF859">
        <v>580</v>
      </c>
      <c r="AG859">
        <v>77333.333333333328</v>
      </c>
      <c r="AH859">
        <v>0</v>
      </c>
      <c r="AI859">
        <v>750133.33333333337</v>
      </c>
      <c r="AJ859">
        <v>18003200</v>
      </c>
      <c r="AK859">
        <v>0</v>
      </c>
      <c r="AL859">
        <v>20000</v>
      </c>
      <c r="AM859">
        <v>15</v>
      </c>
    </row>
    <row r="860" spans="1:39" x14ac:dyDescent="0.35">
      <c r="A860" s="8" t="s">
        <v>5534</v>
      </c>
      <c r="B860" s="8" t="s">
        <v>866</v>
      </c>
      <c r="C860" s="1">
        <v>35983</v>
      </c>
      <c r="D860" s="8" t="s">
        <v>2530</v>
      </c>
      <c r="E860" s="8" t="s">
        <v>2531</v>
      </c>
      <c r="F860" s="8" t="s">
        <v>4534</v>
      </c>
      <c r="G860" s="8" t="s">
        <v>3536</v>
      </c>
      <c r="H860" s="1">
        <v>38554.107708333337</v>
      </c>
      <c r="I860" s="8" t="s">
        <v>3672</v>
      </c>
      <c r="J860">
        <v>1160000</v>
      </c>
      <c r="K860">
        <v>15</v>
      </c>
      <c r="L860">
        <v>580000</v>
      </c>
      <c r="M860">
        <v>81200</v>
      </c>
      <c r="O860">
        <v>580000</v>
      </c>
      <c r="P860">
        <v>6960000</v>
      </c>
      <c r="S860">
        <v>50000</v>
      </c>
      <c r="T860">
        <v>250000</v>
      </c>
      <c r="U860">
        <v>5000</v>
      </c>
      <c r="V860">
        <v>97440</v>
      </c>
      <c r="W860">
        <v>48720</v>
      </c>
      <c r="X860">
        <v>48720</v>
      </c>
      <c r="Y860">
        <v>77333.333333333328</v>
      </c>
      <c r="Z860">
        <v>174773.33333333331</v>
      </c>
      <c r="AA860">
        <v>16239.999999999998</v>
      </c>
      <c r="AB860">
        <v>58000</v>
      </c>
      <c r="AC860">
        <v>0</v>
      </c>
      <c r="AD860">
        <v>0</v>
      </c>
      <c r="AE860">
        <v>11600</v>
      </c>
      <c r="AF860">
        <v>580</v>
      </c>
      <c r="AG860">
        <v>77333.333333333328</v>
      </c>
      <c r="AH860">
        <v>0</v>
      </c>
      <c r="AI860">
        <v>750133.33333333337</v>
      </c>
      <c r="AJ860">
        <v>18003200</v>
      </c>
      <c r="AK860">
        <v>0</v>
      </c>
      <c r="AL860">
        <v>20000</v>
      </c>
      <c r="AM860">
        <v>15</v>
      </c>
    </row>
    <row r="861" spans="1:39" x14ac:dyDescent="0.35">
      <c r="A861" s="8" t="s">
        <v>5535</v>
      </c>
      <c r="B861" s="8" t="s">
        <v>867</v>
      </c>
      <c r="C861" s="1">
        <v>34892</v>
      </c>
      <c r="D861" s="8" t="s">
        <v>2532</v>
      </c>
      <c r="E861" s="8" t="s">
        <v>2533</v>
      </c>
      <c r="F861" s="8" t="s">
        <v>4535</v>
      </c>
      <c r="G861" s="8" t="s">
        <v>3537</v>
      </c>
      <c r="H861" s="1">
        <v>38848.523611111108</v>
      </c>
      <c r="I861" s="8" t="s">
        <v>3671</v>
      </c>
      <c r="J861">
        <v>1160000</v>
      </c>
      <c r="K861">
        <v>15</v>
      </c>
      <c r="L861">
        <v>580000</v>
      </c>
      <c r="M861">
        <v>81200</v>
      </c>
      <c r="O861">
        <v>580000</v>
      </c>
      <c r="P861">
        <v>6960000</v>
      </c>
      <c r="S861">
        <v>50000</v>
      </c>
      <c r="T861">
        <v>250000</v>
      </c>
      <c r="U861">
        <v>5000</v>
      </c>
      <c r="V861">
        <v>97440</v>
      </c>
      <c r="W861">
        <v>48720</v>
      </c>
      <c r="X861">
        <v>48720</v>
      </c>
      <c r="Y861">
        <v>77333.333333333328</v>
      </c>
      <c r="Z861">
        <v>174773.33333333331</v>
      </c>
      <c r="AA861">
        <v>16239.999999999998</v>
      </c>
      <c r="AB861">
        <v>58000</v>
      </c>
      <c r="AC861">
        <v>0</v>
      </c>
      <c r="AD861">
        <v>0</v>
      </c>
      <c r="AE861">
        <v>11600</v>
      </c>
      <c r="AF861">
        <v>580</v>
      </c>
      <c r="AG861">
        <v>77333.333333333328</v>
      </c>
      <c r="AH861">
        <v>0</v>
      </c>
      <c r="AI861">
        <v>750133.33333333337</v>
      </c>
      <c r="AJ861">
        <v>18003200</v>
      </c>
      <c r="AK861">
        <v>0</v>
      </c>
      <c r="AL861">
        <v>20000</v>
      </c>
      <c r="AM861">
        <v>15</v>
      </c>
    </row>
    <row r="862" spans="1:39" x14ac:dyDescent="0.35">
      <c r="A862" s="8" t="s">
        <v>5536</v>
      </c>
      <c r="B862" s="8" t="s">
        <v>868</v>
      </c>
      <c r="C862" s="1">
        <v>31422</v>
      </c>
      <c r="D862" s="8" t="s">
        <v>2534</v>
      </c>
      <c r="E862" s="8" t="s">
        <v>2535</v>
      </c>
      <c r="F862" s="8" t="s">
        <v>4536</v>
      </c>
      <c r="G862" s="8" t="s">
        <v>3538</v>
      </c>
      <c r="H862" s="1">
        <v>39291.421377314815</v>
      </c>
      <c r="I862" s="8" t="s">
        <v>3671</v>
      </c>
      <c r="J862">
        <v>1160000</v>
      </c>
      <c r="K862">
        <v>15</v>
      </c>
      <c r="L862">
        <v>580000</v>
      </c>
      <c r="M862">
        <v>81200</v>
      </c>
      <c r="O862">
        <v>580000</v>
      </c>
      <c r="P862">
        <v>6960000</v>
      </c>
      <c r="S862">
        <v>50000</v>
      </c>
      <c r="T862">
        <v>250000</v>
      </c>
      <c r="U862">
        <v>5000</v>
      </c>
      <c r="V862">
        <v>97440</v>
      </c>
      <c r="W862">
        <v>48720</v>
      </c>
      <c r="X862">
        <v>48720</v>
      </c>
      <c r="Y862">
        <v>77333.333333333328</v>
      </c>
      <c r="Z862">
        <v>174773.33333333331</v>
      </c>
      <c r="AA862">
        <v>16239.999999999998</v>
      </c>
      <c r="AB862">
        <v>58000</v>
      </c>
      <c r="AC862">
        <v>0</v>
      </c>
      <c r="AD862">
        <v>0</v>
      </c>
      <c r="AE862">
        <v>11600</v>
      </c>
      <c r="AF862">
        <v>580</v>
      </c>
      <c r="AG862">
        <v>77333.333333333328</v>
      </c>
      <c r="AH862">
        <v>0</v>
      </c>
      <c r="AI862">
        <v>750133.33333333337</v>
      </c>
      <c r="AJ862">
        <v>18003200</v>
      </c>
      <c r="AK862">
        <v>0</v>
      </c>
      <c r="AL862">
        <v>20000</v>
      </c>
      <c r="AM862">
        <v>15</v>
      </c>
    </row>
    <row r="863" spans="1:39" x14ac:dyDescent="0.35">
      <c r="A863" s="8" t="s">
        <v>5537</v>
      </c>
      <c r="B863" s="8" t="s">
        <v>869</v>
      </c>
      <c r="C863" s="1">
        <v>30416</v>
      </c>
      <c r="D863" s="8" t="s">
        <v>2536</v>
      </c>
      <c r="E863" s="8" t="s">
        <v>2537</v>
      </c>
      <c r="F863" s="8" t="s">
        <v>4537</v>
      </c>
      <c r="G863" s="8" t="s">
        <v>3539</v>
      </c>
      <c r="H863" s="1">
        <v>43909.344976851855</v>
      </c>
      <c r="I863" s="8" t="s">
        <v>3672</v>
      </c>
      <c r="J863">
        <v>1160000</v>
      </c>
      <c r="K863">
        <v>15</v>
      </c>
      <c r="L863">
        <v>580000</v>
      </c>
      <c r="M863">
        <v>81200</v>
      </c>
      <c r="O863">
        <v>580000</v>
      </c>
      <c r="P863">
        <v>6960000</v>
      </c>
      <c r="S863">
        <v>50000</v>
      </c>
      <c r="T863">
        <v>250000</v>
      </c>
      <c r="U863">
        <v>5000</v>
      </c>
      <c r="V863">
        <v>97440</v>
      </c>
      <c r="W863">
        <v>48720</v>
      </c>
      <c r="X863">
        <v>48720</v>
      </c>
      <c r="Y863">
        <v>77333.333333333328</v>
      </c>
      <c r="Z863">
        <v>174773.33333333331</v>
      </c>
      <c r="AA863">
        <v>16239.999999999998</v>
      </c>
      <c r="AB863">
        <v>58000</v>
      </c>
      <c r="AC863">
        <v>0</v>
      </c>
      <c r="AD863">
        <v>0</v>
      </c>
      <c r="AE863">
        <v>11600</v>
      </c>
      <c r="AF863">
        <v>580</v>
      </c>
      <c r="AG863">
        <v>77333.333333333328</v>
      </c>
      <c r="AH863">
        <v>0</v>
      </c>
      <c r="AI863">
        <v>750133.33333333337</v>
      </c>
      <c r="AJ863">
        <v>18003200</v>
      </c>
      <c r="AK863">
        <v>0</v>
      </c>
      <c r="AL863">
        <v>20000</v>
      </c>
      <c r="AM863">
        <v>15</v>
      </c>
    </row>
    <row r="864" spans="1:39" x14ac:dyDescent="0.35">
      <c r="A864" s="8" t="s">
        <v>5538</v>
      </c>
      <c r="B864" s="8" t="s">
        <v>870</v>
      </c>
      <c r="C864" s="1">
        <v>34505</v>
      </c>
      <c r="D864" s="8" t="s">
        <v>2538</v>
      </c>
      <c r="E864" s="8" t="s">
        <v>2539</v>
      </c>
      <c r="F864" s="8" t="s">
        <v>4538</v>
      </c>
      <c r="G864" s="8" t="s">
        <v>3540</v>
      </c>
      <c r="H864" s="1">
        <v>44055.070590277777</v>
      </c>
      <c r="I864" s="8" t="s">
        <v>3671</v>
      </c>
      <c r="J864">
        <v>1160000</v>
      </c>
      <c r="K864">
        <v>15</v>
      </c>
      <c r="L864">
        <v>580000</v>
      </c>
      <c r="M864">
        <v>81200</v>
      </c>
      <c r="O864">
        <v>580000</v>
      </c>
      <c r="P864">
        <v>6960000</v>
      </c>
      <c r="S864">
        <v>50000</v>
      </c>
      <c r="T864">
        <v>250000</v>
      </c>
      <c r="U864">
        <v>5000</v>
      </c>
      <c r="V864">
        <v>97440</v>
      </c>
      <c r="W864">
        <v>48720</v>
      </c>
      <c r="X864">
        <v>48720</v>
      </c>
      <c r="Y864">
        <v>77333.333333333328</v>
      </c>
      <c r="Z864">
        <v>174773.33333333331</v>
      </c>
      <c r="AA864">
        <v>16239.999999999998</v>
      </c>
      <c r="AB864">
        <v>58000</v>
      </c>
      <c r="AC864">
        <v>0</v>
      </c>
      <c r="AD864">
        <v>0</v>
      </c>
      <c r="AE864">
        <v>11600</v>
      </c>
      <c r="AF864">
        <v>580</v>
      </c>
      <c r="AG864">
        <v>77333.333333333328</v>
      </c>
      <c r="AH864">
        <v>0</v>
      </c>
      <c r="AI864">
        <v>750133.33333333337</v>
      </c>
      <c r="AJ864">
        <v>18003200</v>
      </c>
      <c r="AK864">
        <v>0</v>
      </c>
      <c r="AL864">
        <v>20000</v>
      </c>
      <c r="AM864">
        <v>15</v>
      </c>
    </row>
    <row r="865" spans="1:39" x14ac:dyDescent="0.35">
      <c r="A865" s="8" t="s">
        <v>5539</v>
      </c>
      <c r="B865" s="8" t="s">
        <v>871</v>
      </c>
      <c r="C865" s="1">
        <v>31240</v>
      </c>
      <c r="D865" s="8" t="s">
        <v>2540</v>
      </c>
      <c r="E865" s="8" t="s">
        <v>2541</v>
      </c>
      <c r="F865" s="8" t="s">
        <v>4539</v>
      </c>
      <c r="G865" s="8" t="s">
        <v>3541</v>
      </c>
      <c r="H865" s="1">
        <v>43724.427997685183</v>
      </c>
      <c r="I865" s="8" t="s">
        <v>3674</v>
      </c>
      <c r="J865">
        <v>1160000</v>
      </c>
      <c r="K865">
        <v>15</v>
      </c>
      <c r="L865">
        <v>580000</v>
      </c>
      <c r="M865">
        <v>81200</v>
      </c>
      <c r="O865">
        <v>580000</v>
      </c>
      <c r="P865">
        <v>6960000</v>
      </c>
      <c r="S865">
        <v>50000</v>
      </c>
      <c r="T865">
        <v>250000</v>
      </c>
      <c r="U865">
        <v>5000</v>
      </c>
      <c r="V865">
        <v>97440</v>
      </c>
      <c r="W865">
        <v>48720</v>
      </c>
      <c r="X865">
        <v>48720</v>
      </c>
      <c r="Y865">
        <v>77333.333333333328</v>
      </c>
      <c r="Z865">
        <v>174773.33333333331</v>
      </c>
      <c r="AA865">
        <v>16239.999999999998</v>
      </c>
      <c r="AB865">
        <v>58000</v>
      </c>
      <c r="AC865">
        <v>0</v>
      </c>
      <c r="AD865">
        <v>0</v>
      </c>
      <c r="AE865">
        <v>11600</v>
      </c>
      <c r="AF865">
        <v>580</v>
      </c>
      <c r="AG865">
        <v>77333.333333333328</v>
      </c>
      <c r="AH865">
        <v>0</v>
      </c>
      <c r="AI865">
        <v>750133.33333333337</v>
      </c>
      <c r="AJ865">
        <v>18003200</v>
      </c>
      <c r="AK865">
        <v>0</v>
      </c>
      <c r="AL865">
        <v>20000</v>
      </c>
      <c r="AM865">
        <v>15</v>
      </c>
    </row>
    <row r="866" spans="1:39" x14ac:dyDescent="0.35">
      <c r="A866" s="8" t="s">
        <v>5540</v>
      </c>
      <c r="B866" s="8" t="s">
        <v>872</v>
      </c>
      <c r="C866" s="1">
        <v>25809</v>
      </c>
      <c r="D866" s="8" t="s">
        <v>2542</v>
      </c>
      <c r="E866" s="8" t="s">
        <v>2543</v>
      </c>
      <c r="F866" s="8" t="s">
        <v>4540</v>
      </c>
      <c r="G866" s="8" t="s">
        <v>3542</v>
      </c>
      <c r="H866" s="1">
        <v>43436.830555555556</v>
      </c>
      <c r="I866" s="8" t="s">
        <v>3671</v>
      </c>
      <c r="J866">
        <v>1160000</v>
      </c>
      <c r="K866">
        <v>15</v>
      </c>
      <c r="L866">
        <v>580000</v>
      </c>
      <c r="M866">
        <v>81200</v>
      </c>
      <c r="O866">
        <v>580000</v>
      </c>
      <c r="P866">
        <v>6960000</v>
      </c>
      <c r="S866">
        <v>50000</v>
      </c>
      <c r="T866">
        <v>250000</v>
      </c>
      <c r="U866">
        <v>5000</v>
      </c>
      <c r="V866">
        <v>97440</v>
      </c>
      <c r="W866">
        <v>48720</v>
      </c>
      <c r="X866">
        <v>48720</v>
      </c>
      <c r="Y866">
        <v>77333.333333333328</v>
      </c>
      <c r="Z866">
        <v>174773.33333333331</v>
      </c>
      <c r="AA866">
        <v>16239.999999999998</v>
      </c>
      <c r="AB866">
        <v>58000</v>
      </c>
      <c r="AC866">
        <v>0</v>
      </c>
      <c r="AD866">
        <v>0</v>
      </c>
      <c r="AE866">
        <v>11600</v>
      </c>
      <c r="AF866">
        <v>580</v>
      </c>
      <c r="AG866">
        <v>77333.333333333328</v>
      </c>
      <c r="AH866">
        <v>0</v>
      </c>
      <c r="AI866">
        <v>750133.33333333337</v>
      </c>
      <c r="AJ866">
        <v>18003200</v>
      </c>
      <c r="AK866">
        <v>0</v>
      </c>
      <c r="AL866">
        <v>20000</v>
      </c>
      <c r="AM866">
        <v>15</v>
      </c>
    </row>
    <row r="867" spans="1:39" x14ac:dyDescent="0.35">
      <c r="A867" s="8" t="s">
        <v>5541</v>
      </c>
      <c r="B867" s="8" t="s">
        <v>873</v>
      </c>
      <c r="C867" s="1">
        <v>33565</v>
      </c>
      <c r="D867" s="8" t="s">
        <v>2544</v>
      </c>
      <c r="E867" s="8" t="s">
        <v>2545</v>
      </c>
      <c r="F867" s="8" t="s">
        <v>4541</v>
      </c>
      <c r="G867" s="8" t="s">
        <v>3543</v>
      </c>
      <c r="H867" s="1">
        <v>41808.443206018521</v>
      </c>
      <c r="I867" s="8" t="s">
        <v>3673</v>
      </c>
      <c r="J867">
        <v>1160000</v>
      </c>
      <c r="K867">
        <v>15</v>
      </c>
      <c r="L867">
        <v>580000</v>
      </c>
      <c r="M867">
        <v>81200</v>
      </c>
      <c r="O867">
        <v>580000</v>
      </c>
      <c r="P867">
        <v>6960000</v>
      </c>
      <c r="S867">
        <v>50000</v>
      </c>
      <c r="T867">
        <v>250000</v>
      </c>
      <c r="U867">
        <v>5000</v>
      </c>
      <c r="V867">
        <v>97440</v>
      </c>
      <c r="W867">
        <v>48720</v>
      </c>
      <c r="X867">
        <v>48720</v>
      </c>
      <c r="Y867">
        <v>77333.333333333328</v>
      </c>
      <c r="Z867">
        <v>174773.33333333331</v>
      </c>
      <c r="AA867">
        <v>16239.999999999998</v>
      </c>
      <c r="AB867">
        <v>58000</v>
      </c>
      <c r="AC867">
        <v>0</v>
      </c>
      <c r="AD867">
        <v>0</v>
      </c>
      <c r="AE867">
        <v>11600</v>
      </c>
      <c r="AF867">
        <v>580</v>
      </c>
      <c r="AG867">
        <v>77333.333333333328</v>
      </c>
      <c r="AH867">
        <v>0</v>
      </c>
      <c r="AI867">
        <v>750133.33333333337</v>
      </c>
      <c r="AJ867">
        <v>18003200</v>
      </c>
      <c r="AK867">
        <v>0</v>
      </c>
      <c r="AL867">
        <v>20000</v>
      </c>
      <c r="AM867">
        <v>15</v>
      </c>
    </row>
    <row r="868" spans="1:39" x14ac:dyDescent="0.35">
      <c r="A868" s="8" t="s">
        <v>5542</v>
      </c>
      <c r="B868" s="8" t="s">
        <v>874</v>
      </c>
      <c r="C868" s="1">
        <v>28004</v>
      </c>
      <c r="D868" s="8" t="s">
        <v>2546</v>
      </c>
      <c r="E868" s="8" t="s">
        <v>2547</v>
      </c>
      <c r="F868" s="8" t="s">
        <v>4542</v>
      </c>
      <c r="G868" s="8" t="s">
        <v>3544</v>
      </c>
      <c r="H868" s="1">
        <v>41620.680810185186</v>
      </c>
      <c r="I868" s="8" t="s">
        <v>3671</v>
      </c>
      <c r="J868">
        <v>1160000</v>
      </c>
      <c r="K868">
        <v>15</v>
      </c>
      <c r="L868">
        <v>580000</v>
      </c>
      <c r="M868">
        <v>81200</v>
      </c>
      <c r="O868">
        <v>580000</v>
      </c>
      <c r="P868">
        <v>6960000</v>
      </c>
      <c r="S868">
        <v>50000</v>
      </c>
      <c r="T868">
        <v>250000</v>
      </c>
      <c r="U868">
        <v>5000</v>
      </c>
      <c r="V868">
        <v>97440</v>
      </c>
      <c r="W868">
        <v>48720</v>
      </c>
      <c r="X868">
        <v>48720</v>
      </c>
      <c r="Y868">
        <v>77333.333333333328</v>
      </c>
      <c r="Z868">
        <v>174773.33333333331</v>
      </c>
      <c r="AA868">
        <v>16239.999999999998</v>
      </c>
      <c r="AB868">
        <v>58000</v>
      </c>
      <c r="AC868">
        <v>0</v>
      </c>
      <c r="AD868">
        <v>0</v>
      </c>
      <c r="AE868">
        <v>11600</v>
      </c>
      <c r="AF868">
        <v>580</v>
      </c>
      <c r="AG868">
        <v>77333.333333333328</v>
      </c>
      <c r="AH868">
        <v>0</v>
      </c>
      <c r="AI868">
        <v>750133.33333333337</v>
      </c>
      <c r="AJ868">
        <v>18003200</v>
      </c>
      <c r="AK868">
        <v>0</v>
      </c>
      <c r="AL868">
        <v>20000</v>
      </c>
      <c r="AM868">
        <v>15</v>
      </c>
    </row>
    <row r="869" spans="1:39" x14ac:dyDescent="0.35">
      <c r="A869" s="8" t="s">
        <v>5543</v>
      </c>
      <c r="B869" s="8" t="s">
        <v>875</v>
      </c>
      <c r="C869" s="1">
        <v>36159</v>
      </c>
      <c r="D869" s="8" t="s">
        <v>2548</v>
      </c>
      <c r="E869" s="8" t="s">
        <v>2549</v>
      </c>
      <c r="F869" s="8" t="s">
        <v>4543</v>
      </c>
      <c r="G869" s="8" t="s">
        <v>3545</v>
      </c>
      <c r="H869" s="1">
        <v>43134.556192129632</v>
      </c>
      <c r="I869" s="8" t="s">
        <v>3675</v>
      </c>
      <c r="J869">
        <v>1160000</v>
      </c>
      <c r="K869">
        <v>15</v>
      </c>
      <c r="L869">
        <v>580000</v>
      </c>
      <c r="M869">
        <v>81200</v>
      </c>
      <c r="O869">
        <v>580000</v>
      </c>
      <c r="P869">
        <v>6960000</v>
      </c>
      <c r="S869">
        <v>50000</v>
      </c>
      <c r="T869">
        <v>250000</v>
      </c>
      <c r="U869">
        <v>5000</v>
      </c>
      <c r="V869">
        <v>97440</v>
      </c>
      <c r="W869">
        <v>48720</v>
      </c>
      <c r="X869">
        <v>48720</v>
      </c>
      <c r="Y869">
        <v>77333.333333333328</v>
      </c>
      <c r="Z869">
        <v>174773.33333333331</v>
      </c>
      <c r="AA869">
        <v>16239.999999999998</v>
      </c>
      <c r="AB869">
        <v>58000</v>
      </c>
      <c r="AC869">
        <v>0</v>
      </c>
      <c r="AD869">
        <v>0</v>
      </c>
      <c r="AE869">
        <v>11600</v>
      </c>
      <c r="AF869">
        <v>580</v>
      </c>
      <c r="AG869">
        <v>77333.333333333328</v>
      </c>
      <c r="AH869">
        <v>0</v>
      </c>
      <c r="AI869">
        <v>750133.33333333337</v>
      </c>
      <c r="AJ869">
        <v>18003200</v>
      </c>
      <c r="AK869">
        <v>0</v>
      </c>
      <c r="AL869">
        <v>20000</v>
      </c>
      <c r="AM869">
        <v>15</v>
      </c>
    </row>
    <row r="870" spans="1:39" x14ac:dyDescent="0.35">
      <c r="A870" s="8" t="s">
        <v>5544</v>
      </c>
      <c r="B870" s="8" t="s">
        <v>876</v>
      </c>
      <c r="C870" s="1">
        <v>28810</v>
      </c>
      <c r="D870" s="8" t="s">
        <v>2550</v>
      </c>
      <c r="E870" s="8" t="s">
        <v>2551</v>
      </c>
      <c r="F870" s="8" t="s">
        <v>4544</v>
      </c>
      <c r="G870" s="8" t="s">
        <v>3546</v>
      </c>
      <c r="H870" s="1">
        <v>44203.776192129626</v>
      </c>
      <c r="I870" s="8" t="s">
        <v>3672</v>
      </c>
      <c r="J870">
        <v>1160000</v>
      </c>
      <c r="K870">
        <v>15</v>
      </c>
      <c r="L870">
        <v>580000</v>
      </c>
      <c r="M870">
        <v>81200</v>
      </c>
      <c r="O870">
        <v>580000</v>
      </c>
      <c r="P870">
        <v>6960000</v>
      </c>
      <c r="S870">
        <v>50000</v>
      </c>
      <c r="T870">
        <v>250000</v>
      </c>
      <c r="U870">
        <v>5000</v>
      </c>
      <c r="V870">
        <v>97440</v>
      </c>
      <c r="W870">
        <v>48720</v>
      </c>
      <c r="X870">
        <v>48720</v>
      </c>
      <c r="Y870">
        <v>77333.333333333328</v>
      </c>
      <c r="Z870">
        <v>174773.33333333331</v>
      </c>
      <c r="AA870">
        <v>16239.999999999998</v>
      </c>
      <c r="AB870">
        <v>58000</v>
      </c>
      <c r="AC870">
        <v>0</v>
      </c>
      <c r="AD870">
        <v>0</v>
      </c>
      <c r="AE870">
        <v>11600</v>
      </c>
      <c r="AF870">
        <v>580</v>
      </c>
      <c r="AG870">
        <v>77333.333333333328</v>
      </c>
      <c r="AH870">
        <v>0</v>
      </c>
      <c r="AI870">
        <v>750133.33333333337</v>
      </c>
      <c r="AJ870">
        <v>18003200</v>
      </c>
      <c r="AK870">
        <v>0</v>
      </c>
      <c r="AL870">
        <v>20000</v>
      </c>
      <c r="AM870">
        <v>15</v>
      </c>
    </row>
    <row r="871" spans="1:39" x14ac:dyDescent="0.35">
      <c r="A871" s="8" t="s">
        <v>5545</v>
      </c>
      <c r="B871" s="8" t="s">
        <v>877</v>
      </c>
      <c r="C871" s="1">
        <v>30698</v>
      </c>
      <c r="D871" s="8" t="s">
        <v>2552</v>
      </c>
      <c r="E871" s="8" t="s">
        <v>2553</v>
      </c>
      <c r="F871" s="8" t="s">
        <v>4545</v>
      </c>
      <c r="G871" s="8" t="s">
        <v>3547</v>
      </c>
      <c r="H871" s="1">
        <v>44228.238287037035</v>
      </c>
      <c r="I871" s="8" t="s">
        <v>3671</v>
      </c>
      <c r="J871">
        <v>1160000</v>
      </c>
      <c r="K871">
        <v>15</v>
      </c>
      <c r="L871">
        <v>580000</v>
      </c>
      <c r="M871">
        <v>81200</v>
      </c>
      <c r="O871">
        <v>580000</v>
      </c>
      <c r="P871">
        <v>6960000</v>
      </c>
      <c r="S871">
        <v>50000</v>
      </c>
      <c r="T871">
        <v>250000</v>
      </c>
      <c r="U871">
        <v>5000</v>
      </c>
      <c r="V871">
        <v>97440</v>
      </c>
      <c r="W871">
        <v>48720</v>
      </c>
      <c r="X871">
        <v>48720</v>
      </c>
      <c r="Y871">
        <v>77333.333333333328</v>
      </c>
      <c r="Z871">
        <v>174773.33333333331</v>
      </c>
      <c r="AA871">
        <v>16239.999999999998</v>
      </c>
      <c r="AB871">
        <v>58000</v>
      </c>
      <c r="AC871">
        <v>0</v>
      </c>
      <c r="AD871">
        <v>0</v>
      </c>
      <c r="AE871">
        <v>11600</v>
      </c>
      <c r="AF871">
        <v>580</v>
      </c>
      <c r="AG871">
        <v>77333.333333333328</v>
      </c>
      <c r="AH871">
        <v>0</v>
      </c>
      <c r="AI871">
        <v>750133.33333333337</v>
      </c>
      <c r="AJ871">
        <v>18003200</v>
      </c>
      <c r="AK871">
        <v>0</v>
      </c>
      <c r="AL871">
        <v>20000</v>
      </c>
      <c r="AM871">
        <v>15</v>
      </c>
    </row>
    <row r="872" spans="1:39" x14ac:dyDescent="0.35">
      <c r="A872" s="8" t="s">
        <v>5546</v>
      </c>
      <c r="B872" s="8" t="s">
        <v>878</v>
      </c>
      <c r="C872" s="1">
        <v>35635</v>
      </c>
      <c r="D872" s="8" t="s">
        <v>2554</v>
      </c>
      <c r="E872" s="8" t="s">
        <v>2555</v>
      </c>
      <c r="F872" s="8" t="s">
        <v>4546</v>
      </c>
      <c r="G872" s="8" t="s">
        <v>3548</v>
      </c>
      <c r="H872" s="1">
        <v>44215.409907407404</v>
      </c>
      <c r="I872" s="8" t="s">
        <v>3674</v>
      </c>
      <c r="J872">
        <v>1160000</v>
      </c>
      <c r="K872">
        <v>15</v>
      </c>
      <c r="L872">
        <v>580000</v>
      </c>
      <c r="M872">
        <v>81200</v>
      </c>
      <c r="O872">
        <v>580000</v>
      </c>
      <c r="P872">
        <v>6960000</v>
      </c>
      <c r="S872">
        <v>50000</v>
      </c>
      <c r="T872">
        <v>250000</v>
      </c>
      <c r="U872">
        <v>5000</v>
      </c>
      <c r="V872">
        <v>97440</v>
      </c>
      <c r="W872">
        <v>48720</v>
      </c>
      <c r="X872">
        <v>48720</v>
      </c>
      <c r="Y872">
        <v>77333.333333333328</v>
      </c>
      <c r="Z872">
        <v>174773.33333333331</v>
      </c>
      <c r="AA872">
        <v>16239.999999999998</v>
      </c>
      <c r="AB872">
        <v>58000</v>
      </c>
      <c r="AC872">
        <v>0</v>
      </c>
      <c r="AD872">
        <v>0</v>
      </c>
      <c r="AE872">
        <v>11600</v>
      </c>
      <c r="AF872">
        <v>580</v>
      </c>
      <c r="AG872">
        <v>77333.333333333328</v>
      </c>
      <c r="AH872">
        <v>0</v>
      </c>
      <c r="AI872">
        <v>750133.33333333337</v>
      </c>
      <c r="AJ872">
        <v>18003200</v>
      </c>
      <c r="AK872">
        <v>0</v>
      </c>
      <c r="AL872">
        <v>20000</v>
      </c>
      <c r="AM872">
        <v>15</v>
      </c>
    </row>
    <row r="873" spans="1:39" x14ac:dyDescent="0.35">
      <c r="A873" s="8" t="s">
        <v>5547</v>
      </c>
      <c r="B873" s="8" t="s">
        <v>879</v>
      </c>
      <c r="C873" s="1">
        <v>26486</v>
      </c>
      <c r="D873" s="8" t="s">
        <v>2556</v>
      </c>
      <c r="E873" s="8" t="s">
        <v>2557</v>
      </c>
      <c r="F873" s="8" t="s">
        <v>4547</v>
      </c>
      <c r="G873" s="8" t="s">
        <v>3549</v>
      </c>
      <c r="H873" s="1">
        <v>38909.113298611112</v>
      </c>
      <c r="I873" s="8" t="s">
        <v>3675</v>
      </c>
      <c r="J873">
        <v>1160000</v>
      </c>
      <c r="K873">
        <v>15</v>
      </c>
      <c r="L873">
        <v>580000</v>
      </c>
      <c r="M873">
        <v>81200</v>
      </c>
      <c r="O873">
        <v>580000</v>
      </c>
      <c r="P873">
        <v>6960000</v>
      </c>
      <c r="S873">
        <v>50000</v>
      </c>
      <c r="T873">
        <v>250000</v>
      </c>
      <c r="U873">
        <v>5000</v>
      </c>
      <c r="V873">
        <v>97440</v>
      </c>
      <c r="W873">
        <v>48720</v>
      </c>
      <c r="X873">
        <v>48720</v>
      </c>
      <c r="Y873">
        <v>77333.333333333328</v>
      </c>
      <c r="Z873">
        <v>174773.33333333331</v>
      </c>
      <c r="AA873">
        <v>16239.999999999998</v>
      </c>
      <c r="AB873">
        <v>58000</v>
      </c>
      <c r="AC873">
        <v>0</v>
      </c>
      <c r="AD873">
        <v>0</v>
      </c>
      <c r="AE873">
        <v>11600</v>
      </c>
      <c r="AF873">
        <v>580</v>
      </c>
      <c r="AG873">
        <v>77333.333333333328</v>
      </c>
      <c r="AH873">
        <v>0</v>
      </c>
      <c r="AI873">
        <v>750133.33333333337</v>
      </c>
      <c r="AJ873">
        <v>18003200</v>
      </c>
      <c r="AK873">
        <v>0</v>
      </c>
      <c r="AL873">
        <v>20000</v>
      </c>
      <c r="AM873">
        <v>15</v>
      </c>
    </row>
    <row r="874" spans="1:39" x14ac:dyDescent="0.35">
      <c r="A874" s="8" t="s">
        <v>5548</v>
      </c>
      <c r="B874" s="8" t="s">
        <v>880</v>
      </c>
      <c r="C874" s="1">
        <v>29697</v>
      </c>
      <c r="D874" s="8" t="s">
        <v>2558</v>
      </c>
      <c r="E874" s="8" t="s">
        <v>2559</v>
      </c>
      <c r="F874" s="8" t="s">
        <v>4548</v>
      </c>
      <c r="G874" s="8" t="s">
        <v>3550</v>
      </c>
      <c r="H874" s="1">
        <v>41672.752233796295</v>
      </c>
      <c r="I874" s="8" t="s">
        <v>3675</v>
      </c>
      <c r="J874">
        <v>1160000</v>
      </c>
      <c r="K874">
        <v>15</v>
      </c>
      <c r="L874">
        <v>580000</v>
      </c>
      <c r="M874">
        <v>81200</v>
      </c>
      <c r="O874">
        <v>580000</v>
      </c>
      <c r="P874">
        <v>6960000</v>
      </c>
      <c r="S874">
        <v>50000</v>
      </c>
      <c r="T874">
        <v>250000</v>
      </c>
      <c r="U874">
        <v>5000</v>
      </c>
      <c r="V874">
        <v>97440</v>
      </c>
      <c r="W874">
        <v>48720</v>
      </c>
      <c r="X874">
        <v>48720</v>
      </c>
      <c r="Y874">
        <v>77333.333333333328</v>
      </c>
      <c r="Z874">
        <v>174773.33333333331</v>
      </c>
      <c r="AA874">
        <v>16239.999999999998</v>
      </c>
      <c r="AB874">
        <v>58000</v>
      </c>
      <c r="AC874">
        <v>0</v>
      </c>
      <c r="AD874">
        <v>0</v>
      </c>
      <c r="AE874">
        <v>11600</v>
      </c>
      <c r="AF874">
        <v>580</v>
      </c>
      <c r="AG874">
        <v>77333.333333333328</v>
      </c>
      <c r="AH874">
        <v>0</v>
      </c>
      <c r="AI874">
        <v>750133.33333333337</v>
      </c>
      <c r="AJ874">
        <v>18003200</v>
      </c>
      <c r="AK874">
        <v>0</v>
      </c>
      <c r="AL874">
        <v>20000</v>
      </c>
      <c r="AM874">
        <v>15</v>
      </c>
    </row>
    <row r="875" spans="1:39" x14ac:dyDescent="0.35">
      <c r="A875" s="8" t="s">
        <v>5549</v>
      </c>
      <c r="B875" s="8" t="s">
        <v>881</v>
      </c>
      <c r="C875" s="1">
        <v>35794</v>
      </c>
      <c r="D875" s="8" t="s">
        <v>2560</v>
      </c>
      <c r="E875" s="8" t="s">
        <v>2561</v>
      </c>
      <c r="F875" s="8" t="s">
        <v>4549</v>
      </c>
      <c r="G875" s="8" t="s">
        <v>3551</v>
      </c>
      <c r="H875" s="1">
        <v>43587.292291666665</v>
      </c>
      <c r="I875" s="8" t="s">
        <v>3673</v>
      </c>
      <c r="J875">
        <v>1160000</v>
      </c>
      <c r="K875">
        <v>15</v>
      </c>
      <c r="L875">
        <v>580000</v>
      </c>
      <c r="M875">
        <v>81200</v>
      </c>
      <c r="O875">
        <v>580000</v>
      </c>
      <c r="P875">
        <v>6960000</v>
      </c>
      <c r="S875">
        <v>50000</v>
      </c>
      <c r="T875">
        <v>250000</v>
      </c>
      <c r="U875">
        <v>5000</v>
      </c>
      <c r="V875">
        <v>97440</v>
      </c>
      <c r="W875">
        <v>48720</v>
      </c>
      <c r="X875">
        <v>48720</v>
      </c>
      <c r="Y875">
        <v>77333.333333333328</v>
      </c>
      <c r="Z875">
        <v>174773.33333333331</v>
      </c>
      <c r="AA875">
        <v>16239.999999999998</v>
      </c>
      <c r="AB875">
        <v>58000</v>
      </c>
      <c r="AC875">
        <v>0</v>
      </c>
      <c r="AD875">
        <v>0</v>
      </c>
      <c r="AE875">
        <v>11600</v>
      </c>
      <c r="AF875">
        <v>580</v>
      </c>
      <c r="AG875">
        <v>77333.333333333328</v>
      </c>
      <c r="AH875">
        <v>0</v>
      </c>
      <c r="AI875">
        <v>750133.33333333337</v>
      </c>
      <c r="AJ875">
        <v>18003200</v>
      </c>
      <c r="AK875">
        <v>0</v>
      </c>
      <c r="AL875">
        <v>20000</v>
      </c>
      <c r="AM875">
        <v>15</v>
      </c>
    </row>
    <row r="876" spans="1:39" x14ac:dyDescent="0.35">
      <c r="A876" s="8" t="s">
        <v>5550</v>
      </c>
      <c r="B876" s="8" t="s">
        <v>882</v>
      </c>
      <c r="C876" s="1">
        <v>33486</v>
      </c>
      <c r="D876" s="8" t="s">
        <v>2562</v>
      </c>
      <c r="E876" s="8" t="s">
        <v>2563</v>
      </c>
      <c r="F876" s="8" t="s">
        <v>4550</v>
      </c>
      <c r="G876" s="8" t="s">
        <v>3552</v>
      </c>
      <c r="H876" s="1">
        <v>42264.55914351852</v>
      </c>
      <c r="I876" s="8" t="s">
        <v>3672</v>
      </c>
      <c r="J876">
        <v>1160000</v>
      </c>
      <c r="K876">
        <v>15</v>
      </c>
      <c r="L876">
        <v>580000</v>
      </c>
      <c r="M876">
        <v>81200</v>
      </c>
      <c r="O876">
        <v>580000</v>
      </c>
      <c r="P876">
        <v>6960000</v>
      </c>
      <c r="S876">
        <v>50000</v>
      </c>
      <c r="T876">
        <v>250000</v>
      </c>
      <c r="U876">
        <v>5000</v>
      </c>
      <c r="V876">
        <v>97440</v>
      </c>
      <c r="W876">
        <v>48720</v>
      </c>
      <c r="X876">
        <v>48720</v>
      </c>
      <c r="Y876">
        <v>77333.333333333328</v>
      </c>
      <c r="Z876">
        <v>174773.33333333331</v>
      </c>
      <c r="AA876">
        <v>16239.999999999998</v>
      </c>
      <c r="AB876">
        <v>58000</v>
      </c>
      <c r="AC876">
        <v>0</v>
      </c>
      <c r="AD876">
        <v>0</v>
      </c>
      <c r="AE876">
        <v>11600</v>
      </c>
      <c r="AF876">
        <v>580</v>
      </c>
      <c r="AG876">
        <v>77333.333333333328</v>
      </c>
      <c r="AH876">
        <v>0</v>
      </c>
      <c r="AI876">
        <v>750133.33333333337</v>
      </c>
      <c r="AJ876">
        <v>18003200</v>
      </c>
      <c r="AK876">
        <v>0</v>
      </c>
      <c r="AL876">
        <v>20000</v>
      </c>
      <c r="AM876">
        <v>15</v>
      </c>
    </row>
    <row r="877" spans="1:39" x14ac:dyDescent="0.35">
      <c r="A877" s="8" t="s">
        <v>5551</v>
      </c>
      <c r="B877" s="8" t="s">
        <v>883</v>
      </c>
      <c r="C877" s="1">
        <v>26704</v>
      </c>
      <c r="D877" s="8" t="s">
        <v>2564</v>
      </c>
      <c r="E877" s="8" t="s">
        <v>2565</v>
      </c>
      <c r="F877" s="8" t="s">
        <v>4551</v>
      </c>
      <c r="G877" s="8" t="s">
        <v>3553</v>
      </c>
      <c r="H877" s="1">
        <v>42577.288530092592</v>
      </c>
      <c r="I877" s="8" t="s">
        <v>3674</v>
      </c>
      <c r="J877">
        <v>1160000</v>
      </c>
      <c r="K877">
        <v>15</v>
      </c>
      <c r="L877">
        <v>580000</v>
      </c>
      <c r="M877">
        <v>81200</v>
      </c>
      <c r="O877">
        <v>580000</v>
      </c>
      <c r="P877">
        <v>6960000</v>
      </c>
      <c r="S877">
        <v>50000</v>
      </c>
      <c r="T877">
        <v>250000</v>
      </c>
      <c r="U877">
        <v>5000</v>
      </c>
      <c r="V877">
        <v>97440</v>
      </c>
      <c r="W877">
        <v>48720</v>
      </c>
      <c r="X877">
        <v>48720</v>
      </c>
      <c r="Y877">
        <v>77333.333333333328</v>
      </c>
      <c r="Z877">
        <v>174773.33333333331</v>
      </c>
      <c r="AA877">
        <v>16239.999999999998</v>
      </c>
      <c r="AB877">
        <v>58000</v>
      </c>
      <c r="AC877">
        <v>0</v>
      </c>
      <c r="AD877">
        <v>0</v>
      </c>
      <c r="AE877">
        <v>11600</v>
      </c>
      <c r="AF877">
        <v>580</v>
      </c>
      <c r="AG877">
        <v>77333.333333333328</v>
      </c>
      <c r="AH877">
        <v>0</v>
      </c>
      <c r="AI877">
        <v>750133.33333333337</v>
      </c>
      <c r="AJ877">
        <v>18003200</v>
      </c>
      <c r="AK877">
        <v>0</v>
      </c>
      <c r="AL877">
        <v>20000</v>
      </c>
      <c r="AM877">
        <v>15</v>
      </c>
    </row>
    <row r="878" spans="1:39" x14ac:dyDescent="0.35">
      <c r="A878" s="8" t="s">
        <v>5552</v>
      </c>
      <c r="B878" s="8" t="s">
        <v>884</v>
      </c>
      <c r="C878" s="1">
        <v>35588</v>
      </c>
      <c r="D878" s="8" t="s">
        <v>2566</v>
      </c>
      <c r="E878" s="8" t="s">
        <v>2567</v>
      </c>
      <c r="F878" s="8" t="s">
        <v>4552</v>
      </c>
      <c r="G878" s="8" t="s">
        <v>3554</v>
      </c>
      <c r="H878" s="1">
        <v>40137.060636574075</v>
      </c>
      <c r="I878" s="8" t="s">
        <v>3674</v>
      </c>
      <c r="J878">
        <v>1160000</v>
      </c>
      <c r="K878">
        <v>15</v>
      </c>
      <c r="L878">
        <v>580000</v>
      </c>
      <c r="M878">
        <v>81200</v>
      </c>
      <c r="O878">
        <v>580000</v>
      </c>
      <c r="P878">
        <v>6960000</v>
      </c>
      <c r="S878">
        <v>50000</v>
      </c>
      <c r="T878">
        <v>250000</v>
      </c>
      <c r="U878">
        <v>5000</v>
      </c>
      <c r="V878">
        <v>97440</v>
      </c>
      <c r="W878">
        <v>48720</v>
      </c>
      <c r="X878">
        <v>48720</v>
      </c>
      <c r="Y878">
        <v>77333.333333333328</v>
      </c>
      <c r="Z878">
        <v>174773.33333333331</v>
      </c>
      <c r="AA878">
        <v>16239.999999999998</v>
      </c>
      <c r="AB878">
        <v>58000</v>
      </c>
      <c r="AC878">
        <v>0</v>
      </c>
      <c r="AD878">
        <v>0</v>
      </c>
      <c r="AE878">
        <v>11600</v>
      </c>
      <c r="AF878">
        <v>580</v>
      </c>
      <c r="AG878">
        <v>77333.333333333328</v>
      </c>
      <c r="AH878">
        <v>0</v>
      </c>
      <c r="AI878">
        <v>750133.33333333337</v>
      </c>
      <c r="AJ878">
        <v>18003200</v>
      </c>
      <c r="AK878">
        <v>0</v>
      </c>
      <c r="AL878">
        <v>20000</v>
      </c>
      <c r="AM878">
        <v>15</v>
      </c>
    </row>
    <row r="879" spans="1:39" x14ac:dyDescent="0.35">
      <c r="A879" s="8" t="s">
        <v>5553</v>
      </c>
      <c r="B879" s="8" t="s">
        <v>885</v>
      </c>
      <c r="C879" s="1">
        <v>26673</v>
      </c>
      <c r="D879" s="8" t="s">
        <v>2568</v>
      </c>
      <c r="E879" s="8" t="s">
        <v>2569</v>
      </c>
      <c r="F879" s="8" t="s">
        <v>4553</v>
      </c>
      <c r="G879" s="8" t="s">
        <v>3555</v>
      </c>
      <c r="H879" s="1">
        <v>42939.357453703706</v>
      </c>
      <c r="I879" s="8" t="s">
        <v>3674</v>
      </c>
      <c r="J879">
        <v>1160000</v>
      </c>
      <c r="K879">
        <v>15</v>
      </c>
      <c r="L879">
        <v>580000</v>
      </c>
      <c r="M879">
        <v>81200</v>
      </c>
      <c r="O879">
        <v>580000</v>
      </c>
      <c r="P879">
        <v>6960000</v>
      </c>
      <c r="S879">
        <v>50000</v>
      </c>
      <c r="T879">
        <v>250000</v>
      </c>
      <c r="U879">
        <v>5000</v>
      </c>
      <c r="V879">
        <v>97440</v>
      </c>
      <c r="W879">
        <v>48720</v>
      </c>
      <c r="X879">
        <v>48720</v>
      </c>
      <c r="Y879">
        <v>77333.333333333328</v>
      </c>
      <c r="Z879">
        <v>174773.33333333331</v>
      </c>
      <c r="AA879">
        <v>16239.999999999998</v>
      </c>
      <c r="AB879">
        <v>58000</v>
      </c>
      <c r="AC879">
        <v>0</v>
      </c>
      <c r="AD879">
        <v>0</v>
      </c>
      <c r="AE879">
        <v>11600</v>
      </c>
      <c r="AF879">
        <v>580</v>
      </c>
      <c r="AG879">
        <v>77333.333333333328</v>
      </c>
      <c r="AH879">
        <v>0</v>
      </c>
      <c r="AI879">
        <v>750133.33333333337</v>
      </c>
      <c r="AJ879">
        <v>18003200</v>
      </c>
      <c r="AK879">
        <v>0</v>
      </c>
      <c r="AL879">
        <v>20000</v>
      </c>
      <c r="AM879">
        <v>15</v>
      </c>
    </row>
    <row r="880" spans="1:39" x14ac:dyDescent="0.35">
      <c r="A880" s="8" t="s">
        <v>5554</v>
      </c>
      <c r="B880" s="8" t="s">
        <v>886</v>
      </c>
      <c r="C880" s="1">
        <v>31703</v>
      </c>
      <c r="D880" s="8" t="s">
        <v>2570</v>
      </c>
      <c r="E880" s="8" t="s">
        <v>2571</v>
      </c>
      <c r="F880" s="8" t="s">
        <v>4554</v>
      </c>
      <c r="G880" s="8" t="s">
        <v>3556</v>
      </c>
      <c r="H880" s="1">
        <v>41467.030057870368</v>
      </c>
      <c r="I880" s="8" t="s">
        <v>3675</v>
      </c>
      <c r="J880">
        <v>1160000</v>
      </c>
      <c r="K880">
        <v>15</v>
      </c>
      <c r="L880">
        <v>580000</v>
      </c>
      <c r="M880">
        <v>81200</v>
      </c>
      <c r="O880">
        <v>580000</v>
      </c>
      <c r="P880">
        <v>6960000</v>
      </c>
      <c r="S880">
        <v>50000</v>
      </c>
      <c r="T880">
        <v>250000</v>
      </c>
      <c r="U880">
        <v>5000</v>
      </c>
      <c r="V880">
        <v>97440</v>
      </c>
      <c r="W880">
        <v>48720</v>
      </c>
      <c r="X880">
        <v>48720</v>
      </c>
      <c r="Y880">
        <v>77333.333333333328</v>
      </c>
      <c r="Z880">
        <v>174773.33333333331</v>
      </c>
      <c r="AA880">
        <v>16239.999999999998</v>
      </c>
      <c r="AB880">
        <v>58000</v>
      </c>
      <c r="AC880">
        <v>0</v>
      </c>
      <c r="AD880">
        <v>0</v>
      </c>
      <c r="AE880">
        <v>11600</v>
      </c>
      <c r="AF880">
        <v>580</v>
      </c>
      <c r="AG880">
        <v>77333.333333333328</v>
      </c>
      <c r="AH880">
        <v>0</v>
      </c>
      <c r="AI880">
        <v>750133.33333333337</v>
      </c>
      <c r="AJ880">
        <v>18003200</v>
      </c>
      <c r="AK880">
        <v>0</v>
      </c>
      <c r="AL880">
        <v>20000</v>
      </c>
      <c r="AM880">
        <v>15</v>
      </c>
    </row>
    <row r="881" spans="1:39" x14ac:dyDescent="0.35">
      <c r="A881" s="8" t="s">
        <v>5555</v>
      </c>
      <c r="B881" s="8" t="s">
        <v>887</v>
      </c>
      <c r="C881" s="1">
        <v>29840</v>
      </c>
      <c r="D881" s="8" t="s">
        <v>2572</v>
      </c>
      <c r="E881" s="8" t="s">
        <v>2573</v>
      </c>
      <c r="F881" s="8" t="s">
        <v>4555</v>
      </c>
      <c r="G881" s="8" t="s">
        <v>3557</v>
      </c>
      <c r="H881" s="1">
        <v>40478.042071759257</v>
      </c>
      <c r="I881" s="8" t="s">
        <v>3674</v>
      </c>
      <c r="J881">
        <v>1160000</v>
      </c>
      <c r="K881">
        <v>15</v>
      </c>
      <c r="L881">
        <v>580000</v>
      </c>
      <c r="M881">
        <v>81200</v>
      </c>
      <c r="O881">
        <v>580000</v>
      </c>
      <c r="P881">
        <v>6960000</v>
      </c>
      <c r="S881">
        <v>50000</v>
      </c>
      <c r="T881">
        <v>250000</v>
      </c>
      <c r="U881">
        <v>5000</v>
      </c>
      <c r="V881">
        <v>97440</v>
      </c>
      <c r="W881">
        <v>48720</v>
      </c>
      <c r="X881">
        <v>48720</v>
      </c>
      <c r="Y881">
        <v>77333.333333333328</v>
      </c>
      <c r="Z881">
        <v>174773.33333333331</v>
      </c>
      <c r="AA881">
        <v>16239.999999999998</v>
      </c>
      <c r="AB881">
        <v>58000</v>
      </c>
      <c r="AC881">
        <v>0</v>
      </c>
      <c r="AD881">
        <v>0</v>
      </c>
      <c r="AE881">
        <v>11600</v>
      </c>
      <c r="AF881">
        <v>580</v>
      </c>
      <c r="AG881">
        <v>77333.333333333328</v>
      </c>
      <c r="AH881">
        <v>0</v>
      </c>
      <c r="AI881">
        <v>750133.33333333337</v>
      </c>
      <c r="AJ881">
        <v>18003200</v>
      </c>
      <c r="AK881">
        <v>0</v>
      </c>
      <c r="AL881">
        <v>20000</v>
      </c>
      <c r="AM881">
        <v>15</v>
      </c>
    </row>
    <row r="882" spans="1:39" x14ac:dyDescent="0.35">
      <c r="A882" s="8" t="s">
        <v>5556</v>
      </c>
      <c r="B882" s="8" t="s">
        <v>888</v>
      </c>
      <c r="C882" s="1">
        <v>33102</v>
      </c>
      <c r="D882" s="8" t="s">
        <v>2574</v>
      </c>
      <c r="E882" s="8" t="s">
        <v>2575</v>
      </c>
      <c r="F882" s="8" t="s">
        <v>4556</v>
      </c>
      <c r="G882" s="8" t="s">
        <v>3558</v>
      </c>
      <c r="H882" s="1">
        <v>40360.030034722222</v>
      </c>
      <c r="I882" s="8" t="s">
        <v>3671</v>
      </c>
      <c r="J882">
        <v>1160000</v>
      </c>
      <c r="K882">
        <v>15</v>
      </c>
      <c r="L882">
        <v>580000</v>
      </c>
      <c r="M882">
        <v>81200</v>
      </c>
      <c r="O882">
        <v>580000</v>
      </c>
      <c r="P882">
        <v>6960000</v>
      </c>
      <c r="S882">
        <v>50000</v>
      </c>
      <c r="T882">
        <v>250000</v>
      </c>
      <c r="U882">
        <v>5000</v>
      </c>
      <c r="V882">
        <v>97440</v>
      </c>
      <c r="W882">
        <v>48720</v>
      </c>
      <c r="X882">
        <v>48720</v>
      </c>
      <c r="Y882">
        <v>77333.333333333328</v>
      </c>
      <c r="Z882">
        <v>174773.33333333331</v>
      </c>
      <c r="AA882">
        <v>16239.999999999998</v>
      </c>
      <c r="AB882">
        <v>58000</v>
      </c>
      <c r="AC882">
        <v>0</v>
      </c>
      <c r="AD882">
        <v>0</v>
      </c>
      <c r="AE882">
        <v>11600</v>
      </c>
      <c r="AF882">
        <v>580</v>
      </c>
      <c r="AG882">
        <v>77333.333333333328</v>
      </c>
      <c r="AH882">
        <v>0</v>
      </c>
      <c r="AI882">
        <v>750133.33333333337</v>
      </c>
      <c r="AJ882">
        <v>18003200</v>
      </c>
      <c r="AK882">
        <v>0</v>
      </c>
      <c r="AL882">
        <v>20000</v>
      </c>
      <c r="AM882">
        <v>15</v>
      </c>
    </row>
    <row r="883" spans="1:39" x14ac:dyDescent="0.35">
      <c r="A883" s="8" t="s">
        <v>5557</v>
      </c>
      <c r="B883" s="8" t="s">
        <v>889</v>
      </c>
      <c r="C883" s="1">
        <v>32141</v>
      </c>
      <c r="D883" s="8" t="s">
        <v>2576</v>
      </c>
      <c r="E883" s="8" t="s">
        <v>2389</v>
      </c>
      <c r="F883" s="8" t="s">
        <v>4557</v>
      </c>
      <c r="G883" s="8" t="s">
        <v>3559</v>
      </c>
      <c r="H883" s="1">
        <v>41120.332476851851</v>
      </c>
      <c r="I883" s="8" t="s">
        <v>3671</v>
      </c>
      <c r="J883">
        <v>1160000</v>
      </c>
      <c r="K883">
        <v>15</v>
      </c>
      <c r="L883">
        <v>580000</v>
      </c>
      <c r="M883">
        <v>81200</v>
      </c>
      <c r="O883">
        <v>580000</v>
      </c>
      <c r="P883">
        <v>6960000</v>
      </c>
      <c r="S883">
        <v>50000</v>
      </c>
      <c r="T883">
        <v>250000</v>
      </c>
      <c r="U883">
        <v>5000</v>
      </c>
      <c r="V883">
        <v>97440</v>
      </c>
      <c r="W883">
        <v>48720</v>
      </c>
      <c r="X883">
        <v>48720</v>
      </c>
      <c r="Y883">
        <v>77333.333333333328</v>
      </c>
      <c r="Z883">
        <v>174773.33333333331</v>
      </c>
      <c r="AA883">
        <v>16239.999999999998</v>
      </c>
      <c r="AB883">
        <v>58000</v>
      </c>
      <c r="AC883">
        <v>0</v>
      </c>
      <c r="AD883">
        <v>0</v>
      </c>
      <c r="AE883">
        <v>11600</v>
      </c>
      <c r="AF883">
        <v>580</v>
      </c>
      <c r="AG883">
        <v>77333.333333333328</v>
      </c>
      <c r="AH883">
        <v>0</v>
      </c>
      <c r="AI883">
        <v>750133.33333333337</v>
      </c>
      <c r="AJ883">
        <v>18003200</v>
      </c>
      <c r="AK883">
        <v>0</v>
      </c>
      <c r="AL883">
        <v>20000</v>
      </c>
      <c r="AM883">
        <v>15</v>
      </c>
    </row>
    <row r="884" spans="1:39" x14ac:dyDescent="0.35">
      <c r="A884" s="8" t="s">
        <v>5558</v>
      </c>
      <c r="B884" s="8" t="s">
        <v>890</v>
      </c>
      <c r="C884" s="1">
        <v>29844</v>
      </c>
      <c r="D884" s="8" t="s">
        <v>2577</v>
      </c>
      <c r="E884" s="8" t="s">
        <v>2404</v>
      </c>
      <c r="F884" s="8" t="s">
        <v>4558</v>
      </c>
      <c r="G884" s="8" t="s">
        <v>3560</v>
      </c>
      <c r="H884" s="1">
        <v>42702.922060185185</v>
      </c>
      <c r="I884" s="8" t="s">
        <v>3671</v>
      </c>
      <c r="J884">
        <v>1160000</v>
      </c>
      <c r="K884">
        <v>15</v>
      </c>
      <c r="L884">
        <v>580000</v>
      </c>
      <c r="M884">
        <v>81200</v>
      </c>
      <c r="O884">
        <v>580000</v>
      </c>
      <c r="P884">
        <v>6960000</v>
      </c>
      <c r="S884">
        <v>50000</v>
      </c>
      <c r="T884">
        <v>250000</v>
      </c>
      <c r="U884">
        <v>5000</v>
      </c>
      <c r="V884">
        <v>97440</v>
      </c>
      <c r="W884">
        <v>48720</v>
      </c>
      <c r="X884">
        <v>48720</v>
      </c>
      <c r="Y884">
        <v>77333.333333333328</v>
      </c>
      <c r="Z884">
        <v>174773.33333333331</v>
      </c>
      <c r="AA884">
        <v>16239.999999999998</v>
      </c>
      <c r="AB884">
        <v>58000</v>
      </c>
      <c r="AC884">
        <v>0</v>
      </c>
      <c r="AD884">
        <v>0</v>
      </c>
      <c r="AE884">
        <v>11600</v>
      </c>
      <c r="AF884">
        <v>580</v>
      </c>
      <c r="AG884">
        <v>77333.333333333328</v>
      </c>
      <c r="AH884">
        <v>0</v>
      </c>
      <c r="AI884">
        <v>750133.33333333337</v>
      </c>
      <c r="AJ884">
        <v>18003200</v>
      </c>
      <c r="AK884">
        <v>0</v>
      </c>
      <c r="AL884">
        <v>20000</v>
      </c>
      <c r="AM884">
        <v>15</v>
      </c>
    </row>
    <row r="885" spans="1:39" x14ac:dyDescent="0.35">
      <c r="A885" s="8" t="s">
        <v>5559</v>
      </c>
      <c r="B885" s="8" t="s">
        <v>891</v>
      </c>
      <c r="C885" s="1">
        <v>34131</v>
      </c>
      <c r="D885" s="8" t="s">
        <v>2578</v>
      </c>
      <c r="E885" s="8" t="s">
        <v>2452</v>
      </c>
      <c r="F885" s="8" t="s">
        <v>4559</v>
      </c>
      <c r="G885" s="8" t="s">
        <v>3561</v>
      </c>
      <c r="H885" s="1">
        <v>42632.141770833332</v>
      </c>
      <c r="I885" s="8" t="s">
        <v>3674</v>
      </c>
      <c r="J885">
        <v>1160000</v>
      </c>
      <c r="K885">
        <v>15</v>
      </c>
      <c r="L885">
        <v>580000</v>
      </c>
      <c r="M885">
        <v>81200</v>
      </c>
      <c r="O885">
        <v>580000</v>
      </c>
      <c r="P885">
        <v>6960000</v>
      </c>
      <c r="S885">
        <v>50000</v>
      </c>
      <c r="T885">
        <v>250000</v>
      </c>
      <c r="U885">
        <v>5000</v>
      </c>
      <c r="V885">
        <v>97440</v>
      </c>
      <c r="W885">
        <v>48720</v>
      </c>
      <c r="X885">
        <v>48720</v>
      </c>
      <c r="Y885">
        <v>77333.333333333328</v>
      </c>
      <c r="Z885">
        <v>174773.33333333331</v>
      </c>
      <c r="AA885">
        <v>16239.999999999998</v>
      </c>
      <c r="AB885">
        <v>58000</v>
      </c>
      <c r="AC885">
        <v>0</v>
      </c>
      <c r="AD885">
        <v>0</v>
      </c>
      <c r="AE885">
        <v>11600</v>
      </c>
      <c r="AF885">
        <v>580</v>
      </c>
      <c r="AG885">
        <v>77333.333333333328</v>
      </c>
      <c r="AH885">
        <v>0</v>
      </c>
      <c r="AI885">
        <v>750133.33333333337</v>
      </c>
      <c r="AJ885">
        <v>18003200</v>
      </c>
      <c r="AK885">
        <v>0</v>
      </c>
      <c r="AL885">
        <v>20000</v>
      </c>
      <c r="AM885">
        <v>15</v>
      </c>
    </row>
    <row r="886" spans="1:39" x14ac:dyDescent="0.35">
      <c r="A886" s="8" t="s">
        <v>5560</v>
      </c>
      <c r="B886" s="8" t="s">
        <v>892</v>
      </c>
      <c r="C886" s="1">
        <v>27504</v>
      </c>
      <c r="D886" s="8" t="s">
        <v>2579</v>
      </c>
      <c r="E886" s="8" t="s">
        <v>2489</v>
      </c>
      <c r="F886" s="8" t="s">
        <v>4560</v>
      </c>
      <c r="G886" s="8" t="s">
        <v>3562</v>
      </c>
      <c r="H886" s="1">
        <v>39872.793321759258</v>
      </c>
      <c r="I886" s="8" t="s">
        <v>3673</v>
      </c>
      <c r="J886">
        <v>1160000</v>
      </c>
      <c r="K886">
        <v>15</v>
      </c>
      <c r="L886">
        <v>580000</v>
      </c>
      <c r="M886">
        <v>81200</v>
      </c>
      <c r="O886">
        <v>580000</v>
      </c>
      <c r="P886">
        <v>6960000</v>
      </c>
      <c r="S886">
        <v>50000</v>
      </c>
      <c r="T886">
        <v>250000</v>
      </c>
      <c r="U886">
        <v>5000</v>
      </c>
      <c r="V886">
        <v>97440</v>
      </c>
      <c r="W886">
        <v>48720</v>
      </c>
      <c r="X886">
        <v>48720</v>
      </c>
      <c r="Y886">
        <v>77333.333333333328</v>
      </c>
      <c r="Z886">
        <v>174773.33333333331</v>
      </c>
      <c r="AA886">
        <v>16239.999999999998</v>
      </c>
      <c r="AB886">
        <v>58000</v>
      </c>
      <c r="AC886">
        <v>0</v>
      </c>
      <c r="AD886">
        <v>0</v>
      </c>
      <c r="AE886">
        <v>11600</v>
      </c>
      <c r="AF886">
        <v>580</v>
      </c>
      <c r="AG886">
        <v>77333.333333333328</v>
      </c>
      <c r="AH886">
        <v>0</v>
      </c>
      <c r="AI886">
        <v>750133.33333333337</v>
      </c>
      <c r="AJ886">
        <v>18003200</v>
      </c>
      <c r="AK886">
        <v>0</v>
      </c>
      <c r="AL886">
        <v>20000</v>
      </c>
      <c r="AM886">
        <v>15</v>
      </c>
    </row>
    <row r="887" spans="1:39" x14ac:dyDescent="0.35">
      <c r="A887" s="8" t="s">
        <v>5561</v>
      </c>
      <c r="B887" s="8" t="s">
        <v>893</v>
      </c>
      <c r="C887" s="1">
        <v>30755</v>
      </c>
      <c r="D887" s="8" t="s">
        <v>2580</v>
      </c>
      <c r="E887" s="8" t="s">
        <v>2357</v>
      </c>
      <c r="F887" s="8" t="s">
        <v>4561</v>
      </c>
      <c r="G887" s="8" t="s">
        <v>3563</v>
      </c>
      <c r="H887" s="1">
        <v>44202.688472222224</v>
      </c>
      <c r="I887" s="8" t="s">
        <v>3673</v>
      </c>
      <c r="J887">
        <v>1160000</v>
      </c>
      <c r="K887">
        <v>15</v>
      </c>
      <c r="L887">
        <v>580000</v>
      </c>
      <c r="M887">
        <v>81200</v>
      </c>
      <c r="O887">
        <v>580000</v>
      </c>
      <c r="P887">
        <v>6960000</v>
      </c>
      <c r="S887">
        <v>50000</v>
      </c>
      <c r="T887">
        <v>250000</v>
      </c>
      <c r="U887">
        <v>5000</v>
      </c>
      <c r="V887">
        <v>97440</v>
      </c>
      <c r="W887">
        <v>48720</v>
      </c>
      <c r="X887">
        <v>48720</v>
      </c>
      <c r="Y887">
        <v>77333.333333333328</v>
      </c>
      <c r="Z887">
        <v>174773.33333333331</v>
      </c>
      <c r="AA887">
        <v>16239.999999999998</v>
      </c>
      <c r="AB887">
        <v>58000</v>
      </c>
      <c r="AC887">
        <v>0</v>
      </c>
      <c r="AD887">
        <v>0</v>
      </c>
      <c r="AE887">
        <v>11600</v>
      </c>
      <c r="AF887">
        <v>580</v>
      </c>
      <c r="AG887">
        <v>77333.333333333328</v>
      </c>
      <c r="AH887">
        <v>0</v>
      </c>
      <c r="AI887">
        <v>750133.33333333337</v>
      </c>
      <c r="AJ887">
        <v>18003200</v>
      </c>
      <c r="AK887">
        <v>0</v>
      </c>
      <c r="AL887">
        <v>20000</v>
      </c>
      <c r="AM887">
        <v>15</v>
      </c>
    </row>
    <row r="888" spans="1:39" x14ac:dyDescent="0.35">
      <c r="A888" s="8" t="s">
        <v>5562</v>
      </c>
      <c r="B888" s="8" t="s">
        <v>894</v>
      </c>
      <c r="C888" s="1">
        <v>25630</v>
      </c>
      <c r="D888" s="8" t="s">
        <v>2581</v>
      </c>
      <c r="E888" s="8" t="s">
        <v>2375</v>
      </c>
      <c r="F888" s="8" t="s">
        <v>4562</v>
      </c>
      <c r="G888" s="8" t="s">
        <v>3564</v>
      </c>
      <c r="H888" s="1">
        <v>42547.003391203703</v>
      </c>
      <c r="I888" s="8" t="s">
        <v>3671</v>
      </c>
      <c r="J888">
        <v>1160000</v>
      </c>
      <c r="K888">
        <v>15</v>
      </c>
      <c r="L888">
        <v>580000</v>
      </c>
      <c r="M888">
        <v>81200</v>
      </c>
      <c r="O888">
        <v>580000</v>
      </c>
      <c r="P888">
        <v>6960000</v>
      </c>
      <c r="S888">
        <v>50000</v>
      </c>
      <c r="T888">
        <v>250000</v>
      </c>
      <c r="U888">
        <v>5000</v>
      </c>
      <c r="V888">
        <v>97440</v>
      </c>
      <c r="W888">
        <v>48720</v>
      </c>
      <c r="X888">
        <v>48720</v>
      </c>
      <c r="Y888">
        <v>77333.333333333328</v>
      </c>
      <c r="Z888">
        <v>174773.33333333331</v>
      </c>
      <c r="AA888">
        <v>16239.999999999998</v>
      </c>
      <c r="AB888">
        <v>58000</v>
      </c>
      <c r="AC888">
        <v>0</v>
      </c>
      <c r="AD888">
        <v>0</v>
      </c>
      <c r="AE888">
        <v>11600</v>
      </c>
      <c r="AF888">
        <v>580</v>
      </c>
      <c r="AG888">
        <v>77333.333333333328</v>
      </c>
      <c r="AH888">
        <v>0</v>
      </c>
      <c r="AI888">
        <v>750133.33333333337</v>
      </c>
      <c r="AJ888">
        <v>18003200</v>
      </c>
      <c r="AK888">
        <v>0</v>
      </c>
      <c r="AL888">
        <v>20000</v>
      </c>
      <c r="AM888">
        <v>15</v>
      </c>
    </row>
    <row r="889" spans="1:39" x14ac:dyDescent="0.35">
      <c r="A889" s="8" t="s">
        <v>5563</v>
      </c>
      <c r="B889" s="8" t="s">
        <v>895</v>
      </c>
      <c r="C889" s="1">
        <v>34701</v>
      </c>
      <c r="D889" s="8" t="s">
        <v>2582</v>
      </c>
      <c r="E889" s="8" t="s">
        <v>2355</v>
      </c>
      <c r="F889" s="8" t="s">
        <v>4563</v>
      </c>
      <c r="G889" s="8" t="s">
        <v>3565</v>
      </c>
      <c r="H889" s="1">
        <v>39718.784537037034</v>
      </c>
      <c r="I889" s="8" t="s">
        <v>3671</v>
      </c>
      <c r="J889">
        <v>1160000</v>
      </c>
      <c r="K889">
        <v>15</v>
      </c>
      <c r="L889">
        <v>580000</v>
      </c>
      <c r="M889">
        <v>81200</v>
      </c>
      <c r="O889">
        <v>580000</v>
      </c>
      <c r="P889">
        <v>6960000</v>
      </c>
      <c r="S889">
        <v>50000</v>
      </c>
      <c r="T889">
        <v>250000</v>
      </c>
      <c r="U889">
        <v>5000</v>
      </c>
      <c r="V889">
        <v>97440</v>
      </c>
      <c r="W889">
        <v>48720</v>
      </c>
      <c r="X889">
        <v>48720</v>
      </c>
      <c r="Y889">
        <v>77333.333333333328</v>
      </c>
      <c r="Z889">
        <v>174773.33333333331</v>
      </c>
      <c r="AA889">
        <v>16239.999999999998</v>
      </c>
      <c r="AB889">
        <v>58000</v>
      </c>
      <c r="AC889">
        <v>0</v>
      </c>
      <c r="AD889">
        <v>0</v>
      </c>
      <c r="AE889">
        <v>11600</v>
      </c>
      <c r="AF889">
        <v>580</v>
      </c>
      <c r="AG889">
        <v>77333.333333333328</v>
      </c>
      <c r="AH889">
        <v>0</v>
      </c>
      <c r="AI889">
        <v>750133.33333333337</v>
      </c>
      <c r="AJ889">
        <v>18003200</v>
      </c>
      <c r="AK889">
        <v>0</v>
      </c>
      <c r="AL889">
        <v>20000</v>
      </c>
      <c r="AM889">
        <v>15</v>
      </c>
    </row>
    <row r="890" spans="1:39" x14ac:dyDescent="0.35">
      <c r="A890" s="8" t="s">
        <v>5564</v>
      </c>
      <c r="B890" s="8" t="s">
        <v>896</v>
      </c>
      <c r="C890" s="1">
        <v>29956</v>
      </c>
      <c r="D890" s="8" t="s">
        <v>2583</v>
      </c>
      <c r="E890" s="8" t="s">
        <v>2497</v>
      </c>
      <c r="F890" s="8" t="s">
        <v>4564</v>
      </c>
      <c r="G890" s="8" t="s">
        <v>3566</v>
      </c>
      <c r="H890" s="1">
        <v>41781.191064814811</v>
      </c>
      <c r="I890" s="8" t="s">
        <v>3675</v>
      </c>
      <c r="J890">
        <v>1160000</v>
      </c>
      <c r="K890">
        <v>15</v>
      </c>
      <c r="L890">
        <v>580000</v>
      </c>
      <c r="M890">
        <v>81200</v>
      </c>
      <c r="O890">
        <v>580000</v>
      </c>
      <c r="P890">
        <v>6960000</v>
      </c>
      <c r="S890">
        <v>50000</v>
      </c>
      <c r="T890">
        <v>250000</v>
      </c>
      <c r="U890">
        <v>5000</v>
      </c>
      <c r="V890">
        <v>97440</v>
      </c>
      <c r="W890">
        <v>48720</v>
      </c>
      <c r="X890">
        <v>48720</v>
      </c>
      <c r="Y890">
        <v>77333.333333333328</v>
      </c>
      <c r="Z890">
        <v>174773.33333333331</v>
      </c>
      <c r="AA890">
        <v>16239.999999999998</v>
      </c>
      <c r="AB890">
        <v>58000</v>
      </c>
      <c r="AC890">
        <v>0</v>
      </c>
      <c r="AD890">
        <v>0</v>
      </c>
      <c r="AE890">
        <v>11600</v>
      </c>
      <c r="AF890">
        <v>580</v>
      </c>
      <c r="AG890">
        <v>77333.333333333328</v>
      </c>
      <c r="AH890">
        <v>0</v>
      </c>
      <c r="AI890">
        <v>750133.33333333337</v>
      </c>
      <c r="AJ890">
        <v>18003200</v>
      </c>
      <c r="AK890">
        <v>0</v>
      </c>
      <c r="AL890">
        <v>20000</v>
      </c>
      <c r="AM890">
        <v>15</v>
      </c>
    </row>
    <row r="891" spans="1:39" x14ac:dyDescent="0.35">
      <c r="A891" s="8" t="s">
        <v>5565</v>
      </c>
      <c r="B891" s="8" t="s">
        <v>897</v>
      </c>
      <c r="C891" s="1">
        <v>34240</v>
      </c>
      <c r="D891" s="8" t="s">
        <v>2584</v>
      </c>
      <c r="E891" s="8" t="s">
        <v>2434</v>
      </c>
      <c r="F891" s="8" t="s">
        <v>4565</v>
      </c>
      <c r="G891" s="8" t="s">
        <v>3567</v>
      </c>
      <c r="H891" s="1">
        <v>43850.108738425923</v>
      </c>
      <c r="I891" s="8" t="s">
        <v>3674</v>
      </c>
      <c r="J891">
        <v>1160000</v>
      </c>
      <c r="K891">
        <v>15</v>
      </c>
      <c r="L891">
        <v>580000</v>
      </c>
      <c r="M891">
        <v>81200</v>
      </c>
      <c r="O891">
        <v>580000</v>
      </c>
      <c r="P891">
        <v>6960000</v>
      </c>
      <c r="S891">
        <v>50000</v>
      </c>
      <c r="T891">
        <v>250000</v>
      </c>
      <c r="U891">
        <v>5000</v>
      </c>
      <c r="V891">
        <v>97440</v>
      </c>
      <c r="W891">
        <v>48720</v>
      </c>
      <c r="X891">
        <v>48720</v>
      </c>
      <c r="Y891">
        <v>77333.333333333328</v>
      </c>
      <c r="Z891">
        <v>174773.33333333331</v>
      </c>
      <c r="AA891">
        <v>16239.999999999998</v>
      </c>
      <c r="AB891">
        <v>58000</v>
      </c>
      <c r="AC891">
        <v>0</v>
      </c>
      <c r="AD891">
        <v>0</v>
      </c>
      <c r="AE891">
        <v>11600</v>
      </c>
      <c r="AF891">
        <v>580</v>
      </c>
      <c r="AG891">
        <v>77333.333333333328</v>
      </c>
      <c r="AH891">
        <v>0</v>
      </c>
      <c r="AI891">
        <v>750133.33333333337</v>
      </c>
      <c r="AJ891">
        <v>18003200</v>
      </c>
      <c r="AK891">
        <v>0</v>
      </c>
      <c r="AL891">
        <v>20000</v>
      </c>
      <c r="AM891">
        <v>15</v>
      </c>
    </row>
    <row r="892" spans="1:39" x14ac:dyDescent="0.35">
      <c r="A892" s="8" t="s">
        <v>5566</v>
      </c>
      <c r="B892" s="8" t="s">
        <v>898</v>
      </c>
      <c r="C892" s="1">
        <v>33632</v>
      </c>
      <c r="D892" s="8" t="s">
        <v>2585</v>
      </c>
      <c r="E892" s="8" t="s">
        <v>2471</v>
      </c>
      <c r="F892" s="8" t="s">
        <v>4566</v>
      </c>
      <c r="G892" s="8" t="s">
        <v>3568</v>
      </c>
      <c r="H892" s="1">
        <v>42416.725277777776</v>
      </c>
      <c r="I892" s="8" t="s">
        <v>3673</v>
      </c>
      <c r="J892">
        <v>1160000</v>
      </c>
      <c r="K892">
        <v>15</v>
      </c>
      <c r="L892">
        <v>580000</v>
      </c>
      <c r="M892">
        <v>81200</v>
      </c>
      <c r="O892">
        <v>580000</v>
      </c>
      <c r="P892">
        <v>6960000</v>
      </c>
      <c r="S892">
        <v>50000</v>
      </c>
      <c r="T892">
        <v>250000</v>
      </c>
      <c r="U892">
        <v>5000</v>
      </c>
      <c r="V892">
        <v>97440</v>
      </c>
      <c r="W892">
        <v>48720</v>
      </c>
      <c r="X892">
        <v>48720</v>
      </c>
      <c r="Y892">
        <v>77333.333333333328</v>
      </c>
      <c r="Z892">
        <v>174773.33333333331</v>
      </c>
      <c r="AA892">
        <v>16239.999999999998</v>
      </c>
      <c r="AB892">
        <v>58000</v>
      </c>
      <c r="AC892">
        <v>0</v>
      </c>
      <c r="AD892">
        <v>0</v>
      </c>
      <c r="AE892">
        <v>11600</v>
      </c>
      <c r="AF892">
        <v>580</v>
      </c>
      <c r="AG892">
        <v>77333.333333333328</v>
      </c>
      <c r="AH892">
        <v>0</v>
      </c>
      <c r="AI892">
        <v>750133.33333333337</v>
      </c>
      <c r="AJ892">
        <v>18003200</v>
      </c>
      <c r="AK892">
        <v>0</v>
      </c>
      <c r="AL892">
        <v>20000</v>
      </c>
      <c r="AM892">
        <v>15</v>
      </c>
    </row>
    <row r="893" spans="1:39" x14ac:dyDescent="0.35">
      <c r="A893" s="8" t="s">
        <v>5567</v>
      </c>
      <c r="B893" s="8" t="s">
        <v>899</v>
      </c>
      <c r="C893" s="1">
        <v>26518</v>
      </c>
      <c r="D893" s="8" t="s">
        <v>2586</v>
      </c>
      <c r="E893" s="8" t="s">
        <v>2373</v>
      </c>
      <c r="F893" s="8" t="s">
        <v>4567</v>
      </c>
      <c r="G893" s="8" t="s">
        <v>3569</v>
      </c>
      <c r="H893" s="1">
        <v>38955.997800925928</v>
      </c>
      <c r="I893" s="8" t="s">
        <v>3673</v>
      </c>
      <c r="J893">
        <v>1160000</v>
      </c>
      <c r="K893">
        <v>15</v>
      </c>
      <c r="L893">
        <v>580000</v>
      </c>
      <c r="M893">
        <v>81200</v>
      </c>
      <c r="O893">
        <v>580000</v>
      </c>
      <c r="P893">
        <v>6960000</v>
      </c>
      <c r="S893">
        <v>50000</v>
      </c>
      <c r="T893">
        <v>250000</v>
      </c>
      <c r="U893">
        <v>5000</v>
      </c>
      <c r="V893">
        <v>97440</v>
      </c>
      <c r="W893">
        <v>48720</v>
      </c>
      <c r="X893">
        <v>48720</v>
      </c>
      <c r="Y893">
        <v>77333.333333333328</v>
      </c>
      <c r="Z893">
        <v>174773.33333333331</v>
      </c>
      <c r="AA893">
        <v>16239.999999999998</v>
      </c>
      <c r="AB893">
        <v>58000</v>
      </c>
      <c r="AC893">
        <v>0</v>
      </c>
      <c r="AD893">
        <v>0</v>
      </c>
      <c r="AE893">
        <v>11600</v>
      </c>
      <c r="AF893">
        <v>580</v>
      </c>
      <c r="AG893">
        <v>77333.333333333328</v>
      </c>
      <c r="AH893">
        <v>0</v>
      </c>
      <c r="AI893">
        <v>750133.33333333337</v>
      </c>
      <c r="AJ893">
        <v>18003200</v>
      </c>
      <c r="AK893">
        <v>0</v>
      </c>
      <c r="AL893">
        <v>20000</v>
      </c>
      <c r="AM893">
        <v>15</v>
      </c>
    </row>
    <row r="894" spans="1:39" x14ac:dyDescent="0.35">
      <c r="A894" s="8" t="s">
        <v>5568</v>
      </c>
      <c r="B894" s="8" t="s">
        <v>900</v>
      </c>
      <c r="C894" s="1">
        <v>29349</v>
      </c>
      <c r="D894" s="8" t="s">
        <v>2587</v>
      </c>
      <c r="E894" s="8" t="s">
        <v>2563</v>
      </c>
      <c r="F894" s="8" t="s">
        <v>4568</v>
      </c>
      <c r="G894" s="8" t="s">
        <v>3570</v>
      </c>
      <c r="H894" s="1">
        <v>41718.850428240738</v>
      </c>
      <c r="I894" s="8" t="s">
        <v>3674</v>
      </c>
      <c r="J894">
        <v>1160000</v>
      </c>
      <c r="K894">
        <v>15</v>
      </c>
      <c r="L894">
        <v>580000</v>
      </c>
      <c r="M894">
        <v>81200</v>
      </c>
      <c r="O894">
        <v>580000</v>
      </c>
      <c r="P894">
        <v>6960000</v>
      </c>
      <c r="S894">
        <v>50000</v>
      </c>
      <c r="T894">
        <v>250000</v>
      </c>
      <c r="U894">
        <v>5000</v>
      </c>
      <c r="V894">
        <v>97440</v>
      </c>
      <c r="W894">
        <v>48720</v>
      </c>
      <c r="X894">
        <v>48720</v>
      </c>
      <c r="Y894">
        <v>77333.333333333328</v>
      </c>
      <c r="Z894">
        <v>174773.33333333331</v>
      </c>
      <c r="AA894">
        <v>16239.999999999998</v>
      </c>
      <c r="AB894">
        <v>58000</v>
      </c>
      <c r="AC894">
        <v>0</v>
      </c>
      <c r="AD894">
        <v>0</v>
      </c>
      <c r="AE894">
        <v>11600</v>
      </c>
      <c r="AF894">
        <v>580</v>
      </c>
      <c r="AG894">
        <v>77333.333333333328</v>
      </c>
      <c r="AH894">
        <v>0</v>
      </c>
      <c r="AI894">
        <v>750133.33333333337</v>
      </c>
      <c r="AJ894">
        <v>18003200</v>
      </c>
      <c r="AK894">
        <v>0</v>
      </c>
      <c r="AL894">
        <v>20000</v>
      </c>
      <c r="AM894">
        <v>15</v>
      </c>
    </row>
    <row r="895" spans="1:39" x14ac:dyDescent="0.35">
      <c r="A895" s="8" t="s">
        <v>5569</v>
      </c>
      <c r="B895" s="8" t="s">
        <v>901</v>
      </c>
      <c r="C895" s="1">
        <v>35949</v>
      </c>
      <c r="D895" s="8" t="s">
        <v>2588</v>
      </c>
      <c r="E895" s="8" t="s">
        <v>2418</v>
      </c>
      <c r="F895" s="8" t="s">
        <v>4569</v>
      </c>
      <c r="G895" s="8" t="s">
        <v>3571</v>
      </c>
      <c r="H895" s="1">
        <v>40960.902962962966</v>
      </c>
      <c r="I895" s="8" t="s">
        <v>3672</v>
      </c>
      <c r="J895">
        <v>1160000</v>
      </c>
      <c r="K895">
        <v>15</v>
      </c>
      <c r="L895">
        <v>580000</v>
      </c>
      <c r="M895">
        <v>81200</v>
      </c>
      <c r="O895">
        <v>580000</v>
      </c>
      <c r="P895">
        <v>6960000</v>
      </c>
      <c r="S895">
        <v>50000</v>
      </c>
      <c r="T895">
        <v>250000</v>
      </c>
      <c r="U895">
        <v>5000</v>
      </c>
      <c r="V895">
        <v>97440</v>
      </c>
      <c r="W895">
        <v>48720</v>
      </c>
      <c r="X895">
        <v>48720</v>
      </c>
      <c r="Y895">
        <v>77333.333333333328</v>
      </c>
      <c r="Z895">
        <v>174773.33333333331</v>
      </c>
      <c r="AA895">
        <v>16239.999999999998</v>
      </c>
      <c r="AB895">
        <v>58000</v>
      </c>
      <c r="AC895">
        <v>0</v>
      </c>
      <c r="AD895">
        <v>0</v>
      </c>
      <c r="AE895">
        <v>11600</v>
      </c>
      <c r="AF895">
        <v>580</v>
      </c>
      <c r="AG895">
        <v>77333.333333333328</v>
      </c>
      <c r="AH895">
        <v>0</v>
      </c>
      <c r="AI895">
        <v>750133.33333333337</v>
      </c>
      <c r="AJ895">
        <v>18003200</v>
      </c>
      <c r="AK895">
        <v>0</v>
      </c>
      <c r="AL895">
        <v>20000</v>
      </c>
      <c r="AM895">
        <v>15</v>
      </c>
    </row>
    <row r="896" spans="1:39" x14ac:dyDescent="0.35">
      <c r="A896" s="8" t="s">
        <v>5570</v>
      </c>
      <c r="B896" s="8" t="s">
        <v>902</v>
      </c>
      <c r="C896" s="1">
        <v>29418</v>
      </c>
      <c r="D896" s="8" t="s">
        <v>2589</v>
      </c>
      <c r="E896" s="8" t="s">
        <v>2371</v>
      </c>
      <c r="F896" s="8" t="s">
        <v>4570</v>
      </c>
      <c r="G896" s="8" t="s">
        <v>3572</v>
      </c>
      <c r="H896" s="1">
        <v>39182.628217592595</v>
      </c>
      <c r="I896" s="8" t="s">
        <v>3674</v>
      </c>
      <c r="J896">
        <v>1160000</v>
      </c>
      <c r="K896">
        <v>15</v>
      </c>
      <c r="L896">
        <v>580000</v>
      </c>
      <c r="M896">
        <v>81200</v>
      </c>
      <c r="O896">
        <v>580000</v>
      </c>
      <c r="P896">
        <v>6960000</v>
      </c>
      <c r="S896">
        <v>50000</v>
      </c>
      <c r="T896">
        <v>250000</v>
      </c>
      <c r="U896">
        <v>5000</v>
      </c>
      <c r="V896">
        <v>97440</v>
      </c>
      <c r="W896">
        <v>48720</v>
      </c>
      <c r="X896">
        <v>48720</v>
      </c>
      <c r="Y896">
        <v>77333.333333333328</v>
      </c>
      <c r="Z896">
        <v>174773.33333333331</v>
      </c>
      <c r="AA896">
        <v>16239.999999999998</v>
      </c>
      <c r="AB896">
        <v>58000</v>
      </c>
      <c r="AC896">
        <v>0</v>
      </c>
      <c r="AD896">
        <v>0</v>
      </c>
      <c r="AE896">
        <v>11600</v>
      </c>
      <c r="AF896">
        <v>580</v>
      </c>
      <c r="AG896">
        <v>77333.333333333328</v>
      </c>
      <c r="AH896">
        <v>0</v>
      </c>
      <c r="AI896">
        <v>750133.33333333337</v>
      </c>
      <c r="AJ896">
        <v>18003200</v>
      </c>
      <c r="AK896">
        <v>0</v>
      </c>
      <c r="AL896">
        <v>20000</v>
      </c>
      <c r="AM896">
        <v>15</v>
      </c>
    </row>
    <row r="897" spans="1:39" x14ac:dyDescent="0.35">
      <c r="A897" s="8" t="s">
        <v>5571</v>
      </c>
      <c r="B897" s="8" t="s">
        <v>903</v>
      </c>
      <c r="C897" s="1">
        <v>36414</v>
      </c>
      <c r="D897" s="8" t="s">
        <v>2590</v>
      </c>
      <c r="E897" s="8" t="s">
        <v>2444</v>
      </c>
      <c r="F897" s="8" t="s">
        <v>4571</v>
      </c>
      <c r="G897" s="8" t="s">
        <v>3573</v>
      </c>
      <c r="H897" s="1">
        <v>39770.409884259258</v>
      </c>
      <c r="I897" s="8" t="s">
        <v>3673</v>
      </c>
      <c r="J897">
        <v>1160000</v>
      </c>
      <c r="K897">
        <v>15</v>
      </c>
      <c r="L897">
        <v>580000</v>
      </c>
      <c r="M897">
        <v>81200</v>
      </c>
      <c r="O897">
        <v>580000</v>
      </c>
      <c r="P897">
        <v>6960000</v>
      </c>
      <c r="S897">
        <v>50000</v>
      </c>
      <c r="T897">
        <v>250000</v>
      </c>
      <c r="U897">
        <v>5000</v>
      </c>
      <c r="V897">
        <v>97440</v>
      </c>
      <c r="W897">
        <v>48720</v>
      </c>
      <c r="X897">
        <v>48720</v>
      </c>
      <c r="Y897">
        <v>77333.333333333328</v>
      </c>
      <c r="Z897">
        <v>174773.33333333331</v>
      </c>
      <c r="AA897">
        <v>16239.999999999998</v>
      </c>
      <c r="AB897">
        <v>58000</v>
      </c>
      <c r="AC897">
        <v>0</v>
      </c>
      <c r="AD897">
        <v>0</v>
      </c>
      <c r="AE897">
        <v>11600</v>
      </c>
      <c r="AF897">
        <v>580</v>
      </c>
      <c r="AG897">
        <v>77333.333333333328</v>
      </c>
      <c r="AH897">
        <v>0</v>
      </c>
      <c r="AI897">
        <v>750133.33333333337</v>
      </c>
      <c r="AJ897">
        <v>18003200</v>
      </c>
      <c r="AK897">
        <v>0</v>
      </c>
      <c r="AL897">
        <v>20000</v>
      </c>
      <c r="AM897">
        <v>15</v>
      </c>
    </row>
    <row r="898" spans="1:39" x14ac:dyDescent="0.35">
      <c r="A898" s="8" t="s">
        <v>5572</v>
      </c>
      <c r="B898" s="8" t="s">
        <v>904</v>
      </c>
      <c r="C898" s="1">
        <v>30390</v>
      </c>
      <c r="D898" s="8" t="s">
        <v>2591</v>
      </c>
      <c r="E898" s="8" t="s">
        <v>2438</v>
      </c>
      <c r="F898" s="8" t="s">
        <v>4572</v>
      </c>
      <c r="G898" s="8" t="s">
        <v>3574</v>
      </c>
      <c r="H898" s="1">
        <v>38884.750451388885</v>
      </c>
      <c r="I898" s="8" t="s">
        <v>3673</v>
      </c>
      <c r="J898">
        <v>1160000</v>
      </c>
      <c r="K898">
        <v>15</v>
      </c>
      <c r="L898">
        <v>580000</v>
      </c>
      <c r="M898">
        <v>81200</v>
      </c>
      <c r="O898">
        <v>580000</v>
      </c>
      <c r="P898">
        <v>6960000</v>
      </c>
      <c r="S898">
        <v>50000</v>
      </c>
      <c r="T898">
        <v>250000</v>
      </c>
      <c r="U898">
        <v>5000</v>
      </c>
      <c r="V898">
        <v>97440</v>
      </c>
      <c r="W898">
        <v>48720</v>
      </c>
      <c r="X898">
        <v>48720</v>
      </c>
      <c r="Y898">
        <v>77333.333333333328</v>
      </c>
      <c r="Z898">
        <v>174773.33333333331</v>
      </c>
      <c r="AA898">
        <v>16239.999999999998</v>
      </c>
      <c r="AB898">
        <v>58000</v>
      </c>
      <c r="AC898">
        <v>0</v>
      </c>
      <c r="AD898">
        <v>0</v>
      </c>
      <c r="AE898">
        <v>11600</v>
      </c>
      <c r="AF898">
        <v>580</v>
      </c>
      <c r="AG898">
        <v>77333.333333333328</v>
      </c>
      <c r="AH898">
        <v>0</v>
      </c>
      <c r="AI898">
        <v>750133.33333333337</v>
      </c>
      <c r="AJ898">
        <v>18003200</v>
      </c>
      <c r="AK898">
        <v>0</v>
      </c>
      <c r="AL898">
        <v>20000</v>
      </c>
      <c r="AM898">
        <v>15</v>
      </c>
    </row>
    <row r="899" spans="1:39" x14ac:dyDescent="0.35">
      <c r="A899" s="8" t="s">
        <v>5573</v>
      </c>
      <c r="B899" s="8" t="s">
        <v>905</v>
      </c>
      <c r="C899" s="1">
        <v>30787</v>
      </c>
      <c r="D899" s="8" t="s">
        <v>2592</v>
      </c>
      <c r="E899" s="8" t="s">
        <v>2527</v>
      </c>
      <c r="F899" s="8" t="s">
        <v>4573</v>
      </c>
      <c r="G899" s="8" t="s">
        <v>3575</v>
      </c>
      <c r="H899" s="1">
        <v>40531.633032407408</v>
      </c>
      <c r="I899" s="8" t="s">
        <v>3673</v>
      </c>
      <c r="J899">
        <v>1160000</v>
      </c>
      <c r="K899">
        <v>15</v>
      </c>
      <c r="L899">
        <v>580000</v>
      </c>
      <c r="M899">
        <v>81200</v>
      </c>
      <c r="O899">
        <v>580000</v>
      </c>
      <c r="P899">
        <v>6960000</v>
      </c>
      <c r="S899">
        <v>50000</v>
      </c>
      <c r="T899">
        <v>250000</v>
      </c>
      <c r="U899">
        <v>5000</v>
      </c>
      <c r="V899">
        <v>97440</v>
      </c>
      <c r="W899">
        <v>48720</v>
      </c>
      <c r="X899">
        <v>48720</v>
      </c>
      <c r="Y899">
        <v>77333.333333333328</v>
      </c>
      <c r="Z899">
        <v>174773.33333333331</v>
      </c>
      <c r="AA899">
        <v>16239.999999999998</v>
      </c>
      <c r="AB899">
        <v>58000</v>
      </c>
      <c r="AC899">
        <v>0</v>
      </c>
      <c r="AD899">
        <v>0</v>
      </c>
      <c r="AE899">
        <v>11600</v>
      </c>
      <c r="AF899">
        <v>580</v>
      </c>
      <c r="AG899">
        <v>77333.333333333328</v>
      </c>
      <c r="AH899">
        <v>0</v>
      </c>
      <c r="AI899">
        <v>750133.33333333337</v>
      </c>
      <c r="AJ899">
        <v>18003200</v>
      </c>
      <c r="AK899">
        <v>0</v>
      </c>
      <c r="AL899">
        <v>20000</v>
      </c>
      <c r="AM899">
        <v>15</v>
      </c>
    </row>
    <row r="900" spans="1:39" x14ac:dyDescent="0.35">
      <c r="A900" s="8" t="s">
        <v>5574</v>
      </c>
      <c r="B900" s="8" t="s">
        <v>906</v>
      </c>
      <c r="C900" s="1">
        <v>28533</v>
      </c>
      <c r="D900" s="8" t="s">
        <v>2593</v>
      </c>
      <c r="E900" s="8" t="s">
        <v>2377</v>
      </c>
      <c r="F900" s="8" t="s">
        <v>4574</v>
      </c>
      <c r="G900" s="8" t="s">
        <v>3576</v>
      </c>
      <c r="H900" s="1">
        <v>40518.38821759259</v>
      </c>
      <c r="I900" s="8" t="s">
        <v>3671</v>
      </c>
      <c r="J900">
        <v>1160000</v>
      </c>
      <c r="K900">
        <v>15</v>
      </c>
      <c r="L900">
        <v>580000</v>
      </c>
      <c r="M900">
        <v>81200</v>
      </c>
      <c r="O900">
        <v>580000</v>
      </c>
      <c r="P900">
        <v>6960000</v>
      </c>
      <c r="S900">
        <v>50000</v>
      </c>
      <c r="T900">
        <v>250000</v>
      </c>
      <c r="U900">
        <v>5000</v>
      </c>
      <c r="V900">
        <v>97440</v>
      </c>
      <c r="W900">
        <v>48720</v>
      </c>
      <c r="X900">
        <v>48720</v>
      </c>
      <c r="Y900">
        <v>77333.333333333328</v>
      </c>
      <c r="Z900">
        <v>174773.33333333331</v>
      </c>
      <c r="AA900">
        <v>16239.999999999998</v>
      </c>
      <c r="AB900">
        <v>58000</v>
      </c>
      <c r="AC900">
        <v>0</v>
      </c>
      <c r="AD900">
        <v>0</v>
      </c>
      <c r="AE900">
        <v>11600</v>
      </c>
      <c r="AF900">
        <v>580</v>
      </c>
      <c r="AG900">
        <v>77333.333333333328</v>
      </c>
      <c r="AH900">
        <v>0</v>
      </c>
      <c r="AI900">
        <v>750133.33333333337</v>
      </c>
      <c r="AJ900">
        <v>18003200</v>
      </c>
      <c r="AK900">
        <v>0</v>
      </c>
      <c r="AL900">
        <v>20000</v>
      </c>
      <c r="AM900">
        <v>15</v>
      </c>
    </row>
    <row r="901" spans="1:39" x14ac:dyDescent="0.35">
      <c r="A901" s="8" t="s">
        <v>5575</v>
      </c>
      <c r="B901" s="8" t="s">
        <v>907</v>
      </c>
      <c r="C901" s="1">
        <v>33872</v>
      </c>
      <c r="D901" s="8" t="s">
        <v>2594</v>
      </c>
      <c r="E901" s="8" t="s">
        <v>2363</v>
      </c>
      <c r="F901" s="8" t="s">
        <v>4575</v>
      </c>
      <c r="G901" s="8" t="s">
        <v>3577</v>
      </c>
      <c r="H901" s="1">
        <v>40563.592962962961</v>
      </c>
      <c r="I901" s="8" t="s">
        <v>3674</v>
      </c>
      <c r="J901">
        <v>1160000</v>
      </c>
      <c r="K901">
        <v>15</v>
      </c>
      <c r="L901">
        <v>580000</v>
      </c>
      <c r="M901">
        <v>81200</v>
      </c>
      <c r="O901">
        <v>580000</v>
      </c>
      <c r="P901">
        <v>6960000</v>
      </c>
      <c r="S901">
        <v>50000</v>
      </c>
      <c r="T901">
        <v>250000</v>
      </c>
      <c r="U901">
        <v>5000</v>
      </c>
      <c r="V901">
        <v>97440</v>
      </c>
      <c r="W901">
        <v>48720</v>
      </c>
      <c r="X901">
        <v>48720</v>
      </c>
      <c r="Y901">
        <v>77333.333333333328</v>
      </c>
      <c r="Z901">
        <v>174773.33333333331</v>
      </c>
      <c r="AA901">
        <v>16239.999999999998</v>
      </c>
      <c r="AB901">
        <v>58000</v>
      </c>
      <c r="AC901">
        <v>0</v>
      </c>
      <c r="AD901">
        <v>0</v>
      </c>
      <c r="AE901">
        <v>11600</v>
      </c>
      <c r="AF901">
        <v>580</v>
      </c>
      <c r="AG901">
        <v>77333.333333333328</v>
      </c>
      <c r="AH901">
        <v>0</v>
      </c>
      <c r="AI901">
        <v>750133.33333333337</v>
      </c>
      <c r="AJ901">
        <v>18003200</v>
      </c>
      <c r="AK901">
        <v>0</v>
      </c>
      <c r="AL901">
        <v>20000</v>
      </c>
      <c r="AM901">
        <v>15</v>
      </c>
    </row>
    <row r="902" spans="1:39" x14ac:dyDescent="0.35">
      <c r="A902" s="8" t="s">
        <v>5576</v>
      </c>
      <c r="B902" s="8" t="s">
        <v>908</v>
      </c>
      <c r="C902" s="1">
        <v>25914</v>
      </c>
      <c r="D902" s="8" t="s">
        <v>2595</v>
      </c>
      <c r="E902" s="8" t="s">
        <v>2396</v>
      </c>
      <c r="F902" s="8" t="s">
        <v>4576</v>
      </c>
      <c r="G902" s="8" t="s">
        <v>3578</v>
      </c>
      <c r="H902" s="1">
        <v>43818.721898148149</v>
      </c>
      <c r="I902" s="8" t="s">
        <v>3675</v>
      </c>
      <c r="J902">
        <v>1160000</v>
      </c>
      <c r="K902">
        <v>15</v>
      </c>
      <c r="L902">
        <v>580000</v>
      </c>
      <c r="M902">
        <v>81200</v>
      </c>
      <c r="O902">
        <v>580000</v>
      </c>
      <c r="P902">
        <v>6960000</v>
      </c>
      <c r="S902">
        <v>50000</v>
      </c>
      <c r="T902">
        <v>250000</v>
      </c>
      <c r="U902">
        <v>5000</v>
      </c>
      <c r="V902">
        <v>97440</v>
      </c>
      <c r="W902">
        <v>48720</v>
      </c>
      <c r="X902">
        <v>48720</v>
      </c>
      <c r="Y902">
        <v>77333.333333333328</v>
      </c>
      <c r="Z902">
        <v>174773.33333333331</v>
      </c>
      <c r="AA902">
        <v>16239.999999999998</v>
      </c>
      <c r="AB902">
        <v>58000</v>
      </c>
      <c r="AC902">
        <v>0</v>
      </c>
      <c r="AD902">
        <v>0</v>
      </c>
      <c r="AE902">
        <v>11600</v>
      </c>
      <c r="AF902">
        <v>580</v>
      </c>
      <c r="AG902">
        <v>77333.333333333328</v>
      </c>
      <c r="AH902">
        <v>0</v>
      </c>
      <c r="AI902">
        <v>750133.33333333337</v>
      </c>
      <c r="AJ902">
        <v>18003200</v>
      </c>
      <c r="AK902">
        <v>0</v>
      </c>
      <c r="AL902">
        <v>20000</v>
      </c>
      <c r="AM902">
        <v>15</v>
      </c>
    </row>
    <row r="903" spans="1:39" x14ac:dyDescent="0.35">
      <c r="A903" s="8" t="s">
        <v>5577</v>
      </c>
      <c r="B903" s="8" t="s">
        <v>909</v>
      </c>
      <c r="C903" s="1">
        <v>28609</v>
      </c>
      <c r="D903" s="8" t="s">
        <v>2596</v>
      </c>
      <c r="E903" s="8" t="s">
        <v>2557</v>
      </c>
      <c r="F903" s="8" t="s">
        <v>4577</v>
      </c>
      <c r="G903" s="8" t="s">
        <v>3579</v>
      </c>
      <c r="H903" s="1">
        <v>43752.568020833336</v>
      </c>
      <c r="I903" s="8" t="s">
        <v>3675</v>
      </c>
      <c r="J903">
        <v>1160000</v>
      </c>
      <c r="K903">
        <v>15</v>
      </c>
      <c r="L903">
        <v>580000</v>
      </c>
      <c r="M903">
        <v>81200</v>
      </c>
      <c r="O903">
        <v>580000</v>
      </c>
      <c r="P903">
        <v>6960000</v>
      </c>
      <c r="S903">
        <v>50000</v>
      </c>
      <c r="T903">
        <v>250000</v>
      </c>
      <c r="U903">
        <v>5000</v>
      </c>
      <c r="V903">
        <v>97440</v>
      </c>
      <c r="W903">
        <v>48720</v>
      </c>
      <c r="X903">
        <v>48720</v>
      </c>
      <c r="Y903">
        <v>77333.333333333328</v>
      </c>
      <c r="Z903">
        <v>174773.33333333331</v>
      </c>
      <c r="AA903">
        <v>16239.999999999998</v>
      </c>
      <c r="AB903">
        <v>58000</v>
      </c>
      <c r="AC903">
        <v>0</v>
      </c>
      <c r="AD903">
        <v>0</v>
      </c>
      <c r="AE903">
        <v>11600</v>
      </c>
      <c r="AF903">
        <v>580</v>
      </c>
      <c r="AG903">
        <v>77333.333333333328</v>
      </c>
      <c r="AH903">
        <v>0</v>
      </c>
      <c r="AI903">
        <v>750133.33333333337</v>
      </c>
      <c r="AJ903">
        <v>18003200</v>
      </c>
      <c r="AK903">
        <v>0</v>
      </c>
      <c r="AL903">
        <v>20000</v>
      </c>
      <c r="AM903">
        <v>15</v>
      </c>
    </row>
    <row r="904" spans="1:39" x14ac:dyDescent="0.35">
      <c r="A904" s="8" t="s">
        <v>5578</v>
      </c>
      <c r="B904" s="8" t="s">
        <v>910</v>
      </c>
      <c r="C904" s="1">
        <v>27071</v>
      </c>
      <c r="D904" s="8" t="s">
        <v>2597</v>
      </c>
      <c r="E904" s="8" t="s">
        <v>2424</v>
      </c>
      <c r="F904" s="8" t="s">
        <v>4578</v>
      </c>
      <c r="G904" s="8" t="s">
        <v>3580</v>
      </c>
      <c r="H904" s="1">
        <v>42224.691122685188</v>
      </c>
      <c r="I904" s="8" t="s">
        <v>3675</v>
      </c>
      <c r="J904">
        <v>1160000</v>
      </c>
      <c r="K904">
        <v>15</v>
      </c>
      <c r="L904">
        <v>580000</v>
      </c>
      <c r="M904">
        <v>81200</v>
      </c>
      <c r="O904">
        <v>580000</v>
      </c>
      <c r="P904">
        <v>6960000</v>
      </c>
      <c r="S904">
        <v>50000</v>
      </c>
      <c r="T904">
        <v>250000</v>
      </c>
      <c r="U904">
        <v>5000</v>
      </c>
      <c r="V904">
        <v>97440</v>
      </c>
      <c r="W904">
        <v>48720</v>
      </c>
      <c r="X904">
        <v>48720</v>
      </c>
      <c r="Y904">
        <v>77333.333333333328</v>
      </c>
      <c r="Z904">
        <v>174773.33333333331</v>
      </c>
      <c r="AA904">
        <v>16239.999999999998</v>
      </c>
      <c r="AB904">
        <v>58000</v>
      </c>
      <c r="AC904">
        <v>0</v>
      </c>
      <c r="AD904">
        <v>0</v>
      </c>
      <c r="AE904">
        <v>11600</v>
      </c>
      <c r="AF904">
        <v>580</v>
      </c>
      <c r="AG904">
        <v>77333.333333333328</v>
      </c>
      <c r="AH904">
        <v>0</v>
      </c>
      <c r="AI904">
        <v>750133.33333333337</v>
      </c>
      <c r="AJ904">
        <v>18003200</v>
      </c>
      <c r="AK904">
        <v>0</v>
      </c>
      <c r="AL904">
        <v>20000</v>
      </c>
      <c r="AM904">
        <v>15</v>
      </c>
    </row>
    <row r="905" spans="1:39" x14ac:dyDescent="0.35">
      <c r="A905" s="8" t="s">
        <v>5579</v>
      </c>
      <c r="B905" s="8" t="s">
        <v>911</v>
      </c>
      <c r="C905" s="1">
        <v>35289</v>
      </c>
      <c r="D905" s="8" t="s">
        <v>2598</v>
      </c>
      <c r="E905" s="8" t="s">
        <v>1026</v>
      </c>
      <c r="F905" s="8" t="s">
        <v>4579</v>
      </c>
      <c r="G905" s="8" t="s">
        <v>3581</v>
      </c>
      <c r="H905" s="1">
        <v>39540.50922453704</v>
      </c>
      <c r="I905" s="8" t="s">
        <v>3671</v>
      </c>
      <c r="J905">
        <v>1160000</v>
      </c>
      <c r="K905">
        <v>15</v>
      </c>
      <c r="L905">
        <v>580000</v>
      </c>
      <c r="M905">
        <v>81200</v>
      </c>
      <c r="O905">
        <v>580000</v>
      </c>
      <c r="P905">
        <v>6960000</v>
      </c>
      <c r="S905">
        <v>50000</v>
      </c>
      <c r="T905">
        <v>250000</v>
      </c>
      <c r="U905">
        <v>5000</v>
      </c>
      <c r="V905">
        <v>97440</v>
      </c>
      <c r="W905">
        <v>48720</v>
      </c>
      <c r="X905">
        <v>48720</v>
      </c>
      <c r="Y905">
        <v>77333.333333333328</v>
      </c>
      <c r="Z905">
        <v>174773.33333333331</v>
      </c>
      <c r="AA905">
        <v>16239.999999999998</v>
      </c>
      <c r="AB905">
        <v>58000</v>
      </c>
      <c r="AC905">
        <v>0</v>
      </c>
      <c r="AD905">
        <v>0</v>
      </c>
      <c r="AE905">
        <v>11600</v>
      </c>
      <c r="AF905">
        <v>580</v>
      </c>
      <c r="AG905">
        <v>77333.333333333328</v>
      </c>
      <c r="AH905">
        <v>0</v>
      </c>
      <c r="AI905">
        <v>750133.33333333337</v>
      </c>
      <c r="AJ905">
        <v>18003200</v>
      </c>
      <c r="AK905">
        <v>0</v>
      </c>
      <c r="AL905">
        <v>20000</v>
      </c>
      <c r="AM905">
        <v>15</v>
      </c>
    </row>
    <row r="906" spans="1:39" x14ac:dyDescent="0.35">
      <c r="A906" s="8" t="s">
        <v>5580</v>
      </c>
      <c r="B906" s="8" t="s">
        <v>912</v>
      </c>
      <c r="C906" s="1">
        <v>27861</v>
      </c>
      <c r="D906" s="8" t="s">
        <v>2599</v>
      </c>
      <c r="E906" s="8" t="s">
        <v>2491</v>
      </c>
      <c r="F906" s="8" t="s">
        <v>4580</v>
      </c>
      <c r="G906" s="8" t="s">
        <v>3582</v>
      </c>
      <c r="H906" s="1">
        <v>38692.368009259262</v>
      </c>
      <c r="I906" s="8" t="s">
        <v>3672</v>
      </c>
      <c r="J906">
        <v>1160000</v>
      </c>
      <c r="K906">
        <v>15</v>
      </c>
      <c r="L906">
        <v>580000</v>
      </c>
      <c r="M906">
        <v>81200</v>
      </c>
      <c r="O906">
        <v>580000</v>
      </c>
      <c r="P906">
        <v>6960000</v>
      </c>
      <c r="S906">
        <v>50000</v>
      </c>
      <c r="T906">
        <v>250000</v>
      </c>
      <c r="U906">
        <v>5000</v>
      </c>
      <c r="V906">
        <v>97440</v>
      </c>
      <c r="W906">
        <v>48720</v>
      </c>
      <c r="X906">
        <v>48720</v>
      </c>
      <c r="Y906">
        <v>77333.333333333328</v>
      </c>
      <c r="Z906">
        <v>174773.33333333331</v>
      </c>
      <c r="AA906">
        <v>16239.999999999998</v>
      </c>
      <c r="AB906">
        <v>58000</v>
      </c>
      <c r="AC906">
        <v>0</v>
      </c>
      <c r="AD906">
        <v>0</v>
      </c>
      <c r="AE906">
        <v>11600</v>
      </c>
      <c r="AF906">
        <v>580</v>
      </c>
      <c r="AG906">
        <v>77333.333333333328</v>
      </c>
      <c r="AH906">
        <v>0</v>
      </c>
      <c r="AI906">
        <v>750133.33333333337</v>
      </c>
      <c r="AJ906">
        <v>18003200</v>
      </c>
      <c r="AK906">
        <v>0</v>
      </c>
      <c r="AL906">
        <v>20000</v>
      </c>
      <c r="AM906">
        <v>15</v>
      </c>
    </row>
    <row r="907" spans="1:39" x14ac:dyDescent="0.35">
      <c r="A907" s="8" t="s">
        <v>5581</v>
      </c>
      <c r="B907" s="8" t="s">
        <v>913</v>
      </c>
      <c r="C907" s="1">
        <v>32837</v>
      </c>
      <c r="D907" s="8" t="s">
        <v>2600</v>
      </c>
      <c r="E907" s="8" t="s">
        <v>2394</v>
      </c>
      <c r="F907" s="8" t="s">
        <v>4581</v>
      </c>
      <c r="G907" s="8" t="s">
        <v>3583</v>
      </c>
      <c r="H907" s="1">
        <v>42164.290405092594</v>
      </c>
      <c r="I907" s="8" t="s">
        <v>3671</v>
      </c>
      <c r="J907">
        <v>1160000</v>
      </c>
      <c r="K907">
        <v>15</v>
      </c>
      <c r="L907">
        <v>580000</v>
      </c>
      <c r="M907">
        <v>81200</v>
      </c>
      <c r="O907">
        <v>580000</v>
      </c>
      <c r="P907">
        <v>6960000</v>
      </c>
      <c r="S907">
        <v>50000</v>
      </c>
      <c r="T907">
        <v>250000</v>
      </c>
      <c r="U907">
        <v>5000</v>
      </c>
      <c r="V907">
        <v>97440</v>
      </c>
      <c r="W907">
        <v>48720</v>
      </c>
      <c r="X907">
        <v>48720</v>
      </c>
      <c r="Y907">
        <v>77333.333333333328</v>
      </c>
      <c r="Z907">
        <v>174773.33333333331</v>
      </c>
      <c r="AA907">
        <v>16239.999999999998</v>
      </c>
      <c r="AB907">
        <v>58000</v>
      </c>
      <c r="AC907">
        <v>0</v>
      </c>
      <c r="AD907">
        <v>0</v>
      </c>
      <c r="AE907">
        <v>11600</v>
      </c>
      <c r="AF907">
        <v>580</v>
      </c>
      <c r="AG907">
        <v>77333.333333333328</v>
      </c>
      <c r="AH907">
        <v>0</v>
      </c>
      <c r="AI907">
        <v>750133.33333333337</v>
      </c>
      <c r="AJ907">
        <v>18003200</v>
      </c>
      <c r="AK907">
        <v>0</v>
      </c>
      <c r="AL907">
        <v>20000</v>
      </c>
      <c r="AM907">
        <v>15</v>
      </c>
    </row>
    <row r="908" spans="1:39" x14ac:dyDescent="0.35">
      <c r="A908" s="8" t="s">
        <v>5582</v>
      </c>
      <c r="B908" s="8" t="s">
        <v>914</v>
      </c>
      <c r="C908" s="1">
        <v>35213</v>
      </c>
      <c r="D908" s="8" t="s">
        <v>2601</v>
      </c>
      <c r="E908" s="8" t="s">
        <v>2479</v>
      </c>
      <c r="F908" s="8" t="s">
        <v>4582</v>
      </c>
      <c r="G908" s="8" t="s">
        <v>3584</v>
      </c>
      <c r="H908" s="1">
        <v>42453.71402777778</v>
      </c>
      <c r="I908" s="8" t="s">
        <v>3671</v>
      </c>
      <c r="J908">
        <v>1160000</v>
      </c>
      <c r="K908">
        <v>15</v>
      </c>
      <c r="L908">
        <v>580000</v>
      </c>
      <c r="M908">
        <v>81200</v>
      </c>
      <c r="O908">
        <v>580000</v>
      </c>
      <c r="P908">
        <v>6960000</v>
      </c>
      <c r="S908">
        <v>50000</v>
      </c>
      <c r="T908">
        <v>250000</v>
      </c>
      <c r="U908">
        <v>5000</v>
      </c>
      <c r="V908">
        <v>97440</v>
      </c>
      <c r="W908">
        <v>48720</v>
      </c>
      <c r="X908">
        <v>48720</v>
      </c>
      <c r="Y908">
        <v>77333.333333333328</v>
      </c>
      <c r="Z908">
        <v>174773.33333333331</v>
      </c>
      <c r="AA908">
        <v>16239.999999999998</v>
      </c>
      <c r="AB908">
        <v>58000</v>
      </c>
      <c r="AC908">
        <v>0</v>
      </c>
      <c r="AD908">
        <v>0</v>
      </c>
      <c r="AE908">
        <v>11600</v>
      </c>
      <c r="AF908">
        <v>580</v>
      </c>
      <c r="AG908">
        <v>77333.333333333328</v>
      </c>
      <c r="AH908">
        <v>0</v>
      </c>
      <c r="AI908">
        <v>750133.33333333337</v>
      </c>
      <c r="AJ908">
        <v>18003200</v>
      </c>
      <c r="AK908">
        <v>0</v>
      </c>
      <c r="AL908">
        <v>20000</v>
      </c>
      <c r="AM908">
        <v>15</v>
      </c>
    </row>
    <row r="909" spans="1:39" x14ac:dyDescent="0.35">
      <c r="A909" s="8" t="s">
        <v>5583</v>
      </c>
      <c r="B909" s="8" t="s">
        <v>915</v>
      </c>
      <c r="C909" s="1">
        <v>35811</v>
      </c>
      <c r="D909" s="8" t="s">
        <v>2602</v>
      </c>
      <c r="E909" s="8" t="s">
        <v>2473</v>
      </c>
      <c r="F909" s="8" t="s">
        <v>4583</v>
      </c>
      <c r="G909" s="8" t="s">
        <v>3585</v>
      </c>
      <c r="H909" s="1">
        <v>38518.488703703704</v>
      </c>
      <c r="I909" s="8" t="s">
        <v>3675</v>
      </c>
      <c r="J909">
        <v>1160000</v>
      </c>
      <c r="K909">
        <v>15</v>
      </c>
      <c r="L909">
        <v>580000</v>
      </c>
      <c r="M909">
        <v>81200</v>
      </c>
      <c r="O909">
        <v>580000</v>
      </c>
      <c r="P909">
        <v>6960000</v>
      </c>
      <c r="S909">
        <v>50000</v>
      </c>
      <c r="T909">
        <v>250000</v>
      </c>
      <c r="U909">
        <v>5000</v>
      </c>
      <c r="V909">
        <v>97440</v>
      </c>
      <c r="W909">
        <v>48720</v>
      </c>
      <c r="X909">
        <v>48720</v>
      </c>
      <c r="Y909">
        <v>77333.333333333328</v>
      </c>
      <c r="Z909">
        <v>174773.33333333331</v>
      </c>
      <c r="AA909">
        <v>16239.999999999998</v>
      </c>
      <c r="AB909">
        <v>58000</v>
      </c>
      <c r="AC909">
        <v>0</v>
      </c>
      <c r="AD909">
        <v>0</v>
      </c>
      <c r="AE909">
        <v>11600</v>
      </c>
      <c r="AF909">
        <v>580</v>
      </c>
      <c r="AG909">
        <v>77333.333333333328</v>
      </c>
      <c r="AH909">
        <v>0</v>
      </c>
      <c r="AI909">
        <v>750133.33333333337</v>
      </c>
      <c r="AJ909">
        <v>18003200</v>
      </c>
      <c r="AK909">
        <v>0</v>
      </c>
      <c r="AL909">
        <v>20000</v>
      </c>
      <c r="AM909">
        <v>15</v>
      </c>
    </row>
    <row r="910" spans="1:39" x14ac:dyDescent="0.35">
      <c r="A910" s="8" t="s">
        <v>5584</v>
      </c>
      <c r="B910" s="8" t="s">
        <v>916</v>
      </c>
      <c r="C910" s="1">
        <v>31833</v>
      </c>
      <c r="D910" s="8" t="s">
        <v>2603</v>
      </c>
      <c r="E910" s="8" t="s">
        <v>2499</v>
      </c>
      <c r="F910" s="8" t="s">
        <v>4584</v>
      </c>
      <c r="G910" s="8" t="s">
        <v>3586</v>
      </c>
      <c r="H910" s="1">
        <v>44247.115717592591</v>
      </c>
      <c r="I910" s="8" t="s">
        <v>3672</v>
      </c>
      <c r="J910">
        <v>1160000</v>
      </c>
      <c r="K910">
        <v>15</v>
      </c>
      <c r="L910">
        <v>580000</v>
      </c>
      <c r="M910">
        <v>81200</v>
      </c>
      <c r="O910">
        <v>580000</v>
      </c>
      <c r="P910">
        <v>6960000</v>
      </c>
      <c r="S910">
        <v>50000</v>
      </c>
      <c r="T910">
        <v>250000</v>
      </c>
      <c r="U910">
        <v>5000</v>
      </c>
      <c r="V910">
        <v>97440</v>
      </c>
      <c r="W910">
        <v>48720</v>
      </c>
      <c r="X910">
        <v>48720</v>
      </c>
      <c r="Y910">
        <v>77333.333333333328</v>
      </c>
      <c r="Z910">
        <v>174773.33333333331</v>
      </c>
      <c r="AA910">
        <v>16239.999999999998</v>
      </c>
      <c r="AB910">
        <v>58000</v>
      </c>
      <c r="AC910">
        <v>0</v>
      </c>
      <c r="AD910">
        <v>0</v>
      </c>
      <c r="AE910">
        <v>11600</v>
      </c>
      <c r="AF910">
        <v>580</v>
      </c>
      <c r="AG910">
        <v>77333.333333333328</v>
      </c>
      <c r="AH910">
        <v>0</v>
      </c>
      <c r="AI910">
        <v>750133.33333333337</v>
      </c>
      <c r="AJ910">
        <v>18003200</v>
      </c>
      <c r="AK910">
        <v>0</v>
      </c>
      <c r="AL910">
        <v>20000</v>
      </c>
      <c r="AM910">
        <v>15</v>
      </c>
    </row>
    <row r="911" spans="1:39" x14ac:dyDescent="0.35">
      <c r="A911" s="8" t="s">
        <v>5585</v>
      </c>
      <c r="B911" s="8" t="s">
        <v>917</v>
      </c>
      <c r="C911" s="1">
        <v>32386</v>
      </c>
      <c r="D911" s="8" t="s">
        <v>2604</v>
      </c>
      <c r="E911" s="8" t="s">
        <v>2367</v>
      </c>
      <c r="F911" s="8" t="s">
        <v>4585</v>
      </c>
      <c r="G911" s="8" t="s">
        <v>3587</v>
      </c>
      <c r="H911" s="1">
        <v>39594.054120370369</v>
      </c>
      <c r="I911" s="8" t="s">
        <v>3675</v>
      </c>
      <c r="J911">
        <v>1160000</v>
      </c>
      <c r="K911">
        <v>15</v>
      </c>
      <c r="L911">
        <v>580000</v>
      </c>
      <c r="M911">
        <v>81200</v>
      </c>
      <c r="O911">
        <v>580000</v>
      </c>
      <c r="P911">
        <v>6960000</v>
      </c>
      <c r="S911">
        <v>50000</v>
      </c>
      <c r="T911">
        <v>250000</v>
      </c>
      <c r="U911">
        <v>5000</v>
      </c>
      <c r="V911">
        <v>97440</v>
      </c>
      <c r="W911">
        <v>48720</v>
      </c>
      <c r="X911">
        <v>48720</v>
      </c>
      <c r="Y911">
        <v>77333.333333333328</v>
      </c>
      <c r="Z911">
        <v>174773.33333333331</v>
      </c>
      <c r="AA911">
        <v>16239.999999999998</v>
      </c>
      <c r="AB911">
        <v>58000</v>
      </c>
      <c r="AC911">
        <v>0</v>
      </c>
      <c r="AD911">
        <v>0</v>
      </c>
      <c r="AE911">
        <v>11600</v>
      </c>
      <c r="AF911">
        <v>580</v>
      </c>
      <c r="AG911">
        <v>77333.333333333328</v>
      </c>
      <c r="AH911">
        <v>0</v>
      </c>
      <c r="AI911">
        <v>750133.33333333337</v>
      </c>
      <c r="AJ911">
        <v>18003200</v>
      </c>
      <c r="AK911">
        <v>0</v>
      </c>
      <c r="AL911">
        <v>20000</v>
      </c>
      <c r="AM911">
        <v>15</v>
      </c>
    </row>
    <row r="912" spans="1:39" x14ac:dyDescent="0.35">
      <c r="A912" s="8" t="s">
        <v>5586</v>
      </c>
      <c r="B912" s="8" t="s">
        <v>918</v>
      </c>
      <c r="C912" s="1">
        <v>26258</v>
      </c>
      <c r="D912" s="8" t="s">
        <v>2605</v>
      </c>
      <c r="E912" s="8" t="s">
        <v>2379</v>
      </c>
      <c r="F912" s="8" t="s">
        <v>4586</v>
      </c>
      <c r="G912" s="8" t="s">
        <v>3588</v>
      </c>
      <c r="H912" s="1">
        <v>39207.77008101852</v>
      </c>
      <c r="I912" s="8" t="s">
        <v>3673</v>
      </c>
      <c r="J912">
        <v>1160000</v>
      </c>
      <c r="K912">
        <v>15</v>
      </c>
      <c r="L912">
        <v>580000</v>
      </c>
      <c r="M912">
        <v>81200</v>
      </c>
      <c r="O912">
        <v>580000</v>
      </c>
      <c r="P912">
        <v>6960000</v>
      </c>
      <c r="S912">
        <v>50000</v>
      </c>
      <c r="T912">
        <v>250000</v>
      </c>
      <c r="U912">
        <v>5000</v>
      </c>
      <c r="V912">
        <v>97440</v>
      </c>
      <c r="W912">
        <v>48720</v>
      </c>
      <c r="X912">
        <v>48720</v>
      </c>
      <c r="Y912">
        <v>77333.333333333328</v>
      </c>
      <c r="Z912">
        <v>174773.33333333331</v>
      </c>
      <c r="AA912">
        <v>16239.999999999998</v>
      </c>
      <c r="AB912">
        <v>58000</v>
      </c>
      <c r="AC912">
        <v>0</v>
      </c>
      <c r="AD912">
        <v>0</v>
      </c>
      <c r="AE912">
        <v>11600</v>
      </c>
      <c r="AF912">
        <v>580</v>
      </c>
      <c r="AG912">
        <v>77333.333333333328</v>
      </c>
      <c r="AH912">
        <v>0</v>
      </c>
      <c r="AI912">
        <v>750133.33333333337</v>
      </c>
      <c r="AJ912">
        <v>18003200</v>
      </c>
      <c r="AK912">
        <v>0</v>
      </c>
      <c r="AL912">
        <v>20000</v>
      </c>
      <c r="AM912">
        <v>15</v>
      </c>
    </row>
    <row r="913" spans="1:39" x14ac:dyDescent="0.35">
      <c r="A913" s="8" t="s">
        <v>5587</v>
      </c>
      <c r="B913" s="8" t="s">
        <v>919</v>
      </c>
      <c r="C913" s="1">
        <v>32632</v>
      </c>
      <c r="D913" s="8" t="s">
        <v>2606</v>
      </c>
      <c r="E913" s="8" t="s">
        <v>2432</v>
      </c>
      <c r="F913" s="8" t="s">
        <v>4587</v>
      </c>
      <c r="G913" s="8" t="s">
        <v>3589</v>
      </c>
      <c r="H913" s="1">
        <v>43934.65252314815</v>
      </c>
      <c r="I913" s="8" t="s">
        <v>3671</v>
      </c>
      <c r="J913">
        <v>1160000</v>
      </c>
      <c r="K913">
        <v>15</v>
      </c>
      <c r="L913">
        <v>580000</v>
      </c>
      <c r="M913">
        <v>81200</v>
      </c>
      <c r="O913">
        <v>580000</v>
      </c>
      <c r="P913">
        <v>6960000</v>
      </c>
      <c r="S913">
        <v>50000</v>
      </c>
      <c r="T913">
        <v>250000</v>
      </c>
      <c r="U913">
        <v>5000</v>
      </c>
      <c r="V913">
        <v>97440</v>
      </c>
      <c r="W913">
        <v>48720</v>
      </c>
      <c r="X913">
        <v>48720</v>
      </c>
      <c r="Y913">
        <v>77333.333333333328</v>
      </c>
      <c r="Z913">
        <v>174773.33333333331</v>
      </c>
      <c r="AA913">
        <v>16239.999999999998</v>
      </c>
      <c r="AB913">
        <v>58000</v>
      </c>
      <c r="AC913">
        <v>0</v>
      </c>
      <c r="AD913">
        <v>0</v>
      </c>
      <c r="AE913">
        <v>11600</v>
      </c>
      <c r="AF913">
        <v>580</v>
      </c>
      <c r="AG913">
        <v>77333.333333333328</v>
      </c>
      <c r="AH913">
        <v>0</v>
      </c>
      <c r="AI913">
        <v>750133.33333333337</v>
      </c>
      <c r="AJ913">
        <v>18003200</v>
      </c>
      <c r="AK913">
        <v>0</v>
      </c>
      <c r="AL913">
        <v>20000</v>
      </c>
      <c r="AM913">
        <v>15</v>
      </c>
    </row>
    <row r="914" spans="1:39" x14ac:dyDescent="0.35">
      <c r="A914" s="8" t="s">
        <v>5588</v>
      </c>
      <c r="B914" s="8" t="s">
        <v>920</v>
      </c>
      <c r="C914" s="1">
        <v>31932</v>
      </c>
      <c r="D914" s="8" t="s">
        <v>2607</v>
      </c>
      <c r="E914" s="8" t="s">
        <v>2448</v>
      </c>
      <c r="F914" s="8" t="s">
        <v>4588</v>
      </c>
      <c r="G914" s="8" t="s">
        <v>2758</v>
      </c>
      <c r="H914" s="1">
        <v>43777.393703703703</v>
      </c>
      <c r="I914" s="8" t="s">
        <v>3673</v>
      </c>
      <c r="J914">
        <v>1160000</v>
      </c>
      <c r="K914">
        <v>15</v>
      </c>
      <c r="L914">
        <v>580000</v>
      </c>
      <c r="M914">
        <v>81200</v>
      </c>
      <c r="O914">
        <v>580000</v>
      </c>
      <c r="P914">
        <v>6960000</v>
      </c>
      <c r="S914">
        <v>50000</v>
      </c>
      <c r="T914">
        <v>250000</v>
      </c>
      <c r="U914">
        <v>5000</v>
      </c>
      <c r="V914">
        <v>97440</v>
      </c>
      <c r="W914">
        <v>48720</v>
      </c>
      <c r="X914">
        <v>48720</v>
      </c>
      <c r="Y914">
        <v>77333.333333333328</v>
      </c>
      <c r="Z914">
        <v>174773.33333333331</v>
      </c>
      <c r="AA914">
        <v>16239.999999999998</v>
      </c>
      <c r="AB914">
        <v>58000</v>
      </c>
      <c r="AC914">
        <v>0</v>
      </c>
      <c r="AD914">
        <v>0</v>
      </c>
      <c r="AE914">
        <v>11600</v>
      </c>
      <c r="AF914">
        <v>580</v>
      </c>
      <c r="AG914">
        <v>77333.333333333328</v>
      </c>
      <c r="AH914">
        <v>0</v>
      </c>
      <c r="AI914">
        <v>750133.33333333337</v>
      </c>
      <c r="AJ914">
        <v>18003200</v>
      </c>
      <c r="AK914">
        <v>0</v>
      </c>
      <c r="AL914">
        <v>20000</v>
      </c>
      <c r="AM914">
        <v>15</v>
      </c>
    </row>
    <row r="915" spans="1:39" x14ac:dyDescent="0.35">
      <c r="A915" s="8" t="s">
        <v>5589</v>
      </c>
      <c r="B915" s="8" t="s">
        <v>921</v>
      </c>
      <c r="C915" s="1">
        <v>30080</v>
      </c>
      <c r="D915" s="8" t="s">
        <v>2608</v>
      </c>
      <c r="E915" s="8" t="s">
        <v>2402</v>
      </c>
      <c r="F915" s="8" t="s">
        <v>4589</v>
      </c>
      <c r="G915" s="8" t="s">
        <v>3590</v>
      </c>
      <c r="H915" s="1">
        <v>42925.551944444444</v>
      </c>
      <c r="I915" s="8" t="s">
        <v>3673</v>
      </c>
      <c r="J915">
        <v>1160000</v>
      </c>
      <c r="K915">
        <v>15</v>
      </c>
      <c r="L915">
        <v>580000</v>
      </c>
      <c r="M915">
        <v>81200</v>
      </c>
      <c r="O915">
        <v>580000</v>
      </c>
      <c r="P915">
        <v>6960000</v>
      </c>
      <c r="S915">
        <v>50000</v>
      </c>
      <c r="T915">
        <v>250000</v>
      </c>
      <c r="U915">
        <v>5000</v>
      </c>
      <c r="V915">
        <v>97440</v>
      </c>
      <c r="W915">
        <v>48720</v>
      </c>
      <c r="X915">
        <v>48720</v>
      </c>
      <c r="Y915">
        <v>77333.333333333328</v>
      </c>
      <c r="Z915">
        <v>174773.33333333331</v>
      </c>
      <c r="AA915">
        <v>16239.999999999998</v>
      </c>
      <c r="AB915">
        <v>58000</v>
      </c>
      <c r="AC915">
        <v>0</v>
      </c>
      <c r="AD915">
        <v>0</v>
      </c>
      <c r="AE915">
        <v>11600</v>
      </c>
      <c r="AF915">
        <v>580</v>
      </c>
      <c r="AG915">
        <v>77333.333333333328</v>
      </c>
      <c r="AH915">
        <v>0</v>
      </c>
      <c r="AI915">
        <v>750133.33333333337</v>
      </c>
      <c r="AJ915">
        <v>18003200</v>
      </c>
      <c r="AK915">
        <v>0</v>
      </c>
      <c r="AL915">
        <v>20000</v>
      </c>
      <c r="AM915">
        <v>15</v>
      </c>
    </row>
    <row r="916" spans="1:39" x14ac:dyDescent="0.35">
      <c r="A916" s="8" t="s">
        <v>5590</v>
      </c>
      <c r="B916" s="8" t="s">
        <v>922</v>
      </c>
      <c r="C916" s="1">
        <v>35825</v>
      </c>
      <c r="D916" s="8" t="s">
        <v>2609</v>
      </c>
      <c r="E916" s="8" t="s">
        <v>2567</v>
      </c>
      <c r="F916" s="8" t="s">
        <v>4590</v>
      </c>
      <c r="G916" s="8" t="s">
        <v>3591</v>
      </c>
      <c r="H916" s="1">
        <v>44299.835416666669</v>
      </c>
      <c r="I916" s="8" t="s">
        <v>3672</v>
      </c>
      <c r="J916">
        <v>1160000</v>
      </c>
      <c r="K916">
        <v>15</v>
      </c>
      <c r="L916">
        <v>580000</v>
      </c>
      <c r="M916">
        <v>81200</v>
      </c>
      <c r="O916">
        <v>580000</v>
      </c>
      <c r="P916">
        <v>6960000</v>
      </c>
      <c r="S916">
        <v>50000</v>
      </c>
      <c r="T916">
        <v>250000</v>
      </c>
      <c r="U916">
        <v>5000</v>
      </c>
      <c r="V916">
        <v>97440</v>
      </c>
      <c r="W916">
        <v>48720</v>
      </c>
      <c r="X916">
        <v>48720</v>
      </c>
      <c r="Y916">
        <v>77333.333333333328</v>
      </c>
      <c r="Z916">
        <v>174773.33333333331</v>
      </c>
      <c r="AA916">
        <v>16239.999999999998</v>
      </c>
      <c r="AB916">
        <v>58000</v>
      </c>
      <c r="AC916">
        <v>0</v>
      </c>
      <c r="AD916">
        <v>0</v>
      </c>
      <c r="AE916">
        <v>11600</v>
      </c>
      <c r="AF916">
        <v>580</v>
      </c>
      <c r="AG916">
        <v>77333.333333333328</v>
      </c>
      <c r="AH916">
        <v>0</v>
      </c>
      <c r="AI916">
        <v>750133.33333333337</v>
      </c>
      <c r="AJ916">
        <v>18003200</v>
      </c>
      <c r="AK916">
        <v>0</v>
      </c>
      <c r="AL916">
        <v>20000</v>
      </c>
      <c r="AM916">
        <v>15</v>
      </c>
    </row>
    <row r="917" spans="1:39" x14ac:dyDescent="0.35">
      <c r="A917" s="8" t="s">
        <v>5591</v>
      </c>
      <c r="B917" s="8" t="s">
        <v>923</v>
      </c>
      <c r="C917" s="1">
        <v>25572</v>
      </c>
      <c r="D917" s="8" t="s">
        <v>2610</v>
      </c>
      <c r="E917" s="8" t="s">
        <v>2467</v>
      </c>
      <c r="F917" s="8" t="s">
        <v>4591</v>
      </c>
      <c r="G917" s="8" t="s">
        <v>3592</v>
      </c>
      <c r="H917" s="1">
        <v>40527.02039351852</v>
      </c>
      <c r="I917" s="8" t="s">
        <v>3673</v>
      </c>
      <c r="J917">
        <v>1160000</v>
      </c>
      <c r="K917">
        <v>15</v>
      </c>
      <c r="L917">
        <v>580000</v>
      </c>
      <c r="M917">
        <v>81200</v>
      </c>
      <c r="O917">
        <v>580000</v>
      </c>
      <c r="P917">
        <v>6960000</v>
      </c>
      <c r="S917">
        <v>50000</v>
      </c>
      <c r="T917">
        <v>250000</v>
      </c>
      <c r="U917">
        <v>5000</v>
      </c>
      <c r="V917">
        <v>97440</v>
      </c>
      <c r="W917">
        <v>48720</v>
      </c>
      <c r="X917">
        <v>48720</v>
      </c>
      <c r="Y917">
        <v>77333.333333333328</v>
      </c>
      <c r="Z917">
        <v>174773.33333333331</v>
      </c>
      <c r="AA917">
        <v>16239.999999999998</v>
      </c>
      <c r="AB917">
        <v>58000</v>
      </c>
      <c r="AC917">
        <v>0</v>
      </c>
      <c r="AD917">
        <v>0</v>
      </c>
      <c r="AE917">
        <v>11600</v>
      </c>
      <c r="AF917">
        <v>580</v>
      </c>
      <c r="AG917">
        <v>77333.333333333328</v>
      </c>
      <c r="AH917">
        <v>0</v>
      </c>
      <c r="AI917">
        <v>750133.33333333337</v>
      </c>
      <c r="AJ917">
        <v>18003200</v>
      </c>
      <c r="AK917">
        <v>0</v>
      </c>
      <c r="AL917">
        <v>20000</v>
      </c>
      <c r="AM917">
        <v>15</v>
      </c>
    </row>
    <row r="918" spans="1:39" x14ac:dyDescent="0.35">
      <c r="A918" s="8" t="s">
        <v>5592</v>
      </c>
      <c r="B918" s="8" t="s">
        <v>924</v>
      </c>
      <c r="C918" s="1">
        <v>25995</v>
      </c>
      <c r="D918" s="8" t="s">
        <v>2611</v>
      </c>
      <c r="E918" s="8" t="s">
        <v>2513</v>
      </c>
      <c r="F918" s="8" t="s">
        <v>4592</v>
      </c>
      <c r="G918" s="8" t="s">
        <v>3593</v>
      </c>
      <c r="H918" s="1">
        <v>42059.845659722225</v>
      </c>
      <c r="I918" s="8" t="s">
        <v>3671</v>
      </c>
      <c r="J918">
        <v>1160000</v>
      </c>
      <c r="K918">
        <v>15</v>
      </c>
      <c r="L918">
        <v>580000</v>
      </c>
      <c r="M918">
        <v>81200</v>
      </c>
      <c r="O918">
        <v>580000</v>
      </c>
      <c r="P918">
        <v>6960000</v>
      </c>
      <c r="S918">
        <v>50000</v>
      </c>
      <c r="T918">
        <v>250000</v>
      </c>
      <c r="U918">
        <v>5000</v>
      </c>
      <c r="V918">
        <v>97440</v>
      </c>
      <c r="W918">
        <v>48720</v>
      </c>
      <c r="X918">
        <v>48720</v>
      </c>
      <c r="Y918">
        <v>77333.333333333328</v>
      </c>
      <c r="Z918">
        <v>174773.33333333331</v>
      </c>
      <c r="AA918">
        <v>16239.999999999998</v>
      </c>
      <c r="AB918">
        <v>58000</v>
      </c>
      <c r="AC918">
        <v>0</v>
      </c>
      <c r="AD918">
        <v>0</v>
      </c>
      <c r="AE918">
        <v>11600</v>
      </c>
      <c r="AF918">
        <v>580</v>
      </c>
      <c r="AG918">
        <v>77333.333333333328</v>
      </c>
      <c r="AH918">
        <v>0</v>
      </c>
      <c r="AI918">
        <v>750133.33333333337</v>
      </c>
      <c r="AJ918">
        <v>18003200</v>
      </c>
      <c r="AK918">
        <v>0</v>
      </c>
      <c r="AL918">
        <v>20000</v>
      </c>
      <c r="AM918">
        <v>15</v>
      </c>
    </row>
    <row r="919" spans="1:39" x14ac:dyDescent="0.35">
      <c r="A919" s="8" t="s">
        <v>5593</v>
      </c>
      <c r="B919" s="8" t="s">
        <v>925</v>
      </c>
      <c r="C919" s="1">
        <v>36581</v>
      </c>
      <c r="D919" s="8" t="s">
        <v>2612</v>
      </c>
      <c r="E919" s="8" t="s">
        <v>2571</v>
      </c>
      <c r="F919" s="8" t="s">
        <v>4593</v>
      </c>
      <c r="G919" s="8" t="s">
        <v>3594</v>
      </c>
      <c r="H919" s="1">
        <v>38785.635682870372</v>
      </c>
      <c r="I919" s="8" t="s">
        <v>3672</v>
      </c>
      <c r="J919">
        <v>1160000</v>
      </c>
      <c r="K919">
        <v>15</v>
      </c>
      <c r="L919">
        <v>580000</v>
      </c>
      <c r="M919">
        <v>81200</v>
      </c>
      <c r="O919">
        <v>580000</v>
      </c>
      <c r="P919">
        <v>6960000</v>
      </c>
      <c r="S919">
        <v>50000</v>
      </c>
      <c r="T919">
        <v>250000</v>
      </c>
      <c r="U919">
        <v>5000</v>
      </c>
      <c r="V919">
        <v>97440</v>
      </c>
      <c r="W919">
        <v>48720</v>
      </c>
      <c r="X919">
        <v>48720</v>
      </c>
      <c r="Y919">
        <v>77333.333333333328</v>
      </c>
      <c r="Z919">
        <v>174773.33333333331</v>
      </c>
      <c r="AA919">
        <v>16239.999999999998</v>
      </c>
      <c r="AB919">
        <v>58000</v>
      </c>
      <c r="AC919">
        <v>0</v>
      </c>
      <c r="AD919">
        <v>0</v>
      </c>
      <c r="AE919">
        <v>11600</v>
      </c>
      <c r="AF919">
        <v>580</v>
      </c>
      <c r="AG919">
        <v>77333.333333333328</v>
      </c>
      <c r="AH919">
        <v>0</v>
      </c>
      <c r="AI919">
        <v>750133.33333333337</v>
      </c>
      <c r="AJ919">
        <v>18003200</v>
      </c>
      <c r="AK919">
        <v>0</v>
      </c>
      <c r="AL919">
        <v>20000</v>
      </c>
      <c r="AM919">
        <v>15</v>
      </c>
    </row>
    <row r="920" spans="1:39" x14ac:dyDescent="0.35">
      <c r="A920" s="8" t="s">
        <v>5594</v>
      </c>
      <c r="B920" s="8" t="s">
        <v>926</v>
      </c>
      <c r="C920" s="1">
        <v>26166</v>
      </c>
      <c r="D920" s="8" t="s">
        <v>2613</v>
      </c>
      <c r="E920" s="8" t="s">
        <v>2553</v>
      </c>
      <c r="F920" s="8" t="s">
        <v>4594</v>
      </c>
      <c r="G920" s="8" t="s">
        <v>3595</v>
      </c>
      <c r="H920" s="1">
        <v>40438.532210648147</v>
      </c>
      <c r="I920" s="8" t="s">
        <v>3672</v>
      </c>
      <c r="J920">
        <v>1160000</v>
      </c>
      <c r="K920">
        <v>15</v>
      </c>
      <c r="L920">
        <v>580000</v>
      </c>
      <c r="M920">
        <v>81200</v>
      </c>
      <c r="O920">
        <v>580000</v>
      </c>
      <c r="P920">
        <v>6960000</v>
      </c>
      <c r="S920">
        <v>50000</v>
      </c>
      <c r="T920">
        <v>250000</v>
      </c>
      <c r="U920">
        <v>5000</v>
      </c>
      <c r="V920">
        <v>97440</v>
      </c>
      <c r="W920">
        <v>48720</v>
      </c>
      <c r="X920">
        <v>48720</v>
      </c>
      <c r="Y920">
        <v>77333.333333333328</v>
      </c>
      <c r="Z920">
        <v>174773.33333333331</v>
      </c>
      <c r="AA920">
        <v>16239.999999999998</v>
      </c>
      <c r="AB920">
        <v>58000</v>
      </c>
      <c r="AC920">
        <v>0</v>
      </c>
      <c r="AD920">
        <v>0</v>
      </c>
      <c r="AE920">
        <v>11600</v>
      </c>
      <c r="AF920">
        <v>580</v>
      </c>
      <c r="AG920">
        <v>77333.333333333328</v>
      </c>
      <c r="AH920">
        <v>0</v>
      </c>
      <c r="AI920">
        <v>750133.33333333337</v>
      </c>
      <c r="AJ920">
        <v>18003200</v>
      </c>
      <c r="AK920">
        <v>0</v>
      </c>
      <c r="AL920">
        <v>20000</v>
      </c>
      <c r="AM920">
        <v>15</v>
      </c>
    </row>
    <row r="921" spans="1:39" x14ac:dyDescent="0.35">
      <c r="A921" s="8" t="s">
        <v>5595</v>
      </c>
      <c r="B921" s="8" t="s">
        <v>927</v>
      </c>
      <c r="C921" s="1">
        <v>34091</v>
      </c>
      <c r="D921" s="8" t="s">
        <v>2614</v>
      </c>
      <c r="E921" s="8" t="s">
        <v>2517</v>
      </c>
      <c r="F921" s="8" t="s">
        <v>4595</v>
      </c>
      <c r="G921" s="8" t="s">
        <v>3596</v>
      </c>
      <c r="H921" s="1">
        <v>43138.464062500003</v>
      </c>
      <c r="I921" s="8" t="s">
        <v>3671</v>
      </c>
      <c r="J921">
        <v>1160000</v>
      </c>
      <c r="K921">
        <v>15</v>
      </c>
      <c r="L921">
        <v>580000</v>
      </c>
      <c r="M921">
        <v>81200</v>
      </c>
      <c r="O921">
        <v>580000</v>
      </c>
      <c r="P921">
        <v>6960000</v>
      </c>
      <c r="S921">
        <v>50000</v>
      </c>
      <c r="T921">
        <v>250000</v>
      </c>
      <c r="U921">
        <v>5000</v>
      </c>
      <c r="V921">
        <v>97440</v>
      </c>
      <c r="W921">
        <v>48720</v>
      </c>
      <c r="X921">
        <v>48720</v>
      </c>
      <c r="Y921">
        <v>77333.333333333328</v>
      </c>
      <c r="Z921">
        <v>174773.33333333331</v>
      </c>
      <c r="AA921">
        <v>16239.999999999998</v>
      </c>
      <c r="AB921">
        <v>58000</v>
      </c>
      <c r="AC921">
        <v>0</v>
      </c>
      <c r="AD921">
        <v>0</v>
      </c>
      <c r="AE921">
        <v>11600</v>
      </c>
      <c r="AF921">
        <v>580</v>
      </c>
      <c r="AG921">
        <v>77333.333333333328</v>
      </c>
      <c r="AH921">
        <v>0</v>
      </c>
      <c r="AI921">
        <v>750133.33333333337</v>
      </c>
      <c r="AJ921">
        <v>18003200</v>
      </c>
      <c r="AK921">
        <v>0</v>
      </c>
      <c r="AL921">
        <v>20000</v>
      </c>
      <c r="AM921">
        <v>15</v>
      </c>
    </row>
    <row r="922" spans="1:39" x14ac:dyDescent="0.35">
      <c r="A922" s="8" t="s">
        <v>5596</v>
      </c>
      <c r="B922" s="8" t="s">
        <v>928</v>
      </c>
      <c r="C922" s="1">
        <v>32042</v>
      </c>
      <c r="D922" s="8" t="s">
        <v>2615</v>
      </c>
      <c r="E922" s="8" t="s">
        <v>2545</v>
      </c>
      <c r="F922" s="8" t="s">
        <v>4596</v>
      </c>
      <c r="G922" s="8" t="s">
        <v>3597</v>
      </c>
      <c r="H922" s="1">
        <v>38456.895254629628</v>
      </c>
      <c r="I922" s="8" t="s">
        <v>3672</v>
      </c>
      <c r="J922">
        <v>1160000</v>
      </c>
      <c r="K922">
        <v>15</v>
      </c>
      <c r="L922">
        <v>580000</v>
      </c>
      <c r="M922">
        <v>81200</v>
      </c>
      <c r="O922">
        <v>580000</v>
      </c>
      <c r="P922">
        <v>6960000</v>
      </c>
      <c r="S922">
        <v>50000</v>
      </c>
      <c r="T922">
        <v>250000</v>
      </c>
      <c r="U922">
        <v>5000</v>
      </c>
      <c r="V922">
        <v>97440</v>
      </c>
      <c r="W922">
        <v>48720</v>
      </c>
      <c r="X922">
        <v>48720</v>
      </c>
      <c r="Y922">
        <v>77333.333333333328</v>
      </c>
      <c r="Z922">
        <v>174773.33333333331</v>
      </c>
      <c r="AA922">
        <v>16239.999999999998</v>
      </c>
      <c r="AB922">
        <v>58000</v>
      </c>
      <c r="AC922">
        <v>0</v>
      </c>
      <c r="AD922">
        <v>0</v>
      </c>
      <c r="AE922">
        <v>11600</v>
      </c>
      <c r="AF922">
        <v>580</v>
      </c>
      <c r="AG922">
        <v>77333.333333333328</v>
      </c>
      <c r="AH922">
        <v>0</v>
      </c>
      <c r="AI922">
        <v>750133.33333333337</v>
      </c>
      <c r="AJ922">
        <v>18003200</v>
      </c>
      <c r="AK922">
        <v>0</v>
      </c>
      <c r="AL922">
        <v>20000</v>
      </c>
      <c r="AM922">
        <v>15</v>
      </c>
    </row>
    <row r="923" spans="1:39" x14ac:dyDescent="0.35">
      <c r="A923" s="8" t="s">
        <v>5597</v>
      </c>
      <c r="B923" s="8" t="s">
        <v>929</v>
      </c>
      <c r="C923" s="1">
        <v>34930</v>
      </c>
      <c r="D923" s="8" t="s">
        <v>2616</v>
      </c>
      <c r="E923" s="8" t="s">
        <v>2529</v>
      </c>
      <c r="F923" s="8" t="s">
        <v>4597</v>
      </c>
      <c r="G923" s="8" t="s">
        <v>3598</v>
      </c>
      <c r="H923" s="1">
        <v>38753.61041666667</v>
      </c>
      <c r="I923" s="8" t="s">
        <v>3671</v>
      </c>
      <c r="J923">
        <v>1160000</v>
      </c>
      <c r="K923">
        <v>15</v>
      </c>
      <c r="L923">
        <v>580000</v>
      </c>
      <c r="M923">
        <v>81200</v>
      </c>
      <c r="O923">
        <v>580000</v>
      </c>
      <c r="P923">
        <v>6960000</v>
      </c>
      <c r="S923">
        <v>50000</v>
      </c>
      <c r="T923">
        <v>250000</v>
      </c>
      <c r="U923">
        <v>5000</v>
      </c>
      <c r="V923">
        <v>97440</v>
      </c>
      <c r="W923">
        <v>48720</v>
      </c>
      <c r="X923">
        <v>48720</v>
      </c>
      <c r="Y923">
        <v>77333.333333333328</v>
      </c>
      <c r="Z923">
        <v>174773.33333333331</v>
      </c>
      <c r="AA923">
        <v>16239.999999999998</v>
      </c>
      <c r="AB923">
        <v>58000</v>
      </c>
      <c r="AC923">
        <v>0</v>
      </c>
      <c r="AD923">
        <v>0</v>
      </c>
      <c r="AE923">
        <v>11600</v>
      </c>
      <c r="AF923">
        <v>580</v>
      </c>
      <c r="AG923">
        <v>77333.333333333328</v>
      </c>
      <c r="AH923">
        <v>0</v>
      </c>
      <c r="AI923">
        <v>750133.33333333337</v>
      </c>
      <c r="AJ923">
        <v>18003200</v>
      </c>
      <c r="AK923">
        <v>0</v>
      </c>
      <c r="AL923">
        <v>20000</v>
      </c>
      <c r="AM923">
        <v>15</v>
      </c>
    </row>
    <row r="924" spans="1:39" x14ac:dyDescent="0.35">
      <c r="A924" s="8" t="s">
        <v>5598</v>
      </c>
      <c r="B924" s="8" t="s">
        <v>930</v>
      </c>
      <c r="C924" s="1">
        <v>28284</v>
      </c>
      <c r="D924" s="8" t="s">
        <v>2617</v>
      </c>
      <c r="E924" s="8" t="s">
        <v>2459</v>
      </c>
      <c r="F924" s="8" t="s">
        <v>4598</v>
      </c>
      <c r="G924" s="8" t="s">
        <v>3599</v>
      </c>
      <c r="H924" s="1">
        <v>43631.030740740738</v>
      </c>
      <c r="I924" s="8" t="s">
        <v>3673</v>
      </c>
      <c r="J924">
        <v>1160000</v>
      </c>
      <c r="K924">
        <v>15</v>
      </c>
      <c r="L924">
        <v>580000</v>
      </c>
      <c r="M924">
        <v>81200</v>
      </c>
      <c r="O924">
        <v>580000</v>
      </c>
      <c r="P924">
        <v>6960000</v>
      </c>
      <c r="S924">
        <v>50000</v>
      </c>
      <c r="T924">
        <v>250000</v>
      </c>
      <c r="U924">
        <v>5000</v>
      </c>
      <c r="V924">
        <v>97440</v>
      </c>
      <c r="W924">
        <v>48720</v>
      </c>
      <c r="X924">
        <v>48720</v>
      </c>
      <c r="Y924">
        <v>77333.333333333328</v>
      </c>
      <c r="Z924">
        <v>174773.33333333331</v>
      </c>
      <c r="AA924">
        <v>16239.999999999998</v>
      </c>
      <c r="AB924">
        <v>58000</v>
      </c>
      <c r="AC924">
        <v>0</v>
      </c>
      <c r="AD924">
        <v>0</v>
      </c>
      <c r="AE924">
        <v>11600</v>
      </c>
      <c r="AF924">
        <v>580</v>
      </c>
      <c r="AG924">
        <v>77333.333333333328</v>
      </c>
      <c r="AH924">
        <v>0</v>
      </c>
      <c r="AI924">
        <v>750133.33333333337</v>
      </c>
      <c r="AJ924">
        <v>18003200</v>
      </c>
      <c r="AK924">
        <v>0</v>
      </c>
      <c r="AL924">
        <v>20000</v>
      </c>
      <c r="AM924">
        <v>15</v>
      </c>
    </row>
    <row r="925" spans="1:39" x14ac:dyDescent="0.35">
      <c r="A925" s="8" t="s">
        <v>5599</v>
      </c>
      <c r="B925" s="8" t="s">
        <v>931</v>
      </c>
      <c r="C925" s="1">
        <v>29036</v>
      </c>
      <c r="D925" s="8" t="s">
        <v>2618</v>
      </c>
      <c r="E925" s="8" t="s">
        <v>2477</v>
      </c>
      <c r="F925" s="8" t="s">
        <v>4599</v>
      </c>
      <c r="G925" s="8" t="s">
        <v>3600</v>
      </c>
      <c r="H925" s="1">
        <v>43786.40121527778</v>
      </c>
      <c r="I925" s="8" t="s">
        <v>3671</v>
      </c>
      <c r="J925">
        <v>1160000</v>
      </c>
      <c r="K925">
        <v>15</v>
      </c>
      <c r="L925">
        <v>580000</v>
      </c>
      <c r="M925">
        <v>81200</v>
      </c>
      <c r="O925">
        <v>580000</v>
      </c>
      <c r="P925">
        <v>6960000</v>
      </c>
      <c r="S925">
        <v>50000</v>
      </c>
      <c r="T925">
        <v>250000</v>
      </c>
      <c r="U925">
        <v>5000</v>
      </c>
      <c r="V925">
        <v>97440</v>
      </c>
      <c r="W925">
        <v>48720</v>
      </c>
      <c r="X925">
        <v>48720</v>
      </c>
      <c r="Y925">
        <v>77333.333333333328</v>
      </c>
      <c r="Z925">
        <v>174773.33333333331</v>
      </c>
      <c r="AA925">
        <v>16239.999999999998</v>
      </c>
      <c r="AB925">
        <v>58000</v>
      </c>
      <c r="AC925">
        <v>0</v>
      </c>
      <c r="AD925">
        <v>0</v>
      </c>
      <c r="AE925">
        <v>11600</v>
      </c>
      <c r="AF925">
        <v>580</v>
      </c>
      <c r="AG925">
        <v>77333.333333333328</v>
      </c>
      <c r="AH925">
        <v>0</v>
      </c>
      <c r="AI925">
        <v>750133.33333333337</v>
      </c>
      <c r="AJ925">
        <v>18003200</v>
      </c>
      <c r="AK925">
        <v>0</v>
      </c>
      <c r="AL925">
        <v>20000</v>
      </c>
      <c r="AM925">
        <v>15</v>
      </c>
    </row>
    <row r="926" spans="1:39" x14ac:dyDescent="0.35">
      <c r="A926" s="8" t="s">
        <v>5600</v>
      </c>
      <c r="B926" s="8" t="s">
        <v>932</v>
      </c>
      <c r="C926" s="1">
        <v>32066</v>
      </c>
      <c r="D926" s="8" t="s">
        <v>2619</v>
      </c>
      <c r="E926" s="8" t="s">
        <v>2511</v>
      </c>
      <c r="F926" s="8" t="s">
        <v>4600</v>
      </c>
      <c r="G926" s="8" t="s">
        <v>3601</v>
      </c>
      <c r="H926" s="1">
        <v>42208.750081018516</v>
      </c>
      <c r="I926" s="8" t="s">
        <v>3672</v>
      </c>
      <c r="J926">
        <v>1160000</v>
      </c>
      <c r="K926">
        <v>15</v>
      </c>
      <c r="L926">
        <v>580000</v>
      </c>
      <c r="M926">
        <v>81200</v>
      </c>
      <c r="O926">
        <v>580000</v>
      </c>
      <c r="P926">
        <v>6960000</v>
      </c>
      <c r="S926">
        <v>50000</v>
      </c>
      <c r="T926">
        <v>250000</v>
      </c>
      <c r="U926">
        <v>5000</v>
      </c>
      <c r="V926">
        <v>97440</v>
      </c>
      <c r="W926">
        <v>48720</v>
      </c>
      <c r="X926">
        <v>48720</v>
      </c>
      <c r="Y926">
        <v>77333.333333333328</v>
      </c>
      <c r="Z926">
        <v>174773.33333333331</v>
      </c>
      <c r="AA926">
        <v>16239.999999999998</v>
      </c>
      <c r="AB926">
        <v>58000</v>
      </c>
      <c r="AC926">
        <v>0</v>
      </c>
      <c r="AD926">
        <v>0</v>
      </c>
      <c r="AE926">
        <v>11600</v>
      </c>
      <c r="AF926">
        <v>580</v>
      </c>
      <c r="AG926">
        <v>77333.333333333328</v>
      </c>
      <c r="AH926">
        <v>0</v>
      </c>
      <c r="AI926">
        <v>750133.33333333337</v>
      </c>
      <c r="AJ926">
        <v>18003200</v>
      </c>
      <c r="AK926">
        <v>0</v>
      </c>
      <c r="AL926">
        <v>20000</v>
      </c>
      <c r="AM926">
        <v>15</v>
      </c>
    </row>
    <row r="927" spans="1:39" x14ac:dyDescent="0.35">
      <c r="A927" s="8" t="s">
        <v>5601</v>
      </c>
      <c r="B927" s="8" t="s">
        <v>933</v>
      </c>
      <c r="C927" s="1">
        <v>36339</v>
      </c>
      <c r="D927" s="8" t="s">
        <v>2620</v>
      </c>
      <c r="E927" s="8" t="s">
        <v>2454</v>
      </c>
      <c r="F927" s="8" t="s">
        <v>4601</v>
      </c>
      <c r="G927" s="8" t="s">
        <v>3602</v>
      </c>
      <c r="H927" s="1">
        <v>39311.629618055558</v>
      </c>
      <c r="I927" s="8" t="s">
        <v>3673</v>
      </c>
      <c r="J927">
        <v>1160000</v>
      </c>
      <c r="K927">
        <v>15</v>
      </c>
      <c r="L927">
        <v>580000</v>
      </c>
      <c r="M927">
        <v>81200</v>
      </c>
      <c r="O927">
        <v>580000</v>
      </c>
      <c r="P927">
        <v>6960000</v>
      </c>
      <c r="S927">
        <v>50000</v>
      </c>
      <c r="T927">
        <v>250000</v>
      </c>
      <c r="U927">
        <v>5000</v>
      </c>
      <c r="V927">
        <v>97440</v>
      </c>
      <c r="W927">
        <v>48720</v>
      </c>
      <c r="X927">
        <v>48720</v>
      </c>
      <c r="Y927">
        <v>77333.333333333328</v>
      </c>
      <c r="Z927">
        <v>174773.33333333331</v>
      </c>
      <c r="AA927">
        <v>16239.999999999998</v>
      </c>
      <c r="AB927">
        <v>58000</v>
      </c>
      <c r="AC927">
        <v>0</v>
      </c>
      <c r="AD927">
        <v>0</v>
      </c>
      <c r="AE927">
        <v>11600</v>
      </c>
      <c r="AF927">
        <v>580</v>
      </c>
      <c r="AG927">
        <v>77333.333333333328</v>
      </c>
      <c r="AH927">
        <v>0</v>
      </c>
      <c r="AI927">
        <v>750133.33333333337</v>
      </c>
      <c r="AJ927">
        <v>18003200</v>
      </c>
      <c r="AK927">
        <v>0</v>
      </c>
      <c r="AL927">
        <v>20000</v>
      </c>
      <c r="AM927">
        <v>15</v>
      </c>
    </row>
    <row r="928" spans="1:39" x14ac:dyDescent="0.35">
      <c r="A928" s="8" t="s">
        <v>5602</v>
      </c>
      <c r="B928" s="8" t="s">
        <v>934</v>
      </c>
      <c r="C928" s="1">
        <v>32783</v>
      </c>
      <c r="D928" s="8" t="s">
        <v>2621</v>
      </c>
      <c r="E928" s="8" t="s">
        <v>2547</v>
      </c>
      <c r="F928" s="8" t="s">
        <v>4602</v>
      </c>
      <c r="G928" s="8" t="s">
        <v>3603</v>
      </c>
      <c r="H928" s="1">
        <v>38443.885243055556</v>
      </c>
      <c r="I928" s="8" t="s">
        <v>3674</v>
      </c>
      <c r="J928">
        <v>1160000</v>
      </c>
      <c r="K928">
        <v>15</v>
      </c>
      <c r="L928">
        <v>580000</v>
      </c>
      <c r="M928">
        <v>81200</v>
      </c>
      <c r="O928">
        <v>580000</v>
      </c>
      <c r="P928">
        <v>6960000</v>
      </c>
      <c r="S928">
        <v>50000</v>
      </c>
      <c r="T928">
        <v>250000</v>
      </c>
      <c r="U928">
        <v>5000</v>
      </c>
      <c r="V928">
        <v>97440</v>
      </c>
      <c r="W928">
        <v>48720</v>
      </c>
      <c r="X928">
        <v>48720</v>
      </c>
      <c r="Y928">
        <v>77333.333333333328</v>
      </c>
      <c r="Z928">
        <v>174773.33333333331</v>
      </c>
      <c r="AA928">
        <v>16239.999999999998</v>
      </c>
      <c r="AB928">
        <v>58000</v>
      </c>
      <c r="AC928">
        <v>0</v>
      </c>
      <c r="AD928">
        <v>0</v>
      </c>
      <c r="AE928">
        <v>11600</v>
      </c>
      <c r="AF928">
        <v>580</v>
      </c>
      <c r="AG928">
        <v>77333.333333333328</v>
      </c>
      <c r="AH928">
        <v>0</v>
      </c>
      <c r="AI928">
        <v>750133.33333333337</v>
      </c>
      <c r="AJ928">
        <v>18003200</v>
      </c>
      <c r="AK928">
        <v>0</v>
      </c>
      <c r="AL928">
        <v>20000</v>
      </c>
      <c r="AM928">
        <v>15</v>
      </c>
    </row>
    <row r="929" spans="1:39" x14ac:dyDescent="0.35">
      <c r="A929" s="8" t="s">
        <v>5603</v>
      </c>
      <c r="B929" s="8" t="s">
        <v>935</v>
      </c>
      <c r="C929" s="1">
        <v>34855</v>
      </c>
      <c r="D929" s="8" t="s">
        <v>2622</v>
      </c>
      <c r="E929" s="8" t="s">
        <v>2551</v>
      </c>
      <c r="F929" s="8" t="s">
        <v>4603</v>
      </c>
      <c r="G929" s="8" t="s">
        <v>3604</v>
      </c>
      <c r="H929" s="1">
        <v>39448.47991898148</v>
      </c>
      <c r="I929" s="8" t="s">
        <v>3672</v>
      </c>
      <c r="J929">
        <v>1160000</v>
      </c>
      <c r="K929">
        <v>15</v>
      </c>
      <c r="L929">
        <v>580000</v>
      </c>
      <c r="M929">
        <v>81200</v>
      </c>
      <c r="O929">
        <v>580000</v>
      </c>
      <c r="P929">
        <v>6960000</v>
      </c>
      <c r="S929">
        <v>50000</v>
      </c>
      <c r="T929">
        <v>250000</v>
      </c>
      <c r="U929">
        <v>5000</v>
      </c>
      <c r="V929">
        <v>97440</v>
      </c>
      <c r="W929">
        <v>48720</v>
      </c>
      <c r="X929">
        <v>48720</v>
      </c>
      <c r="Y929">
        <v>77333.333333333328</v>
      </c>
      <c r="Z929">
        <v>174773.33333333331</v>
      </c>
      <c r="AA929">
        <v>16239.999999999998</v>
      </c>
      <c r="AB929">
        <v>58000</v>
      </c>
      <c r="AC929">
        <v>0</v>
      </c>
      <c r="AD929">
        <v>0</v>
      </c>
      <c r="AE929">
        <v>11600</v>
      </c>
      <c r="AF929">
        <v>580</v>
      </c>
      <c r="AG929">
        <v>77333.333333333328</v>
      </c>
      <c r="AH929">
        <v>0</v>
      </c>
      <c r="AI929">
        <v>750133.33333333337</v>
      </c>
      <c r="AJ929">
        <v>18003200</v>
      </c>
      <c r="AK929">
        <v>0</v>
      </c>
      <c r="AL929">
        <v>20000</v>
      </c>
      <c r="AM929">
        <v>15</v>
      </c>
    </row>
    <row r="930" spans="1:39" x14ac:dyDescent="0.35">
      <c r="A930" s="8" t="s">
        <v>5604</v>
      </c>
      <c r="B930" s="8" t="s">
        <v>936</v>
      </c>
      <c r="C930" s="1">
        <v>32835</v>
      </c>
      <c r="D930" s="8" t="s">
        <v>2623</v>
      </c>
      <c r="E930" s="8" t="s">
        <v>2469</v>
      </c>
      <c r="F930" s="8" t="s">
        <v>4604</v>
      </c>
      <c r="G930" s="8" t="s">
        <v>3605</v>
      </c>
      <c r="H930" s="1">
        <v>38751.847303240742</v>
      </c>
      <c r="I930" s="8" t="s">
        <v>3674</v>
      </c>
      <c r="J930">
        <v>1160000</v>
      </c>
      <c r="K930">
        <v>15</v>
      </c>
      <c r="L930">
        <v>580000</v>
      </c>
      <c r="M930">
        <v>81200</v>
      </c>
      <c r="O930">
        <v>580000</v>
      </c>
      <c r="P930">
        <v>6960000</v>
      </c>
      <c r="S930">
        <v>50000</v>
      </c>
      <c r="T930">
        <v>250000</v>
      </c>
      <c r="U930">
        <v>5000</v>
      </c>
      <c r="V930">
        <v>97440</v>
      </c>
      <c r="W930">
        <v>48720</v>
      </c>
      <c r="X930">
        <v>48720</v>
      </c>
      <c r="Y930">
        <v>77333.333333333328</v>
      </c>
      <c r="Z930">
        <v>174773.33333333331</v>
      </c>
      <c r="AA930">
        <v>16239.999999999998</v>
      </c>
      <c r="AB930">
        <v>58000</v>
      </c>
      <c r="AC930">
        <v>0</v>
      </c>
      <c r="AD930">
        <v>0</v>
      </c>
      <c r="AE930">
        <v>11600</v>
      </c>
      <c r="AF930">
        <v>580</v>
      </c>
      <c r="AG930">
        <v>77333.333333333328</v>
      </c>
      <c r="AH930">
        <v>0</v>
      </c>
      <c r="AI930">
        <v>750133.33333333337</v>
      </c>
      <c r="AJ930">
        <v>18003200</v>
      </c>
      <c r="AK930">
        <v>0</v>
      </c>
      <c r="AL930">
        <v>20000</v>
      </c>
      <c r="AM930">
        <v>15</v>
      </c>
    </row>
    <row r="931" spans="1:39" x14ac:dyDescent="0.35">
      <c r="A931" s="8" t="s">
        <v>5605</v>
      </c>
      <c r="B931" s="8" t="s">
        <v>937</v>
      </c>
      <c r="C931" s="1">
        <v>27089</v>
      </c>
      <c r="D931" s="8" t="s">
        <v>2624</v>
      </c>
      <c r="E931" s="8" t="s">
        <v>2531</v>
      </c>
      <c r="F931" s="8" t="s">
        <v>4605</v>
      </c>
      <c r="G931" s="8" t="s">
        <v>3606</v>
      </c>
      <c r="H931" s="1">
        <v>40908.528148148151</v>
      </c>
      <c r="I931" s="8" t="s">
        <v>3674</v>
      </c>
      <c r="J931">
        <v>1160000</v>
      </c>
      <c r="K931">
        <v>15</v>
      </c>
      <c r="L931">
        <v>580000</v>
      </c>
      <c r="M931">
        <v>81200</v>
      </c>
      <c r="O931">
        <v>580000</v>
      </c>
      <c r="P931">
        <v>6960000</v>
      </c>
      <c r="S931">
        <v>50000</v>
      </c>
      <c r="T931">
        <v>250000</v>
      </c>
      <c r="U931">
        <v>5000</v>
      </c>
      <c r="V931">
        <v>97440</v>
      </c>
      <c r="W931">
        <v>48720</v>
      </c>
      <c r="X931">
        <v>48720</v>
      </c>
      <c r="Y931">
        <v>77333.333333333328</v>
      </c>
      <c r="Z931">
        <v>174773.33333333331</v>
      </c>
      <c r="AA931">
        <v>16239.999999999998</v>
      </c>
      <c r="AB931">
        <v>58000</v>
      </c>
      <c r="AC931">
        <v>0</v>
      </c>
      <c r="AD931">
        <v>0</v>
      </c>
      <c r="AE931">
        <v>11600</v>
      </c>
      <c r="AF931">
        <v>580</v>
      </c>
      <c r="AG931">
        <v>77333.333333333328</v>
      </c>
      <c r="AH931">
        <v>0</v>
      </c>
      <c r="AI931">
        <v>750133.33333333337</v>
      </c>
      <c r="AJ931">
        <v>18003200</v>
      </c>
      <c r="AK931">
        <v>0</v>
      </c>
      <c r="AL931">
        <v>20000</v>
      </c>
      <c r="AM931">
        <v>15</v>
      </c>
    </row>
    <row r="932" spans="1:39" x14ac:dyDescent="0.35">
      <c r="A932" s="8" t="s">
        <v>5606</v>
      </c>
      <c r="B932" s="8" t="s">
        <v>938</v>
      </c>
      <c r="C932" s="1">
        <v>29287</v>
      </c>
      <c r="D932" s="8" t="s">
        <v>2625</v>
      </c>
      <c r="E932" s="8" t="s">
        <v>2383</v>
      </c>
      <c r="F932" s="8" t="s">
        <v>4606</v>
      </c>
      <c r="G932" s="8" t="s">
        <v>3607</v>
      </c>
      <c r="H932" s="1">
        <v>41954.149201388886</v>
      </c>
      <c r="I932" s="8" t="s">
        <v>3674</v>
      </c>
      <c r="J932">
        <v>1160000</v>
      </c>
      <c r="K932">
        <v>15</v>
      </c>
      <c r="L932">
        <v>580000</v>
      </c>
      <c r="M932">
        <v>81200</v>
      </c>
      <c r="O932">
        <v>580000</v>
      </c>
      <c r="P932">
        <v>6960000</v>
      </c>
      <c r="S932">
        <v>50000</v>
      </c>
      <c r="T932">
        <v>250000</v>
      </c>
      <c r="U932">
        <v>5000</v>
      </c>
      <c r="V932">
        <v>97440</v>
      </c>
      <c r="W932">
        <v>48720</v>
      </c>
      <c r="X932">
        <v>48720</v>
      </c>
      <c r="Y932">
        <v>77333.333333333328</v>
      </c>
      <c r="Z932">
        <v>174773.33333333331</v>
      </c>
      <c r="AA932">
        <v>16239.999999999998</v>
      </c>
      <c r="AB932">
        <v>58000</v>
      </c>
      <c r="AC932">
        <v>0</v>
      </c>
      <c r="AD932">
        <v>0</v>
      </c>
      <c r="AE932">
        <v>11600</v>
      </c>
      <c r="AF932">
        <v>580</v>
      </c>
      <c r="AG932">
        <v>77333.333333333328</v>
      </c>
      <c r="AH932">
        <v>0</v>
      </c>
      <c r="AI932">
        <v>750133.33333333337</v>
      </c>
      <c r="AJ932">
        <v>18003200</v>
      </c>
      <c r="AK932">
        <v>0</v>
      </c>
      <c r="AL932">
        <v>20000</v>
      </c>
      <c r="AM932">
        <v>15</v>
      </c>
    </row>
    <row r="933" spans="1:39" x14ac:dyDescent="0.35">
      <c r="A933" s="8" t="s">
        <v>5607</v>
      </c>
      <c r="B933" s="8" t="s">
        <v>939</v>
      </c>
      <c r="C933" s="1">
        <v>28011</v>
      </c>
      <c r="D933" s="8" t="s">
        <v>2626</v>
      </c>
      <c r="E933" s="8" t="s">
        <v>2573</v>
      </c>
      <c r="F933" s="8" t="s">
        <v>4607</v>
      </c>
      <c r="G933" s="8" t="s">
        <v>3608</v>
      </c>
      <c r="H933" s="1">
        <v>42059.875555555554</v>
      </c>
      <c r="I933" s="8" t="s">
        <v>3675</v>
      </c>
      <c r="J933">
        <v>1160000</v>
      </c>
      <c r="K933">
        <v>15</v>
      </c>
      <c r="L933">
        <v>580000</v>
      </c>
      <c r="M933">
        <v>81200</v>
      </c>
      <c r="O933">
        <v>580000</v>
      </c>
      <c r="P933">
        <v>6960000</v>
      </c>
      <c r="S933">
        <v>50000</v>
      </c>
      <c r="T933">
        <v>250000</v>
      </c>
      <c r="U933">
        <v>5000</v>
      </c>
      <c r="V933">
        <v>97440</v>
      </c>
      <c r="W933">
        <v>48720</v>
      </c>
      <c r="X933">
        <v>48720</v>
      </c>
      <c r="Y933">
        <v>77333.333333333328</v>
      </c>
      <c r="Z933">
        <v>174773.33333333331</v>
      </c>
      <c r="AA933">
        <v>16239.999999999998</v>
      </c>
      <c r="AB933">
        <v>58000</v>
      </c>
      <c r="AC933">
        <v>0</v>
      </c>
      <c r="AD933">
        <v>0</v>
      </c>
      <c r="AE933">
        <v>11600</v>
      </c>
      <c r="AF933">
        <v>580</v>
      </c>
      <c r="AG933">
        <v>77333.333333333328</v>
      </c>
      <c r="AH933">
        <v>0</v>
      </c>
      <c r="AI933">
        <v>750133.33333333337</v>
      </c>
      <c r="AJ933">
        <v>18003200</v>
      </c>
      <c r="AK933">
        <v>0</v>
      </c>
      <c r="AL933">
        <v>20000</v>
      </c>
      <c r="AM933">
        <v>15</v>
      </c>
    </row>
    <row r="934" spans="1:39" x14ac:dyDescent="0.35">
      <c r="A934" s="8" t="s">
        <v>5608</v>
      </c>
      <c r="B934" s="8" t="s">
        <v>940</v>
      </c>
      <c r="C934" s="1">
        <v>34588</v>
      </c>
      <c r="D934" s="8" t="s">
        <v>2627</v>
      </c>
      <c r="E934" s="8" t="s">
        <v>2387</v>
      </c>
      <c r="F934" s="8" t="s">
        <v>4608</v>
      </c>
      <c r="G934" s="8" t="s">
        <v>3609</v>
      </c>
      <c r="H934" s="1">
        <v>38968.974259259259</v>
      </c>
      <c r="I934" s="8" t="s">
        <v>3671</v>
      </c>
      <c r="J934">
        <v>1160000</v>
      </c>
      <c r="K934">
        <v>15</v>
      </c>
      <c r="L934">
        <v>580000</v>
      </c>
      <c r="M934">
        <v>81200</v>
      </c>
      <c r="O934">
        <v>580000</v>
      </c>
      <c r="P934">
        <v>6960000</v>
      </c>
      <c r="S934">
        <v>50000</v>
      </c>
      <c r="T934">
        <v>250000</v>
      </c>
      <c r="U934">
        <v>5000</v>
      </c>
      <c r="V934">
        <v>97440</v>
      </c>
      <c r="W934">
        <v>48720</v>
      </c>
      <c r="X934">
        <v>48720</v>
      </c>
      <c r="Y934">
        <v>77333.333333333328</v>
      </c>
      <c r="Z934">
        <v>174773.33333333331</v>
      </c>
      <c r="AA934">
        <v>16239.999999999998</v>
      </c>
      <c r="AB934">
        <v>58000</v>
      </c>
      <c r="AC934">
        <v>0</v>
      </c>
      <c r="AD934">
        <v>0</v>
      </c>
      <c r="AE934">
        <v>11600</v>
      </c>
      <c r="AF934">
        <v>580</v>
      </c>
      <c r="AG934">
        <v>77333.333333333328</v>
      </c>
      <c r="AH934">
        <v>0</v>
      </c>
      <c r="AI934">
        <v>750133.33333333337</v>
      </c>
      <c r="AJ934">
        <v>18003200</v>
      </c>
      <c r="AK934">
        <v>0</v>
      </c>
      <c r="AL934">
        <v>20000</v>
      </c>
      <c r="AM934">
        <v>15</v>
      </c>
    </row>
    <row r="935" spans="1:39" x14ac:dyDescent="0.35">
      <c r="A935" s="8" t="s">
        <v>5609</v>
      </c>
      <c r="B935" s="8" t="s">
        <v>941</v>
      </c>
      <c r="C935" s="1">
        <v>25860</v>
      </c>
      <c r="D935" s="8" t="s">
        <v>2628</v>
      </c>
      <c r="E935" s="8" t="s">
        <v>2398</v>
      </c>
      <c r="F935" s="8" t="s">
        <v>4609</v>
      </c>
      <c r="G935" s="8" t="s">
        <v>3610</v>
      </c>
      <c r="H935" s="1">
        <v>40280.837233796294</v>
      </c>
      <c r="I935" s="8" t="s">
        <v>3675</v>
      </c>
      <c r="J935">
        <v>1160000</v>
      </c>
      <c r="K935">
        <v>15</v>
      </c>
      <c r="L935">
        <v>580000</v>
      </c>
      <c r="M935">
        <v>81200</v>
      </c>
      <c r="O935">
        <v>580000</v>
      </c>
      <c r="P935">
        <v>6960000</v>
      </c>
      <c r="S935">
        <v>50000</v>
      </c>
      <c r="T935">
        <v>250000</v>
      </c>
      <c r="U935">
        <v>5000</v>
      </c>
      <c r="V935">
        <v>97440</v>
      </c>
      <c r="W935">
        <v>48720</v>
      </c>
      <c r="X935">
        <v>48720</v>
      </c>
      <c r="Y935">
        <v>77333.333333333328</v>
      </c>
      <c r="Z935">
        <v>174773.33333333331</v>
      </c>
      <c r="AA935">
        <v>16239.999999999998</v>
      </c>
      <c r="AB935">
        <v>58000</v>
      </c>
      <c r="AC935">
        <v>0</v>
      </c>
      <c r="AD935">
        <v>0</v>
      </c>
      <c r="AE935">
        <v>11600</v>
      </c>
      <c r="AF935">
        <v>580</v>
      </c>
      <c r="AG935">
        <v>77333.333333333328</v>
      </c>
      <c r="AH935">
        <v>0</v>
      </c>
      <c r="AI935">
        <v>750133.33333333337</v>
      </c>
      <c r="AJ935">
        <v>18003200</v>
      </c>
      <c r="AK935">
        <v>0</v>
      </c>
      <c r="AL935">
        <v>20000</v>
      </c>
      <c r="AM935">
        <v>15</v>
      </c>
    </row>
    <row r="936" spans="1:39" x14ac:dyDescent="0.35">
      <c r="A936" s="8" t="s">
        <v>5610</v>
      </c>
      <c r="B936" s="8" t="s">
        <v>942</v>
      </c>
      <c r="C936" s="1">
        <v>26311</v>
      </c>
      <c r="D936" s="8" t="s">
        <v>2629</v>
      </c>
      <c r="E936" s="8" t="s">
        <v>2381</v>
      </c>
      <c r="F936" s="8" t="s">
        <v>4610</v>
      </c>
      <c r="G936" s="8" t="s">
        <v>3611</v>
      </c>
      <c r="H936" s="1">
        <v>40482.452800925923</v>
      </c>
      <c r="I936" s="8" t="s">
        <v>3675</v>
      </c>
      <c r="J936">
        <v>1160000</v>
      </c>
      <c r="K936">
        <v>15</v>
      </c>
      <c r="L936">
        <v>580000</v>
      </c>
      <c r="M936">
        <v>81200</v>
      </c>
      <c r="O936">
        <v>580000</v>
      </c>
      <c r="P936">
        <v>6960000</v>
      </c>
      <c r="S936">
        <v>50000</v>
      </c>
      <c r="T936">
        <v>250000</v>
      </c>
      <c r="U936">
        <v>5000</v>
      </c>
      <c r="V936">
        <v>97440</v>
      </c>
      <c r="W936">
        <v>48720</v>
      </c>
      <c r="X936">
        <v>48720</v>
      </c>
      <c r="Y936">
        <v>77333.333333333328</v>
      </c>
      <c r="Z936">
        <v>174773.33333333331</v>
      </c>
      <c r="AA936">
        <v>16239.999999999998</v>
      </c>
      <c r="AB936">
        <v>58000</v>
      </c>
      <c r="AC936">
        <v>0</v>
      </c>
      <c r="AD936">
        <v>0</v>
      </c>
      <c r="AE936">
        <v>11600</v>
      </c>
      <c r="AF936">
        <v>580</v>
      </c>
      <c r="AG936">
        <v>77333.333333333328</v>
      </c>
      <c r="AH936">
        <v>0</v>
      </c>
      <c r="AI936">
        <v>750133.33333333337</v>
      </c>
      <c r="AJ936">
        <v>18003200</v>
      </c>
      <c r="AK936">
        <v>0</v>
      </c>
      <c r="AL936">
        <v>20000</v>
      </c>
      <c r="AM936">
        <v>15</v>
      </c>
    </row>
    <row r="937" spans="1:39" x14ac:dyDescent="0.35">
      <c r="A937" s="8" t="s">
        <v>5611</v>
      </c>
      <c r="B937" s="8" t="s">
        <v>943</v>
      </c>
      <c r="C937" s="1">
        <v>28283</v>
      </c>
      <c r="D937" s="8" t="s">
        <v>2630</v>
      </c>
      <c r="E937" s="8" t="s">
        <v>2507</v>
      </c>
      <c r="F937" s="8" t="s">
        <v>4611</v>
      </c>
      <c r="G937" s="8" t="s">
        <v>3612</v>
      </c>
      <c r="H937" s="1">
        <v>42310.298125000001</v>
      </c>
      <c r="I937" s="8" t="s">
        <v>3675</v>
      </c>
      <c r="J937">
        <v>1160000</v>
      </c>
      <c r="K937">
        <v>15</v>
      </c>
      <c r="L937">
        <v>580000</v>
      </c>
      <c r="M937">
        <v>81200</v>
      </c>
      <c r="O937">
        <v>580000</v>
      </c>
      <c r="P937">
        <v>6960000</v>
      </c>
      <c r="S937">
        <v>50000</v>
      </c>
      <c r="T937">
        <v>250000</v>
      </c>
      <c r="U937">
        <v>5000</v>
      </c>
      <c r="V937">
        <v>97440</v>
      </c>
      <c r="W937">
        <v>48720</v>
      </c>
      <c r="X937">
        <v>48720</v>
      </c>
      <c r="Y937">
        <v>77333.333333333328</v>
      </c>
      <c r="Z937">
        <v>174773.33333333331</v>
      </c>
      <c r="AA937">
        <v>16239.999999999998</v>
      </c>
      <c r="AB937">
        <v>58000</v>
      </c>
      <c r="AC937">
        <v>0</v>
      </c>
      <c r="AD937">
        <v>0</v>
      </c>
      <c r="AE937">
        <v>11600</v>
      </c>
      <c r="AF937">
        <v>580</v>
      </c>
      <c r="AG937">
        <v>77333.333333333328</v>
      </c>
      <c r="AH937">
        <v>0</v>
      </c>
      <c r="AI937">
        <v>750133.33333333337</v>
      </c>
      <c r="AJ937">
        <v>18003200</v>
      </c>
      <c r="AK937">
        <v>0</v>
      </c>
      <c r="AL937">
        <v>20000</v>
      </c>
      <c r="AM937">
        <v>15</v>
      </c>
    </row>
    <row r="938" spans="1:39" x14ac:dyDescent="0.35">
      <c r="A938" s="8" t="s">
        <v>5612</v>
      </c>
      <c r="B938" s="8" t="s">
        <v>944</v>
      </c>
      <c r="C938" s="1">
        <v>32353</v>
      </c>
      <c r="D938" s="8" t="s">
        <v>2631</v>
      </c>
      <c r="E938" s="8" t="s">
        <v>2475</v>
      </c>
      <c r="F938" s="8" t="s">
        <v>4612</v>
      </c>
      <c r="G938" s="8" t="s">
        <v>3613</v>
      </c>
      <c r="H938" s="1">
        <v>40999.297997685186</v>
      </c>
      <c r="I938" s="8" t="s">
        <v>3671</v>
      </c>
      <c r="J938">
        <v>1160000</v>
      </c>
      <c r="K938">
        <v>15</v>
      </c>
      <c r="L938">
        <v>580000</v>
      </c>
      <c r="M938">
        <v>81200</v>
      </c>
      <c r="O938">
        <v>580000</v>
      </c>
      <c r="P938">
        <v>6960000</v>
      </c>
      <c r="S938">
        <v>50000</v>
      </c>
      <c r="T938">
        <v>250000</v>
      </c>
      <c r="U938">
        <v>5000</v>
      </c>
      <c r="V938">
        <v>97440</v>
      </c>
      <c r="W938">
        <v>48720</v>
      </c>
      <c r="X938">
        <v>48720</v>
      </c>
      <c r="Y938">
        <v>77333.333333333328</v>
      </c>
      <c r="Z938">
        <v>174773.33333333331</v>
      </c>
      <c r="AA938">
        <v>16239.999999999998</v>
      </c>
      <c r="AB938">
        <v>58000</v>
      </c>
      <c r="AC938">
        <v>0</v>
      </c>
      <c r="AD938">
        <v>0</v>
      </c>
      <c r="AE938">
        <v>11600</v>
      </c>
      <c r="AF938">
        <v>580</v>
      </c>
      <c r="AG938">
        <v>77333.333333333328</v>
      </c>
      <c r="AH938">
        <v>0</v>
      </c>
      <c r="AI938">
        <v>750133.33333333337</v>
      </c>
      <c r="AJ938">
        <v>18003200</v>
      </c>
      <c r="AK938">
        <v>0</v>
      </c>
      <c r="AL938">
        <v>20000</v>
      </c>
      <c r="AM938">
        <v>15</v>
      </c>
    </row>
    <row r="939" spans="1:39" x14ac:dyDescent="0.35">
      <c r="A939" s="8" t="s">
        <v>5613</v>
      </c>
      <c r="B939" s="8" t="s">
        <v>945</v>
      </c>
      <c r="C939" s="1">
        <v>26493</v>
      </c>
      <c r="D939" s="8" t="s">
        <v>2632</v>
      </c>
      <c r="E939" s="8" t="s">
        <v>2414</v>
      </c>
      <c r="F939" s="8" t="s">
        <v>4613</v>
      </c>
      <c r="G939" s="8" t="s">
        <v>3614</v>
      </c>
      <c r="H939" s="1">
        <v>43342.646655092591</v>
      </c>
      <c r="I939" s="8" t="s">
        <v>3674</v>
      </c>
      <c r="J939">
        <v>1160000</v>
      </c>
      <c r="K939">
        <v>15</v>
      </c>
      <c r="L939">
        <v>580000</v>
      </c>
      <c r="M939">
        <v>81200</v>
      </c>
      <c r="O939">
        <v>580000</v>
      </c>
      <c r="P939">
        <v>6960000</v>
      </c>
      <c r="S939">
        <v>50000</v>
      </c>
      <c r="T939">
        <v>250000</v>
      </c>
      <c r="U939">
        <v>5000</v>
      </c>
      <c r="V939">
        <v>97440</v>
      </c>
      <c r="W939">
        <v>48720</v>
      </c>
      <c r="X939">
        <v>48720</v>
      </c>
      <c r="Y939">
        <v>77333.333333333328</v>
      </c>
      <c r="Z939">
        <v>174773.33333333331</v>
      </c>
      <c r="AA939">
        <v>16239.999999999998</v>
      </c>
      <c r="AB939">
        <v>58000</v>
      </c>
      <c r="AC939">
        <v>0</v>
      </c>
      <c r="AD939">
        <v>0</v>
      </c>
      <c r="AE939">
        <v>11600</v>
      </c>
      <c r="AF939">
        <v>580</v>
      </c>
      <c r="AG939">
        <v>77333.333333333328</v>
      </c>
      <c r="AH939">
        <v>0</v>
      </c>
      <c r="AI939">
        <v>750133.33333333337</v>
      </c>
      <c r="AJ939">
        <v>18003200</v>
      </c>
      <c r="AK939">
        <v>0</v>
      </c>
      <c r="AL939">
        <v>20000</v>
      </c>
      <c r="AM939">
        <v>15</v>
      </c>
    </row>
    <row r="940" spans="1:39" x14ac:dyDescent="0.35">
      <c r="A940" s="8" t="s">
        <v>5614</v>
      </c>
      <c r="B940" s="8" t="s">
        <v>946</v>
      </c>
      <c r="C940" s="1">
        <v>36274</v>
      </c>
      <c r="D940" s="8" t="s">
        <v>2633</v>
      </c>
      <c r="E940" s="8" t="s">
        <v>2339</v>
      </c>
      <c r="F940" s="8" t="s">
        <v>4614</v>
      </c>
      <c r="G940" s="8" t="s">
        <v>3615</v>
      </c>
      <c r="H940" s="1">
        <v>40402.806666666664</v>
      </c>
      <c r="I940" s="8" t="s">
        <v>3675</v>
      </c>
      <c r="J940">
        <v>1160000</v>
      </c>
      <c r="K940">
        <v>15</v>
      </c>
      <c r="L940">
        <v>580000</v>
      </c>
      <c r="M940">
        <v>81200</v>
      </c>
      <c r="O940">
        <v>580000</v>
      </c>
      <c r="P940">
        <v>6960000</v>
      </c>
      <c r="S940">
        <v>50000</v>
      </c>
      <c r="T940">
        <v>250000</v>
      </c>
      <c r="U940">
        <v>5000</v>
      </c>
      <c r="V940">
        <v>97440</v>
      </c>
      <c r="W940">
        <v>48720</v>
      </c>
      <c r="X940">
        <v>48720</v>
      </c>
      <c r="Y940">
        <v>77333.333333333328</v>
      </c>
      <c r="Z940">
        <v>174773.33333333331</v>
      </c>
      <c r="AA940">
        <v>16239.999999999998</v>
      </c>
      <c r="AB940">
        <v>58000</v>
      </c>
      <c r="AC940">
        <v>0</v>
      </c>
      <c r="AD940">
        <v>0</v>
      </c>
      <c r="AE940">
        <v>11600</v>
      </c>
      <c r="AF940">
        <v>580</v>
      </c>
      <c r="AG940">
        <v>77333.333333333328</v>
      </c>
      <c r="AH940">
        <v>0</v>
      </c>
      <c r="AI940">
        <v>750133.33333333337</v>
      </c>
      <c r="AJ940">
        <v>18003200</v>
      </c>
      <c r="AK940">
        <v>0</v>
      </c>
      <c r="AL940">
        <v>20000</v>
      </c>
      <c r="AM940">
        <v>15</v>
      </c>
    </row>
    <row r="941" spans="1:39" x14ac:dyDescent="0.35">
      <c r="A941" s="8" t="s">
        <v>5615</v>
      </c>
      <c r="B941" s="8" t="s">
        <v>947</v>
      </c>
      <c r="C941" s="1">
        <v>29981</v>
      </c>
      <c r="D941" s="8" t="s">
        <v>2634</v>
      </c>
      <c r="E941" s="8" t="s">
        <v>2341</v>
      </c>
      <c r="F941" s="8" t="s">
        <v>4615</v>
      </c>
      <c r="G941" s="8" t="s">
        <v>3616</v>
      </c>
      <c r="H941" s="1">
        <v>39265.846886574072</v>
      </c>
      <c r="I941" s="8" t="s">
        <v>3672</v>
      </c>
      <c r="J941">
        <v>1160000</v>
      </c>
      <c r="K941">
        <v>15</v>
      </c>
      <c r="L941">
        <v>580000</v>
      </c>
      <c r="M941">
        <v>81200</v>
      </c>
      <c r="O941">
        <v>580000</v>
      </c>
      <c r="P941">
        <v>6960000</v>
      </c>
      <c r="S941">
        <v>50000</v>
      </c>
      <c r="T941">
        <v>250000</v>
      </c>
      <c r="U941">
        <v>5000</v>
      </c>
      <c r="V941">
        <v>97440</v>
      </c>
      <c r="W941">
        <v>48720</v>
      </c>
      <c r="X941">
        <v>48720</v>
      </c>
      <c r="Y941">
        <v>77333.333333333328</v>
      </c>
      <c r="Z941">
        <v>174773.33333333331</v>
      </c>
      <c r="AA941">
        <v>16239.999999999998</v>
      </c>
      <c r="AB941">
        <v>58000</v>
      </c>
      <c r="AC941">
        <v>0</v>
      </c>
      <c r="AD941">
        <v>0</v>
      </c>
      <c r="AE941">
        <v>11600</v>
      </c>
      <c r="AF941">
        <v>580</v>
      </c>
      <c r="AG941">
        <v>77333.333333333328</v>
      </c>
      <c r="AH941">
        <v>0</v>
      </c>
      <c r="AI941">
        <v>750133.33333333337</v>
      </c>
      <c r="AJ941">
        <v>18003200</v>
      </c>
      <c r="AK941">
        <v>0</v>
      </c>
      <c r="AL941">
        <v>20000</v>
      </c>
      <c r="AM941">
        <v>15</v>
      </c>
    </row>
    <row r="942" spans="1:39" x14ac:dyDescent="0.35">
      <c r="A942" s="8" t="s">
        <v>5616</v>
      </c>
      <c r="B942" s="8" t="s">
        <v>948</v>
      </c>
      <c r="C942" s="1">
        <v>29304</v>
      </c>
      <c r="D942" s="8" t="s">
        <v>2635</v>
      </c>
      <c r="E942" s="8" t="s">
        <v>2440</v>
      </c>
      <c r="F942" s="8" t="s">
        <v>4616</v>
      </c>
      <c r="G942" s="8" t="s">
        <v>3617</v>
      </c>
      <c r="H942" s="1">
        <v>38938.648148148146</v>
      </c>
      <c r="I942" s="8" t="s">
        <v>3672</v>
      </c>
      <c r="J942">
        <v>1160000</v>
      </c>
      <c r="K942">
        <v>15</v>
      </c>
      <c r="L942">
        <v>580000</v>
      </c>
      <c r="M942">
        <v>81200</v>
      </c>
      <c r="O942">
        <v>580000</v>
      </c>
      <c r="P942">
        <v>6960000</v>
      </c>
      <c r="S942">
        <v>50000</v>
      </c>
      <c r="T942">
        <v>250000</v>
      </c>
      <c r="U942">
        <v>5000</v>
      </c>
      <c r="V942">
        <v>97440</v>
      </c>
      <c r="W942">
        <v>48720</v>
      </c>
      <c r="X942">
        <v>48720</v>
      </c>
      <c r="Y942">
        <v>77333.333333333328</v>
      </c>
      <c r="Z942">
        <v>174773.33333333331</v>
      </c>
      <c r="AA942">
        <v>16239.999999999998</v>
      </c>
      <c r="AB942">
        <v>58000</v>
      </c>
      <c r="AC942">
        <v>0</v>
      </c>
      <c r="AD942">
        <v>0</v>
      </c>
      <c r="AE942">
        <v>11600</v>
      </c>
      <c r="AF942">
        <v>580</v>
      </c>
      <c r="AG942">
        <v>77333.333333333328</v>
      </c>
      <c r="AH942">
        <v>0</v>
      </c>
      <c r="AI942">
        <v>750133.33333333337</v>
      </c>
      <c r="AJ942">
        <v>18003200</v>
      </c>
      <c r="AK942">
        <v>0</v>
      </c>
      <c r="AL942">
        <v>20000</v>
      </c>
      <c r="AM942">
        <v>15</v>
      </c>
    </row>
    <row r="943" spans="1:39" x14ac:dyDescent="0.35">
      <c r="A943" s="8" t="s">
        <v>5617</v>
      </c>
      <c r="B943" s="8" t="s">
        <v>949</v>
      </c>
      <c r="C943" s="1">
        <v>32590</v>
      </c>
      <c r="D943" s="8" t="s">
        <v>2636</v>
      </c>
      <c r="E943" s="8" t="s">
        <v>2575</v>
      </c>
      <c r="F943" s="8" t="s">
        <v>4617</v>
      </c>
      <c r="G943" s="8" t="s">
        <v>3618</v>
      </c>
      <c r="H943" s="1">
        <v>40909.384375000001</v>
      </c>
      <c r="I943" s="8" t="s">
        <v>3675</v>
      </c>
      <c r="J943">
        <v>1160000</v>
      </c>
      <c r="K943">
        <v>15</v>
      </c>
      <c r="L943">
        <v>580000</v>
      </c>
      <c r="M943">
        <v>81200</v>
      </c>
      <c r="O943">
        <v>580000</v>
      </c>
      <c r="P943">
        <v>6960000</v>
      </c>
      <c r="S943">
        <v>50000</v>
      </c>
      <c r="T943">
        <v>250000</v>
      </c>
      <c r="U943">
        <v>5000</v>
      </c>
      <c r="V943">
        <v>97440</v>
      </c>
      <c r="W943">
        <v>48720</v>
      </c>
      <c r="X943">
        <v>48720</v>
      </c>
      <c r="Y943">
        <v>77333.333333333328</v>
      </c>
      <c r="Z943">
        <v>174773.33333333331</v>
      </c>
      <c r="AA943">
        <v>16239.999999999998</v>
      </c>
      <c r="AB943">
        <v>58000</v>
      </c>
      <c r="AC943">
        <v>0</v>
      </c>
      <c r="AD943">
        <v>0</v>
      </c>
      <c r="AE943">
        <v>11600</v>
      </c>
      <c r="AF943">
        <v>580</v>
      </c>
      <c r="AG943">
        <v>77333.333333333328</v>
      </c>
      <c r="AH943">
        <v>0</v>
      </c>
      <c r="AI943">
        <v>750133.33333333337</v>
      </c>
      <c r="AJ943">
        <v>18003200</v>
      </c>
      <c r="AK943">
        <v>0</v>
      </c>
      <c r="AL943">
        <v>20000</v>
      </c>
      <c r="AM943">
        <v>15</v>
      </c>
    </row>
    <row r="944" spans="1:39" x14ac:dyDescent="0.35">
      <c r="A944" s="8" t="s">
        <v>5618</v>
      </c>
      <c r="B944" s="8" t="s">
        <v>950</v>
      </c>
      <c r="C944" s="1">
        <v>26774</v>
      </c>
      <c r="D944" s="8" t="s">
        <v>2637</v>
      </c>
      <c r="E944" s="8" t="s">
        <v>2509</v>
      </c>
      <c r="F944" s="8" t="s">
        <v>4618</v>
      </c>
      <c r="G944" s="8" t="s">
        <v>3619</v>
      </c>
      <c r="H944" s="1">
        <v>39548.542314814818</v>
      </c>
      <c r="I944" s="8" t="s">
        <v>3673</v>
      </c>
      <c r="J944">
        <v>1160000</v>
      </c>
      <c r="K944">
        <v>15</v>
      </c>
      <c r="L944">
        <v>580000</v>
      </c>
      <c r="M944">
        <v>81200</v>
      </c>
      <c r="O944">
        <v>580000</v>
      </c>
      <c r="P944">
        <v>6960000</v>
      </c>
      <c r="S944">
        <v>50000</v>
      </c>
      <c r="T944">
        <v>250000</v>
      </c>
      <c r="U944">
        <v>5000</v>
      </c>
      <c r="V944">
        <v>97440</v>
      </c>
      <c r="W944">
        <v>48720</v>
      </c>
      <c r="X944">
        <v>48720</v>
      </c>
      <c r="Y944">
        <v>77333.333333333328</v>
      </c>
      <c r="Z944">
        <v>174773.33333333331</v>
      </c>
      <c r="AA944">
        <v>16239.999999999998</v>
      </c>
      <c r="AB944">
        <v>58000</v>
      </c>
      <c r="AC944">
        <v>0</v>
      </c>
      <c r="AD944">
        <v>0</v>
      </c>
      <c r="AE944">
        <v>11600</v>
      </c>
      <c r="AF944">
        <v>580</v>
      </c>
      <c r="AG944">
        <v>77333.333333333328</v>
      </c>
      <c r="AH944">
        <v>0</v>
      </c>
      <c r="AI944">
        <v>750133.33333333337</v>
      </c>
      <c r="AJ944">
        <v>18003200</v>
      </c>
      <c r="AK944">
        <v>0</v>
      </c>
      <c r="AL944">
        <v>20000</v>
      </c>
      <c r="AM944">
        <v>15</v>
      </c>
    </row>
    <row r="945" spans="1:39" x14ac:dyDescent="0.35">
      <c r="A945" s="8" t="s">
        <v>5619</v>
      </c>
      <c r="B945" s="8" t="s">
        <v>951</v>
      </c>
      <c r="C945" s="1">
        <v>29151</v>
      </c>
      <c r="D945" s="8" t="s">
        <v>2638</v>
      </c>
      <c r="E945" s="8" t="s">
        <v>2501</v>
      </c>
      <c r="F945" s="8" t="s">
        <v>4619</v>
      </c>
      <c r="G945" s="8" t="s">
        <v>3620</v>
      </c>
      <c r="H945" s="1">
        <v>41942.188067129631</v>
      </c>
      <c r="I945" s="8" t="s">
        <v>3671</v>
      </c>
      <c r="J945">
        <v>1160000</v>
      </c>
      <c r="K945">
        <v>15</v>
      </c>
      <c r="L945">
        <v>580000</v>
      </c>
      <c r="M945">
        <v>81200</v>
      </c>
      <c r="O945">
        <v>580000</v>
      </c>
      <c r="P945">
        <v>6960000</v>
      </c>
      <c r="S945">
        <v>50000</v>
      </c>
      <c r="T945">
        <v>250000</v>
      </c>
      <c r="U945">
        <v>5000</v>
      </c>
      <c r="V945">
        <v>97440</v>
      </c>
      <c r="W945">
        <v>48720</v>
      </c>
      <c r="X945">
        <v>48720</v>
      </c>
      <c r="Y945">
        <v>77333.333333333328</v>
      </c>
      <c r="Z945">
        <v>174773.33333333331</v>
      </c>
      <c r="AA945">
        <v>16239.999999999998</v>
      </c>
      <c r="AB945">
        <v>58000</v>
      </c>
      <c r="AC945">
        <v>0</v>
      </c>
      <c r="AD945">
        <v>0</v>
      </c>
      <c r="AE945">
        <v>11600</v>
      </c>
      <c r="AF945">
        <v>580</v>
      </c>
      <c r="AG945">
        <v>77333.333333333328</v>
      </c>
      <c r="AH945">
        <v>0</v>
      </c>
      <c r="AI945">
        <v>750133.33333333337</v>
      </c>
      <c r="AJ945">
        <v>18003200</v>
      </c>
      <c r="AK945">
        <v>0</v>
      </c>
      <c r="AL945">
        <v>20000</v>
      </c>
      <c r="AM945">
        <v>15</v>
      </c>
    </row>
    <row r="946" spans="1:39" x14ac:dyDescent="0.35">
      <c r="A946" s="8" t="s">
        <v>5620</v>
      </c>
      <c r="B946" s="8" t="s">
        <v>952</v>
      </c>
      <c r="C946" s="1">
        <v>31055</v>
      </c>
      <c r="D946" s="8" t="s">
        <v>2639</v>
      </c>
      <c r="E946" s="8" t="s">
        <v>2521</v>
      </c>
      <c r="F946" s="8" t="s">
        <v>4620</v>
      </c>
      <c r="G946" s="8" t="s">
        <v>3621</v>
      </c>
      <c r="H946" s="1">
        <v>41926.29078703704</v>
      </c>
      <c r="I946" s="8" t="s">
        <v>3675</v>
      </c>
      <c r="J946">
        <v>1160000</v>
      </c>
      <c r="K946">
        <v>15</v>
      </c>
      <c r="L946">
        <v>580000</v>
      </c>
      <c r="M946">
        <v>81200</v>
      </c>
      <c r="O946">
        <v>580000</v>
      </c>
      <c r="P946">
        <v>6960000</v>
      </c>
      <c r="S946">
        <v>50000</v>
      </c>
      <c r="T946">
        <v>250000</v>
      </c>
      <c r="U946">
        <v>5000</v>
      </c>
      <c r="V946">
        <v>97440</v>
      </c>
      <c r="W946">
        <v>48720</v>
      </c>
      <c r="X946">
        <v>48720</v>
      </c>
      <c r="Y946">
        <v>77333.333333333328</v>
      </c>
      <c r="Z946">
        <v>174773.33333333331</v>
      </c>
      <c r="AA946">
        <v>16239.999999999998</v>
      </c>
      <c r="AB946">
        <v>58000</v>
      </c>
      <c r="AC946">
        <v>0</v>
      </c>
      <c r="AD946">
        <v>0</v>
      </c>
      <c r="AE946">
        <v>11600</v>
      </c>
      <c r="AF946">
        <v>580</v>
      </c>
      <c r="AG946">
        <v>77333.333333333328</v>
      </c>
      <c r="AH946">
        <v>0</v>
      </c>
      <c r="AI946">
        <v>750133.33333333337</v>
      </c>
      <c r="AJ946">
        <v>18003200</v>
      </c>
      <c r="AK946">
        <v>0</v>
      </c>
      <c r="AL946">
        <v>20000</v>
      </c>
      <c r="AM946">
        <v>15</v>
      </c>
    </row>
    <row r="947" spans="1:39" x14ac:dyDescent="0.35">
      <c r="A947" s="8" t="s">
        <v>5621</v>
      </c>
      <c r="B947" s="8" t="s">
        <v>953</v>
      </c>
      <c r="C947" s="1">
        <v>27236</v>
      </c>
      <c r="D947" s="8" t="s">
        <v>2640</v>
      </c>
      <c r="E947" s="8" t="s">
        <v>2442</v>
      </c>
      <c r="F947" s="8" t="s">
        <v>4621</v>
      </c>
      <c r="G947" s="8" t="s">
        <v>3622</v>
      </c>
      <c r="H947" s="1">
        <v>41903.483252314814</v>
      </c>
      <c r="I947" s="8" t="s">
        <v>3673</v>
      </c>
      <c r="J947">
        <v>1160000</v>
      </c>
      <c r="K947">
        <v>15</v>
      </c>
      <c r="L947">
        <v>580000</v>
      </c>
      <c r="M947">
        <v>81200</v>
      </c>
      <c r="O947">
        <v>580000</v>
      </c>
      <c r="P947">
        <v>6960000</v>
      </c>
      <c r="S947">
        <v>50000</v>
      </c>
      <c r="T947">
        <v>250000</v>
      </c>
      <c r="U947">
        <v>5000</v>
      </c>
      <c r="V947">
        <v>97440</v>
      </c>
      <c r="W947">
        <v>48720</v>
      </c>
      <c r="X947">
        <v>48720</v>
      </c>
      <c r="Y947">
        <v>77333.333333333328</v>
      </c>
      <c r="Z947">
        <v>174773.33333333331</v>
      </c>
      <c r="AA947">
        <v>16239.999999999998</v>
      </c>
      <c r="AB947">
        <v>58000</v>
      </c>
      <c r="AC947">
        <v>0</v>
      </c>
      <c r="AD947">
        <v>0</v>
      </c>
      <c r="AE947">
        <v>11600</v>
      </c>
      <c r="AF947">
        <v>580</v>
      </c>
      <c r="AG947">
        <v>77333.333333333328</v>
      </c>
      <c r="AH947">
        <v>0</v>
      </c>
      <c r="AI947">
        <v>750133.33333333337</v>
      </c>
      <c r="AJ947">
        <v>18003200</v>
      </c>
      <c r="AK947">
        <v>0</v>
      </c>
      <c r="AL947">
        <v>20000</v>
      </c>
      <c r="AM947">
        <v>15</v>
      </c>
    </row>
    <row r="948" spans="1:39" x14ac:dyDescent="0.35">
      <c r="A948" s="8" t="s">
        <v>5622</v>
      </c>
      <c r="B948" s="8" t="s">
        <v>954</v>
      </c>
      <c r="C948" s="1">
        <v>30345</v>
      </c>
      <c r="D948" s="8" t="s">
        <v>2641</v>
      </c>
      <c r="E948" s="8" t="s">
        <v>2408</v>
      </c>
      <c r="F948" s="8" t="s">
        <v>4622</v>
      </c>
      <c r="G948" s="8" t="s">
        <v>3623</v>
      </c>
      <c r="H948" s="1">
        <v>41063.276087962964</v>
      </c>
      <c r="I948" s="8" t="s">
        <v>3675</v>
      </c>
      <c r="J948">
        <v>1160000</v>
      </c>
      <c r="K948">
        <v>15</v>
      </c>
      <c r="L948">
        <v>580000</v>
      </c>
      <c r="M948">
        <v>81200</v>
      </c>
      <c r="O948">
        <v>580000</v>
      </c>
      <c r="P948">
        <v>6960000</v>
      </c>
      <c r="S948">
        <v>50000</v>
      </c>
      <c r="T948">
        <v>250000</v>
      </c>
      <c r="U948">
        <v>5000</v>
      </c>
      <c r="V948">
        <v>97440</v>
      </c>
      <c r="W948">
        <v>48720</v>
      </c>
      <c r="X948">
        <v>48720</v>
      </c>
      <c r="Y948">
        <v>77333.333333333328</v>
      </c>
      <c r="Z948">
        <v>174773.33333333331</v>
      </c>
      <c r="AA948">
        <v>16239.999999999998</v>
      </c>
      <c r="AB948">
        <v>58000</v>
      </c>
      <c r="AC948">
        <v>0</v>
      </c>
      <c r="AD948">
        <v>0</v>
      </c>
      <c r="AE948">
        <v>11600</v>
      </c>
      <c r="AF948">
        <v>580</v>
      </c>
      <c r="AG948">
        <v>77333.333333333328</v>
      </c>
      <c r="AH948">
        <v>0</v>
      </c>
      <c r="AI948">
        <v>750133.33333333337</v>
      </c>
      <c r="AJ948">
        <v>18003200</v>
      </c>
      <c r="AK948">
        <v>0</v>
      </c>
      <c r="AL948">
        <v>20000</v>
      </c>
      <c r="AM948">
        <v>15</v>
      </c>
    </row>
    <row r="949" spans="1:39" x14ac:dyDescent="0.35">
      <c r="A949" s="8" t="s">
        <v>5623</v>
      </c>
      <c r="B949" s="8" t="s">
        <v>955</v>
      </c>
      <c r="C949" s="1">
        <v>34989</v>
      </c>
      <c r="D949" s="8" t="s">
        <v>2642</v>
      </c>
      <c r="E949" s="8" t="s">
        <v>2537</v>
      </c>
      <c r="F949" s="8" t="s">
        <v>4623</v>
      </c>
      <c r="G949" s="8" t="s">
        <v>3624</v>
      </c>
      <c r="H949" s="1">
        <v>40657.379259259258</v>
      </c>
      <c r="I949" s="8" t="s">
        <v>3673</v>
      </c>
      <c r="J949">
        <v>1160000</v>
      </c>
      <c r="K949">
        <v>15</v>
      </c>
      <c r="L949">
        <v>580000</v>
      </c>
      <c r="M949">
        <v>81200</v>
      </c>
      <c r="O949">
        <v>580000</v>
      </c>
      <c r="P949">
        <v>6960000</v>
      </c>
      <c r="S949">
        <v>50000</v>
      </c>
      <c r="T949">
        <v>250000</v>
      </c>
      <c r="U949">
        <v>5000</v>
      </c>
      <c r="V949">
        <v>97440</v>
      </c>
      <c r="W949">
        <v>48720</v>
      </c>
      <c r="X949">
        <v>48720</v>
      </c>
      <c r="Y949">
        <v>77333.333333333328</v>
      </c>
      <c r="Z949">
        <v>174773.33333333331</v>
      </c>
      <c r="AA949">
        <v>16239.999999999998</v>
      </c>
      <c r="AB949">
        <v>58000</v>
      </c>
      <c r="AC949">
        <v>0</v>
      </c>
      <c r="AD949">
        <v>0</v>
      </c>
      <c r="AE949">
        <v>11600</v>
      </c>
      <c r="AF949">
        <v>580</v>
      </c>
      <c r="AG949">
        <v>77333.333333333328</v>
      </c>
      <c r="AH949">
        <v>0</v>
      </c>
      <c r="AI949">
        <v>750133.33333333337</v>
      </c>
      <c r="AJ949">
        <v>18003200</v>
      </c>
      <c r="AK949">
        <v>0</v>
      </c>
      <c r="AL949">
        <v>20000</v>
      </c>
      <c r="AM949">
        <v>15</v>
      </c>
    </row>
    <row r="950" spans="1:39" x14ac:dyDescent="0.35">
      <c r="A950" s="8" t="s">
        <v>5624</v>
      </c>
      <c r="B950" s="8" t="s">
        <v>956</v>
      </c>
      <c r="C950" s="1">
        <v>32250</v>
      </c>
      <c r="D950" s="8" t="s">
        <v>2643</v>
      </c>
      <c r="E950" s="8" t="s">
        <v>2385</v>
      </c>
      <c r="F950" s="8" t="s">
        <v>4624</v>
      </c>
      <c r="G950" s="8" t="s">
        <v>3014</v>
      </c>
      <c r="H950" s="1">
        <v>41749.10732638889</v>
      </c>
      <c r="I950" s="8" t="s">
        <v>3674</v>
      </c>
      <c r="J950">
        <v>1160000</v>
      </c>
      <c r="K950">
        <v>15</v>
      </c>
      <c r="L950">
        <v>580000</v>
      </c>
      <c r="M950">
        <v>81200</v>
      </c>
      <c r="O950">
        <v>580000</v>
      </c>
      <c r="P950">
        <v>6960000</v>
      </c>
      <c r="S950">
        <v>50000</v>
      </c>
      <c r="T950">
        <v>250000</v>
      </c>
      <c r="U950">
        <v>5000</v>
      </c>
      <c r="V950">
        <v>97440</v>
      </c>
      <c r="W950">
        <v>48720</v>
      </c>
      <c r="X950">
        <v>48720</v>
      </c>
      <c r="Y950">
        <v>77333.333333333328</v>
      </c>
      <c r="Z950">
        <v>174773.33333333331</v>
      </c>
      <c r="AA950">
        <v>16239.999999999998</v>
      </c>
      <c r="AB950">
        <v>58000</v>
      </c>
      <c r="AC950">
        <v>0</v>
      </c>
      <c r="AD950">
        <v>0</v>
      </c>
      <c r="AE950">
        <v>11600</v>
      </c>
      <c r="AF950">
        <v>580</v>
      </c>
      <c r="AG950">
        <v>77333.333333333328</v>
      </c>
      <c r="AH950">
        <v>0</v>
      </c>
      <c r="AI950">
        <v>750133.33333333337</v>
      </c>
      <c r="AJ950">
        <v>18003200</v>
      </c>
      <c r="AK950">
        <v>0</v>
      </c>
      <c r="AL950">
        <v>20000</v>
      </c>
      <c r="AM950">
        <v>15</v>
      </c>
    </row>
    <row r="951" spans="1:39" x14ac:dyDescent="0.35">
      <c r="A951" s="8" t="s">
        <v>5625</v>
      </c>
      <c r="B951" s="8" t="s">
        <v>957</v>
      </c>
      <c r="C951" s="1">
        <v>33187</v>
      </c>
      <c r="D951" s="8" t="s">
        <v>2644</v>
      </c>
      <c r="E951" s="8" t="s">
        <v>2430</v>
      </c>
      <c r="F951" s="8" t="s">
        <v>4625</v>
      </c>
      <c r="G951" s="8" t="s">
        <v>3625</v>
      </c>
      <c r="H951" s="1">
        <v>43130.435057870367</v>
      </c>
      <c r="I951" s="8" t="s">
        <v>3671</v>
      </c>
      <c r="J951">
        <v>1160000</v>
      </c>
      <c r="K951">
        <v>15</v>
      </c>
      <c r="L951">
        <v>580000</v>
      </c>
      <c r="M951">
        <v>81200</v>
      </c>
      <c r="O951">
        <v>580000</v>
      </c>
      <c r="P951">
        <v>6960000</v>
      </c>
      <c r="S951">
        <v>50000</v>
      </c>
      <c r="T951">
        <v>250000</v>
      </c>
      <c r="U951">
        <v>5000</v>
      </c>
      <c r="V951">
        <v>97440</v>
      </c>
      <c r="W951">
        <v>48720</v>
      </c>
      <c r="X951">
        <v>48720</v>
      </c>
      <c r="Y951">
        <v>77333.333333333328</v>
      </c>
      <c r="Z951">
        <v>174773.33333333331</v>
      </c>
      <c r="AA951">
        <v>16239.999999999998</v>
      </c>
      <c r="AB951">
        <v>58000</v>
      </c>
      <c r="AC951">
        <v>0</v>
      </c>
      <c r="AD951">
        <v>0</v>
      </c>
      <c r="AE951">
        <v>11600</v>
      </c>
      <c r="AF951">
        <v>580</v>
      </c>
      <c r="AG951">
        <v>77333.333333333328</v>
      </c>
      <c r="AH951">
        <v>0</v>
      </c>
      <c r="AI951">
        <v>750133.33333333337</v>
      </c>
      <c r="AJ951">
        <v>18003200</v>
      </c>
      <c r="AK951">
        <v>0</v>
      </c>
      <c r="AL951">
        <v>20000</v>
      </c>
      <c r="AM951">
        <v>15</v>
      </c>
    </row>
    <row r="952" spans="1:39" x14ac:dyDescent="0.35">
      <c r="A952" s="8" t="s">
        <v>5626</v>
      </c>
      <c r="B952" s="8" t="s">
        <v>958</v>
      </c>
      <c r="C952" s="1">
        <v>34327</v>
      </c>
      <c r="D952" s="8" t="s">
        <v>2645</v>
      </c>
      <c r="E952" s="8" t="s">
        <v>2505</v>
      </c>
      <c r="F952" s="8" t="s">
        <v>4626</v>
      </c>
      <c r="G952" s="8" t="s">
        <v>3626</v>
      </c>
      <c r="H952" s="1">
        <v>41088.270891203705</v>
      </c>
      <c r="I952" s="8" t="s">
        <v>3675</v>
      </c>
      <c r="J952">
        <v>1160000</v>
      </c>
      <c r="K952">
        <v>15</v>
      </c>
      <c r="L952">
        <v>580000</v>
      </c>
      <c r="M952">
        <v>81200</v>
      </c>
      <c r="O952">
        <v>580000</v>
      </c>
      <c r="P952">
        <v>6960000</v>
      </c>
      <c r="S952">
        <v>50000</v>
      </c>
      <c r="T952">
        <v>250000</v>
      </c>
      <c r="U952">
        <v>5000</v>
      </c>
      <c r="V952">
        <v>97440</v>
      </c>
      <c r="W952">
        <v>48720</v>
      </c>
      <c r="X952">
        <v>48720</v>
      </c>
      <c r="Y952">
        <v>77333.333333333328</v>
      </c>
      <c r="Z952">
        <v>174773.33333333331</v>
      </c>
      <c r="AA952">
        <v>16239.999999999998</v>
      </c>
      <c r="AB952">
        <v>58000</v>
      </c>
      <c r="AC952">
        <v>0</v>
      </c>
      <c r="AD952">
        <v>0</v>
      </c>
      <c r="AE952">
        <v>11600</v>
      </c>
      <c r="AF952">
        <v>580</v>
      </c>
      <c r="AG952">
        <v>77333.333333333328</v>
      </c>
      <c r="AH952">
        <v>0</v>
      </c>
      <c r="AI952">
        <v>750133.33333333337</v>
      </c>
      <c r="AJ952">
        <v>18003200</v>
      </c>
      <c r="AK952">
        <v>0</v>
      </c>
      <c r="AL952">
        <v>20000</v>
      </c>
      <c r="AM952">
        <v>15</v>
      </c>
    </row>
    <row r="953" spans="1:39" x14ac:dyDescent="0.35">
      <c r="A953" s="8" t="s">
        <v>5627</v>
      </c>
      <c r="B953" s="8" t="s">
        <v>959</v>
      </c>
      <c r="C953" s="1">
        <v>33293</v>
      </c>
      <c r="D953" s="8" t="s">
        <v>2646</v>
      </c>
      <c r="E953" s="8" t="s">
        <v>2539</v>
      </c>
      <c r="F953" s="8" t="s">
        <v>4627</v>
      </c>
      <c r="G953" s="8" t="s">
        <v>3627</v>
      </c>
      <c r="H953" s="1">
        <v>39602.426493055558</v>
      </c>
      <c r="I953" s="8" t="s">
        <v>3674</v>
      </c>
      <c r="J953">
        <v>1160000</v>
      </c>
      <c r="K953">
        <v>15</v>
      </c>
      <c r="L953">
        <v>580000</v>
      </c>
      <c r="M953">
        <v>81200</v>
      </c>
      <c r="O953">
        <v>580000</v>
      </c>
      <c r="P953">
        <v>6960000</v>
      </c>
      <c r="S953">
        <v>50000</v>
      </c>
      <c r="T953">
        <v>250000</v>
      </c>
      <c r="U953">
        <v>5000</v>
      </c>
      <c r="V953">
        <v>97440</v>
      </c>
      <c r="W953">
        <v>48720</v>
      </c>
      <c r="X953">
        <v>48720</v>
      </c>
      <c r="Y953">
        <v>77333.333333333328</v>
      </c>
      <c r="Z953">
        <v>174773.33333333331</v>
      </c>
      <c r="AA953">
        <v>16239.999999999998</v>
      </c>
      <c r="AB953">
        <v>58000</v>
      </c>
      <c r="AC953">
        <v>0</v>
      </c>
      <c r="AD953">
        <v>0</v>
      </c>
      <c r="AE953">
        <v>11600</v>
      </c>
      <c r="AF953">
        <v>580</v>
      </c>
      <c r="AG953">
        <v>77333.333333333328</v>
      </c>
      <c r="AH953">
        <v>0</v>
      </c>
      <c r="AI953">
        <v>750133.33333333337</v>
      </c>
      <c r="AJ953">
        <v>18003200</v>
      </c>
      <c r="AK953">
        <v>0</v>
      </c>
      <c r="AL953">
        <v>20000</v>
      </c>
      <c r="AM953">
        <v>15</v>
      </c>
    </row>
    <row r="954" spans="1:39" x14ac:dyDescent="0.35">
      <c r="A954" s="8" t="s">
        <v>5628</v>
      </c>
      <c r="B954" s="8" t="s">
        <v>960</v>
      </c>
      <c r="C954" s="1">
        <v>36472</v>
      </c>
      <c r="D954" s="8" t="s">
        <v>2647</v>
      </c>
      <c r="E954" s="8" t="s">
        <v>2422</v>
      </c>
      <c r="F954" s="8" t="s">
        <v>4628</v>
      </c>
      <c r="G954" s="8" t="s">
        <v>3628</v>
      </c>
      <c r="H954" s="1">
        <v>40061.588229166664</v>
      </c>
      <c r="I954" s="8" t="s">
        <v>3671</v>
      </c>
      <c r="J954">
        <v>1160000</v>
      </c>
      <c r="K954">
        <v>15</v>
      </c>
      <c r="L954">
        <v>580000</v>
      </c>
      <c r="M954">
        <v>81200</v>
      </c>
      <c r="O954">
        <v>580000</v>
      </c>
      <c r="P954">
        <v>6960000</v>
      </c>
      <c r="S954">
        <v>50000</v>
      </c>
      <c r="T954">
        <v>250000</v>
      </c>
      <c r="U954">
        <v>5000</v>
      </c>
      <c r="V954">
        <v>97440</v>
      </c>
      <c r="W954">
        <v>48720</v>
      </c>
      <c r="X954">
        <v>48720</v>
      </c>
      <c r="Y954">
        <v>77333.333333333328</v>
      </c>
      <c r="Z954">
        <v>174773.33333333331</v>
      </c>
      <c r="AA954">
        <v>16239.999999999998</v>
      </c>
      <c r="AB954">
        <v>58000</v>
      </c>
      <c r="AC954">
        <v>0</v>
      </c>
      <c r="AD954">
        <v>0</v>
      </c>
      <c r="AE954">
        <v>11600</v>
      </c>
      <c r="AF954">
        <v>580</v>
      </c>
      <c r="AG954">
        <v>77333.333333333328</v>
      </c>
      <c r="AH954">
        <v>0</v>
      </c>
      <c r="AI954">
        <v>750133.33333333337</v>
      </c>
      <c r="AJ954">
        <v>18003200</v>
      </c>
      <c r="AK954">
        <v>0</v>
      </c>
      <c r="AL954">
        <v>20000</v>
      </c>
      <c r="AM954">
        <v>15</v>
      </c>
    </row>
    <row r="955" spans="1:39" x14ac:dyDescent="0.35">
      <c r="A955" s="8" t="s">
        <v>5629</v>
      </c>
      <c r="B955" s="8" t="s">
        <v>961</v>
      </c>
      <c r="C955" s="1">
        <v>26863</v>
      </c>
      <c r="D955" s="8" t="s">
        <v>2648</v>
      </c>
      <c r="E955" s="8" t="s">
        <v>2519</v>
      </c>
      <c r="F955" s="8" t="s">
        <v>4629</v>
      </c>
      <c r="G955" s="8" t="s">
        <v>3629</v>
      </c>
      <c r="H955" s="1">
        <v>43482.852916666663</v>
      </c>
      <c r="I955" s="8" t="s">
        <v>3672</v>
      </c>
      <c r="J955">
        <v>1160000</v>
      </c>
      <c r="K955">
        <v>15</v>
      </c>
      <c r="L955">
        <v>580000</v>
      </c>
      <c r="M955">
        <v>81200</v>
      </c>
      <c r="O955">
        <v>580000</v>
      </c>
      <c r="P955">
        <v>6960000</v>
      </c>
      <c r="S955">
        <v>50000</v>
      </c>
      <c r="T955">
        <v>250000</v>
      </c>
      <c r="U955">
        <v>5000</v>
      </c>
      <c r="V955">
        <v>97440</v>
      </c>
      <c r="W955">
        <v>48720</v>
      </c>
      <c r="X955">
        <v>48720</v>
      </c>
      <c r="Y955">
        <v>77333.333333333328</v>
      </c>
      <c r="Z955">
        <v>174773.33333333331</v>
      </c>
      <c r="AA955">
        <v>16239.999999999998</v>
      </c>
      <c r="AB955">
        <v>58000</v>
      </c>
      <c r="AC955">
        <v>0</v>
      </c>
      <c r="AD955">
        <v>0</v>
      </c>
      <c r="AE955">
        <v>11600</v>
      </c>
      <c r="AF955">
        <v>580</v>
      </c>
      <c r="AG955">
        <v>77333.333333333328</v>
      </c>
      <c r="AH955">
        <v>0</v>
      </c>
      <c r="AI955">
        <v>750133.33333333337</v>
      </c>
      <c r="AJ955">
        <v>18003200</v>
      </c>
      <c r="AK955">
        <v>0</v>
      </c>
      <c r="AL955">
        <v>20000</v>
      </c>
      <c r="AM955">
        <v>15</v>
      </c>
    </row>
    <row r="956" spans="1:39" x14ac:dyDescent="0.35">
      <c r="A956" s="8" t="s">
        <v>5630</v>
      </c>
      <c r="B956" s="8" t="s">
        <v>962</v>
      </c>
      <c r="C956" s="1">
        <v>36210</v>
      </c>
      <c r="D956" s="8" t="s">
        <v>2649</v>
      </c>
      <c r="E956" s="8" t="s">
        <v>2428</v>
      </c>
      <c r="F956" s="8" t="s">
        <v>4630</v>
      </c>
      <c r="G956" s="8" t="s">
        <v>3630</v>
      </c>
      <c r="H956" s="1">
        <v>39966.437407407408</v>
      </c>
      <c r="I956" s="8" t="s">
        <v>3671</v>
      </c>
      <c r="J956">
        <v>1160000</v>
      </c>
      <c r="K956">
        <v>15</v>
      </c>
      <c r="L956">
        <v>580000</v>
      </c>
      <c r="M956">
        <v>81200</v>
      </c>
      <c r="O956">
        <v>580000</v>
      </c>
      <c r="P956">
        <v>6960000</v>
      </c>
      <c r="S956">
        <v>50000</v>
      </c>
      <c r="T956">
        <v>250000</v>
      </c>
      <c r="U956">
        <v>5000</v>
      </c>
      <c r="V956">
        <v>97440</v>
      </c>
      <c r="W956">
        <v>48720</v>
      </c>
      <c r="X956">
        <v>48720</v>
      </c>
      <c r="Y956">
        <v>77333.333333333328</v>
      </c>
      <c r="Z956">
        <v>174773.33333333331</v>
      </c>
      <c r="AA956">
        <v>16239.999999999998</v>
      </c>
      <c r="AB956">
        <v>58000</v>
      </c>
      <c r="AC956">
        <v>0</v>
      </c>
      <c r="AD956">
        <v>0</v>
      </c>
      <c r="AE956">
        <v>11600</v>
      </c>
      <c r="AF956">
        <v>580</v>
      </c>
      <c r="AG956">
        <v>77333.333333333328</v>
      </c>
      <c r="AH956">
        <v>0</v>
      </c>
      <c r="AI956">
        <v>750133.33333333337</v>
      </c>
      <c r="AJ956">
        <v>18003200</v>
      </c>
      <c r="AK956">
        <v>0</v>
      </c>
      <c r="AL956">
        <v>20000</v>
      </c>
      <c r="AM956">
        <v>15</v>
      </c>
    </row>
    <row r="957" spans="1:39" x14ac:dyDescent="0.35">
      <c r="A957" s="8" t="s">
        <v>5631</v>
      </c>
      <c r="B957" s="8" t="s">
        <v>963</v>
      </c>
      <c r="C957" s="1">
        <v>29667</v>
      </c>
      <c r="D957" s="8" t="s">
        <v>2650</v>
      </c>
      <c r="E957" s="8" t="s">
        <v>2483</v>
      </c>
      <c r="F957" s="8" t="s">
        <v>4631</v>
      </c>
      <c r="G957" s="8" t="s">
        <v>3631</v>
      </c>
      <c r="H957" s="1">
        <v>39446.890648148146</v>
      </c>
      <c r="I957" s="8" t="s">
        <v>3672</v>
      </c>
      <c r="J957">
        <v>1160000</v>
      </c>
      <c r="K957">
        <v>15</v>
      </c>
      <c r="L957">
        <v>580000</v>
      </c>
      <c r="M957">
        <v>81200</v>
      </c>
      <c r="O957">
        <v>580000</v>
      </c>
      <c r="P957">
        <v>6960000</v>
      </c>
      <c r="S957">
        <v>50000</v>
      </c>
      <c r="T957">
        <v>250000</v>
      </c>
      <c r="U957">
        <v>5000</v>
      </c>
      <c r="V957">
        <v>97440</v>
      </c>
      <c r="W957">
        <v>48720</v>
      </c>
      <c r="X957">
        <v>48720</v>
      </c>
      <c r="Y957">
        <v>77333.333333333328</v>
      </c>
      <c r="Z957">
        <v>174773.33333333331</v>
      </c>
      <c r="AA957">
        <v>16239.999999999998</v>
      </c>
      <c r="AB957">
        <v>58000</v>
      </c>
      <c r="AC957">
        <v>0</v>
      </c>
      <c r="AD957">
        <v>0</v>
      </c>
      <c r="AE957">
        <v>11600</v>
      </c>
      <c r="AF957">
        <v>580</v>
      </c>
      <c r="AG957">
        <v>77333.333333333328</v>
      </c>
      <c r="AH957">
        <v>0</v>
      </c>
      <c r="AI957">
        <v>750133.33333333337</v>
      </c>
      <c r="AJ957">
        <v>18003200</v>
      </c>
      <c r="AK957">
        <v>0</v>
      </c>
      <c r="AL957">
        <v>20000</v>
      </c>
      <c r="AM957">
        <v>15</v>
      </c>
    </row>
    <row r="958" spans="1:39" x14ac:dyDescent="0.35">
      <c r="A958" s="8" t="s">
        <v>5632</v>
      </c>
      <c r="B958" s="8" t="s">
        <v>964</v>
      </c>
      <c r="C958" s="1">
        <v>28132</v>
      </c>
      <c r="D958" s="8" t="s">
        <v>2651</v>
      </c>
      <c r="E958" s="8" t="s">
        <v>1018</v>
      </c>
      <c r="F958" s="8" t="s">
        <v>4632</v>
      </c>
      <c r="G958" s="8" t="s">
        <v>3632</v>
      </c>
      <c r="H958" s="1">
        <v>39049.485243055555</v>
      </c>
      <c r="I958" s="8" t="s">
        <v>3672</v>
      </c>
      <c r="J958">
        <v>1160000</v>
      </c>
      <c r="K958">
        <v>15</v>
      </c>
      <c r="L958">
        <v>580000</v>
      </c>
      <c r="M958">
        <v>81200</v>
      </c>
      <c r="O958">
        <v>580000</v>
      </c>
      <c r="P958">
        <v>6960000</v>
      </c>
      <c r="S958">
        <v>50000</v>
      </c>
      <c r="T958">
        <v>250000</v>
      </c>
      <c r="U958">
        <v>5000</v>
      </c>
      <c r="V958">
        <v>97440</v>
      </c>
      <c r="W958">
        <v>48720</v>
      </c>
      <c r="X958">
        <v>48720</v>
      </c>
      <c r="Y958">
        <v>77333.333333333328</v>
      </c>
      <c r="Z958">
        <v>174773.33333333331</v>
      </c>
      <c r="AA958">
        <v>16239.999999999998</v>
      </c>
      <c r="AB958">
        <v>58000</v>
      </c>
      <c r="AC958">
        <v>0</v>
      </c>
      <c r="AD958">
        <v>0</v>
      </c>
      <c r="AE958">
        <v>11600</v>
      </c>
      <c r="AF958">
        <v>580</v>
      </c>
      <c r="AG958">
        <v>77333.333333333328</v>
      </c>
      <c r="AH958">
        <v>0</v>
      </c>
      <c r="AI958">
        <v>750133.33333333337</v>
      </c>
      <c r="AJ958">
        <v>18003200</v>
      </c>
      <c r="AK958">
        <v>0</v>
      </c>
      <c r="AL958">
        <v>20000</v>
      </c>
      <c r="AM958">
        <v>15</v>
      </c>
    </row>
    <row r="959" spans="1:39" x14ac:dyDescent="0.35">
      <c r="A959" s="8" t="s">
        <v>5633</v>
      </c>
      <c r="B959" s="8" t="s">
        <v>965</v>
      </c>
      <c r="C959" s="1">
        <v>29658</v>
      </c>
      <c r="D959" s="8" t="s">
        <v>2652</v>
      </c>
      <c r="E959" s="8" t="s">
        <v>2569</v>
      </c>
      <c r="F959" s="8" t="s">
        <v>4633</v>
      </c>
      <c r="G959" s="8" t="s">
        <v>3633</v>
      </c>
      <c r="H959" s="1">
        <v>42669.099965277775</v>
      </c>
      <c r="I959" s="8" t="s">
        <v>3673</v>
      </c>
      <c r="J959">
        <v>1160000</v>
      </c>
      <c r="K959">
        <v>15</v>
      </c>
      <c r="L959">
        <v>580000</v>
      </c>
      <c r="M959">
        <v>81200</v>
      </c>
      <c r="O959">
        <v>580000</v>
      </c>
      <c r="P959">
        <v>6960000</v>
      </c>
      <c r="S959">
        <v>50000</v>
      </c>
      <c r="T959">
        <v>250000</v>
      </c>
      <c r="U959">
        <v>5000</v>
      </c>
      <c r="V959">
        <v>97440</v>
      </c>
      <c r="W959">
        <v>48720</v>
      </c>
      <c r="X959">
        <v>48720</v>
      </c>
      <c r="Y959">
        <v>77333.333333333328</v>
      </c>
      <c r="Z959">
        <v>174773.33333333331</v>
      </c>
      <c r="AA959">
        <v>16239.999999999998</v>
      </c>
      <c r="AB959">
        <v>58000</v>
      </c>
      <c r="AC959">
        <v>0</v>
      </c>
      <c r="AD959">
        <v>0</v>
      </c>
      <c r="AE959">
        <v>11600</v>
      </c>
      <c r="AF959">
        <v>580</v>
      </c>
      <c r="AG959">
        <v>77333.333333333328</v>
      </c>
      <c r="AH959">
        <v>0</v>
      </c>
      <c r="AI959">
        <v>750133.33333333337</v>
      </c>
      <c r="AJ959">
        <v>18003200</v>
      </c>
      <c r="AK959">
        <v>0</v>
      </c>
      <c r="AL959">
        <v>20000</v>
      </c>
      <c r="AM959">
        <v>15</v>
      </c>
    </row>
    <row r="960" spans="1:39" x14ac:dyDescent="0.35">
      <c r="A960" s="8" t="s">
        <v>5634</v>
      </c>
      <c r="B960" s="8" t="s">
        <v>966</v>
      </c>
      <c r="C960" s="1">
        <v>25569</v>
      </c>
      <c r="D960" s="8" t="s">
        <v>2653</v>
      </c>
      <c r="E960" s="8" t="s">
        <v>2463</v>
      </c>
      <c r="F960" s="8" t="s">
        <v>4634</v>
      </c>
      <c r="G960" s="8" t="s">
        <v>3634</v>
      </c>
      <c r="H960" s="1">
        <v>43814.76730324074</v>
      </c>
      <c r="I960" s="8" t="s">
        <v>3673</v>
      </c>
      <c r="J960">
        <v>1160000</v>
      </c>
      <c r="K960">
        <v>15</v>
      </c>
      <c r="L960">
        <v>580000</v>
      </c>
      <c r="M960">
        <v>81200</v>
      </c>
      <c r="O960">
        <v>580000</v>
      </c>
      <c r="P960">
        <v>6960000</v>
      </c>
      <c r="S960">
        <v>50000</v>
      </c>
      <c r="T960">
        <v>250000</v>
      </c>
      <c r="U960">
        <v>5000</v>
      </c>
      <c r="V960">
        <v>97440</v>
      </c>
      <c r="W960">
        <v>48720</v>
      </c>
      <c r="X960">
        <v>48720</v>
      </c>
      <c r="Y960">
        <v>77333.333333333328</v>
      </c>
      <c r="Z960">
        <v>174773.33333333331</v>
      </c>
      <c r="AA960">
        <v>16239.999999999998</v>
      </c>
      <c r="AB960">
        <v>58000</v>
      </c>
      <c r="AC960">
        <v>0</v>
      </c>
      <c r="AD960">
        <v>0</v>
      </c>
      <c r="AE960">
        <v>11600</v>
      </c>
      <c r="AF960">
        <v>580</v>
      </c>
      <c r="AG960">
        <v>77333.333333333328</v>
      </c>
      <c r="AH960">
        <v>0</v>
      </c>
      <c r="AI960">
        <v>750133.33333333337</v>
      </c>
      <c r="AJ960">
        <v>18003200</v>
      </c>
      <c r="AK960">
        <v>0</v>
      </c>
      <c r="AL960">
        <v>20000</v>
      </c>
      <c r="AM960">
        <v>15</v>
      </c>
    </row>
    <row r="961" spans="1:39" x14ac:dyDescent="0.35">
      <c r="A961" s="8" t="s">
        <v>5635</v>
      </c>
      <c r="B961" s="8" t="s">
        <v>967</v>
      </c>
      <c r="C961" s="1">
        <v>36246</v>
      </c>
      <c r="D961" s="8" t="s">
        <v>2654</v>
      </c>
      <c r="E961" s="8" t="s">
        <v>2481</v>
      </c>
      <c r="F961" s="8" t="s">
        <v>4635</v>
      </c>
      <c r="G961" s="8" t="s">
        <v>3635</v>
      </c>
      <c r="H961" s="1">
        <v>38893.644085648149</v>
      </c>
      <c r="I961" s="8" t="s">
        <v>3671</v>
      </c>
      <c r="J961">
        <v>1160000</v>
      </c>
      <c r="K961">
        <v>15</v>
      </c>
      <c r="L961">
        <v>580000</v>
      </c>
      <c r="M961">
        <v>81200</v>
      </c>
      <c r="O961">
        <v>580000</v>
      </c>
      <c r="P961">
        <v>6960000</v>
      </c>
      <c r="S961">
        <v>50000</v>
      </c>
      <c r="T961">
        <v>250000</v>
      </c>
      <c r="U961">
        <v>5000</v>
      </c>
      <c r="V961">
        <v>97440</v>
      </c>
      <c r="W961">
        <v>48720</v>
      </c>
      <c r="X961">
        <v>48720</v>
      </c>
      <c r="Y961">
        <v>77333.333333333328</v>
      </c>
      <c r="Z961">
        <v>174773.33333333331</v>
      </c>
      <c r="AA961">
        <v>16239.999999999998</v>
      </c>
      <c r="AB961">
        <v>58000</v>
      </c>
      <c r="AC961">
        <v>0</v>
      </c>
      <c r="AD961">
        <v>0</v>
      </c>
      <c r="AE961">
        <v>11600</v>
      </c>
      <c r="AF961">
        <v>580</v>
      </c>
      <c r="AG961">
        <v>77333.333333333328</v>
      </c>
      <c r="AH961">
        <v>0</v>
      </c>
      <c r="AI961">
        <v>750133.33333333337</v>
      </c>
      <c r="AJ961">
        <v>18003200</v>
      </c>
      <c r="AK961">
        <v>0</v>
      </c>
      <c r="AL961">
        <v>20000</v>
      </c>
      <c r="AM961">
        <v>15</v>
      </c>
    </row>
    <row r="962" spans="1:39" x14ac:dyDescent="0.35">
      <c r="A962" s="8" t="s">
        <v>5636</v>
      </c>
      <c r="B962" s="8" t="s">
        <v>968</v>
      </c>
      <c r="C962" s="1">
        <v>29736</v>
      </c>
      <c r="D962" s="8" t="s">
        <v>2655</v>
      </c>
      <c r="E962" s="8" t="s">
        <v>2450</v>
      </c>
      <c r="F962" s="8" t="s">
        <v>4636</v>
      </c>
      <c r="G962" s="8" t="s">
        <v>3636</v>
      </c>
      <c r="H962" s="1">
        <v>39072.367060185185</v>
      </c>
      <c r="I962" s="8" t="s">
        <v>3673</v>
      </c>
      <c r="J962">
        <v>1160000</v>
      </c>
      <c r="K962">
        <v>15</v>
      </c>
      <c r="L962">
        <v>580000</v>
      </c>
      <c r="M962">
        <v>81200</v>
      </c>
      <c r="O962">
        <v>580000</v>
      </c>
      <c r="P962">
        <v>6960000</v>
      </c>
      <c r="S962">
        <v>50000</v>
      </c>
      <c r="T962">
        <v>250000</v>
      </c>
      <c r="U962">
        <v>5000</v>
      </c>
      <c r="V962">
        <v>97440</v>
      </c>
      <c r="W962">
        <v>48720</v>
      </c>
      <c r="X962">
        <v>48720</v>
      </c>
      <c r="Y962">
        <v>77333.333333333328</v>
      </c>
      <c r="Z962">
        <v>174773.33333333331</v>
      </c>
      <c r="AA962">
        <v>16239.999999999998</v>
      </c>
      <c r="AB962">
        <v>58000</v>
      </c>
      <c r="AC962">
        <v>0</v>
      </c>
      <c r="AD962">
        <v>0</v>
      </c>
      <c r="AE962">
        <v>11600</v>
      </c>
      <c r="AF962">
        <v>580</v>
      </c>
      <c r="AG962">
        <v>77333.333333333328</v>
      </c>
      <c r="AH962">
        <v>0</v>
      </c>
      <c r="AI962">
        <v>750133.33333333337</v>
      </c>
      <c r="AJ962">
        <v>18003200</v>
      </c>
      <c r="AK962">
        <v>0</v>
      </c>
      <c r="AL962">
        <v>20000</v>
      </c>
      <c r="AM962">
        <v>15</v>
      </c>
    </row>
    <row r="963" spans="1:39" x14ac:dyDescent="0.35">
      <c r="A963" s="8" t="s">
        <v>5637</v>
      </c>
      <c r="B963" s="8" t="s">
        <v>969</v>
      </c>
      <c r="C963" s="1">
        <v>26400</v>
      </c>
      <c r="D963" s="8" t="s">
        <v>2656</v>
      </c>
      <c r="E963" s="8" t="s">
        <v>2457</v>
      </c>
      <c r="F963" s="8" t="s">
        <v>4637</v>
      </c>
      <c r="G963" s="8" t="s">
        <v>3038</v>
      </c>
      <c r="H963" s="1">
        <v>43019.959166666667</v>
      </c>
      <c r="I963" s="8" t="s">
        <v>3672</v>
      </c>
      <c r="J963">
        <v>1160000</v>
      </c>
      <c r="K963">
        <v>15</v>
      </c>
      <c r="L963">
        <v>580000</v>
      </c>
      <c r="M963">
        <v>81200</v>
      </c>
      <c r="O963">
        <v>580000</v>
      </c>
      <c r="P963">
        <v>6960000</v>
      </c>
      <c r="S963">
        <v>50000</v>
      </c>
      <c r="T963">
        <v>250000</v>
      </c>
      <c r="U963">
        <v>5000</v>
      </c>
      <c r="V963">
        <v>97440</v>
      </c>
      <c r="W963">
        <v>48720</v>
      </c>
      <c r="X963">
        <v>48720</v>
      </c>
      <c r="Y963">
        <v>77333.333333333328</v>
      </c>
      <c r="Z963">
        <v>174773.33333333331</v>
      </c>
      <c r="AA963">
        <v>16239.999999999998</v>
      </c>
      <c r="AB963">
        <v>58000</v>
      </c>
      <c r="AC963">
        <v>0</v>
      </c>
      <c r="AD963">
        <v>0</v>
      </c>
      <c r="AE963">
        <v>11600</v>
      </c>
      <c r="AF963">
        <v>580</v>
      </c>
      <c r="AG963">
        <v>77333.333333333328</v>
      </c>
      <c r="AH963">
        <v>0</v>
      </c>
      <c r="AI963">
        <v>750133.33333333337</v>
      </c>
      <c r="AJ963">
        <v>18003200</v>
      </c>
      <c r="AK963">
        <v>0</v>
      </c>
      <c r="AL963">
        <v>20000</v>
      </c>
      <c r="AM963">
        <v>15</v>
      </c>
    </row>
    <row r="964" spans="1:39" x14ac:dyDescent="0.35">
      <c r="A964" s="8" t="s">
        <v>5638</v>
      </c>
      <c r="B964" s="8" t="s">
        <v>970</v>
      </c>
      <c r="C964" s="1">
        <v>28291</v>
      </c>
      <c r="D964" s="8" t="s">
        <v>2657</v>
      </c>
      <c r="E964" s="8" t="s">
        <v>2503</v>
      </c>
      <c r="F964" s="8" t="s">
        <v>4638</v>
      </c>
      <c r="G964" s="8" t="s">
        <v>2967</v>
      </c>
      <c r="H964" s="1">
        <v>39734.125902777778</v>
      </c>
      <c r="I964" s="8" t="s">
        <v>3673</v>
      </c>
      <c r="J964">
        <v>1160000</v>
      </c>
      <c r="K964">
        <v>15</v>
      </c>
      <c r="L964">
        <v>580000</v>
      </c>
      <c r="M964">
        <v>81200</v>
      </c>
      <c r="O964">
        <v>580000</v>
      </c>
      <c r="P964">
        <v>6960000</v>
      </c>
      <c r="S964">
        <v>50000</v>
      </c>
      <c r="T964">
        <v>250000</v>
      </c>
      <c r="U964">
        <v>5000</v>
      </c>
      <c r="V964">
        <v>97440</v>
      </c>
      <c r="W964">
        <v>48720</v>
      </c>
      <c r="X964">
        <v>48720</v>
      </c>
      <c r="Y964">
        <v>77333.333333333328</v>
      </c>
      <c r="Z964">
        <v>174773.33333333331</v>
      </c>
      <c r="AA964">
        <v>16239.999999999998</v>
      </c>
      <c r="AB964">
        <v>58000</v>
      </c>
      <c r="AC964">
        <v>0</v>
      </c>
      <c r="AD964">
        <v>0</v>
      </c>
      <c r="AE964">
        <v>11600</v>
      </c>
      <c r="AF964">
        <v>580</v>
      </c>
      <c r="AG964">
        <v>77333.333333333328</v>
      </c>
      <c r="AH964">
        <v>0</v>
      </c>
      <c r="AI964">
        <v>750133.33333333337</v>
      </c>
      <c r="AJ964">
        <v>18003200</v>
      </c>
      <c r="AK964">
        <v>0</v>
      </c>
      <c r="AL964">
        <v>20000</v>
      </c>
      <c r="AM964">
        <v>15</v>
      </c>
    </row>
    <row r="965" spans="1:39" x14ac:dyDescent="0.35">
      <c r="A965" s="8" t="s">
        <v>5639</v>
      </c>
      <c r="B965" s="8" t="s">
        <v>971</v>
      </c>
      <c r="C965" s="1">
        <v>26964</v>
      </c>
      <c r="D965" s="8" t="s">
        <v>2658</v>
      </c>
      <c r="E965" s="8" t="s">
        <v>2353</v>
      </c>
      <c r="F965" s="8" t="s">
        <v>4639</v>
      </c>
      <c r="G965" s="8" t="s">
        <v>3637</v>
      </c>
      <c r="H965" s="1">
        <v>44101.625185185185</v>
      </c>
      <c r="I965" s="8" t="s">
        <v>3674</v>
      </c>
      <c r="J965">
        <v>1160000</v>
      </c>
      <c r="K965">
        <v>15</v>
      </c>
      <c r="L965">
        <v>580000</v>
      </c>
      <c r="M965">
        <v>81200</v>
      </c>
      <c r="O965">
        <v>580000</v>
      </c>
      <c r="P965">
        <v>6960000</v>
      </c>
      <c r="S965">
        <v>50000</v>
      </c>
      <c r="T965">
        <v>250000</v>
      </c>
      <c r="U965">
        <v>5000</v>
      </c>
      <c r="V965">
        <v>97440</v>
      </c>
      <c r="W965">
        <v>48720</v>
      </c>
      <c r="X965">
        <v>48720</v>
      </c>
      <c r="Y965">
        <v>77333.333333333328</v>
      </c>
      <c r="Z965">
        <v>174773.33333333331</v>
      </c>
      <c r="AA965">
        <v>16239.999999999998</v>
      </c>
      <c r="AB965">
        <v>58000</v>
      </c>
      <c r="AC965">
        <v>0</v>
      </c>
      <c r="AD965">
        <v>0</v>
      </c>
      <c r="AE965">
        <v>11600</v>
      </c>
      <c r="AF965">
        <v>580</v>
      </c>
      <c r="AG965">
        <v>77333.333333333328</v>
      </c>
      <c r="AH965">
        <v>0</v>
      </c>
      <c r="AI965">
        <v>750133.33333333337</v>
      </c>
      <c r="AJ965">
        <v>18003200</v>
      </c>
      <c r="AK965">
        <v>0</v>
      </c>
      <c r="AL965">
        <v>20000</v>
      </c>
      <c r="AM965">
        <v>15</v>
      </c>
    </row>
    <row r="966" spans="1:39" x14ac:dyDescent="0.35">
      <c r="A966" s="8" t="s">
        <v>5640</v>
      </c>
      <c r="B966" s="8" t="s">
        <v>972</v>
      </c>
      <c r="C966" s="1">
        <v>33879</v>
      </c>
      <c r="D966" s="8" t="s">
        <v>2659</v>
      </c>
      <c r="E966" s="8" t="s">
        <v>2485</v>
      </c>
      <c r="F966" s="8" t="s">
        <v>4640</v>
      </c>
      <c r="G966" s="8" t="s">
        <v>3638</v>
      </c>
      <c r="H966" s="1">
        <v>39793.254178240742</v>
      </c>
      <c r="I966" s="8" t="s">
        <v>3675</v>
      </c>
      <c r="J966">
        <v>1160000</v>
      </c>
      <c r="K966">
        <v>15</v>
      </c>
      <c r="L966">
        <v>580000</v>
      </c>
      <c r="M966">
        <v>81200</v>
      </c>
      <c r="O966">
        <v>580000</v>
      </c>
      <c r="P966">
        <v>6960000</v>
      </c>
      <c r="S966">
        <v>50000</v>
      </c>
      <c r="T966">
        <v>250000</v>
      </c>
      <c r="U966">
        <v>5000</v>
      </c>
      <c r="V966">
        <v>97440</v>
      </c>
      <c r="W966">
        <v>48720</v>
      </c>
      <c r="X966">
        <v>48720</v>
      </c>
      <c r="Y966">
        <v>77333.333333333328</v>
      </c>
      <c r="Z966">
        <v>174773.33333333331</v>
      </c>
      <c r="AA966">
        <v>16239.999999999998</v>
      </c>
      <c r="AB966">
        <v>58000</v>
      </c>
      <c r="AC966">
        <v>0</v>
      </c>
      <c r="AD966">
        <v>0</v>
      </c>
      <c r="AE966">
        <v>11600</v>
      </c>
      <c r="AF966">
        <v>580</v>
      </c>
      <c r="AG966">
        <v>77333.333333333328</v>
      </c>
      <c r="AH966">
        <v>0</v>
      </c>
      <c r="AI966">
        <v>750133.33333333337</v>
      </c>
      <c r="AJ966">
        <v>18003200</v>
      </c>
      <c r="AK966">
        <v>0</v>
      </c>
      <c r="AL966">
        <v>20000</v>
      </c>
      <c r="AM966">
        <v>15</v>
      </c>
    </row>
    <row r="967" spans="1:39" x14ac:dyDescent="0.35">
      <c r="A967" s="8" t="s">
        <v>5641</v>
      </c>
      <c r="B967" s="8" t="s">
        <v>973</v>
      </c>
      <c r="C967" s="1">
        <v>34297</v>
      </c>
      <c r="D967" s="8" t="s">
        <v>2660</v>
      </c>
      <c r="E967" s="8" t="s">
        <v>2533</v>
      </c>
      <c r="F967" s="8" t="s">
        <v>4641</v>
      </c>
      <c r="G967" s="8" t="s">
        <v>3639</v>
      </c>
      <c r="H967" s="1">
        <v>43197.688738425924</v>
      </c>
      <c r="I967" s="8" t="s">
        <v>3675</v>
      </c>
      <c r="J967">
        <v>1160000</v>
      </c>
      <c r="K967">
        <v>15</v>
      </c>
      <c r="L967">
        <v>580000</v>
      </c>
      <c r="M967">
        <v>81200</v>
      </c>
      <c r="O967">
        <v>580000</v>
      </c>
      <c r="P967">
        <v>6960000</v>
      </c>
      <c r="S967">
        <v>50000</v>
      </c>
      <c r="T967">
        <v>250000</v>
      </c>
      <c r="U967">
        <v>5000</v>
      </c>
      <c r="V967">
        <v>97440</v>
      </c>
      <c r="W967">
        <v>48720</v>
      </c>
      <c r="X967">
        <v>48720</v>
      </c>
      <c r="Y967">
        <v>77333.333333333328</v>
      </c>
      <c r="Z967">
        <v>174773.33333333331</v>
      </c>
      <c r="AA967">
        <v>16239.999999999998</v>
      </c>
      <c r="AB967">
        <v>58000</v>
      </c>
      <c r="AC967">
        <v>0</v>
      </c>
      <c r="AD967">
        <v>0</v>
      </c>
      <c r="AE967">
        <v>11600</v>
      </c>
      <c r="AF967">
        <v>580</v>
      </c>
      <c r="AG967">
        <v>77333.333333333328</v>
      </c>
      <c r="AH967">
        <v>0</v>
      </c>
      <c r="AI967">
        <v>750133.33333333337</v>
      </c>
      <c r="AJ967">
        <v>18003200</v>
      </c>
      <c r="AK967">
        <v>0</v>
      </c>
      <c r="AL967">
        <v>20000</v>
      </c>
      <c r="AM967">
        <v>15</v>
      </c>
    </row>
    <row r="968" spans="1:39" x14ac:dyDescent="0.35">
      <c r="A968" s="8" t="s">
        <v>5642</v>
      </c>
      <c r="B968" s="8" t="s">
        <v>974</v>
      </c>
      <c r="C968" s="1">
        <v>27480</v>
      </c>
      <c r="D968" s="8" t="s">
        <v>2661</v>
      </c>
      <c r="E968" s="8" t="s">
        <v>2559</v>
      </c>
      <c r="F968" s="8" t="s">
        <v>4642</v>
      </c>
      <c r="G968" s="8" t="s">
        <v>3640</v>
      </c>
      <c r="H968" s="1">
        <v>41428.2575462963</v>
      </c>
      <c r="I968" s="8" t="s">
        <v>3673</v>
      </c>
      <c r="J968">
        <v>1160000</v>
      </c>
      <c r="K968">
        <v>15</v>
      </c>
      <c r="L968">
        <v>580000</v>
      </c>
      <c r="M968">
        <v>81200</v>
      </c>
      <c r="O968">
        <v>580000</v>
      </c>
      <c r="P968">
        <v>6960000</v>
      </c>
      <c r="S968">
        <v>50000</v>
      </c>
      <c r="T968">
        <v>250000</v>
      </c>
      <c r="U968">
        <v>5000</v>
      </c>
      <c r="V968">
        <v>97440</v>
      </c>
      <c r="W968">
        <v>48720</v>
      </c>
      <c r="X968">
        <v>48720</v>
      </c>
      <c r="Y968">
        <v>77333.333333333328</v>
      </c>
      <c r="Z968">
        <v>174773.33333333331</v>
      </c>
      <c r="AA968">
        <v>16239.999999999998</v>
      </c>
      <c r="AB968">
        <v>58000</v>
      </c>
      <c r="AC968">
        <v>0</v>
      </c>
      <c r="AD968">
        <v>0</v>
      </c>
      <c r="AE968">
        <v>11600</v>
      </c>
      <c r="AF968">
        <v>580</v>
      </c>
      <c r="AG968">
        <v>77333.333333333328</v>
      </c>
      <c r="AH968">
        <v>0</v>
      </c>
      <c r="AI968">
        <v>750133.33333333337</v>
      </c>
      <c r="AJ968">
        <v>18003200</v>
      </c>
      <c r="AK968">
        <v>0</v>
      </c>
      <c r="AL968">
        <v>20000</v>
      </c>
      <c r="AM968">
        <v>15</v>
      </c>
    </row>
    <row r="969" spans="1:39" x14ac:dyDescent="0.35">
      <c r="A969" s="8" t="s">
        <v>5643</v>
      </c>
      <c r="B969" s="8" t="s">
        <v>975</v>
      </c>
      <c r="C969" s="1">
        <v>31242</v>
      </c>
      <c r="D969" s="8" t="s">
        <v>2662</v>
      </c>
      <c r="E969" s="8" t="s">
        <v>2465</v>
      </c>
      <c r="F969" s="8" t="s">
        <v>4643</v>
      </c>
      <c r="G969" s="8" t="s">
        <v>3641</v>
      </c>
      <c r="H969" s="1">
        <v>38760.209363425929</v>
      </c>
      <c r="I969" s="8" t="s">
        <v>3674</v>
      </c>
      <c r="J969">
        <v>1160000</v>
      </c>
      <c r="K969">
        <v>15</v>
      </c>
      <c r="L969">
        <v>580000</v>
      </c>
      <c r="M969">
        <v>81200</v>
      </c>
      <c r="O969">
        <v>580000</v>
      </c>
      <c r="P969">
        <v>6960000</v>
      </c>
      <c r="S969">
        <v>50000</v>
      </c>
      <c r="T969">
        <v>250000</v>
      </c>
      <c r="U969">
        <v>5000</v>
      </c>
      <c r="V969">
        <v>97440</v>
      </c>
      <c r="W969">
        <v>48720</v>
      </c>
      <c r="X969">
        <v>48720</v>
      </c>
      <c r="Y969">
        <v>77333.333333333328</v>
      </c>
      <c r="Z969">
        <v>174773.33333333331</v>
      </c>
      <c r="AA969">
        <v>16239.999999999998</v>
      </c>
      <c r="AB969">
        <v>58000</v>
      </c>
      <c r="AC969">
        <v>0</v>
      </c>
      <c r="AD969">
        <v>0</v>
      </c>
      <c r="AE969">
        <v>11600</v>
      </c>
      <c r="AF969">
        <v>580</v>
      </c>
      <c r="AG969">
        <v>77333.333333333328</v>
      </c>
      <c r="AH969">
        <v>0</v>
      </c>
      <c r="AI969">
        <v>750133.33333333337</v>
      </c>
      <c r="AJ969">
        <v>18003200</v>
      </c>
      <c r="AK969">
        <v>0</v>
      </c>
      <c r="AL969">
        <v>20000</v>
      </c>
      <c r="AM969">
        <v>15</v>
      </c>
    </row>
    <row r="970" spans="1:39" x14ac:dyDescent="0.35">
      <c r="A970" s="8" t="s">
        <v>5644</v>
      </c>
      <c r="B970" s="8" t="s">
        <v>976</v>
      </c>
      <c r="C970" s="1">
        <v>34813</v>
      </c>
      <c r="D970" s="8" t="s">
        <v>2663</v>
      </c>
      <c r="E970" s="8" t="s">
        <v>2345</v>
      </c>
      <c r="F970" s="8" t="s">
        <v>4644</v>
      </c>
      <c r="G970" s="8" t="s">
        <v>3642</v>
      </c>
      <c r="H970" s="1">
        <v>41483.625648148147</v>
      </c>
      <c r="I970" s="8" t="s">
        <v>3671</v>
      </c>
      <c r="J970">
        <v>1160000</v>
      </c>
      <c r="K970">
        <v>15</v>
      </c>
      <c r="L970">
        <v>580000</v>
      </c>
      <c r="M970">
        <v>81200</v>
      </c>
      <c r="O970">
        <v>580000</v>
      </c>
      <c r="P970">
        <v>6960000</v>
      </c>
      <c r="S970">
        <v>50000</v>
      </c>
      <c r="T970">
        <v>250000</v>
      </c>
      <c r="U970">
        <v>5000</v>
      </c>
      <c r="V970">
        <v>97440</v>
      </c>
      <c r="W970">
        <v>48720</v>
      </c>
      <c r="X970">
        <v>48720</v>
      </c>
      <c r="Y970">
        <v>77333.333333333328</v>
      </c>
      <c r="Z970">
        <v>174773.33333333331</v>
      </c>
      <c r="AA970">
        <v>16239.999999999998</v>
      </c>
      <c r="AB970">
        <v>58000</v>
      </c>
      <c r="AC970">
        <v>0</v>
      </c>
      <c r="AD970">
        <v>0</v>
      </c>
      <c r="AE970">
        <v>11600</v>
      </c>
      <c r="AF970">
        <v>580</v>
      </c>
      <c r="AG970">
        <v>77333.333333333328</v>
      </c>
      <c r="AH970">
        <v>0</v>
      </c>
      <c r="AI970">
        <v>750133.33333333337</v>
      </c>
      <c r="AJ970">
        <v>18003200</v>
      </c>
      <c r="AK970">
        <v>0</v>
      </c>
      <c r="AL970">
        <v>20000</v>
      </c>
      <c r="AM970">
        <v>15</v>
      </c>
    </row>
    <row r="971" spans="1:39" x14ac:dyDescent="0.35">
      <c r="A971" s="8" t="s">
        <v>5645</v>
      </c>
      <c r="B971" s="8" t="s">
        <v>977</v>
      </c>
      <c r="C971" s="1">
        <v>28194</v>
      </c>
      <c r="D971" s="8" t="s">
        <v>2664</v>
      </c>
      <c r="E971" s="8" t="s">
        <v>2493</v>
      </c>
      <c r="F971" s="8" t="s">
        <v>4645</v>
      </c>
      <c r="G971" s="8" t="s">
        <v>3643</v>
      </c>
      <c r="H971" s="1">
        <v>38501.865891203706</v>
      </c>
      <c r="I971" s="8" t="s">
        <v>3672</v>
      </c>
      <c r="J971">
        <v>1160000</v>
      </c>
      <c r="K971">
        <v>15</v>
      </c>
      <c r="L971">
        <v>580000</v>
      </c>
      <c r="M971">
        <v>81200</v>
      </c>
      <c r="O971">
        <v>580000</v>
      </c>
      <c r="P971">
        <v>6960000</v>
      </c>
      <c r="S971">
        <v>50000</v>
      </c>
      <c r="T971">
        <v>250000</v>
      </c>
      <c r="U971">
        <v>5000</v>
      </c>
      <c r="V971">
        <v>97440</v>
      </c>
      <c r="W971">
        <v>48720</v>
      </c>
      <c r="X971">
        <v>48720</v>
      </c>
      <c r="Y971">
        <v>77333.333333333328</v>
      </c>
      <c r="Z971">
        <v>174773.33333333331</v>
      </c>
      <c r="AA971">
        <v>16239.999999999998</v>
      </c>
      <c r="AB971">
        <v>58000</v>
      </c>
      <c r="AC971">
        <v>0</v>
      </c>
      <c r="AD971">
        <v>0</v>
      </c>
      <c r="AE971">
        <v>11600</v>
      </c>
      <c r="AF971">
        <v>580</v>
      </c>
      <c r="AG971">
        <v>77333.333333333328</v>
      </c>
      <c r="AH971">
        <v>0</v>
      </c>
      <c r="AI971">
        <v>750133.33333333337</v>
      </c>
      <c r="AJ971">
        <v>18003200</v>
      </c>
      <c r="AK971">
        <v>0</v>
      </c>
      <c r="AL971">
        <v>20000</v>
      </c>
      <c r="AM971">
        <v>15</v>
      </c>
    </row>
    <row r="972" spans="1:39" x14ac:dyDescent="0.35">
      <c r="A972" s="8" t="s">
        <v>5646</v>
      </c>
      <c r="B972" s="8" t="s">
        <v>978</v>
      </c>
      <c r="C972" s="1">
        <v>27488</v>
      </c>
      <c r="D972" s="8" t="s">
        <v>2665</v>
      </c>
      <c r="E972" s="8" t="s">
        <v>2487</v>
      </c>
      <c r="F972" s="8" t="s">
        <v>4646</v>
      </c>
      <c r="G972" s="8" t="s">
        <v>3644</v>
      </c>
      <c r="H972" s="1">
        <v>43338.960613425923</v>
      </c>
      <c r="I972" s="8" t="s">
        <v>3672</v>
      </c>
      <c r="J972">
        <v>1160000</v>
      </c>
      <c r="K972">
        <v>15</v>
      </c>
      <c r="L972">
        <v>580000</v>
      </c>
      <c r="M972">
        <v>81200</v>
      </c>
      <c r="O972">
        <v>580000</v>
      </c>
      <c r="P972">
        <v>6960000</v>
      </c>
      <c r="S972">
        <v>50000</v>
      </c>
      <c r="T972">
        <v>250000</v>
      </c>
      <c r="U972">
        <v>5000</v>
      </c>
      <c r="V972">
        <v>97440</v>
      </c>
      <c r="W972">
        <v>48720</v>
      </c>
      <c r="X972">
        <v>48720</v>
      </c>
      <c r="Y972">
        <v>77333.333333333328</v>
      </c>
      <c r="Z972">
        <v>174773.33333333331</v>
      </c>
      <c r="AA972">
        <v>16239.999999999998</v>
      </c>
      <c r="AB972">
        <v>58000</v>
      </c>
      <c r="AC972">
        <v>0</v>
      </c>
      <c r="AD972">
        <v>0</v>
      </c>
      <c r="AE972">
        <v>11600</v>
      </c>
      <c r="AF972">
        <v>580</v>
      </c>
      <c r="AG972">
        <v>77333.333333333328</v>
      </c>
      <c r="AH972">
        <v>0</v>
      </c>
      <c r="AI972">
        <v>750133.33333333337</v>
      </c>
      <c r="AJ972">
        <v>18003200</v>
      </c>
      <c r="AK972">
        <v>0</v>
      </c>
      <c r="AL972">
        <v>20000</v>
      </c>
      <c r="AM972">
        <v>15</v>
      </c>
    </row>
    <row r="973" spans="1:39" x14ac:dyDescent="0.35">
      <c r="A973" s="8" t="s">
        <v>5647</v>
      </c>
      <c r="B973" s="8" t="s">
        <v>979</v>
      </c>
      <c r="C973" s="1">
        <v>28675</v>
      </c>
      <c r="D973" s="8" t="s">
        <v>2666</v>
      </c>
      <c r="E973" s="8" t="s">
        <v>2365</v>
      </c>
      <c r="F973" s="8" t="s">
        <v>4647</v>
      </c>
      <c r="G973" s="8" t="s">
        <v>3645</v>
      </c>
      <c r="H973" s="1">
        <v>39912.123726851853</v>
      </c>
      <c r="I973" s="8" t="s">
        <v>3672</v>
      </c>
      <c r="J973">
        <v>1160000</v>
      </c>
      <c r="K973">
        <v>15</v>
      </c>
      <c r="L973">
        <v>580000</v>
      </c>
      <c r="M973">
        <v>81200</v>
      </c>
      <c r="O973">
        <v>580000</v>
      </c>
      <c r="P973">
        <v>6960000</v>
      </c>
      <c r="S973">
        <v>50000</v>
      </c>
      <c r="T973">
        <v>250000</v>
      </c>
      <c r="U973">
        <v>5000</v>
      </c>
      <c r="V973">
        <v>97440</v>
      </c>
      <c r="W973">
        <v>48720</v>
      </c>
      <c r="X973">
        <v>48720</v>
      </c>
      <c r="Y973">
        <v>77333.333333333328</v>
      </c>
      <c r="Z973">
        <v>174773.33333333331</v>
      </c>
      <c r="AA973">
        <v>16239.999999999998</v>
      </c>
      <c r="AB973">
        <v>58000</v>
      </c>
      <c r="AC973">
        <v>0</v>
      </c>
      <c r="AD973">
        <v>0</v>
      </c>
      <c r="AE973">
        <v>11600</v>
      </c>
      <c r="AF973">
        <v>580</v>
      </c>
      <c r="AG973">
        <v>77333.333333333328</v>
      </c>
      <c r="AH973">
        <v>0</v>
      </c>
      <c r="AI973">
        <v>750133.33333333337</v>
      </c>
      <c r="AJ973">
        <v>18003200</v>
      </c>
      <c r="AK973">
        <v>0</v>
      </c>
      <c r="AL973">
        <v>20000</v>
      </c>
      <c r="AM973">
        <v>15</v>
      </c>
    </row>
    <row r="974" spans="1:39" x14ac:dyDescent="0.35">
      <c r="A974" s="8" t="s">
        <v>5648</v>
      </c>
      <c r="B974" s="8" t="s">
        <v>980</v>
      </c>
      <c r="C974" s="1">
        <v>29360</v>
      </c>
      <c r="D974" s="8" t="s">
        <v>2667</v>
      </c>
      <c r="E974" s="8" t="s">
        <v>2337</v>
      </c>
      <c r="F974" s="8" t="s">
        <v>4648</v>
      </c>
      <c r="G974" s="8" t="s">
        <v>3646</v>
      </c>
      <c r="H974" s="1">
        <v>43294.032442129632</v>
      </c>
      <c r="I974" s="8" t="s">
        <v>3674</v>
      </c>
      <c r="J974">
        <v>1160000</v>
      </c>
      <c r="K974">
        <v>15</v>
      </c>
      <c r="L974">
        <v>580000</v>
      </c>
      <c r="M974">
        <v>81200</v>
      </c>
      <c r="O974">
        <v>580000</v>
      </c>
      <c r="P974">
        <v>6960000</v>
      </c>
      <c r="S974">
        <v>50000</v>
      </c>
      <c r="T974">
        <v>250000</v>
      </c>
      <c r="U974">
        <v>5000</v>
      </c>
      <c r="V974">
        <v>97440</v>
      </c>
      <c r="W974">
        <v>48720</v>
      </c>
      <c r="X974">
        <v>48720</v>
      </c>
      <c r="Y974">
        <v>77333.333333333328</v>
      </c>
      <c r="Z974">
        <v>174773.33333333331</v>
      </c>
      <c r="AA974">
        <v>16239.999999999998</v>
      </c>
      <c r="AB974">
        <v>58000</v>
      </c>
      <c r="AC974">
        <v>0</v>
      </c>
      <c r="AD974">
        <v>0</v>
      </c>
      <c r="AE974">
        <v>11600</v>
      </c>
      <c r="AF974">
        <v>580</v>
      </c>
      <c r="AG974">
        <v>77333.333333333328</v>
      </c>
      <c r="AH974">
        <v>0</v>
      </c>
      <c r="AI974">
        <v>750133.33333333337</v>
      </c>
      <c r="AJ974">
        <v>18003200</v>
      </c>
      <c r="AK974">
        <v>0</v>
      </c>
      <c r="AL974">
        <v>20000</v>
      </c>
      <c r="AM974">
        <v>15</v>
      </c>
    </row>
    <row r="975" spans="1:39" x14ac:dyDescent="0.35">
      <c r="A975" s="8" t="s">
        <v>5649</v>
      </c>
      <c r="B975" s="8" t="s">
        <v>981</v>
      </c>
      <c r="C975" s="1">
        <v>25881</v>
      </c>
      <c r="D975" s="8" t="s">
        <v>2668</v>
      </c>
      <c r="E975" s="8" t="s">
        <v>2515</v>
      </c>
      <c r="F975" s="8" t="s">
        <v>4649</v>
      </c>
      <c r="G975" s="8" t="s">
        <v>3647</v>
      </c>
      <c r="H975" s="1">
        <v>42425.609131944446</v>
      </c>
      <c r="I975" s="8" t="s">
        <v>3672</v>
      </c>
      <c r="J975">
        <v>1160000</v>
      </c>
      <c r="K975">
        <v>15</v>
      </c>
      <c r="L975">
        <v>580000</v>
      </c>
      <c r="M975">
        <v>81200</v>
      </c>
      <c r="O975">
        <v>580000</v>
      </c>
      <c r="P975">
        <v>6960000</v>
      </c>
      <c r="S975">
        <v>50000</v>
      </c>
      <c r="T975">
        <v>250000</v>
      </c>
      <c r="U975">
        <v>5000</v>
      </c>
      <c r="V975">
        <v>97440</v>
      </c>
      <c r="W975">
        <v>48720</v>
      </c>
      <c r="X975">
        <v>48720</v>
      </c>
      <c r="Y975">
        <v>77333.333333333328</v>
      </c>
      <c r="Z975">
        <v>174773.33333333331</v>
      </c>
      <c r="AA975">
        <v>16239.999999999998</v>
      </c>
      <c r="AB975">
        <v>58000</v>
      </c>
      <c r="AC975">
        <v>0</v>
      </c>
      <c r="AD975">
        <v>0</v>
      </c>
      <c r="AE975">
        <v>11600</v>
      </c>
      <c r="AF975">
        <v>580</v>
      </c>
      <c r="AG975">
        <v>77333.333333333328</v>
      </c>
      <c r="AH975">
        <v>0</v>
      </c>
      <c r="AI975">
        <v>750133.33333333337</v>
      </c>
      <c r="AJ975">
        <v>18003200</v>
      </c>
      <c r="AK975">
        <v>0</v>
      </c>
      <c r="AL975">
        <v>20000</v>
      </c>
      <c r="AM975">
        <v>15</v>
      </c>
    </row>
    <row r="976" spans="1:39" x14ac:dyDescent="0.35">
      <c r="A976" s="8" t="s">
        <v>5650</v>
      </c>
      <c r="B976" s="8" t="s">
        <v>982</v>
      </c>
      <c r="C976" s="1">
        <v>31636</v>
      </c>
      <c r="D976" s="8" t="s">
        <v>2669</v>
      </c>
      <c r="E976" s="8" t="s">
        <v>2420</v>
      </c>
      <c r="F976" s="8" t="s">
        <v>4650</v>
      </c>
      <c r="G976" s="8" t="s">
        <v>3648</v>
      </c>
      <c r="H976" s="1">
        <v>42762.995034722226</v>
      </c>
      <c r="I976" s="8" t="s">
        <v>3675</v>
      </c>
      <c r="J976">
        <v>1160000</v>
      </c>
      <c r="K976">
        <v>15</v>
      </c>
      <c r="L976">
        <v>580000</v>
      </c>
      <c r="M976">
        <v>81200</v>
      </c>
      <c r="O976">
        <v>580000</v>
      </c>
      <c r="P976">
        <v>6960000</v>
      </c>
      <c r="S976">
        <v>50000</v>
      </c>
      <c r="T976">
        <v>250000</v>
      </c>
      <c r="U976">
        <v>5000</v>
      </c>
      <c r="V976">
        <v>97440</v>
      </c>
      <c r="W976">
        <v>48720</v>
      </c>
      <c r="X976">
        <v>48720</v>
      </c>
      <c r="Y976">
        <v>77333.333333333328</v>
      </c>
      <c r="Z976">
        <v>174773.33333333331</v>
      </c>
      <c r="AA976">
        <v>16239.999999999998</v>
      </c>
      <c r="AB976">
        <v>58000</v>
      </c>
      <c r="AC976">
        <v>0</v>
      </c>
      <c r="AD976">
        <v>0</v>
      </c>
      <c r="AE976">
        <v>11600</v>
      </c>
      <c r="AF976">
        <v>580</v>
      </c>
      <c r="AG976">
        <v>77333.333333333328</v>
      </c>
      <c r="AH976">
        <v>0</v>
      </c>
      <c r="AI976">
        <v>750133.33333333337</v>
      </c>
      <c r="AJ976">
        <v>18003200</v>
      </c>
      <c r="AK976">
        <v>0</v>
      </c>
      <c r="AL976">
        <v>20000</v>
      </c>
      <c r="AM976">
        <v>15</v>
      </c>
    </row>
    <row r="977" spans="1:39" x14ac:dyDescent="0.35">
      <c r="A977" s="8" t="s">
        <v>5651</v>
      </c>
      <c r="B977" s="8" t="s">
        <v>983</v>
      </c>
      <c r="C977" s="1">
        <v>33874</v>
      </c>
      <c r="D977" s="8" t="s">
        <v>2670</v>
      </c>
      <c r="E977" s="8" t="s">
        <v>2523</v>
      </c>
      <c r="F977" s="8" t="s">
        <v>4651</v>
      </c>
      <c r="G977" s="8" t="s">
        <v>3649</v>
      </c>
      <c r="H977" s="1">
        <v>42291.859722222223</v>
      </c>
      <c r="I977" s="8" t="s">
        <v>3672</v>
      </c>
      <c r="J977">
        <v>1160000</v>
      </c>
      <c r="K977">
        <v>15</v>
      </c>
      <c r="L977">
        <v>580000</v>
      </c>
      <c r="M977">
        <v>81200</v>
      </c>
      <c r="O977">
        <v>580000</v>
      </c>
      <c r="P977">
        <v>6960000</v>
      </c>
      <c r="S977">
        <v>50000</v>
      </c>
      <c r="T977">
        <v>250000</v>
      </c>
      <c r="U977">
        <v>5000</v>
      </c>
      <c r="V977">
        <v>97440</v>
      </c>
      <c r="W977">
        <v>48720</v>
      </c>
      <c r="X977">
        <v>48720</v>
      </c>
      <c r="Y977">
        <v>77333.333333333328</v>
      </c>
      <c r="Z977">
        <v>174773.33333333331</v>
      </c>
      <c r="AA977">
        <v>16239.999999999998</v>
      </c>
      <c r="AB977">
        <v>58000</v>
      </c>
      <c r="AC977">
        <v>0</v>
      </c>
      <c r="AD977">
        <v>0</v>
      </c>
      <c r="AE977">
        <v>11600</v>
      </c>
      <c r="AF977">
        <v>580</v>
      </c>
      <c r="AG977">
        <v>77333.333333333328</v>
      </c>
      <c r="AH977">
        <v>0</v>
      </c>
      <c r="AI977">
        <v>750133.33333333337</v>
      </c>
      <c r="AJ977">
        <v>18003200</v>
      </c>
      <c r="AK977">
        <v>0</v>
      </c>
      <c r="AL977">
        <v>20000</v>
      </c>
      <c r="AM977">
        <v>15</v>
      </c>
    </row>
    <row r="978" spans="1:39" x14ac:dyDescent="0.35">
      <c r="A978" s="8" t="s">
        <v>5652</v>
      </c>
      <c r="B978" s="8" t="s">
        <v>984</v>
      </c>
      <c r="C978" s="1">
        <v>26076</v>
      </c>
      <c r="D978" s="8" t="s">
        <v>2671</v>
      </c>
      <c r="E978" s="8" t="s">
        <v>2400</v>
      </c>
      <c r="F978" s="8" t="s">
        <v>4652</v>
      </c>
      <c r="G978" s="8" t="s">
        <v>3650</v>
      </c>
      <c r="H978" s="1">
        <v>40968.121307870373</v>
      </c>
      <c r="I978" s="8" t="s">
        <v>3671</v>
      </c>
      <c r="J978">
        <v>1160000</v>
      </c>
      <c r="K978">
        <v>15</v>
      </c>
      <c r="L978">
        <v>580000</v>
      </c>
      <c r="M978">
        <v>81200</v>
      </c>
      <c r="O978">
        <v>580000</v>
      </c>
      <c r="P978">
        <v>6960000</v>
      </c>
      <c r="S978">
        <v>50000</v>
      </c>
      <c r="T978">
        <v>250000</v>
      </c>
      <c r="U978">
        <v>5000</v>
      </c>
      <c r="V978">
        <v>97440</v>
      </c>
      <c r="W978">
        <v>48720</v>
      </c>
      <c r="X978">
        <v>48720</v>
      </c>
      <c r="Y978">
        <v>77333.333333333328</v>
      </c>
      <c r="Z978">
        <v>174773.33333333331</v>
      </c>
      <c r="AA978">
        <v>16239.999999999998</v>
      </c>
      <c r="AB978">
        <v>58000</v>
      </c>
      <c r="AC978">
        <v>0</v>
      </c>
      <c r="AD978">
        <v>0</v>
      </c>
      <c r="AE978">
        <v>11600</v>
      </c>
      <c r="AF978">
        <v>580</v>
      </c>
      <c r="AG978">
        <v>77333.333333333328</v>
      </c>
      <c r="AH978">
        <v>0</v>
      </c>
      <c r="AI978">
        <v>750133.33333333337</v>
      </c>
      <c r="AJ978">
        <v>18003200</v>
      </c>
      <c r="AK978">
        <v>0</v>
      </c>
      <c r="AL978">
        <v>20000</v>
      </c>
      <c r="AM978">
        <v>15</v>
      </c>
    </row>
    <row r="979" spans="1:39" x14ac:dyDescent="0.35">
      <c r="A979" s="8" t="s">
        <v>5653</v>
      </c>
      <c r="B979" s="8" t="s">
        <v>985</v>
      </c>
      <c r="C979" s="1">
        <v>31678</v>
      </c>
      <c r="D979" s="8" t="s">
        <v>2672</v>
      </c>
      <c r="E979" s="8" t="s">
        <v>2392</v>
      </c>
      <c r="F979" s="8" t="s">
        <v>4653</v>
      </c>
      <c r="G979" s="8" t="s">
        <v>3651</v>
      </c>
      <c r="H979" s="1">
        <v>43114.704756944448</v>
      </c>
      <c r="I979" s="8" t="s">
        <v>3673</v>
      </c>
      <c r="J979">
        <v>1160000</v>
      </c>
      <c r="K979">
        <v>15</v>
      </c>
      <c r="L979">
        <v>580000</v>
      </c>
      <c r="M979">
        <v>81200</v>
      </c>
      <c r="O979">
        <v>580000</v>
      </c>
      <c r="P979">
        <v>6960000</v>
      </c>
      <c r="S979">
        <v>50000</v>
      </c>
      <c r="T979">
        <v>250000</v>
      </c>
      <c r="U979">
        <v>5000</v>
      </c>
      <c r="V979">
        <v>97440</v>
      </c>
      <c r="W979">
        <v>48720</v>
      </c>
      <c r="X979">
        <v>48720</v>
      </c>
      <c r="Y979">
        <v>77333.333333333328</v>
      </c>
      <c r="Z979">
        <v>174773.33333333331</v>
      </c>
      <c r="AA979">
        <v>16239.999999999998</v>
      </c>
      <c r="AB979">
        <v>58000</v>
      </c>
      <c r="AC979">
        <v>0</v>
      </c>
      <c r="AD979">
        <v>0</v>
      </c>
      <c r="AE979">
        <v>11600</v>
      </c>
      <c r="AF979">
        <v>580</v>
      </c>
      <c r="AG979">
        <v>77333.333333333328</v>
      </c>
      <c r="AH979">
        <v>0</v>
      </c>
      <c r="AI979">
        <v>750133.33333333337</v>
      </c>
      <c r="AJ979">
        <v>18003200</v>
      </c>
      <c r="AK979">
        <v>0</v>
      </c>
      <c r="AL979">
        <v>20000</v>
      </c>
      <c r="AM979">
        <v>15</v>
      </c>
    </row>
    <row r="980" spans="1:39" x14ac:dyDescent="0.35">
      <c r="A980" s="8" t="s">
        <v>5654</v>
      </c>
      <c r="B980" s="8" t="s">
        <v>986</v>
      </c>
      <c r="C980" s="1">
        <v>36490</v>
      </c>
      <c r="D980" s="8" t="s">
        <v>2673</v>
      </c>
      <c r="E980" s="8" t="s">
        <v>2369</v>
      </c>
      <c r="F980" s="8" t="s">
        <v>4654</v>
      </c>
      <c r="G980" s="8" t="s">
        <v>3652</v>
      </c>
      <c r="H980" s="1">
        <v>43410.436921296299</v>
      </c>
      <c r="I980" s="8" t="s">
        <v>3675</v>
      </c>
      <c r="J980">
        <v>1160000</v>
      </c>
      <c r="K980">
        <v>15</v>
      </c>
      <c r="L980">
        <v>580000</v>
      </c>
      <c r="M980">
        <v>81200</v>
      </c>
      <c r="O980">
        <v>580000</v>
      </c>
      <c r="P980">
        <v>6960000</v>
      </c>
      <c r="S980">
        <v>50000</v>
      </c>
      <c r="T980">
        <v>250000</v>
      </c>
      <c r="U980">
        <v>5000</v>
      </c>
      <c r="V980">
        <v>97440</v>
      </c>
      <c r="W980">
        <v>48720</v>
      </c>
      <c r="X980">
        <v>48720</v>
      </c>
      <c r="Y980">
        <v>77333.333333333328</v>
      </c>
      <c r="Z980">
        <v>174773.33333333331</v>
      </c>
      <c r="AA980">
        <v>16239.999999999998</v>
      </c>
      <c r="AB980">
        <v>58000</v>
      </c>
      <c r="AC980">
        <v>0</v>
      </c>
      <c r="AD980">
        <v>0</v>
      </c>
      <c r="AE980">
        <v>11600</v>
      </c>
      <c r="AF980">
        <v>580</v>
      </c>
      <c r="AG980">
        <v>77333.333333333328</v>
      </c>
      <c r="AH980">
        <v>0</v>
      </c>
      <c r="AI980">
        <v>750133.33333333337</v>
      </c>
      <c r="AJ980">
        <v>18003200</v>
      </c>
      <c r="AK980">
        <v>0</v>
      </c>
      <c r="AL980">
        <v>20000</v>
      </c>
      <c r="AM980">
        <v>15</v>
      </c>
    </row>
    <row r="981" spans="1:39" x14ac:dyDescent="0.35">
      <c r="A981" s="8" t="s">
        <v>5655</v>
      </c>
      <c r="B981" s="8" t="s">
        <v>987</v>
      </c>
      <c r="C981" s="1">
        <v>27288</v>
      </c>
      <c r="D981" s="8" t="s">
        <v>2674</v>
      </c>
      <c r="E981" s="8" t="s">
        <v>2446</v>
      </c>
      <c r="F981" s="8" t="s">
        <v>4655</v>
      </c>
      <c r="G981" s="8" t="s">
        <v>3653</v>
      </c>
      <c r="H981" s="1">
        <v>39385.043425925927</v>
      </c>
      <c r="I981" s="8" t="s">
        <v>3674</v>
      </c>
      <c r="J981">
        <v>1160000</v>
      </c>
      <c r="K981">
        <v>15</v>
      </c>
      <c r="L981">
        <v>580000</v>
      </c>
      <c r="M981">
        <v>81200</v>
      </c>
      <c r="O981">
        <v>580000</v>
      </c>
      <c r="P981">
        <v>6960000</v>
      </c>
      <c r="S981">
        <v>50000</v>
      </c>
      <c r="T981">
        <v>250000</v>
      </c>
      <c r="U981">
        <v>5000</v>
      </c>
      <c r="V981">
        <v>97440</v>
      </c>
      <c r="W981">
        <v>48720</v>
      </c>
      <c r="X981">
        <v>48720</v>
      </c>
      <c r="Y981">
        <v>77333.333333333328</v>
      </c>
      <c r="Z981">
        <v>174773.33333333331</v>
      </c>
      <c r="AA981">
        <v>16239.999999999998</v>
      </c>
      <c r="AB981">
        <v>58000</v>
      </c>
      <c r="AC981">
        <v>0</v>
      </c>
      <c r="AD981">
        <v>0</v>
      </c>
      <c r="AE981">
        <v>11600</v>
      </c>
      <c r="AF981">
        <v>580</v>
      </c>
      <c r="AG981">
        <v>77333.333333333328</v>
      </c>
      <c r="AH981">
        <v>0</v>
      </c>
      <c r="AI981">
        <v>750133.33333333337</v>
      </c>
      <c r="AJ981">
        <v>18003200</v>
      </c>
      <c r="AK981">
        <v>0</v>
      </c>
      <c r="AL981">
        <v>20000</v>
      </c>
      <c r="AM981">
        <v>15</v>
      </c>
    </row>
    <row r="982" spans="1:39" x14ac:dyDescent="0.35">
      <c r="A982" s="8" t="s">
        <v>5656</v>
      </c>
      <c r="B982" s="8" t="s">
        <v>988</v>
      </c>
      <c r="C982" s="1">
        <v>34213</v>
      </c>
      <c r="D982" s="8" t="s">
        <v>2675</v>
      </c>
      <c r="E982" s="8" t="s">
        <v>2436</v>
      </c>
      <c r="F982" s="8" t="s">
        <v>4656</v>
      </c>
      <c r="G982" s="8" t="s">
        <v>3654</v>
      </c>
      <c r="H982" s="1">
        <v>43440.725451388891</v>
      </c>
      <c r="I982" s="8" t="s">
        <v>3672</v>
      </c>
      <c r="J982">
        <v>1160000</v>
      </c>
      <c r="K982">
        <v>15</v>
      </c>
      <c r="L982">
        <v>580000</v>
      </c>
      <c r="M982">
        <v>81200</v>
      </c>
      <c r="O982">
        <v>580000</v>
      </c>
      <c r="P982">
        <v>6960000</v>
      </c>
      <c r="S982">
        <v>50000</v>
      </c>
      <c r="T982">
        <v>250000</v>
      </c>
      <c r="U982">
        <v>5000</v>
      </c>
      <c r="V982">
        <v>97440</v>
      </c>
      <c r="W982">
        <v>48720</v>
      </c>
      <c r="X982">
        <v>48720</v>
      </c>
      <c r="Y982">
        <v>77333.333333333328</v>
      </c>
      <c r="Z982">
        <v>174773.33333333331</v>
      </c>
      <c r="AA982">
        <v>16239.999999999998</v>
      </c>
      <c r="AB982">
        <v>58000</v>
      </c>
      <c r="AC982">
        <v>0</v>
      </c>
      <c r="AD982">
        <v>0</v>
      </c>
      <c r="AE982">
        <v>11600</v>
      </c>
      <c r="AF982">
        <v>580</v>
      </c>
      <c r="AG982">
        <v>77333.333333333328</v>
      </c>
      <c r="AH982">
        <v>0</v>
      </c>
      <c r="AI982">
        <v>750133.33333333337</v>
      </c>
      <c r="AJ982">
        <v>18003200</v>
      </c>
      <c r="AK982">
        <v>0</v>
      </c>
      <c r="AL982">
        <v>20000</v>
      </c>
      <c r="AM982">
        <v>15</v>
      </c>
    </row>
    <row r="983" spans="1:39" x14ac:dyDescent="0.35">
      <c r="A983" s="8" t="s">
        <v>5657</v>
      </c>
      <c r="B983" s="8" t="s">
        <v>989</v>
      </c>
      <c r="C983" s="1">
        <v>26530</v>
      </c>
      <c r="D983" s="8" t="s">
        <v>2676</v>
      </c>
      <c r="E983" s="8" t="s">
        <v>2361</v>
      </c>
      <c r="F983" s="8" t="s">
        <v>4657</v>
      </c>
      <c r="G983" s="8" t="s">
        <v>3655</v>
      </c>
      <c r="H983" s="1">
        <v>41284.308657407404</v>
      </c>
      <c r="I983" s="8" t="s">
        <v>3671</v>
      </c>
      <c r="J983">
        <v>1160000</v>
      </c>
      <c r="K983">
        <v>15</v>
      </c>
      <c r="L983">
        <v>580000</v>
      </c>
      <c r="M983">
        <v>81200</v>
      </c>
      <c r="O983">
        <v>580000</v>
      </c>
      <c r="P983">
        <v>6960000</v>
      </c>
      <c r="S983">
        <v>50000</v>
      </c>
      <c r="T983">
        <v>250000</v>
      </c>
      <c r="U983">
        <v>5000</v>
      </c>
      <c r="V983">
        <v>97440</v>
      </c>
      <c r="W983">
        <v>48720</v>
      </c>
      <c r="X983">
        <v>48720</v>
      </c>
      <c r="Y983">
        <v>77333.333333333328</v>
      </c>
      <c r="Z983">
        <v>174773.33333333331</v>
      </c>
      <c r="AA983">
        <v>16239.999999999998</v>
      </c>
      <c r="AB983">
        <v>58000</v>
      </c>
      <c r="AC983">
        <v>0</v>
      </c>
      <c r="AD983">
        <v>0</v>
      </c>
      <c r="AE983">
        <v>11600</v>
      </c>
      <c r="AF983">
        <v>580</v>
      </c>
      <c r="AG983">
        <v>77333.333333333328</v>
      </c>
      <c r="AH983">
        <v>0</v>
      </c>
      <c r="AI983">
        <v>750133.33333333337</v>
      </c>
      <c r="AJ983">
        <v>18003200</v>
      </c>
      <c r="AK983">
        <v>0</v>
      </c>
      <c r="AL983">
        <v>20000</v>
      </c>
      <c r="AM983">
        <v>15</v>
      </c>
    </row>
    <row r="984" spans="1:39" x14ac:dyDescent="0.35">
      <c r="A984" s="8" t="s">
        <v>5658</v>
      </c>
      <c r="B984" s="8" t="s">
        <v>990</v>
      </c>
      <c r="C984" s="1">
        <v>30446</v>
      </c>
      <c r="D984" s="8" t="s">
        <v>2677</v>
      </c>
      <c r="E984" s="8" t="s">
        <v>2412</v>
      </c>
      <c r="F984" s="8" t="s">
        <v>4658</v>
      </c>
      <c r="G984" s="8" t="s">
        <v>3569</v>
      </c>
      <c r="H984" s="1">
        <v>40536.009988425925</v>
      </c>
      <c r="I984" s="8" t="s">
        <v>3671</v>
      </c>
      <c r="J984">
        <v>1160000</v>
      </c>
      <c r="K984">
        <v>15</v>
      </c>
      <c r="L984">
        <v>580000</v>
      </c>
      <c r="M984">
        <v>81200</v>
      </c>
      <c r="O984">
        <v>580000</v>
      </c>
      <c r="P984">
        <v>6960000</v>
      </c>
      <c r="S984">
        <v>50000</v>
      </c>
      <c r="T984">
        <v>250000</v>
      </c>
      <c r="U984">
        <v>5000</v>
      </c>
      <c r="V984">
        <v>97440</v>
      </c>
      <c r="W984">
        <v>48720</v>
      </c>
      <c r="X984">
        <v>48720</v>
      </c>
      <c r="Y984">
        <v>77333.333333333328</v>
      </c>
      <c r="Z984">
        <v>174773.33333333331</v>
      </c>
      <c r="AA984">
        <v>16239.999999999998</v>
      </c>
      <c r="AB984">
        <v>58000</v>
      </c>
      <c r="AC984">
        <v>0</v>
      </c>
      <c r="AD984">
        <v>0</v>
      </c>
      <c r="AE984">
        <v>11600</v>
      </c>
      <c r="AF984">
        <v>580</v>
      </c>
      <c r="AG984">
        <v>77333.333333333328</v>
      </c>
      <c r="AH984">
        <v>0</v>
      </c>
      <c r="AI984">
        <v>750133.33333333337</v>
      </c>
      <c r="AJ984">
        <v>18003200</v>
      </c>
      <c r="AK984">
        <v>0</v>
      </c>
      <c r="AL984">
        <v>20000</v>
      </c>
      <c r="AM984">
        <v>15</v>
      </c>
    </row>
    <row r="985" spans="1:39" x14ac:dyDescent="0.35">
      <c r="A985" s="8" t="s">
        <v>5659</v>
      </c>
      <c r="B985" s="8" t="s">
        <v>991</v>
      </c>
      <c r="C985" s="1">
        <v>34730</v>
      </c>
      <c r="D985" s="8" t="s">
        <v>2678</v>
      </c>
      <c r="E985" s="8" t="s">
        <v>2543</v>
      </c>
      <c r="F985" s="8" t="s">
        <v>4659</v>
      </c>
      <c r="G985" s="8" t="s">
        <v>3656</v>
      </c>
      <c r="H985" s="1">
        <v>43430.870752314811</v>
      </c>
      <c r="I985" s="8" t="s">
        <v>3672</v>
      </c>
      <c r="J985">
        <v>1160000</v>
      </c>
      <c r="K985">
        <v>15</v>
      </c>
      <c r="L985">
        <v>580000</v>
      </c>
      <c r="M985">
        <v>81200</v>
      </c>
      <c r="O985">
        <v>580000</v>
      </c>
      <c r="P985">
        <v>6960000</v>
      </c>
      <c r="S985">
        <v>50000</v>
      </c>
      <c r="T985">
        <v>250000</v>
      </c>
      <c r="U985">
        <v>5000</v>
      </c>
      <c r="V985">
        <v>97440</v>
      </c>
      <c r="W985">
        <v>48720</v>
      </c>
      <c r="X985">
        <v>48720</v>
      </c>
      <c r="Y985">
        <v>77333.333333333328</v>
      </c>
      <c r="Z985">
        <v>174773.33333333331</v>
      </c>
      <c r="AA985">
        <v>16239.999999999998</v>
      </c>
      <c r="AB985">
        <v>58000</v>
      </c>
      <c r="AC985">
        <v>0</v>
      </c>
      <c r="AD985">
        <v>0</v>
      </c>
      <c r="AE985">
        <v>11600</v>
      </c>
      <c r="AF985">
        <v>580</v>
      </c>
      <c r="AG985">
        <v>77333.333333333328</v>
      </c>
      <c r="AH985">
        <v>0</v>
      </c>
      <c r="AI985">
        <v>750133.33333333337</v>
      </c>
      <c r="AJ985">
        <v>18003200</v>
      </c>
      <c r="AK985">
        <v>0</v>
      </c>
      <c r="AL985">
        <v>20000</v>
      </c>
      <c r="AM985">
        <v>15</v>
      </c>
    </row>
    <row r="986" spans="1:39" x14ac:dyDescent="0.35">
      <c r="A986" s="8" t="s">
        <v>5660</v>
      </c>
      <c r="B986" s="8" t="s">
        <v>992</v>
      </c>
      <c r="C986" s="1">
        <v>32774</v>
      </c>
      <c r="D986" s="8" t="s">
        <v>2679</v>
      </c>
      <c r="E986" s="8" t="s">
        <v>2535</v>
      </c>
      <c r="F986" s="8" t="s">
        <v>4660</v>
      </c>
      <c r="G986" s="8" t="s">
        <v>3098</v>
      </c>
      <c r="H986" s="1">
        <v>42121.8362037037</v>
      </c>
      <c r="I986" s="8" t="s">
        <v>3671</v>
      </c>
      <c r="J986">
        <v>1160000</v>
      </c>
      <c r="K986">
        <v>15</v>
      </c>
      <c r="L986">
        <v>580000</v>
      </c>
      <c r="M986">
        <v>81200</v>
      </c>
      <c r="O986">
        <v>580000</v>
      </c>
      <c r="P986">
        <v>6960000</v>
      </c>
      <c r="S986">
        <v>50000</v>
      </c>
      <c r="T986">
        <v>250000</v>
      </c>
      <c r="U986">
        <v>5000</v>
      </c>
      <c r="V986">
        <v>97440</v>
      </c>
      <c r="W986">
        <v>48720</v>
      </c>
      <c r="X986">
        <v>48720</v>
      </c>
      <c r="Y986">
        <v>77333.333333333328</v>
      </c>
      <c r="Z986">
        <v>174773.33333333331</v>
      </c>
      <c r="AA986">
        <v>16239.999999999998</v>
      </c>
      <c r="AB986">
        <v>58000</v>
      </c>
      <c r="AC986">
        <v>0</v>
      </c>
      <c r="AD986">
        <v>0</v>
      </c>
      <c r="AE986">
        <v>11600</v>
      </c>
      <c r="AF986">
        <v>580</v>
      </c>
      <c r="AG986">
        <v>77333.333333333328</v>
      </c>
      <c r="AH986">
        <v>0</v>
      </c>
      <c r="AI986">
        <v>750133.33333333337</v>
      </c>
      <c r="AJ986">
        <v>18003200</v>
      </c>
      <c r="AK986">
        <v>0</v>
      </c>
      <c r="AL986">
        <v>20000</v>
      </c>
      <c r="AM986">
        <v>15</v>
      </c>
    </row>
    <row r="987" spans="1:39" x14ac:dyDescent="0.35">
      <c r="A987" s="8" t="s">
        <v>5661</v>
      </c>
      <c r="B987" s="8" t="s">
        <v>993</v>
      </c>
      <c r="C987" s="1">
        <v>28066</v>
      </c>
      <c r="D987" s="8" t="s">
        <v>2680</v>
      </c>
      <c r="E987" s="8" t="s">
        <v>2343</v>
      </c>
      <c r="F987" s="8" t="s">
        <v>4661</v>
      </c>
      <c r="G987" s="8" t="s">
        <v>3657</v>
      </c>
      <c r="H987" s="1">
        <v>43256.360127314816</v>
      </c>
      <c r="I987" s="8" t="s">
        <v>3675</v>
      </c>
      <c r="J987">
        <v>1160000</v>
      </c>
      <c r="K987">
        <v>15</v>
      </c>
      <c r="L987">
        <v>580000</v>
      </c>
      <c r="M987">
        <v>81200</v>
      </c>
      <c r="O987">
        <v>580000</v>
      </c>
      <c r="P987">
        <v>6960000</v>
      </c>
      <c r="S987">
        <v>50000</v>
      </c>
      <c r="T987">
        <v>250000</v>
      </c>
      <c r="U987">
        <v>5000</v>
      </c>
      <c r="V987">
        <v>97440</v>
      </c>
      <c r="W987">
        <v>48720</v>
      </c>
      <c r="X987">
        <v>48720</v>
      </c>
      <c r="Y987">
        <v>77333.333333333328</v>
      </c>
      <c r="Z987">
        <v>174773.33333333331</v>
      </c>
      <c r="AA987">
        <v>16239.999999999998</v>
      </c>
      <c r="AB987">
        <v>58000</v>
      </c>
      <c r="AC987">
        <v>0</v>
      </c>
      <c r="AD987">
        <v>0</v>
      </c>
      <c r="AE987">
        <v>11600</v>
      </c>
      <c r="AF987">
        <v>580</v>
      </c>
      <c r="AG987">
        <v>77333.333333333328</v>
      </c>
      <c r="AH987">
        <v>0</v>
      </c>
      <c r="AI987">
        <v>750133.33333333337</v>
      </c>
      <c r="AJ987">
        <v>18003200</v>
      </c>
      <c r="AK987">
        <v>0</v>
      </c>
      <c r="AL987">
        <v>20000</v>
      </c>
      <c r="AM987">
        <v>15</v>
      </c>
    </row>
    <row r="988" spans="1:39" x14ac:dyDescent="0.35">
      <c r="A988" s="8" t="s">
        <v>5662</v>
      </c>
      <c r="B988" s="8" t="s">
        <v>994</v>
      </c>
      <c r="C988" s="1">
        <v>25652</v>
      </c>
      <c r="D988" s="8" t="s">
        <v>2681</v>
      </c>
      <c r="E988" s="8" t="s">
        <v>2347</v>
      </c>
      <c r="F988" s="8" t="s">
        <v>4662</v>
      </c>
      <c r="G988" s="8" t="s">
        <v>3658</v>
      </c>
      <c r="H988" s="1">
        <v>44198.741747685184</v>
      </c>
      <c r="I988" s="8" t="s">
        <v>3672</v>
      </c>
      <c r="J988">
        <v>1160000</v>
      </c>
      <c r="K988">
        <v>15</v>
      </c>
      <c r="L988">
        <v>580000</v>
      </c>
      <c r="M988">
        <v>81200</v>
      </c>
      <c r="O988">
        <v>580000</v>
      </c>
      <c r="P988">
        <v>6960000</v>
      </c>
      <c r="S988">
        <v>50000</v>
      </c>
      <c r="T988">
        <v>250000</v>
      </c>
      <c r="U988">
        <v>5000</v>
      </c>
      <c r="V988">
        <v>97440</v>
      </c>
      <c r="W988">
        <v>48720</v>
      </c>
      <c r="X988">
        <v>48720</v>
      </c>
      <c r="Y988">
        <v>77333.333333333328</v>
      </c>
      <c r="Z988">
        <v>174773.33333333331</v>
      </c>
      <c r="AA988">
        <v>16239.999999999998</v>
      </c>
      <c r="AB988">
        <v>58000</v>
      </c>
      <c r="AC988">
        <v>0</v>
      </c>
      <c r="AD988">
        <v>0</v>
      </c>
      <c r="AE988">
        <v>11600</v>
      </c>
      <c r="AF988">
        <v>580</v>
      </c>
      <c r="AG988">
        <v>77333.333333333328</v>
      </c>
      <c r="AH988">
        <v>0</v>
      </c>
      <c r="AI988">
        <v>750133.33333333337</v>
      </c>
      <c r="AJ988">
        <v>18003200</v>
      </c>
      <c r="AK988">
        <v>0</v>
      </c>
      <c r="AL988">
        <v>20000</v>
      </c>
      <c r="AM988">
        <v>15</v>
      </c>
    </row>
    <row r="989" spans="1:39" x14ac:dyDescent="0.35">
      <c r="A989" s="8" t="s">
        <v>5663</v>
      </c>
      <c r="B989" s="8" t="s">
        <v>995</v>
      </c>
      <c r="C989" s="1">
        <v>31140</v>
      </c>
      <c r="D989" s="8" t="s">
        <v>2682</v>
      </c>
      <c r="E989" s="8" t="s">
        <v>2461</v>
      </c>
      <c r="F989" s="8" t="s">
        <v>4663</v>
      </c>
      <c r="G989" s="8" t="s">
        <v>3659</v>
      </c>
      <c r="H989" s="1">
        <v>38751.189583333333</v>
      </c>
      <c r="I989" s="8" t="s">
        <v>3673</v>
      </c>
      <c r="J989">
        <v>1160000</v>
      </c>
      <c r="K989">
        <v>15</v>
      </c>
      <c r="L989">
        <v>580000</v>
      </c>
      <c r="M989">
        <v>81200</v>
      </c>
      <c r="O989">
        <v>580000</v>
      </c>
      <c r="P989">
        <v>6960000</v>
      </c>
      <c r="S989">
        <v>50000</v>
      </c>
      <c r="T989">
        <v>250000</v>
      </c>
      <c r="U989">
        <v>5000</v>
      </c>
      <c r="V989">
        <v>97440</v>
      </c>
      <c r="W989">
        <v>48720</v>
      </c>
      <c r="X989">
        <v>48720</v>
      </c>
      <c r="Y989">
        <v>77333.333333333328</v>
      </c>
      <c r="Z989">
        <v>174773.33333333331</v>
      </c>
      <c r="AA989">
        <v>16239.999999999998</v>
      </c>
      <c r="AB989">
        <v>58000</v>
      </c>
      <c r="AC989">
        <v>0</v>
      </c>
      <c r="AD989">
        <v>0</v>
      </c>
      <c r="AE989">
        <v>11600</v>
      </c>
      <c r="AF989">
        <v>580</v>
      </c>
      <c r="AG989">
        <v>77333.333333333328</v>
      </c>
      <c r="AH989">
        <v>0</v>
      </c>
      <c r="AI989">
        <v>750133.33333333337</v>
      </c>
      <c r="AJ989">
        <v>18003200</v>
      </c>
      <c r="AK989">
        <v>0</v>
      </c>
      <c r="AL989">
        <v>20000</v>
      </c>
      <c r="AM989">
        <v>15</v>
      </c>
    </row>
    <row r="990" spans="1:39" x14ac:dyDescent="0.35">
      <c r="A990" s="8" t="s">
        <v>5664</v>
      </c>
      <c r="B990" s="8" t="s">
        <v>996</v>
      </c>
      <c r="C990" s="1">
        <v>26330</v>
      </c>
      <c r="D990" s="8" t="s">
        <v>2683</v>
      </c>
      <c r="E990" s="8" t="s">
        <v>2561</v>
      </c>
      <c r="F990" s="8" t="s">
        <v>4664</v>
      </c>
      <c r="G990" s="8" t="s">
        <v>3660</v>
      </c>
      <c r="H990" s="1">
        <v>40468.270844907405</v>
      </c>
      <c r="I990" s="8" t="s">
        <v>3672</v>
      </c>
      <c r="J990">
        <v>1160000</v>
      </c>
      <c r="K990">
        <v>15</v>
      </c>
      <c r="L990">
        <v>580000</v>
      </c>
      <c r="M990">
        <v>81200</v>
      </c>
      <c r="O990">
        <v>580000</v>
      </c>
      <c r="P990">
        <v>6960000</v>
      </c>
      <c r="S990">
        <v>50000</v>
      </c>
      <c r="T990">
        <v>250000</v>
      </c>
      <c r="U990">
        <v>5000</v>
      </c>
      <c r="V990">
        <v>97440</v>
      </c>
      <c r="W990">
        <v>48720</v>
      </c>
      <c r="X990">
        <v>48720</v>
      </c>
      <c r="Y990">
        <v>77333.333333333328</v>
      </c>
      <c r="Z990">
        <v>174773.33333333331</v>
      </c>
      <c r="AA990">
        <v>16239.999999999998</v>
      </c>
      <c r="AB990">
        <v>58000</v>
      </c>
      <c r="AC990">
        <v>0</v>
      </c>
      <c r="AD990">
        <v>0</v>
      </c>
      <c r="AE990">
        <v>11600</v>
      </c>
      <c r="AF990">
        <v>580</v>
      </c>
      <c r="AG990">
        <v>77333.333333333328</v>
      </c>
      <c r="AH990">
        <v>0</v>
      </c>
      <c r="AI990">
        <v>750133.33333333337</v>
      </c>
      <c r="AJ990">
        <v>18003200</v>
      </c>
      <c r="AK990">
        <v>0</v>
      </c>
      <c r="AL990">
        <v>20000</v>
      </c>
      <c r="AM990">
        <v>15</v>
      </c>
    </row>
    <row r="991" spans="1:39" x14ac:dyDescent="0.35">
      <c r="A991" s="8" t="s">
        <v>5665</v>
      </c>
      <c r="B991" s="8" t="s">
        <v>997</v>
      </c>
      <c r="C991" s="1">
        <v>28342</v>
      </c>
      <c r="D991" s="8" t="s">
        <v>2684</v>
      </c>
      <c r="E991" s="8" t="s">
        <v>2426</v>
      </c>
      <c r="F991" s="8" t="s">
        <v>4665</v>
      </c>
      <c r="G991" s="8" t="s">
        <v>3661</v>
      </c>
      <c r="H991" s="1">
        <v>38463.045671296299</v>
      </c>
      <c r="I991" s="8" t="s">
        <v>3674</v>
      </c>
      <c r="J991">
        <v>1160000</v>
      </c>
      <c r="K991">
        <v>15</v>
      </c>
      <c r="L991">
        <v>580000</v>
      </c>
      <c r="M991">
        <v>81200</v>
      </c>
      <c r="O991">
        <v>580000</v>
      </c>
      <c r="P991">
        <v>6960000</v>
      </c>
      <c r="S991">
        <v>50000</v>
      </c>
      <c r="T991">
        <v>250000</v>
      </c>
      <c r="U991">
        <v>5000</v>
      </c>
      <c r="V991">
        <v>97440</v>
      </c>
      <c r="W991">
        <v>48720</v>
      </c>
      <c r="X991">
        <v>48720</v>
      </c>
      <c r="Y991">
        <v>77333.333333333328</v>
      </c>
      <c r="Z991">
        <v>174773.33333333331</v>
      </c>
      <c r="AA991">
        <v>16239.999999999998</v>
      </c>
      <c r="AB991">
        <v>58000</v>
      </c>
      <c r="AC991">
        <v>0</v>
      </c>
      <c r="AD991">
        <v>0</v>
      </c>
      <c r="AE991">
        <v>11600</v>
      </c>
      <c r="AF991">
        <v>580</v>
      </c>
      <c r="AG991">
        <v>77333.333333333328</v>
      </c>
      <c r="AH991">
        <v>0</v>
      </c>
      <c r="AI991">
        <v>750133.33333333337</v>
      </c>
      <c r="AJ991">
        <v>18003200</v>
      </c>
      <c r="AK991">
        <v>0</v>
      </c>
      <c r="AL991">
        <v>20000</v>
      </c>
      <c r="AM991">
        <v>15</v>
      </c>
    </row>
    <row r="992" spans="1:39" x14ac:dyDescent="0.35">
      <c r="A992" s="8" t="s">
        <v>5666</v>
      </c>
      <c r="B992" s="8" t="s">
        <v>998</v>
      </c>
      <c r="C992" s="1">
        <v>27042</v>
      </c>
      <c r="D992" s="8" t="s">
        <v>2685</v>
      </c>
      <c r="E992" s="8" t="s">
        <v>2410</v>
      </c>
      <c r="F992" s="8" t="s">
        <v>4666</v>
      </c>
      <c r="G992" s="8" t="s">
        <v>3662</v>
      </c>
      <c r="H992" s="1">
        <v>40820.272743055553</v>
      </c>
      <c r="I992" s="8" t="s">
        <v>3672</v>
      </c>
      <c r="J992">
        <v>1160000</v>
      </c>
      <c r="K992">
        <v>15</v>
      </c>
      <c r="L992">
        <v>580000</v>
      </c>
      <c r="M992">
        <v>81200</v>
      </c>
      <c r="O992">
        <v>580000</v>
      </c>
      <c r="P992">
        <v>6960000</v>
      </c>
      <c r="S992">
        <v>50000</v>
      </c>
      <c r="T992">
        <v>250000</v>
      </c>
      <c r="U992">
        <v>5000</v>
      </c>
      <c r="V992">
        <v>97440</v>
      </c>
      <c r="W992">
        <v>48720</v>
      </c>
      <c r="X992">
        <v>48720</v>
      </c>
      <c r="Y992">
        <v>77333.333333333328</v>
      </c>
      <c r="Z992">
        <v>174773.33333333331</v>
      </c>
      <c r="AA992">
        <v>16239.999999999998</v>
      </c>
      <c r="AB992">
        <v>58000</v>
      </c>
      <c r="AC992">
        <v>0</v>
      </c>
      <c r="AD992">
        <v>0</v>
      </c>
      <c r="AE992">
        <v>11600</v>
      </c>
      <c r="AF992">
        <v>580</v>
      </c>
      <c r="AG992">
        <v>77333.333333333328</v>
      </c>
      <c r="AH992">
        <v>0</v>
      </c>
      <c r="AI992">
        <v>750133.33333333337</v>
      </c>
      <c r="AJ992">
        <v>18003200</v>
      </c>
      <c r="AK992">
        <v>0</v>
      </c>
      <c r="AL992">
        <v>20000</v>
      </c>
      <c r="AM992">
        <v>15</v>
      </c>
    </row>
    <row r="993" spans="1:39" x14ac:dyDescent="0.35">
      <c r="A993" s="8" t="s">
        <v>5667</v>
      </c>
      <c r="B993" s="8" t="s">
        <v>999</v>
      </c>
      <c r="C993" s="1">
        <v>32092</v>
      </c>
      <c r="D993" s="8" t="s">
        <v>2686</v>
      </c>
      <c r="E993" s="8" t="s">
        <v>2495</v>
      </c>
      <c r="F993" s="8" t="s">
        <v>4667</v>
      </c>
      <c r="G993" s="8" t="s">
        <v>3663</v>
      </c>
      <c r="H993" s="1">
        <v>42535.487361111111</v>
      </c>
      <c r="I993" s="8" t="s">
        <v>3672</v>
      </c>
      <c r="J993">
        <v>1160000</v>
      </c>
      <c r="K993">
        <v>15</v>
      </c>
      <c r="L993">
        <v>580000</v>
      </c>
      <c r="M993">
        <v>81200</v>
      </c>
      <c r="O993">
        <v>580000</v>
      </c>
      <c r="P993">
        <v>6960000</v>
      </c>
      <c r="S993">
        <v>50000</v>
      </c>
      <c r="T993">
        <v>250000</v>
      </c>
      <c r="U993">
        <v>5000</v>
      </c>
      <c r="V993">
        <v>97440</v>
      </c>
      <c r="W993">
        <v>48720</v>
      </c>
      <c r="X993">
        <v>48720</v>
      </c>
      <c r="Y993">
        <v>77333.333333333328</v>
      </c>
      <c r="Z993">
        <v>174773.33333333331</v>
      </c>
      <c r="AA993">
        <v>16239.999999999998</v>
      </c>
      <c r="AB993">
        <v>58000</v>
      </c>
      <c r="AC993">
        <v>0</v>
      </c>
      <c r="AD993">
        <v>0</v>
      </c>
      <c r="AE993">
        <v>11600</v>
      </c>
      <c r="AF993">
        <v>580</v>
      </c>
      <c r="AG993">
        <v>77333.333333333328</v>
      </c>
      <c r="AH993">
        <v>0</v>
      </c>
      <c r="AI993">
        <v>750133.33333333337</v>
      </c>
      <c r="AJ993">
        <v>18003200</v>
      </c>
      <c r="AK993">
        <v>0</v>
      </c>
      <c r="AL993">
        <v>20000</v>
      </c>
      <c r="AM993">
        <v>15</v>
      </c>
    </row>
    <row r="994" spans="1:39" x14ac:dyDescent="0.35">
      <c r="A994" s="8" t="s">
        <v>5668</v>
      </c>
      <c r="B994" s="8" t="s">
        <v>1000</v>
      </c>
      <c r="C994" s="1">
        <v>28943</v>
      </c>
      <c r="D994" s="8" t="s">
        <v>2687</v>
      </c>
      <c r="E994" s="8" t="s">
        <v>2416</v>
      </c>
      <c r="F994" s="8" t="s">
        <v>4668</v>
      </c>
      <c r="G994" s="8" t="s">
        <v>3664</v>
      </c>
      <c r="H994" s="1">
        <v>39049.422384259262</v>
      </c>
      <c r="I994" s="8" t="s">
        <v>3674</v>
      </c>
      <c r="J994">
        <v>1160000</v>
      </c>
      <c r="K994">
        <v>15</v>
      </c>
      <c r="L994">
        <v>580000</v>
      </c>
      <c r="M994">
        <v>81200</v>
      </c>
      <c r="O994">
        <v>580000</v>
      </c>
      <c r="P994">
        <v>6960000</v>
      </c>
      <c r="S994">
        <v>50000</v>
      </c>
      <c r="T994">
        <v>250000</v>
      </c>
      <c r="U994">
        <v>5000</v>
      </c>
      <c r="V994">
        <v>97440</v>
      </c>
      <c r="W994">
        <v>48720</v>
      </c>
      <c r="X994">
        <v>48720</v>
      </c>
      <c r="Y994">
        <v>77333.333333333328</v>
      </c>
      <c r="Z994">
        <v>174773.33333333331</v>
      </c>
      <c r="AA994">
        <v>16239.999999999998</v>
      </c>
      <c r="AB994">
        <v>58000</v>
      </c>
      <c r="AC994">
        <v>0</v>
      </c>
      <c r="AD994">
        <v>0</v>
      </c>
      <c r="AE994">
        <v>11600</v>
      </c>
      <c r="AF994">
        <v>580</v>
      </c>
      <c r="AG994">
        <v>77333.333333333328</v>
      </c>
      <c r="AH994">
        <v>0</v>
      </c>
      <c r="AI994">
        <v>750133.33333333337</v>
      </c>
      <c r="AJ994">
        <v>18003200</v>
      </c>
      <c r="AK994">
        <v>0</v>
      </c>
      <c r="AL994">
        <v>20000</v>
      </c>
      <c r="AM994">
        <v>15</v>
      </c>
    </row>
    <row r="995" spans="1:39" x14ac:dyDescent="0.35">
      <c r="A995" s="8" t="s">
        <v>5669</v>
      </c>
      <c r="B995" s="8" t="s">
        <v>1001</v>
      </c>
      <c r="C995" s="1">
        <v>26540</v>
      </c>
      <c r="D995" s="8" t="s">
        <v>2688</v>
      </c>
      <c r="E995" s="8" t="s">
        <v>2565</v>
      </c>
      <c r="F995" s="8" t="s">
        <v>4669</v>
      </c>
      <c r="G995" s="8" t="s">
        <v>3665</v>
      </c>
      <c r="H995" s="1">
        <v>41516.643159722225</v>
      </c>
      <c r="I995" s="8" t="s">
        <v>3674</v>
      </c>
      <c r="J995">
        <v>1160000</v>
      </c>
      <c r="K995">
        <v>15</v>
      </c>
      <c r="L995">
        <v>580000</v>
      </c>
      <c r="M995">
        <v>81200</v>
      </c>
      <c r="O995">
        <v>580000</v>
      </c>
      <c r="P995">
        <v>6960000</v>
      </c>
      <c r="S995">
        <v>50000</v>
      </c>
      <c r="T995">
        <v>250000</v>
      </c>
      <c r="U995">
        <v>5000</v>
      </c>
      <c r="V995">
        <v>97440</v>
      </c>
      <c r="W995">
        <v>48720</v>
      </c>
      <c r="X995">
        <v>48720</v>
      </c>
      <c r="Y995">
        <v>77333.333333333328</v>
      </c>
      <c r="Z995">
        <v>174773.33333333331</v>
      </c>
      <c r="AA995">
        <v>16239.999999999998</v>
      </c>
      <c r="AB995">
        <v>58000</v>
      </c>
      <c r="AC995">
        <v>0</v>
      </c>
      <c r="AD995">
        <v>0</v>
      </c>
      <c r="AE995">
        <v>11600</v>
      </c>
      <c r="AF995">
        <v>580</v>
      </c>
      <c r="AG995">
        <v>77333.333333333328</v>
      </c>
      <c r="AH995">
        <v>0</v>
      </c>
      <c r="AI995">
        <v>750133.33333333337</v>
      </c>
      <c r="AJ995">
        <v>18003200</v>
      </c>
      <c r="AK995">
        <v>0</v>
      </c>
      <c r="AL995">
        <v>20000</v>
      </c>
      <c r="AM995">
        <v>15</v>
      </c>
    </row>
    <row r="996" spans="1:39" x14ac:dyDescent="0.35">
      <c r="A996" s="8" t="s">
        <v>5670</v>
      </c>
      <c r="B996" s="8" t="s">
        <v>1002</v>
      </c>
      <c r="C996" s="1">
        <v>28772</v>
      </c>
      <c r="D996" s="8" t="s">
        <v>2689</v>
      </c>
      <c r="E996" s="8" t="s">
        <v>2541</v>
      </c>
      <c r="F996" s="8" t="s">
        <v>4670</v>
      </c>
      <c r="G996" s="8" t="s">
        <v>3666</v>
      </c>
      <c r="H996" s="1">
        <v>40272.879976851851</v>
      </c>
      <c r="I996" s="8" t="s">
        <v>3672</v>
      </c>
      <c r="J996">
        <v>1160000</v>
      </c>
      <c r="K996">
        <v>15</v>
      </c>
      <c r="L996">
        <v>580000</v>
      </c>
      <c r="M996">
        <v>81200</v>
      </c>
      <c r="O996">
        <v>580000</v>
      </c>
      <c r="P996">
        <v>6960000</v>
      </c>
      <c r="S996">
        <v>50000</v>
      </c>
      <c r="T996">
        <v>250000</v>
      </c>
      <c r="U996">
        <v>5000</v>
      </c>
      <c r="V996">
        <v>97440</v>
      </c>
      <c r="W996">
        <v>48720</v>
      </c>
      <c r="X996">
        <v>48720</v>
      </c>
      <c r="Y996">
        <v>77333.333333333328</v>
      </c>
      <c r="Z996">
        <v>174773.33333333331</v>
      </c>
      <c r="AA996">
        <v>16239.999999999998</v>
      </c>
      <c r="AB996">
        <v>58000</v>
      </c>
      <c r="AC996">
        <v>0</v>
      </c>
      <c r="AD996">
        <v>0</v>
      </c>
      <c r="AE996">
        <v>11600</v>
      </c>
      <c r="AF996">
        <v>580</v>
      </c>
      <c r="AG996">
        <v>77333.333333333328</v>
      </c>
      <c r="AH996">
        <v>0</v>
      </c>
      <c r="AI996">
        <v>750133.33333333337</v>
      </c>
      <c r="AJ996">
        <v>18003200</v>
      </c>
      <c r="AK996">
        <v>0</v>
      </c>
      <c r="AL996">
        <v>20000</v>
      </c>
      <c r="AM996">
        <v>15</v>
      </c>
    </row>
    <row r="997" spans="1:39" x14ac:dyDescent="0.35">
      <c r="A997" s="8" t="s">
        <v>5671</v>
      </c>
      <c r="B997" s="8" t="s">
        <v>1003</v>
      </c>
      <c r="C997" s="1">
        <v>31554</v>
      </c>
      <c r="D997" s="8" t="s">
        <v>2690</v>
      </c>
      <c r="E997" s="8" t="s">
        <v>2525</v>
      </c>
      <c r="F997" s="8" t="s">
        <v>4671</v>
      </c>
      <c r="G997" s="8" t="s">
        <v>3667</v>
      </c>
      <c r="H997" s="1">
        <v>39493.921851851854</v>
      </c>
      <c r="I997" s="8" t="s">
        <v>3674</v>
      </c>
      <c r="J997">
        <v>1160000</v>
      </c>
      <c r="K997">
        <v>15</v>
      </c>
      <c r="L997">
        <v>580000</v>
      </c>
      <c r="M997">
        <v>81200</v>
      </c>
      <c r="O997">
        <v>580000</v>
      </c>
      <c r="P997">
        <v>6960000</v>
      </c>
      <c r="S997">
        <v>50000</v>
      </c>
      <c r="T997">
        <v>250000</v>
      </c>
      <c r="U997">
        <v>5000</v>
      </c>
      <c r="V997">
        <v>97440</v>
      </c>
      <c r="W997">
        <v>48720</v>
      </c>
      <c r="X997">
        <v>48720</v>
      </c>
      <c r="Y997">
        <v>77333.333333333328</v>
      </c>
      <c r="Z997">
        <v>174773.33333333331</v>
      </c>
      <c r="AA997">
        <v>16239.999999999998</v>
      </c>
      <c r="AB997">
        <v>58000</v>
      </c>
      <c r="AC997">
        <v>0</v>
      </c>
      <c r="AD997">
        <v>0</v>
      </c>
      <c r="AE997">
        <v>11600</v>
      </c>
      <c r="AF997">
        <v>580</v>
      </c>
      <c r="AG997">
        <v>77333.333333333328</v>
      </c>
      <c r="AH997">
        <v>0</v>
      </c>
      <c r="AI997">
        <v>750133.33333333337</v>
      </c>
      <c r="AJ997">
        <v>18003200</v>
      </c>
      <c r="AK997">
        <v>0</v>
      </c>
      <c r="AL997">
        <v>20000</v>
      </c>
      <c r="AM997">
        <v>15</v>
      </c>
    </row>
    <row r="998" spans="1:39" x14ac:dyDescent="0.35">
      <c r="A998" s="8" t="s">
        <v>5672</v>
      </c>
      <c r="B998" s="8" t="s">
        <v>1004</v>
      </c>
      <c r="C998" s="1">
        <v>31797</v>
      </c>
      <c r="D998" s="8" t="s">
        <v>2691</v>
      </c>
      <c r="E998" s="8" t="s">
        <v>2351</v>
      </c>
      <c r="F998" s="8" t="s">
        <v>4672</v>
      </c>
      <c r="G998" s="8" t="s">
        <v>3668</v>
      </c>
      <c r="H998" s="1">
        <v>42401.895949074074</v>
      </c>
      <c r="I998" s="8" t="s">
        <v>3671</v>
      </c>
      <c r="J998">
        <v>1160000</v>
      </c>
      <c r="K998">
        <v>15</v>
      </c>
      <c r="L998">
        <v>580000</v>
      </c>
      <c r="M998">
        <v>81200</v>
      </c>
      <c r="O998">
        <v>580000</v>
      </c>
      <c r="P998">
        <v>6960000</v>
      </c>
      <c r="S998">
        <v>50000</v>
      </c>
      <c r="T998">
        <v>250000</v>
      </c>
      <c r="U998">
        <v>5000</v>
      </c>
      <c r="V998">
        <v>97440</v>
      </c>
      <c r="W998">
        <v>48720</v>
      </c>
      <c r="X998">
        <v>48720</v>
      </c>
      <c r="Y998">
        <v>77333.333333333328</v>
      </c>
      <c r="Z998">
        <v>174773.33333333331</v>
      </c>
      <c r="AA998">
        <v>16239.999999999998</v>
      </c>
      <c r="AB998">
        <v>58000</v>
      </c>
      <c r="AC998">
        <v>0</v>
      </c>
      <c r="AD998">
        <v>0</v>
      </c>
      <c r="AE998">
        <v>11600</v>
      </c>
      <c r="AF998">
        <v>580</v>
      </c>
      <c r="AG998">
        <v>77333.333333333328</v>
      </c>
      <c r="AH998">
        <v>0</v>
      </c>
      <c r="AI998">
        <v>750133.33333333337</v>
      </c>
      <c r="AJ998">
        <v>18003200</v>
      </c>
      <c r="AK998">
        <v>0</v>
      </c>
      <c r="AL998">
        <v>20000</v>
      </c>
      <c r="AM998">
        <v>15</v>
      </c>
    </row>
    <row r="999" spans="1:39" x14ac:dyDescent="0.35">
      <c r="A999" s="8" t="s">
        <v>5673</v>
      </c>
      <c r="B999" s="8" t="s">
        <v>1005</v>
      </c>
      <c r="C999" s="1">
        <v>36041</v>
      </c>
      <c r="D999" s="8" t="s">
        <v>2692</v>
      </c>
      <c r="E999" s="8" t="s">
        <v>2359</v>
      </c>
      <c r="F999" s="8" t="s">
        <v>4673</v>
      </c>
      <c r="G999" s="8" t="s">
        <v>3669</v>
      </c>
      <c r="H999" s="1">
        <v>42502.694120370368</v>
      </c>
      <c r="I999" s="8" t="s">
        <v>3674</v>
      </c>
      <c r="J999">
        <v>1160000</v>
      </c>
      <c r="K999">
        <v>15</v>
      </c>
      <c r="L999">
        <v>580000</v>
      </c>
      <c r="M999">
        <v>81200</v>
      </c>
      <c r="O999">
        <v>580000</v>
      </c>
      <c r="P999">
        <v>6960000</v>
      </c>
      <c r="S999">
        <v>50000</v>
      </c>
      <c r="T999">
        <v>250000</v>
      </c>
      <c r="U999">
        <v>5000</v>
      </c>
      <c r="V999">
        <v>97440</v>
      </c>
      <c r="W999">
        <v>48720</v>
      </c>
      <c r="X999">
        <v>48720</v>
      </c>
      <c r="Y999">
        <v>77333.333333333328</v>
      </c>
      <c r="Z999">
        <v>174773.33333333331</v>
      </c>
      <c r="AA999">
        <v>16239.999999999998</v>
      </c>
      <c r="AB999">
        <v>58000</v>
      </c>
      <c r="AC999">
        <v>0</v>
      </c>
      <c r="AD999">
        <v>0</v>
      </c>
      <c r="AE999">
        <v>11600</v>
      </c>
      <c r="AF999">
        <v>580</v>
      </c>
      <c r="AG999">
        <v>77333.333333333328</v>
      </c>
      <c r="AH999">
        <v>0</v>
      </c>
      <c r="AI999">
        <v>750133.33333333337</v>
      </c>
      <c r="AJ999">
        <v>18003200</v>
      </c>
      <c r="AK999">
        <v>0</v>
      </c>
      <c r="AL999">
        <v>20000</v>
      </c>
      <c r="AM999">
        <v>15</v>
      </c>
    </row>
    <row r="1000" spans="1:39" x14ac:dyDescent="0.35">
      <c r="A1000" s="8" t="s">
        <v>5674</v>
      </c>
      <c r="B1000" s="8" t="s">
        <v>1006</v>
      </c>
      <c r="C1000" s="1">
        <v>28099</v>
      </c>
      <c r="D1000" s="8" t="s">
        <v>2693</v>
      </c>
      <c r="E1000" s="8" t="s">
        <v>2555</v>
      </c>
      <c r="F1000" s="8" t="s">
        <v>4674</v>
      </c>
      <c r="G1000" s="8" t="s">
        <v>3670</v>
      </c>
      <c r="H1000" s="1">
        <v>43322.088252314818</v>
      </c>
      <c r="I1000" s="8" t="s">
        <v>3671</v>
      </c>
      <c r="J1000">
        <v>1160000</v>
      </c>
      <c r="K1000">
        <v>15</v>
      </c>
      <c r="L1000">
        <v>580000</v>
      </c>
      <c r="M1000">
        <v>81200</v>
      </c>
      <c r="O1000">
        <v>580000</v>
      </c>
      <c r="P1000">
        <v>6960000</v>
      </c>
      <c r="S1000">
        <v>50000</v>
      </c>
      <c r="T1000">
        <v>250000</v>
      </c>
      <c r="U1000">
        <v>5000</v>
      </c>
      <c r="V1000">
        <v>97440</v>
      </c>
      <c r="W1000">
        <v>48720</v>
      </c>
      <c r="X1000">
        <v>48720</v>
      </c>
      <c r="Y1000">
        <v>77333.333333333328</v>
      </c>
      <c r="Z1000">
        <v>174773.33333333331</v>
      </c>
      <c r="AA1000">
        <v>16239.999999999998</v>
      </c>
      <c r="AB1000">
        <v>58000</v>
      </c>
      <c r="AC1000">
        <v>0</v>
      </c>
      <c r="AD1000">
        <v>0</v>
      </c>
      <c r="AE1000">
        <v>11600</v>
      </c>
      <c r="AF1000">
        <v>580</v>
      </c>
      <c r="AG1000">
        <v>77333.333333333328</v>
      </c>
      <c r="AH1000">
        <v>0</v>
      </c>
      <c r="AI1000">
        <v>750133.33333333337</v>
      </c>
      <c r="AJ1000">
        <v>18003200</v>
      </c>
      <c r="AK1000">
        <v>0</v>
      </c>
      <c r="AL1000">
        <v>20000</v>
      </c>
      <c r="AM1000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v H V W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C 8 d V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V W V 3 h y K x 1 R A g A A l Q c A A B M A H A B G b 3 J t d W x h c y 9 T Z W N 0 a W 9 u M S 5 t I K I Y A C i g F A A A A A A A A A A A A A A A A A A A A A A A A A A A A O 1 U w W r b Q B C 9 G / w P i 0 I h A W O I C b 2 U H F z F K Q b X L o 7 b H k I I 4 9 X E 3 k b a U X d X w c H 4 g 3 I s + Q T / W G e l t D X e j Q + 9 9 F J d J O 2 8 n X k z b 2 Y s S q d I i 6 v m f f q u 3 W q 3 7 B I M Z m I G 8 x x O x b n I 0 b V b g p + J U Q v U f D J Y S c y 7 a W U M a v e V z P 2 c 6 P 7 4 Z H 0 9 h g L P k + Z m c r O 5 T k k 7 h t x 0 G g d H y U y V J C Q U c w U Z J e z K Y 7 E 7 M 6 D t H Z k i p b w q 9 O y x R H v c h O u s 1 8 n w I u k I x 4 f C 4 c p t O m K d j K m Y G x S S i p L 5 U W C / R L k E k a H Q I F W h m M R v T A Y O n S q w x l 0 o g 1 K q 7 b M O X I x I Q q 4 y y M S j S L f P m V q Q K M k 6 y A P o D P P t 0 x 3 p k E d K X C Q S m H O F D U d R 8 g B X y B 1 E W X 4 w F d e N E T L 3 q a A N f F z 1 R / 3 p c M L n Q + 3 e n n V 9 C T e b k 3 Z L 6 X j t Q 6 l v e 3 8 v 9 m 3 v v 9 z / X O 4 m Q b B i p L 5 X P h O y I e A K c j C K h I u Y q r l V m a o j 1 x K V Z B y G u C M P e P F j x U e l V R G L 9 B 4 s N l Z 4 z Q g r N n I d B G x / U A h a k u F s B i v H r 9 A 6 R Q m G R R q T d J X R k f s T Z 5 j g U C 8 M W v 7 g 9 r Q o K 6 c e + O d P C p E i o p W V 7 y F P z b 6 G a r x n v 7 C x W u O i M n V L W Z K q b q Q 9 B D u v M n H 2 J r S U q K 1 f z T H b J e m s V m n g x + F F 5 7 p B d F X M 0 e w l 4 W i n i X c Q / e k o c p r C t 7 o 7 U 5 4 1 5 s D z R D q k 8 F m r B z T W J x f L W 0 c k T 7 0 3 7 V R M S / 5 F F g k t V 8 o P + i H s J 9 N 0 1 D 7 x L y B r s h i 7 A 7 5 R d j b H b s I 8 5 D y M I g e B R c k s Y t z r R Q W 9 S C P z G o g E 3 J v D v Y s H F / N P U E s B A i 0 A F A A C A A g A v H V W V y n y K j a j A A A A 9 w A A A B I A A A A A A A A A A A A A A A A A A A A A A E N v b m Z p Z y 9 Q Y W N r Y W d l L n h t b F B L A Q I t A B Q A A g A I A L x 1 V l c P y u m r p A A A A O k A A A A T A A A A A A A A A A A A A A A A A O 8 A A A B b Q 2 9 u d G V u d F 9 U e X B l c 1 0 u e G 1 s U E s B A i 0 A F A A C A A g A v H V W V 3 h y K x 1 R A g A A l Q c A A B M A A A A A A A A A A A A A A A A A 4 A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w A A A A A A A A F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9 t Y n J l I G N v b X B s Z X R v J n F 1 b 3 Q 7 L C Z x d W 9 0 O 0 Z l Y 2 h h I G R l I G 5 h Y 2 l t a W V u d G 8 m c X V v d D s s J n F 1 b 3 Q 7 R G l y Z W N j a c O z b i Z x d W 9 0 O y w m c X V v d D t M b 2 N h b G l k Y W Q g e S B D w 7 N k a W d v I H B v c 3 R h b C Z x d W 9 0 O y w m c X V v d D t U Z W z D q W Z v b m 8 m c X V v d D s s J n F 1 b 3 Q 7 Q 2 9 y c m V v I G V s Z W N 0 c s O z b m l j b y Z x d W 9 0 O y w m c X V v d D t G Z W N o Y S B k Z S B h b H R h J n F 1 b 3 Q 7 L C Z x d W 9 0 O 0 d y d X B v I G R l I G N s a W V u d G V z J n F 1 b 3 Q 7 L C Z x d W 9 0 O 1 N B T E F S S U 8 m c X V v d D t d I i A v P j x F b n R y e S B U e X B l P S J G a W x s Q 2 9 s d W 1 u V H l w Z X M i I F Z h b H V l P S J z Q m d Z S E J n W U d C Z 2 N H Q X c 9 P S I g L z 4 8 R W 5 0 c n k g V H l w Z T 0 i R m l s b E x h c 3 R V c G R h d G V k I i B W Y W x 1 Z T 0 i Z D I w M j M t M T A t M j F U M j M 6 M D U 6 N D k u N D E 5 N T g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l E L D B 9 J n F 1 b 3 Q 7 L C Z x d W 9 0 O 1 N l Y 3 R p b 2 4 x L 1 R h Y m x h M S 9 U a X B v I G N h b W J p Y W R v L n t O b 2 1 i c m U g Y 2 9 t c G x l d G 8 s M X 0 m c X V v d D s s J n F 1 b 3 Q 7 U 2 V j d G l v b j E v V G F i b G E x L 1 R p c G 8 g Y 2 F t Y m l h Z G 8 u e 0 Z l Y 2 h h I G R l I G 5 h Y 2 l t a W V u d G 8 s M n 0 m c X V v d D s s J n F 1 b 3 Q 7 U 2 V j d G l v b j E v V G F i b G E x L 1 R p c G 8 g Y 2 F t Y m l h Z G 8 u e 0 R p c m V j Y 2 n D s 2 4 s M 3 0 m c X V v d D s s J n F 1 b 3 Q 7 U 2 V j d G l v b j E v V G F i b G E x L 1 R p c G 8 g Y 2 F t Y m l h Z G 8 u e 0 x v Y 2 F s a W R h Z C B 5 I E P D s 2 R p Z 2 8 g c G 9 z d G F s L D R 9 J n F 1 b 3 Q 7 L C Z x d W 9 0 O 1 N l Y 3 R p b 2 4 x L 1 R h Y m x h M S 9 U a X B v I G N h b W J p Y W R v L n t U Z W z D q W Z v b m 8 s N X 0 m c X V v d D s s J n F 1 b 3 Q 7 U 2 V j d G l v b j E v V G F i b G E x L 1 R p c G 8 g Y 2 F t Y m l h Z G 8 u e 0 N v c n J l b y B l b G V j d H L D s 2 5 p Y 2 8 s N n 0 m c X V v d D s s J n F 1 b 3 Q 7 U 2 V j d G l v b j E v V G F i b G E x L 1 R p c G 8 g Y 2 F t Y m l h Z G 8 u e 0 Z l Y 2 h h I G R l I G F s d G E s N 3 0 m c X V v d D s s J n F 1 b 3 Q 7 U 2 V j d G l v b j E v V G F i b G E x L 1 R p c G 8 g Y 2 F t Y m l h Z G 8 u e 0 d y d X B v I G R l I G N s a W V u d G V z L D h 9 J n F 1 b 3 Q 7 L C Z x d W 9 0 O 1 N l Y 3 R p b 2 4 x L 1 R h Y m x h M S 9 U a X B v I G N h b W J p Y W R v L n t T Q U x B U k l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Y T E v V G l w b y B j Y W 1 i a W F k b y 5 7 S U Q s M H 0 m c X V v d D s s J n F 1 b 3 Q 7 U 2 V j d G l v b j E v V G F i b G E x L 1 R p c G 8 g Y 2 F t Y m l h Z G 8 u e 0 5 v b W J y Z S B j b 2 1 w b G V 0 b y w x f S Z x d W 9 0 O y w m c X V v d D t T Z W N 0 a W 9 u M S 9 U Y W J s Y T E v V G l w b y B j Y W 1 i a W F k b y 5 7 R m V j a G E g Z G U g b m F j a W 1 p Z W 5 0 b y w y f S Z x d W 9 0 O y w m c X V v d D t T Z W N 0 a W 9 u M S 9 U Y W J s Y T E v V G l w b y B j Y W 1 i a W F k b y 5 7 R G l y Z W N j a c O z b i w z f S Z x d W 9 0 O y w m c X V v d D t T Z W N 0 a W 9 u M S 9 U Y W J s Y T E v V G l w b y B j Y W 1 i a W F k b y 5 7 T G 9 j Y W x p Z G F k I H k g Q 8 O z Z G l n b y B w b 3 N 0 Y W w s N H 0 m c X V v d D s s J n F 1 b 3 Q 7 U 2 V j d G l v b j E v V G F i b G E x L 1 R p c G 8 g Y 2 F t Y m l h Z G 8 u e 1 R l b M O p Z m 9 u b y w 1 f S Z x d W 9 0 O y w m c X V v d D t T Z W N 0 a W 9 u M S 9 U Y W J s Y T E v V G l w b y B j Y W 1 i a W F k b y 5 7 Q 2 9 y c m V v I G V s Z W N 0 c s O z b m l j b y w 2 f S Z x d W 9 0 O y w m c X V v d D t T Z W N 0 a W 9 u M S 9 U Y W J s Y T E v V G l w b y B j Y W 1 i a W F k b y 5 7 R m V j a G E g Z G U g Y W x 0 Y S w 3 f S Z x d W 9 0 O y w m c X V v d D t T Z W N 0 a W 9 u M S 9 U Y W J s Y T E v V G l w b y B j Y W 1 i a W F k b y 5 7 R 3 J 1 c G 8 g Z G U g Y 2 x p Z W 5 0 Z X M s O H 0 m c X V v d D s s J n F 1 b 3 Q 7 U 2 V j d G l v b j E v V G F i b G E x L 1 R p c G 8 g Y 2 F t Y m l h Z G 8 u e 1 N B T E F S S U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X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h M V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O T o 0 N T o 1 N i 4 y O T M 4 N j E 2 W i I g L z 4 8 R W 5 0 c n k g V H l w Z T 0 i R m l s b E N v b H V t b l R 5 c G V z I i B W Y W x 1 Z T 0 i c 0 J n W U h C Z 1 l H Q m d j R 0 F 3 T U R B d 0 1 E Q X d N R E F 3 T U R B d 0 1 E Q l F V R k F 3 T U R B d 0 1 G Q X d V R E F 3 T U Q i I C 8 + P E V u d H J 5 I F R 5 c G U 9 I k Z p b G x D b 2 x 1 b W 5 O Y W 1 l c y I g V m F s d W U 9 I n N b J n F 1 b 3 Q 7 S U Q m c X V v d D s s J n F 1 b 3 Q 7 T m 9 t Y n J l I G N v b X B s Z X R v J n F 1 b 3 Q 7 L C Z x d W 9 0 O 0 Z l Y 2 h h I G R l I G 5 h Y 2 l t a W V u d G 8 m c X V v d D s s J n F 1 b 3 Q 7 R G l y Z W N j a c O z b i Z x d W 9 0 O y w m c X V v d D t M b 2 N h b G l k Y W Q g e S B D w 7 N k a W d v I H B v c 3 R h b C Z x d W 9 0 O y w m c X V v d D t U Z W z D q W Z v b m 8 m c X V v d D s s J n F 1 b 3 Q 7 Q 2 9 y c m V v I G V s Z W N 0 c s O z b m l j b y Z x d W 9 0 O y w m c X V v d D t G Z W N o Y S B k Z S B h b H R h J n F 1 b 3 Q 7 L C Z x d W 9 0 O 0 d y d X B v I G R l I G N s a W V u d G V z J n F 1 b 3 Q 7 L C Z x d W 9 0 O 1 N B T E F S S U 8 m c X V v d D s s J n F 1 b 3 Q 7 R G l h c y B M a X F 1 a W R h Z G 9 z J n F 1 b 3 Q 7 L C Z x d W 9 0 O 1 N h b G F y a W 8 g d C Z x d W 9 0 O y w m c X V v d D t T d W J z a W R p b y B k Z S B U c m F u c 3 B v c n R l J n F 1 b 3 Q 7 L C Z x d W 9 0 O y M g Z G U g U 2 F s Y X J p b 3 M g T W l u a W 1 v c y Z x d W 9 0 O y w m c X V v d D t C Y X N l I E 1 p b m l t Y S Z x d W 9 0 O y w m c X V v d D t C Y X N l I E 1 h e G l t Y S B h b C B h w 7 F v J n F 1 b 3 Q 7 L C Z x d W 9 0 O 2 h v c m F z I E V 4 d H J h c y Z x d W 9 0 O y w m c X V v d D t S Z W N h c m d v I E 5 v Y 3 R 1 c m 5 v J n F 1 b 3 Q 7 L C Z x d W 9 0 O 0 9 0 c m 9 z I E l u Z 3 J l c 2 9 z I E N v b n N l Y 3 V 0 a X Z v c y B k Z S B T Y W x h c m l v J n F 1 b 3 Q 7 L C Z x d W 9 0 O 0 R l c 2 N 1 Z W 5 0 b y B h b C B z Y W x h c m l v J n F 1 b 3 Q 7 L C Z x d W 9 0 O 0 9 0 c m 9 z I G R l c 2 N 1 Z W 5 0 b 3 M m c X V v d D s s J n F 1 b 3 Q 7 U 2 V n d X J p Z G F k I H N v Y 2 l h b C Z x d W 9 0 O y w m c X V v d D t z Y W x 1 Z C A 0 J S Z x d W 9 0 O y w m c X V v d D t w Z W 5 z a W 9 u I D Q l J n F 1 b 3 Q 7 L C Z x d W 9 0 O 0 Z v b m R v I G R l I E V t c G x l Y W R v c y Z x d W 9 0 O y w m c X V v d D t E Z X N j d W V u d G 8 g d G 9 0 Y W w m c X V v d D s s J n F 1 b 3 Q 7 Q V J M J n F 1 b 3 Q 7 L C Z x d W 9 0 O 0 N h a m E g Z G U g Q 2 9 t c G V u c 2 F j a W 9 u J n F 1 b 3 Q 7 L C Z x d W 9 0 O 1 V u a X Z l c n N p Z G F k J n F 1 b 3 Q 7 L C Z x d W 9 0 O 1 N l b m E m c X V v d D s s J n F 1 b 3 Q 7 Q 2 V u c 2 F u d G l h c y Z x d W 9 0 O y w m c X V v d D t J b n R l c m V z Z X M g c 2 9 i c m U g Q 2 V u c 2 F u d G l h c y Z x d W 9 0 O y w m c X V v d D t Q c m l t Y S Z x d W 9 0 O y w m c X V v d D t W Y W N h Y 2 l v b m V z J n F 1 b 3 Q 7 L C Z x d W 9 0 O 1 B h Z 2 8 g T m V 0 b y Z x d W 9 0 O y w m c X V v d D t D b 3 N 0 Z S B h I G x h I G V t c H J l c 2 E m c X V v d D s s J n F 1 b 3 Q 7 Q 2 9 s d W 1 u Y T I m c X V v d D s s J n F 1 b 3 Q 7 Q m 9 u b 3 M m c X V v d D s s J n F 1 b 3 Q 7 R G l h c y B M a X F 1 a W R h Z G 9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F f M i 9 U a X B v I G N h b W J p Y W R v L n t J R C w w f S Z x d W 9 0 O y w m c X V v d D t T Z W N 0 a W 9 u M S 9 U Y W J s Y T F f M i 9 U a X B v I G N h b W J p Y W R v L n t O b 2 1 i c m U g Y 2 9 t c G x l d G 8 s M X 0 m c X V v d D s s J n F 1 b 3 Q 7 U 2 V j d G l v b j E v V G F i b G E x X z I v V G l w b y B j Y W 1 i a W F k b y 5 7 R m V j a G E g Z G U g b m F j a W 1 p Z W 5 0 b y w y f S Z x d W 9 0 O y w m c X V v d D t T Z W N 0 a W 9 u M S 9 U Y W J s Y T F f M i 9 U a X B v I G N h b W J p Y W R v L n t E a X J l Y 2 N p w 7 N u L D N 9 J n F 1 b 3 Q 7 L C Z x d W 9 0 O 1 N l Y 3 R p b 2 4 x L 1 R h Y m x h M V 8 y L 1 R p c G 8 g Y 2 F t Y m l h Z G 8 u e 0 x v Y 2 F s a W R h Z C B 5 I E P D s 2 R p Z 2 8 g c G 9 z d G F s L D R 9 J n F 1 b 3 Q 7 L C Z x d W 9 0 O 1 N l Y 3 R p b 2 4 x L 1 R h Y m x h M V 8 y L 1 R p c G 8 g Y 2 F t Y m l h Z G 8 u e 1 R l b M O p Z m 9 u b y w 1 f S Z x d W 9 0 O y w m c X V v d D t T Z W N 0 a W 9 u M S 9 U Y W J s Y T F f M i 9 U a X B v I G N h b W J p Y W R v L n t D b 3 J y Z W 8 g Z W x l Y 3 R y w 7 N u a W N v L D Z 9 J n F 1 b 3 Q 7 L C Z x d W 9 0 O 1 N l Y 3 R p b 2 4 x L 1 R h Y m x h M V 8 y L 1 R p c G 8 g Y 2 F t Y m l h Z G 8 u e 0 Z l Y 2 h h I G R l I G F s d G E s N 3 0 m c X V v d D s s J n F 1 b 3 Q 7 U 2 V j d G l v b j E v V G F i b G E x X z I v V G l w b y B j Y W 1 i a W F k b y 5 7 R 3 J 1 c G 8 g Z G U g Y 2 x p Z W 5 0 Z X M s O H 0 m c X V v d D s s J n F 1 b 3 Q 7 U 2 V j d G l v b j E v V G F i b G E x X z I v V G l w b y B j Y W 1 i a W F k b y 5 7 U 0 F M Q V J J T y w 5 f S Z x d W 9 0 O y w m c X V v d D t T Z W N 0 a W 9 u M S 9 U Y W J s Y T F f M i 9 U a X B v I G N h b W J p Y W R v L n t E a W F z I E x p c X V p Z G F k b 3 M s M T B 9 J n F 1 b 3 Q 7 L C Z x d W 9 0 O 1 N l Y 3 R p b 2 4 x L 1 R h Y m x h M V 8 y L 1 R p c G 8 g Y 2 F t Y m l h Z G 8 u e 1 N h b G F y a W 8 g d C w x M X 0 m c X V v d D s s J n F 1 b 3 Q 7 U 2 V j d G l v b j E v V G F i b G E x X z I v V G l w b y B j Y W 1 i a W F k b y 5 7 U 3 V i c 2 l k a W 8 g Z G U g V H J h b n N w b 3 J 0 Z S w x M n 0 m c X V v d D s s J n F 1 b 3 Q 7 U 2 V j d G l v b j E v V G F i b G E x X z I v V G l w b y B j Y W 1 i a W F k b y 5 7 I y B k Z S B T Y W x h c m l v c y B N a W 5 p b W 9 z L D E z f S Z x d W 9 0 O y w m c X V v d D t T Z W N 0 a W 9 u M S 9 U Y W J s Y T F f M i 9 U a X B v I G N h b W J p Y W R v L n t C Y X N l I E 1 p b m l t Y S w x N H 0 m c X V v d D s s J n F 1 b 3 Q 7 U 2 V j d G l v b j E v V G F i b G E x X z I v V G l w b y B j Y W 1 i a W F k b y 5 7 Q m F z Z S B N Y X h p b W E g Y W w g Y c O x b y w x N X 0 m c X V v d D s s J n F 1 b 3 Q 7 U 2 V j d G l v b j E v V G F i b G E x X z I v V G l w b y B j Y W 1 i a W F k b y 5 7 a G 9 y Y X M g R X h 0 c m F z L D E 2 f S Z x d W 9 0 O y w m c X V v d D t T Z W N 0 a W 9 u M S 9 U Y W J s Y T F f M i 9 U a X B v I G N h b W J p Y W R v L n t S Z W N h c m d v I E 5 v Y 3 R 1 c m 5 v L D E 3 f S Z x d W 9 0 O y w m c X V v d D t T Z W N 0 a W 9 u M S 9 U Y W J s Y T F f M i 9 U a X B v I G N h b W J p Y W R v L n t P d H J v c y B J b m d y Z X N v c y B D b 2 5 z Z W N 1 d G l 2 b 3 M g Z G U g U 2 F s Y X J p b y w x O H 0 m c X V v d D s s J n F 1 b 3 Q 7 U 2 V j d G l v b j E v V G F i b G E x X z I v V G l w b y B j Y W 1 i a W F k b y 5 7 R G V z Y 3 V l b n R v I G F s I H N h b G F y a W 8 s M T l 9 J n F 1 b 3 Q 7 L C Z x d W 9 0 O 1 N l Y 3 R p b 2 4 x L 1 R h Y m x h M V 8 y L 1 R p c G 8 g Y 2 F t Y m l h Z G 8 u e 0 9 0 c m 9 z I G R l c 2 N 1 Z W 5 0 b 3 M s M j B 9 J n F 1 b 3 Q 7 L C Z x d W 9 0 O 1 N l Y 3 R p b 2 4 x L 1 R h Y m x h M V 8 y L 1 R p c G 8 g Y 2 F t Y m l h Z G 8 u e 1 N l Z 3 V y a W R h Z C B z b 2 N p Y W w s M j F 9 J n F 1 b 3 Q 7 L C Z x d W 9 0 O 1 N l Y 3 R p b 2 4 x L 1 R h Y m x h M V 8 y L 1 R p c G 8 g Y 2 F t Y m l h Z G 8 u e 3 N h b H V k I D Q l L D I y f S Z x d W 9 0 O y w m c X V v d D t T Z W N 0 a W 9 u M S 9 U Y W J s Y T F f M i 9 U a X B v I G N h b W J p Y W R v L n t w Z W 5 z a W 9 u I D Q l L D I z f S Z x d W 9 0 O y w m c X V v d D t T Z W N 0 a W 9 u M S 9 U Y W J s Y T F f M i 9 U a X B v I G N h b W J p Y W R v L n t G b 2 5 k b y B k Z S B F b X B s Z W F k b 3 M s M j R 9 J n F 1 b 3 Q 7 L C Z x d W 9 0 O 1 N l Y 3 R p b 2 4 x L 1 R h Y m x h M V 8 y L 1 R p c G 8 g Y 2 F t Y m l h Z G 8 u e 0 R l c 2 N 1 Z W 5 0 b y B 0 b 3 R h b C w y N X 0 m c X V v d D s s J n F 1 b 3 Q 7 U 2 V j d G l v b j E v V G F i b G E x X z I v V G l w b y B j Y W 1 i a W F k b y 5 7 Q V J M L D I 2 f S Z x d W 9 0 O y w m c X V v d D t T Z W N 0 a W 9 u M S 9 U Y W J s Y T F f M i 9 U a X B v I G N h b W J p Y W R v L n t D Y W p h I G R l I E N v b X B l b n N h Y 2 l v b i w y N 3 0 m c X V v d D s s J n F 1 b 3 Q 7 U 2 V j d G l v b j E v V G F i b G E x X z I v V G l w b y B j Y W 1 i a W F k b y 5 7 V W 5 p d m V y c 2 l k Y W Q s M j h 9 J n F 1 b 3 Q 7 L C Z x d W 9 0 O 1 N l Y 3 R p b 2 4 x L 1 R h Y m x h M V 8 y L 1 R p c G 8 g Y 2 F t Y m l h Z G 8 u e 1 N l b m E s M j l 9 J n F 1 b 3 Q 7 L C Z x d W 9 0 O 1 N l Y 3 R p b 2 4 x L 1 R h Y m x h M V 8 y L 1 R p c G 8 g Y 2 F t Y m l h Z G 8 u e 0 N l b n N h b n R p Y X M s M z B 9 J n F 1 b 3 Q 7 L C Z x d W 9 0 O 1 N l Y 3 R p b 2 4 x L 1 R h Y m x h M V 8 y L 1 R p c G 8 g Y 2 F t Y m l h Z G 8 u e 0 l u d G V y Z X N l c y B z b 2 J y Z S B D Z W 5 z Y W 5 0 a W F z L D M x f S Z x d W 9 0 O y w m c X V v d D t T Z W N 0 a W 9 u M S 9 U Y W J s Y T F f M i 9 U a X B v I G N h b W J p Y W R v L n t Q c m l t Y S w z M n 0 m c X V v d D s s J n F 1 b 3 Q 7 U 2 V j d G l v b j E v V G F i b G E x X z I v V G l w b y B j Y W 1 i a W F k b y 5 7 V m F j Y W N p b 2 5 l c y w z M 3 0 m c X V v d D s s J n F 1 b 3 Q 7 U 2 V j d G l v b j E v V G F i b G E x X z I v V G l w b y B j Y W 1 i a W F k b y 5 7 U G F n b y B O Z X R v L D M 0 f S Z x d W 9 0 O y w m c X V v d D t T Z W N 0 a W 9 u M S 9 U Y W J s Y T F f M i 9 U a X B v I G N h b W J p Y W R v L n t D b 3 N 0 Z S B h I G x h I G V t c H J l c 2 E s M z V 9 J n F 1 b 3 Q 7 L C Z x d W 9 0 O 1 N l Y 3 R p b 2 4 x L 1 R h Y m x h M V 8 y L 1 R p c G 8 g Y 2 F t Y m l h Z G 8 u e 0 N v b H V t b m E y L D M 2 f S Z x d W 9 0 O y w m c X V v d D t T Z W N 0 a W 9 u M S 9 U Y W J s Y T F f M i 9 U a X B v I G N h b W J p Y W R v L n t C b 2 5 v c y w z N 3 0 m c X V v d D s s J n F 1 b 3 Q 7 U 2 V j d G l v b j E v V G F i b G E x X z I v V G l w b y B j Y W 1 i a W F k b y 5 7 R G l h c y B M a X F 1 a W R h Z G 9 z M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R h Y m x h M V 8 y L 1 R p c G 8 g Y 2 F t Y m l h Z G 8 u e 0 l E L D B 9 J n F 1 b 3 Q 7 L C Z x d W 9 0 O 1 N l Y 3 R p b 2 4 x L 1 R h Y m x h M V 8 y L 1 R p c G 8 g Y 2 F t Y m l h Z G 8 u e 0 5 v b W J y Z S B j b 2 1 w b G V 0 b y w x f S Z x d W 9 0 O y w m c X V v d D t T Z W N 0 a W 9 u M S 9 U Y W J s Y T F f M i 9 U a X B v I G N h b W J p Y W R v L n t G Z W N o Y S B k Z S B u Y W N p b W l l b n R v L D J 9 J n F 1 b 3 Q 7 L C Z x d W 9 0 O 1 N l Y 3 R p b 2 4 x L 1 R h Y m x h M V 8 y L 1 R p c G 8 g Y 2 F t Y m l h Z G 8 u e 0 R p c m V j Y 2 n D s 2 4 s M 3 0 m c X V v d D s s J n F 1 b 3 Q 7 U 2 V j d G l v b j E v V G F i b G E x X z I v V G l w b y B j Y W 1 i a W F k b y 5 7 T G 9 j Y W x p Z G F k I H k g Q 8 O z Z G l n b y B w b 3 N 0 Y W w s N H 0 m c X V v d D s s J n F 1 b 3 Q 7 U 2 V j d G l v b j E v V G F i b G E x X z I v V G l w b y B j Y W 1 i a W F k b y 5 7 V G V s w 6 l m b 2 5 v L D V 9 J n F 1 b 3 Q 7 L C Z x d W 9 0 O 1 N l Y 3 R p b 2 4 x L 1 R h Y m x h M V 8 y L 1 R p c G 8 g Y 2 F t Y m l h Z G 8 u e 0 N v c n J l b y B l b G V j d H L D s 2 5 p Y 2 8 s N n 0 m c X V v d D s s J n F 1 b 3 Q 7 U 2 V j d G l v b j E v V G F i b G E x X z I v V G l w b y B j Y W 1 i a W F k b y 5 7 R m V j a G E g Z G U g Y W x 0 Y S w 3 f S Z x d W 9 0 O y w m c X V v d D t T Z W N 0 a W 9 u M S 9 U Y W J s Y T F f M i 9 U a X B v I G N h b W J p Y W R v L n t H c n V w b y B k Z S B j b G l l b n R l c y w 4 f S Z x d W 9 0 O y w m c X V v d D t T Z W N 0 a W 9 u M S 9 U Y W J s Y T F f M i 9 U a X B v I G N h b W J p Y W R v L n t T Q U x B U k l P L D l 9 J n F 1 b 3 Q 7 L C Z x d W 9 0 O 1 N l Y 3 R p b 2 4 x L 1 R h Y m x h M V 8 y L 1 R p c G 8 g Y 2 F t Y m l h Z G 8 u e 0 R p Y X M g T G l x d W l k Y W R v c y w x M H 0 m c X V v d D s s J n F 1 b 3 Q 7 U 2 V j d G l v b j E v V G F i b G E x X z I v V G l w b y B j Y W 1 i a W F k b y 5 7 U 2 F s Y X J p b y B 0 L D E x f S Z x d W 9 0 O y w m c X V v d D t T Z W N 0 a W 9 u M S 9 U Y W J s Y T F f M i 9 U a X B v I G N h b W J p Y W R v L n t T d W J z a W R p b y B k Z S B U c m F u c 3 B v c n R l L D E y f S Z x d W 9 0 O y w m c X V v d D t T Z W N 0 a W 9 u M S 9 U Y W J s Y T F f M i 9 U a X B v I G N h b W J p Y W R v L n s j I G R l I F N h b G F y a W 9 z I E 1 p b m l t b 3 M s M T N 9 J n F 1 b 3 Q 7 L C Z x d W 9 0 O 1 N l Y 3 R p b 2 4 x L 1 R h Y m x h M V 8 y L 1 R p c G 8 g Y 2 F t Y m l h Z G 8 u e 0 J h c 2 U g T W l u a W 1 h L D E 0 f S Z x d W 9 0 O y w m c X V v d D t T Z W N 0 a W 9 u M S 9 U Y W J s Y T F f M i 9 U a X B v I G N h b W J p Y W R v L n t C Y X N l I E 1 h e G l t Y S B h b C B h w 7 F v L D E 1 f S Z x d W 9 0 O y w m c X V v d D t T Z W N 0 a W 9 u M S 9 U Y W J s Y T F f M i 9 U a X B v I G N h b W J p Y W R v L n t o b 3 J h c y B F e H R y Y X M s M T Z 9 J n F 1 b 3 Q 7 L C Z x d W 9 0 O 1 N l Y 3 R p b 2 4 x L 1 R h Y m x h M V 8 y L 1 R p c G 8 g Y 2 F t Y m l h Z G 8 u e 1 J l Y 2 F y Z 2 8 g T m 9 j d H V y b m 8 s M T d 9 J n F 1 b 3 Q 7 L C Z x d W 9 0 O 1 N l Y 3 R p b 2 4 x L 1 R h Y m x h M V 8 y L 1 R p c G 8 g Y 2 F t Y m l h Z G 8 u e 0 9 0 c m 9 z I E l u Z 3 J l c 2 9 z I E N v b n N l Y 3 V 0 a X Z v c y B k Z S B T Y W x h c m l v L D E 4 f S Z x d W 9 0 O y w m c X V v d D t T Z W N 0 a W 9 u M S 9 U Y W J s Y T F f M i 9 U a X B v I G N h b W J p Y W R v L n t E Z X N j d W V u d G 8 g Y W w g c 2 F s Y X J p b y w x O X 0 m c X V v d D s s J n F 1 b 3 Q 7 U 2 V j d G l v b j E v V G F i b G E x X z I v V G l w b y B j Y W 1 i a W F k b y 5 7 T 3 R y b 3 M g Z G V z Y 3 V l b n R v c y w y M H 0 m c X V v d D s s J n F 1 b 3 Q 7 U 2 V j d G l v b j E v V G F i b G E x X z I v V G l w b y B j Y W 1 i a W F k b y 5 7 U 2 V n d X J p Z G F k I H N v Y 2 l h b C w y M X 0 m c X V v d D s s J n F 1 b 3 Q 7 U 2 V j d G l v b j E v V G F i b G E x X z I v V G l w b y B j Y W 1 i a W F k b y 5 7 c 2 F s d W Q g N C U s M j J 9 J n F 1 b 3 Q 7 L C Z x d W 9 0 O 1 N l Y 3 R p b 2 4 x L 1 R h Y m x h M V 8 y L 1 R p c G 8 g Y 2 F t Y m l h Z G 8 u e 3 B l b n N p b 2 4 g N C U s M j N 9 J n F 1 b 3 Q 7 L C Z x d W 9 0 O 1 N l Y 3 R p b 2 4 x L 1 R h Y m x h M V 8 y L 1 R p c G 8 g Y 2 F t Y m l h Z G 8 u e 0 Z v b m R v I G R l I E V t c G x l Y W R v c y w y N H 0 m c X V v d D s s J n F 1 b 3 Q 7 U 2 V j d G l v b j E v V G F i b G E x X z I v V G l w b y B j Y W 1 i a W F k b y 5 7 R G V z Y 3 V l b n R v I H R v d G F s L D I 1 f S Z x d W 9 0 O y w m c X V v d D t T Z W N 0 a W 9 u M S 9 U Y W J s Y T F f M i 9 U a X B v I G N h b W J p Y W R v L n t B U k w s M j Z 9 J n F 1 b 3 Q 7 L C Z x d W 9 0 O 1 N l Y 3 R p b 2 4 x L 1 R h Y m x h M V 8 y L 1 R p c G 8 g Y 2 F t Y m l h Z G 8 u e 0 N h a m E g Z G U g Q 2 9 t c G V u c 2 F j a W 9 u L D I 3 f S Z x d W 9 0 O y w m c X V v d D t T Z W N 0 a W 9 u M S 9 U Y W J s Y T F f M i 9 U a X B v I G N h b W J p Y W R v L n t V b m l 2 Z X J z a W R h Z C w y O H 0 m c X V v d D s s J n F 1 b 3 Q 7 U 2 V j d G l v b j E v V G F i b G E x X z I v V G l w b y B j Y W 1 i a W F k b y 5 7 U 2 V u Y S w y O X 0 m c X V v d D s s J n F 1 b 3 Q 7 U 2 V j d G l v b j E v V G F i b G E x X z I v V G l w b y B j Y W 1 i a W F k b y 5 7 Q 2 V u c 2 F u d G l h c y w z M H 0 m c X V v d D s s J n F 1 b 3 Q 7 U 2 V j d G l v b j E v V G F i b G E x X z I v V G l w b y B j Y W 1 i a W F k b y 5 7 S W 5 0 Z X J l c 2 V z I H N v Y n J l I E N l b n N h b n R p Y X M s M z F 9 J n F 1 b 3 Q 7 L C Z x d W 9 0 O 1 N l Y 3 R p b 2 4 x L 1 R h Y m x h M V 8 y L 1 R p c G 8 g Y 2 F t Y m l h Z G 8 u e 1 B y a W 1 h L D M y f S Z x d W 9 0 O y w m c X V v d D t T Z W N 0 a W 9 u M S 9 U Y W J s Y T F f M i 9 U a X B v I G N h b W J p Y W R v L n t W Y W N h Y 2 l v b m V z L D M z f S Z x d W 9 0 O y w m c X V v d D t T Z W N 0 a W 9 u M S 9 U Y W J s Y T F f M i 9 U a X B v I G N h b W J p Y W R v L n t Q Y W d v I E 5 l d G 8 s M z R 9 J n F 1 b 3 Q 7 L C Z x d W 9 0 O 1 N l Y 3 R p b 2 4 x L 1 R h Y m x h M V 8 y L 1 R p c G 8 g Y 2 F t Y m l h Z G 8 u e 0 N v c 3 R l I G E g b G E g Z W 1 w c m V z Y S w z N X 0 m c X V v d D s s J n F 1 b 3 Q 7 U 2 V j d G l v b j E v V G F i b G E x X z I v V G l w b y B j Y W 1 i a W F k b y 5 7 Q 2 9 s d W 1 u Y T I s M z Z 9 J n F 1 b 3 Q 7 L C Z x d W 9 0 O 1 N l Y 3 R p b 2 4 x L 1 R h Y m x h M V 8 y L 1 R p c G 8 g Y 2 F t Y m l h Z G 8 u e 0 J v b m 9 z L D M 3 f S Z x d W 9 0 O y w m c X V v d D t T Z W N 0 a W 9 u M S 9 U Y W J s Y T F f M i 9 U a X B v I G N h b W J p Y W R v L n t E a W F z I E x p c X V p Z G F k b 3 M y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X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X z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o 2 s M J I D F C k w S X 1 w W / a U c A A A A A A g A A A A A A E G Y A A A A B A A A g A A A A G n O T Y m S U R K 9 E O H t g Z Z C Z S V 6 V 2 b 3 k m r t q N f J m n V 2 J f v U A A A A A D o A A A A A C A A A g A A A A o C o c G F 2 U 9 u n d A P m t p / A u F p F d 9 S i A D G o s L K U q u v 6 y T h x Q A A A A H + b b k B z t + 3 5 r 4 Q H + A m x y K J u J m e 9 f 0 L Y v / E 7 G 5 Y m C b O p 9 1 I l m N x N 4 n 8 U q h v j H j r u 8 E e n e a I 9 K y E 2 e B A w J p j G w l r e F 7 H h 6 6 E U l u G 4 0 U s I w b d 9 A A A A A 5 q 2 5 t e m V v t E 9 R R e z R 5 e f b s u d B a f W T M Y 6 Z l f w q n V L Y m e q B x j o e s 2 2 J S y T 2 S j A c 9 G N V 4 4 a 5 H x K k O z 9 u g g q H M y i I Q = = < / D a t a M a s h u p > 
</file>

<file path=customXml/itemProps1.xml><?xml version="1.0" encoding="utf-8"?>
<ds:datastoreItem xmlns:ds="http://schemas.openxmlformats.org/officeDocument/2006/customXml" ds:itemID="{41769182-0DD1-441D-B590-00CE4F802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Diego Hernando Bernal Laverde</cp:lastModifiedBy>
  <dcterms:created xsi:type="dcterms:W3CDTF">2022-05-13T05:25:41Z</dcterms:created>
  <dcterms:modified xsi:type="dcterms:W3CDTF">2023-10-22T21:44:31Z</dcterms:modified>
</cp:coreProperties>
</file>