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s\OneDrive\Desktop\Coding Temple\Classwork\Data\Excel\Assignment 2\"/>
    </mc:Choice>
  </mc:AlternateContent>
  <bookViews>
    <workbookView xWindow="0" yWindow="0" windowWidth="16755" windowHeight="3165" activeTab="1"/>
  </bookViews>
  <sheets>
    <sheet name="ideas" sheetId="1" r:id="rId1"/>
    <sheet name="Account Expense Tracker" sheetId="2" r:id="rId2"/>
    <sheet name="Transactions-wor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3" l="1"/>
  <c r="AK198" i="3" s="1"/>
  <c r="E193" i="3"/>
  <c r="AK199" i="3" s="1"/>
  <c r="F4" i="2"/>
  <c r="J7" i="2" s="1"/>
  <c r="AN6" i="3"/>
  <c r="AN5" i="3" s="1"/>
  <c r="AN3" i="3" s="1"/>
  <c r="J2" i="2" s="1"/>
  <c r="AI4" i="3"/>
  <c r="AI3" i="3" s="1"/>
  <c r="I2" i="2" s="1"/>
  <c r="AE5" i="3"/>
  <c r="AE4" i="3" s="1"/>
  <c r="AE3" i="3" s="1"/>
  <c r="H2" i="2" s="1"/>
  <c r="Z3" i="3"/>
  <c r="G2" i="2" s="1"/>
  <c r="P190" i="3"/>
  <c r="P189" i="3" s="1"/>
  <c r="P188" i="3" s="1"/>
  <c r="P187" i="3" s="1"/>
  <c r="P186" i="3" s="1"/>
  <c r="P185" i="3" s="1"/>
  <c r="P184" i="3" s="1"/>
  <c r="P183" i="3" s="1"/>
  <c r="P182" i="3" s="1"/>
  <c r="P181" i="3" s="1"/>
  <c r="P180" i="3" s="1"/>
  <c r="P179" i="3" s="1"/>
  <c r="P178" i="3" s="1"/>
  <c r="P177" i="3" s="1"/>
  <c r="P176" i="3" s="1"/>
  <c r="P175" i="3" s="1"/>
  <c r="P174" i="3" s="1"/>
  <c r="P173" i="3" s="1"/>
  <c r="P172" i="3" s="1"/>
  <c r="P171" i="3" s="1"/>
  <c r="P170" i="3" s="1"/>
  <c r="P169" i="3" s="1"/>
  <c r="P168" i="3" s="1"/>
  <c r="P167" i="3" s="1"/>
  <c r="P166" i="3" s="1"/>
  <c r="P165" i="3" s="1"/>
  <c r="P164" i="3" s="1"/>
  <c r="P163" i="3" s="1"/>
  <c r="P162" i="3" s="1"/>
  <c r="P161" i="3" s="1"/>
  <c r="P160" i="3" s="1"/>
  <c r="P159" i="3" s="1"/>
  <c r="P158" i="3" s="1"/>
  <c r="P157" i="3" s="1"/>
  <c r="P156" i="3" s="1"/>
  <c r="P155" i="3" s="1"/>
  <c r="P154" i="3" s="1"/>
  <c r="P153" i="3" s="1"/>
  <c r="P152" i="3" s="1"/>
  <c r="P151" i="3" s="1"/>
  <c r="P150" i="3" s="1"/>
  <c r="P149" i="3" s="1"/>
  <c r="P148" i="3" s="1"/>
  <c r="P147" i="3" s="1"/>
  <c r="P146" i="3" s="1"/>
  <c r="P145" i="3" s="1"/>
  <c r="P144" i="3" s="1"/>
  <c r="P143" i="3" s="1"/>
  <c r="P142" i="3" s="1"/>
  <c r="P141" i="3" s="1"/>
  <c r="P140" i="3" s="1"/>
  <c r="P139" i="3" s="1"/>
  <c r="P138" i="3" s="1"/>
  <c r="P137" i="3" s="1"/>
  <c r="P136" i="3" s="1"/>
  <c r="P135" i="3" s="1"/>
  <c r="P134" i="3" s="1"/>
  <c r="P133" i="3" s="1"/>
  <c r="P132" i="3" s="1"/>
  <c r="P131" i="3" s="1"/>
  <c r="P130" i="3" s="1"/>
  <c r="P129" i="3" s="1"/>
  <c r="P128" i="3" s="1"/>
  <c r="P127" i="3" s="1"/>
  <c r="P126" i="3" s="1"/>
  <c r="P125" i="3" s="1"/>
  <c r="P124" i="3" s="1"/>
  <c r="P123" i="3" s="1"/>
  <c r="P122" i="3" s="1"/>
  <c r="P121" i="3" s="1"/>
  <c r="P120" i="3" s="1"/>
  <c r="P119" i="3" s="1"/>
  <c r="P118" i="3" s="1"/>
  <c r="P117" i="3" s="1"/>
  <c r="P116" i="3" s="1"/>
  <c r="P115" i="3" s="1"/>
  <c r="P114" i="3" s="1"/>
  <c r="P113" i="3" s="1"/>
  <c r="P112" i="3" s="1"/>
  <c r="P111" i="3" s="1"/>
  <c r="P110" i="3" s="1"/>
  <c r="P109" i="3" s="1"/>
  <c r="P108" i="3" s="1"/>
  <c r="P107" i="3" s="1"/>
  <c r="P106" i="3" s="1"/>
  <c r="P105" i="3" s="1"/>
  <c r="P104" i="3" s="1"/>
  <c r="P103" i="3" s="1"/>
  <c r="P102" i="3" s="1"/>
  <c r="P101" i="3" s="1"/>
  <c r="P100" i="3" s="1"/>
  <c r="P99" i="3" s="1"/>
  <c r="P98" i="3" s="1"/>
  <c r="P97" i="3" s="1"/>
  <c r="P96" i="3" s="1"/>
  <c r="P95" i="3" s="1"/>
  <c r="P94" i="3" s="1"/>
  <c r="P93" i="3" s="1"/>
  <c r="P92" i="3" s="1"/>
  <c r="P91" i="3" s="1"/>
  <c r="P90" i="3" s="1"/>
  <c r="P89" i="3" s="1"/>
  <c r="P88" i="3" s="1"/>
  <c r="P87" i="3" s="1"/>
  <c r="P86" i="3" s="1"/>
  <c r="P85" i="3" s="1"/>
  <c r="P84" i="3" s="1"/>
  <c r="P83" i="3" s="1"/>
  <c r="P82" i="3" s="1"/>
  <c r="P81" i="3" s="1"/>
  <c r="P80" i="3" s="1"/>
  <c r="P79" i="3" s="1"/>
  <c r="P78" i="3" s="1"/>
  <c r="P77" i="3" s="1"/>
  <c r="P76" i="3" s="1"/>
  <c r="P75" i="3" s="1"/>
  <c r="P74" i="3" s="1"/>
  <c r="P73" i="3" s="1"/>
  <c r="P72" i="3" s="1"/>
  <c r="P71" i="3" s="1"/>
  <c r="P70" i="3" s="1"/>
  <c r="P69" i="3" s="1"/>
  <c r="P68" i="3" s="1"/>
  <c r="P67" i="3" s="1"/>
  <c r="P66" i="3" s="1"/>
  <c r="P65" i="3" s="1"/>
  <c r="P64" i="3" s="1"/>
  <c r="P63" i="3" s="1"/>
  <c r="P62" i="3" s="1"/>
  <c r="P61" i="3" s="1"/>
  <c r="P60" i="3" s="1"/>
  <c r="P59" i="3" s="1"/>
  <c r="P58" i="3" s="1"/>
  <c r="P57" i="3" s="1"/>
  <c r="P56" i="3" s="1"/>
  <c r="P55" i="3" s="1"/>
  <c r="P54" i="3" s="1"/>
  <c r="P53" i="3" s="1"/>
  <c r="P52" i="3" s="1"/>
  <c r="P51" i="3" s="1"/>
  <c r="P50" i="3" s="1"/>
  <c r="P49" i="3" s="1"/>
  <c r="P48" i="3" s="1"/>
  <c r="P47" i="3" s="1"/>
  <c r="P46" i="3" s="1"/>
  <c r="P45" i="3" s="1"/>
  <c r="P44" i="3" s="1"/>
  <c r="P43" i="3" s="1"/>
  <c r="P42" i="3" s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P4" i="3" s="1"/>
  <c r="P3" i="3" s="1"/>
  <c r="E2" i="2" s="1"/>
  <c r="U19" i="3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F2" i="2" s="1"/>
  <c r="Q16" i="3"/>
  <c r="Q18" i="3" s="1"/>
  <c r="Q15" i="3"/>
  <c r="Q17" i="3" s="1"/>
  <c r="Q19" i="3" s="1"/>
  <c r="K3" i="3"/>
  <c r="D2" i="2" s="1"/>
  <c r="F22" i="3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C2" i="2" s="1"/>
  <c r="C204" i="3" l="1"/>
  <c r="AF201" i="3"/>
  <c r="H197" i="3"/>
  <c r="W196" i="3"/>
  <c r="AB200" i="3"/>
  <c r="C196" i="3"/>
  <c r="H201" i="3"/>
  <c r="R194" i="3"/>
  <c r="W200" i="3"/>
  <c r="AB204" i="3"/>
  <c r="M198" i="3"/>
  <c r="R203" i="3"/>
  <c r="AB196" i="3"/>
  <c r="AK205" i="3"/>
  <c r="M202" i="3"/>
  <c r="AF205" i="3"/>
  <c r="K7" i="2"/>
  <c r="C200" i="3"/>
  <c r="H205" i="3"/>
  <c r="R199" i="3"/>
  <c r="W204" i="3"/>
  <c r="AF197" i="3"/>
  <c r="AK202" i="3"/>
  <c r="C197" i="3"/>
  <c r="C205" i="3"/>
  <c r="H198" i="3"/>
  <c r="M194" i="3"/>
  <c r="M199" i="3"/>
  <c r="R196" i="3"/>
  <c r="R200" i="3"/>
  <c r="W197" i="3"/>
  <c r="W205" i="3"/>
  <c r="AB201" i="3"/>
  <c r="AF198" i="3"/>
  <c r="AK194" i="3"/>
  <c r="AK203" i="3"/>
  <c r="C198" i="3"/>
  <c r="C202" i="3"/>
  <c r="H194" i="3"/>
  <c r="H199" i="3"/>
  <c r="H203" i="3"/>
  <c r="M196" i="3"/>
  <c r="M200" i="3"/>
  <c r="M204" i="3"/>
  <c r="R197" i="3"/>
  <c r="R201" i="3"/>
  <c r="R205" i="3"/>
  <c r="W198" i="3"/>
  <c r="W202" i="3"/>
  <c r="AB198" i="3"/>
  <c r="AB202" i="3"/>
  <c r="AF194" i="3"/>
  <c r="AF199" i="3"/>
  <c r="AF203" i="3"/>
  <c r="AK196" i="3"/>
  <c r="AK200" i="3"/>
  <c r="AK204" i="3"/>
  <c r="C201" i="3"/>
  <c r="H202" i="3"/>
  <c r="M203" i="3"/>
  <c r="R204" i="3"/>
  <c r="W201" i="3"/>
  <c r="AB197" i="3"/>
  <c r="AB205" i="3"/>
  <c r="AF202" i="3"/>
  <c r="C194" i="3"/>
  <c r="C199" i="3"/>
  <c r="C203" i="3"/>
  <c r="H196" i="3"/>
  <c r="H200" i="3"/>
  <c r="H204" i="3"/>
  <c r="M197" i="3"/>
  <c r="M201" i="3"/>
  <c r="M205" i="3"/>
  <c r="R198" i="3"/>
  <c r="R202" i="3"/>
  <c r="W194" i="3"/>
  <c r="W199" i="3"/>
  <c r="W203" i="3"/>
  <c r="AB194" i="3"/>
  <c r="AB199" i="3"/>
  <c r="AB195" i="3" s="1"/>
  <c r="AB203" i="3"/>
  <c r="AF196" i="3"/>
  <c r="AF200" i="3"/>
  <c r="AF204" i="3"/>
  <c r="AK197" i="3"/>
  <c r="AK201" i="3"/>
  <c r="AO198" i="3"/>
  <c r="D8" i="2" s="1"/>
  <c r="D9" i="2" s="1"/>
  <c r="C7" i="2"/>
  <c r="D7" i="2"/>
  <c r="G7" i="2"/>
  <c r="H7" i="2"/>
  <c r="E7" i="2"/>
  <c r="I7" i="2"/>
  <c r="B7" i="2"/>
  <c r="F7" i="2"/>
  <c r="AN4" i="3"/>
  <c r="AO197" i="3" l="1"/>
  <c r="C8" i="2" s="1"/>
  <c r="AO204" i="3"/>
  <c r="J8" i="2" s="1"/>
  <c r="J9" i="2" s="1"/>
  <c r="AK195" i="3"/>
  <c r="AO202" i="3"/>
  <c r="H8" i="2" s="1"/>
  <c r="H9" i="2" s="1"/>
  <c r="W195" i="3"/>
  <c r="AO199" i="3"/>
  <c r="E8" i="2" s="1"/>
  <c r="E9" i="2" s="1"/>
  <c r="AO205" i="3"/>
  <c r="K8" i="2" s="1"/>
  <c r="K9" i="2" s="1"/>
  <c r="AO200" i="3"/>
  <c r="F8" i="2" s="1"/>
  <c r="F9" i="2" s="1"/>
  <c r="AO194" i="3"/>
  <c r="K2" i="2" s="1"/>
  <c r="AO201" i="3"/>
  <c r="G8" i="2" s="1"/>
  <c r="G9" i="2" s="1"/>
  <c r="C195" i="3"/>
  <c r="AO203" i="3"/>
  <c r="I8" i="2" s="1"/>
  <c r="I9" i="2" s="1"/>
  <c r="M195" i="3"/>
  <c r="H195" i="3"/>
  <c r="AO196" i="3"/>
  <c r="B8" i="2" s="1"/>
  <c r="B9" i="2" s="1"/>
  <c r="AF195" i="3"/>
  <c r="R195" i="3"/>
  <c r="C9" i="2"/>
  <c r="AO195" i="3" l="1"/>
  <c r="AP195" i="3" s="1"/>
  <c r="M2" i="2" s="1"/>
  <c r="L2" i="2"/>
</calcChain>
</file>

<file path=xl/sharedStrings.xml><?xml version="1.0" encoding="utf-8"?>
<sst xmlns="http://schemas.openxmlformats.org/spreadsheetml/2006/main" count="591" uniqueCount="158">
  <si>
    <t>Accounts</t>
  </si>
  <si>
    <t>Cash</t>
  </si>
  <si>
    <t>CC</t>
  </si>
  <si>
    <t>Investments</t>
  </si>
  <si>
    <t>Property</t>
  </si>
  <si>
    <t>Budgets</t>
  </si>
  <si>
    <t>Income</t>
  </si>
  <si>
    <t>Expense</t>
  </si>
  <si>
    <t>set budget</t>
  </si>
  <si>
    <t>remaining budget</t>
  </si>
  <si>
    <t>per category</t>
  </si>
  <si>
    <t>Trending</t>
  </si>
  <si>
    <t>Differences in price</t>
  </si>
  <si>
    <t>Bank 1</t>
  </si>
  <si>
    <t>Bank 2</t>
  </si>
  <si>
    <t>Credit Card main</t>
  </si>
  <si>
    <t>Credit Card gas</t>
  </si>
  <si>
    <t>Emergency Fund</t>
  </si>
  <si>
    <t xml:space="preserve">Investments </t>
  </si>
  <si>
    <t>Auto loan</t>
  </si>
  <si>
    <t>Home loan</t>
  </si>
  <si>
    <t>Totals</t>
  </si>
  <si>
    <t xml:space="preserve">Spent </t>
  </si>
  <si>
    <t>charge</t>
  </si>
  <si>
    <t xml:space="preserve">amount </t>
  </si>
  <si>
    <t>Credit Card Main</t>
  </si>
  <si>
    <t>Credit Card Gas</t>
  </si>
  <si>
    <t>Auto Loan</t>
  </si>
  <si>
    <t>House Loan</t>
  </si>
  <si>
    <t>Date</t>
  </si>
  <si>
    <t>LANI'S DONUTS</t>
  </si>
  <si>
    <t>HOUSE OF PIES - THE WOODL</t>
  </si>
  <si>
    <t>PHILLIPS 66 - BREAKTIME S</t>
  </si>
  <si>
    <t>PP*DUTCHBROSLL</t>
  </si>
  <si>
    <t>AQ HOUSTON RESTAURANT</t>
  </si>
  <si>
    <t>SQ *MAGIC MEMORIES (USA)</t>
  </si>
  <si>
    <t>LEGALSHIELD *MEMBRSHIP</t>
  </si>
  <si>
    <t>FIRST WATCH</t>
  </si>
  <si>
    <t>COMCAST OF HOUSTON</t>
  </si>
  <si>
    <t>FINEST NAILS</t>
  </si>
  <si>
    <t>DANNAY'S DONUT</t>
  </si>
  <si>
    <t>TST* Pho House - Baytown</t>
  </si>
  <si>
    <t>HCTRA EZ TAG Rebill</t>
  </si>
  <si>
    <t>KUEN NOODLE HOUSE</t>
  </si>
  <si>
    <t>WELCOME FOOD CENTER</t>
  </si>
  <si>
    <t>GREAT WALL SUPERMARKET -</t>
  </si>
  <si>
    <t>GONG CHA-HOUSTON STORE</t>
  </si>
  <si>
    <t>COMMUNITY TOYOTA</t>
  </si>
  <si>
    <t>SQ *WHEATLAND CONCESSION</t>
  </si>
  <si>
    <t>TMOBILE*AUTO PAY</t>
  </si>
  <si>
    <t>TST* Iguana Joes Mont Bel</t>
  </si>
  <si>
    <t>RELIANT ENERGY</t>
  </si>
  <si>
    <t>CHIPOTLE ONLINE</t>
  </si>
  <si>
    <t>BANFIELD-PET*WPPAYMENT</t>
  </si>
  <si>
    <t>CAPITAL ONE MOBILE PYMT</t>
  </si>
  <si>
    <t>HOUSTON RACEWAY PARK</t>
  </si>
  <si>
    <t>SAFFIRE TICKETING</t>
  </si>
  <si>
    <t>SQ *J&amp;NCONCESSIONS</t>
  </si>
  <si>
    <t>SCHLOTZSKY'S</t>
  </si>
  <si>
    <t>CAPITAL ONE AUTOPAY PYMT</t>
  </si>
  <si>
    <t>DENCIE LEE SCHOOL OF PERF</t>
  </si>
  <si>
    <t>TUCK N TUMBLE</t>
  </si>
  <si>
    <t>IN *EPIC POOL SERVICES OF</t>
  </si>
  <si>
    <t>SQ *CICI LOO PHOTOGRAPHY</t>
  </si>
  <si>
    <t>PARADISE CAFE</t>
  </si>
  <si>
    <t>APPLE.COM/US</t>
  </si>
  <si>
    <t>TARGET.COM  *</t>
  </si>
  <si>
    <t>SQ *DENNA DONUTS</t>
  </si>
  <si>
    <t>SCHOLASTIC BOOK FAIRS R4</t>
  </si>
  <si>
    <t>SMALL TOWN BRANDING</t>
  </si>
  <si>
    <t>PP*TEXAS</t>
  </si>
  <si>
    <t>SQ *EAST FORK FARM</t>
  </si>
  <si>
    <t>STACEY BRANDON PHOTOGRAP</t>
  </si>
  <si>
    <t>CKE*WAEL'S MEDITERRANEAN</t>
  </si>
  <si>
    <t>XOM BEAU CAFE</t>
  </si>
  <si>
    <t xml:space="preserve">TACO BELL </t>
  </si>
  <si>
    <t xml:space="preserve">WAL-MART </t>
  </si>
  <si>
    <t>TACO BELL</t>
  </si>
  <si>
    <t xml:space="preserve">KOHL'S </t>
  </si>
  <si>
    <t xml:space="preserve">BURGER KING </t>
  </si>
  <si>
    <t xml:space="preserve">ONCE UPON A CHLD </t>
  </si>
  <si>
    <t xml:space="preserve">JASONS DELI BTN </t>
  </si>
  <si>
    <t xml:space="preserve">ARBYS </t>
  </si>
  <si>
    <t xml:space="preserve">H-E-B </t>
  </si>
  <si>
    <t>TARGET</t>
  </si>
  <si>
    <t xml:space="preserve">CHICK-FIL-A </t>
  </si>
  <si>
    <t xml:space="preserve">RAISING CANE'S </t>
  </si>
  <si>
    <t xml:space="preserve">CHEVRON </t>
  </si>
  <si>
    <t>PIZZA HUT</t>
  </si>
  <si>
    <t xml:space="preserve">KOLACHE FACTORY </t>
  </si>
  <si>
    <t xml:space="preserve">WHATABURGER </t>
  </si>
  <si>
    <t xml:space="preserve">MCDONALD'S </t>
  </si>
  <si>
    <t xml:space="preserve">TST* JAMBA JUICE </t>
  </si>
  <si>
    <t>AMZNFreeTime</t>
  </si>
  <si>
    <t>H-E-B</t>
  </si>
  <si>
    <t xml:space="preserve">OLIVE GARDEN </t>
  </si>
  <si>
    <t xml:space="preserve">SAMSCLUB </t>
  </si>
  <si>
    <t>BURGER KING</t>
  </si>
  <si>
    <t xml:space="preserve">PIZZA HUT </t>
  </si>
  <si>
    <t xml:space="preserve">JACK IN THE BOX </t>
  </si>
  <si>
    <t xml:space="preserve">IN N OUT BURGER </t>
  </si>
  <si>
    <t>Amazon.com</t>
  </si>
  <si>
    <t xml:space="preserve">TARGET    </t>
  </si>
  <si>
    <t>JACK IN THE BOX</t>
  </si>
  <si>
    <t xml:space="preserve">WALGREENS </t>
  </si>
  <si>
    <t xml:space="preserve">EXXONMOBIL   </t>
  </si>
  <si>
    <t xml:space="preserve">CRACKER BARREL </t>
  </si>
  <si>
    <t xml:space="preserve">POPEYES </t>
  </si>
  <si>
    <t>BANFIELD</t>
  </si>
  <si>
    <t xml:space="preserve">AUTOZONE </t>
  </si>
  <si>
    <t>HSN*HSN</t>
  </si>
  <si>
    <t>CapitalOnepymt</t>
  </si>
  <si>
    <t>Account total</t>
  </si>
  <si>
    <t>Job 1</t>
  </si>
  <si>
    <t>Job 2</t>
  </si>
  <si>
    <t>Mortgage</t>
  </si>
  <si>
    <t>Mazda</t>
  </si>
  <si>
    <t>Category list</t>
  </si>
  <si>
    <t>House</t>
  </si>
  <si>
    <t>Car</t>
  </si>
  <si>
    <t>Commute</t>
  </si>
  <si>
    <t>Groceries</t>
  </si>
  <si>
    <t>Fast Food</t>
  </si>
  <si>
    <t>Entertainment</t>
  </si>
  <si>
    <t>miscellanous</t>
  </si>
  <si>
    <t>Category</t>
  </si>
  <si>
    <t>Transfer</t>
  </si>
  <si>
    <t>not a charge</t>
  </si>
  <si>
    <t>savings</t>
  </si>
  <si>
    <t>visa payment</t>
  </si>
  <si>
    <t>Visapymt</t>
  </si>
  <si>
    <t>interest</t>
  </si>
  <si>
    <t>type</t>
  </si>
  <si>
    <t>market</t>
  </si>
  <si>
    <t>deposit</t>
  </si>
  <si>
    <t>payment</t>
  </si>
  <si>
    <t>Total Income</t>
  </si>
  <si>
    <t>Total Expense</t>
  </si>
  <si>
    <t>Total income</t>
  </si>
  <si>
    <t>Total expense</t>
  </si>
  <si>
    <t>income</t>
  </si>
  <si>
    <t>shopping</t>
  </si>
  <si>
    <t>utilities</t>
  </si>
  <si>
    <t>commute</t>
  </si>
  <si>
    <t>car</t>
  </si>
  <si>
    <t>sum</t>
  </si>
  <si>
    <t>Total Expenses -Savings</t>
  </si>
  <si>
    <t>Expenses without savings</t>
  </si>
  <si>
    <t>Start date</t>
  </si>
  <si>
    <t>End date</t>
  </si>
  <si>
    <t>number of months</t>
  </si>
  <si>
    <t>Budget/month</t>
  </si>
  <si>
    <t>Budget for dates</t>
  </si>
  <si>
    <t>surplus</t>
  </si>
  <si>
    <t>savings*</t>
  </si>
  <si>
    <t>*savings goal is at least the budget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</si>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</sst>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44" fontId="0" fillId="0" borderId="0" xfId="1" applyFont="1"/>
    <xf numFmtId="44" fontId="0" fillId="0" borderId="0" xfId="1" applyFont="1" applyAlignment="1"/>
    <xf numFmtId="44" fontId="0" fillId="0" borderId="0" xfId="0" applyNumberFormat="1"/>
    <xf numFmtId="44" fontId="0" fillId="0" borderId="0" xfId="1" applyFont="1" applyFill="1"/>
    <xf numFmtId="44" fontId="0" fillId="0" borderId="0" xfId="1" applyFont="1" applyFill="1" applyAlignment="1"/>
    <xf numFmtId="44" fontId="0" fillId="0" borderId="0" xfId="1" quotePrefix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Balances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'Account Expense Tracker'!$C$1:$H$1</c15:sqref>
                  </c15:fullRef>
                </c:ext>
              </c:extLst>
              <c:f>('Account Expense Tracker'!$C$1:$D$1,'Account Expense Tracker'!$G$1:$H$1)</c:f>
              <c:strCache>
                <c:ptCount val="4"/>
                <c:pt idx="0">
                  <c:v>Bank 1</c:v>
                </c:pt>
                <c:pt idx="1">
                  <c:v>Bank 2</c:v>
                </c:pt>
                <c:pt idx="2">
                  <c:v>Emergency Fund</c:v>
                </c:pt>
                <c:pt idx="3">
                  <c:v>Investments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'Account Expense Tracker'!$C$2:$H$2</c15:sqref>
                  </c15:fullRef>
                </c:ext>
              </c:extLst>
              <c:f>('Account Expense Tracker'!$C$2:$D$2,'Account Expense Tracker'!$G$2:$H$2)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2797</c:v>
                </c:pt>
                <c:pt idx="2">
                  <c:v>10001</c:v>
                </c:pt>
                <c:pt idx="3">
                  <c:v>6150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Debt Balances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25"/>
                      <c:h val="6.25E-2"/>
                    </c:manualLayout>
                  </c15:layout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49999999999997E-2"/>
                      <c:h val="6.2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9.4444444444444442E-2"/>
                  <c:y val="-1.521216097987751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58333333333334"/>
                      <c:h val="6.25E-2"/>
                    </c:manualLayout>
                  </c15:layout>
                </c:ext>
              </c:extLst>
            </c:dLbl>
            <c:dLbl>
              <c:idx val="3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58333333333333"/>
                      <c:h val="6.597222222222222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('Account Expense Tracker'!$E$1:$F$1,'Account Expense Tracker'!$I$1:$J$1)</c:f>
              <c:strCache>
                <c:ptCount val="4"/>
                <c:pt idx="0">
                  <c:v>Credit Card main</c:v>
                </c:pt>
                <c:pt idx="1">
                  <c:v>Credit Card gas</c:v>
                </c:pt>
                <c:pt idx="2">
                  <c:v>Auto loan</c:v>
                </c:pt>
                <c:pt idx="3">
                  <c:v>Home loan</c:v>
                </c:pt>
              </c:strCache>
            </c:strRef>
          </c:cat>
          <c:val>
            <c:numRef>
              <c:f>('Account Expense Tracker'!$E$2:$F$2,'Account Expense Tracker'!$I$2:$J$2)</c:f>
              <c:numCache>
                <c:formatCode>_("$"* #,##0.00_);_("$"* \(#,##0.00\);_("$"* "-"??_);_(@_)</c:formatCode>
                <c:ptCount val="4"/>
                <c:pt idx="0">
                  <c:v>-69.179999999999382</c:v>
                </c:pt>
                <c:pt idx="1">
                  <c:v>0</c:v>
                </c:pt>
                <c:pt idx="2">
                  <c:v>-4400</c:v>
                </c:pt>
                <c:pt idx="3">
                  <c:v>-148000</c:v>
                </c:pt>
              </c:numCache>
            </c:numRef>
          </c:val>
          <c:extLst/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Spending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'Account Expense Tracker'!$A$8</c:f>
              <c:strCache>
                <c:ptCount val="1"/>
                <c:pt idx="0">
                  <c:v>Spent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'Account Expense Tracker'!$B$5:$K$5</c:f>
              <c:strCache>
                <c:ptCount val="10"/>
                <c:pt idx="0">
                  <c:v>House</c:v>
                </c:pt>
                <c:pt idx="1">
                  <c:v>Car</c:v>
                </c:pt>
                <c:pt idx="2">
                  <c:v>Commute</c:v>
                </c:pt>
                <c:pt idx="3">
                  <c:v>Groceries</c:v>
                </c:pt>
                <c:pt idx="4">
                  <c:v>Fast Food</c:v>
                </c:pt>
                <c:pt idx="5">
                  <c:v>Entertainment</c:v>
                </c:pt>
                <c:pt idx="6">
                  <c:v>shopping</c:v>
                </c:pt>
                <c:pt idx="7">
                  <c:v>utilities</c:v>
                </c:pt>
                <c:pt idx="8">
                  <c:v>miscellanous</c:v>
                </c:pt>
                <c:pt idx="9">
                  <c:v>savings*</c:v>
                </c:pt>
              </c:strCache>
            </c:strRef>
          </c:cat>
          <c:val>
            <c:numRef>
              <c:f>'Account Expense Tracker'!$B$8:$K$8</c:f>
              <c:numCache>
                <c:formatCode>_("$"* #,##0.00_);_("$"* \(#,##0.00\);_("$"* "-"??_);_(@_)</c:formatCode>
                <c:ptCount val="10"/>
                <c:pt idx="0">
                  <c:v>-1500</c:v>
                </c:pt>
                <c:pt idx="1">
                  <c:v>-335</c:v>
                </c:pt>
                <c:pt idx="2">
                  <c:v>-260</c:v>
                </c:pt>
                <c:pt idx="3">
                  <c:v>-1623.3899999999999</c:v>
                </c:pt>
                <c:pt idx="4">
                  <c:v>-535.49</c:v>
                </c:pt>
                <c:pt idx="5">
                  <c:v>-712.95</c:v>
                </c:pt>
                <c:pt idx="6">
                  <c:v>-312.95</c:v>
                </c:pt>
                <c:pt idx="7">
                  <c:v>-325</c:v>
                </c:pt>
                <c:pt idx="8">
                  <c:v>-59</c:v>
                </c:pt>
                <c:pt idx="9">
                  <c:v>-1097</c:v>
                </c:pt>
              </c:numCache>
            </c:numRef>
          </c:val>
          <c:extLst/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Budget remaining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'Account Expense Tracker'!$A$9</c:f>
              <c:strCache>
                <c:ptCount val="1"/>
                <c:pt idx="0">
                  <c:v>surplus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'Account Expense Tracker'!$B$5:$K$5</c:f>
              <c:strCache>
                <c:ptCount val="10"/>
                <c:pt idx="0">
                  <c:v>House</c:v>
                </c:pt>
                <c:pt idx="1">
                  <c:v>Car</c:v>
                </c:pt>
                <c:pt idx="2">
                  <c:v>Commute</c:v>
                </c:pt>
                <c:pt idx="3">
                  <c:v>Groceries</c:v>
                </c:pt>
                <c:pt idx="4">
                  <c:v>Fast Food</c:v>
                </c:pt>
                <c:pt idx="5">
                  <c:v>Entertainment</c:v>
                </c:pt>
                <c:pt idx="6">
                  <c:v>shopping</c:v>
                </c:pt>
                <c:pt idx="7">
                  <c:v>utilities</c:v>
                </c:pt>
                <c:pt idx="8">
                  <c:v>miscellanous</c:v>
                </c:pt>
                <c:pt idx="9">
                  <c:v>savings*</c:v>
                </c:pt>
              </c:strCache>
            </c:strRef>
          </c:cat>
          <c:val>
            <c:numRef>
              <c:f>'Account Expense Tracker'!$B$9:$K$9</c:f>
              <c:numCache>
                <c:formatCode>_("$"* #,##0.00_);_("$"* \(#,##0.00\);_("$"* "-"??_);_(@_)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90</c:v>
                </c:pt>
                <c:pt idx="3">
                  <c:v>-123.38999999999987</c:v>
                </c:pt>
                <c:pt idx="4">
                  <c:v>64.509999999999991</c:v>
                </c:pt>
                <c:pt idx="5">
                  <c:v>-112.95000000000005</c:v>
                </c:pt>
                <c:pt idx="6">
                  <c:v>-12.949999999999989</c:v>
                </c:pt>
                <c:pt idx="7">
                  <c:v>-25</c:v>
                </c:pt>
                <c:pt idx="8">
                  <c:v>141</c:v>
                </c:pt>
                <c:pt idx="9">
                  <c:v>-597</c:v>
                </c:pt>
              </c:numCache>
            </c:numRef>
          </c:val>
          <c:extLst/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1 Account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Account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'Transactions-work'!$B$3:$B$22</c:f>
              <c:numCache>
                <c:formatCode>m/d/yyyy</c:formatCode>
                <c:ptCount val="20"/>
                <c:pt idx="0">
                  <c:v>44926</c:v>
                </c:pt>
                <c:pt idx="1">
                  <c:v>44915</c:v>
                </c:pt>
                <c:pt idx="2">
                  <c:v>44925</c:v>
                </c:pt>
                <c:pt idx="3">
                  <c:v>44925</c:v>
                </c:pt>
                <c:pt idx="4">
                  <c:v>44923</c:v>
                </c:pt>
                <c:pt idx="5">
                  <c:v>44916</c:v>
                </c:pt>
                <c:pt idx="6">
                  <c:v>44910</c:v>
                </c:pt>
                <c:pt idx="7">
                  <c:v>44909</c:v>
                </c:pt>
                <c:pt idx="8">
                  <c:v>44902</c:v>
                </c:pt>
                <c:pt idx="9">
                  <c:v>44900</c:v>
                </c:pt>
                <c:pt idx="10">
                  <c:v>44898</c:v>
                </c:pt>
                <c:pt idx="11">
                  <c:v>44896</c:v>
                </c:pt>
                <c:pt idx="12">
                  <c:v>44895</c:v>
                </c:pt>
                <c:pt idx="13">
                  <c:v>44895</c:v>
                </c:pt>
                <c:pt idx="14">
                  <c:v>44888</c:v>
                </c:pt>
                <c:pt idx="15">
                  <c:v>44881</c:v>
                </c:pt>
                <c:pt idx="16">
                  <c:v>44880</c:v>
                </c:pt>
                <c:pt idx="17">
                  <c:v>44874</c:v>
                </c:pt>
                <c:pt idx="18">
                  <c:v>44867</c:v>
                </c:pt>
                <c:pt idx="19">
                  <c:v>44866</c:v>
                </c:pt>
              </c:numCache>
            </c:numRef>
          </c:cat>
          <c:val>
            <c:numRef>
              <c:f>'Transactions-work'!$F$3:$F$22</c:f>
              <c:numCache>
                <c:formatCode>_("$"* #,##0.00_);_("$"* \(#,##0.00\);_("$"* "-"??_);_(@_)</c:formatCode>
                <c:ptCount val="20"/>
                <c:pt idx="0">
                  <c:v>10000</c:v>
                </c:pt>
                <c:pt idx="1">
                  <c:v>10297</c:v>
                </c:pt>
                <c:pt idx="2">
                  <c:v>11097</c:v>
                </c:pt>
                <c:pt idx="3">
                  <c:v>11277</c:v>
                </c:pt>
                <c:pt idx="4">
                  <c:v>14277</c:v>
                </c:pt>
                <c:pt idx="5">
                  <c:v>12727</c:v>
                </c:pt>
                <c:pt idx="6">
                  <c:v>11677</c:v>
                </c:pt>
                <c:pt idx="7">
                  <c:v>11977</c:v>
                </c:pt>
                <c:pt idx="8">
                  <c:v>10427</c:v>
                </c:pt>
                <c:pt idx="9">
                  <c:v>9377</c:v>
                </c:pt>
                <c:pt idx="10">
                  <c:v>13177</c:v>
                </c:pt>
                <c:pt idx="11">
                  <c:v>13180</c:v>
                </c:pt>
                <c:pt idx="12">
                  <c:v>14680</c:v>
                </c:pt>
                <c:pt idx="13">
                  <c:v>14950</c:v>
                </c:pt>
                <c:pt idx="14">
                  <c:v>13400</c:v>
                </c:pt>
                <c:pt idx="15">
                  <c:v>12350</c:v>
                </c:pt>
                <c:pt idx="16">
                  <c:v>10800</c:v>
                </c:pt>
                <c:pt idx="17">
                  <c:v>11100</c:v>
                </c:pt>
                <c:pt idx="18">
                  <c:v>10050</c:v>
                </c:pt>
                <c:pt idx="19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90080"/>
        <c:axId val="506990472"/>
      </c:lineChart>
      <c:dateAx>
        <c:axId val="506990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0472"/>
        <c:crosses val="autoZero"/>
        <c:auto val="1"/>
        <c:lblOffset val="100"/>
        <c:baseTimeUnit val="days"/>
      </c:dateAx>
      <c:valAx>
        <c:axId val="5069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1 Account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Bank 2 Account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'Transactions-work'!$G$3</c:f>
              <c:numCache>
                <c:formatCode>m/d/yyyy</c:formatCode>
                <c:ptCount val="1"/>
                <c:pt idx="0">
                  <c:v>44926</c:v>
                </c:pt>
              </c:numCache>
            </c:numRef>
          </c:cat>
          <c:val>
            <c:numRef>
              <c:f>'Transactions-work'!$K$3:$K$22</c:f>
              <c:numCache>
                <c:formatCode>_("$"* #,##0.00_);_("$"* \(#,##0.00\);_("$"* "-"??_);_(@_)</c:formatCode>
                <c:ptCount val="20"/>
                <c:pt idx="0">
                  <c:v>2797</c:v>
                </c:pt>
                <c:pt idx="1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72384"/>
        <c:axId val="508176096"/>
      </c:lineChart>
      <c:dateAx>
        <c:axId val="508172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6096"/>
        <c:crosses val="autoZero"/>
        <c:auto val="1"/>
        <c:lblOffset val="100"/>
        <c:baseTimeUnit val="days"/>
      </c:dateAx>
      <c:valAx>
        <c:axId val="5081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176212</xdr:rowOff>
    </xdr:from>
    <xdr:to>
      <xdr:col>4</xdr:col>
      <xdr:colOff>1085850</xdr:colOff>
      <xdr:row>25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1114425</xdr:colOff>
      <xdr:row>11</xdr:row>
      <xdr:rowOff>9525</xdr:rowOff>
    </xdr:from>
    <xdr:to>
      <xdr:col>10</xdr:col>
      <xdr:colOff>28575</xdr:colOff>
      <xdr:row>25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15</xdr:col>
      <xdr:colOff>219075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11</xdr:row>
      <xdr:rowOff>0</xdr:rowOff>
    </xdr:from>
    <xdr:to>
      <xdr:col>22</xdr:col>
      <xdr:colOff>533400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28</xdr:row>
      <xdr:rowOff>0</xdr:rowOff>
    </xdr:from>
    <xdr:to>
      <xdr:col>10</xdr:col>
      <xdr:colOff>133351</xdr:colOff>
      <xdr:row>42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</xdr:colOff>
      <xdr:row>28</xdr:row>
      <xdr:rowOff>0</xdr:rowOff>
    </xdr:from>
    <xdr:to>
      <xdr:col>15</xdr:col>
      <xdr:colOff>342900</xdr:colOff>
      <xdr:row>42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1" width="12" bestFit="1" customWidth="1"/>
    <col min="2" max="2" width="16.85546875" bestFit="1" customWidth="1"/>
    <col min="3" max="3" width="18.5703125" bestFit="1" customWidth="1"/>
  </cols>
  <sheetData>
    <row r="1" spans="1:3" s="1" customFormat="1" x14ac:dyDescent="0.25">
      <c r="A1" s="1" t="s">
        <v>0</v>
      </c>
      <c r="B1" s="1" t="s">
        <v>5</v>
      </c>
      <c r="C1" s="1" t="s">
        <v>11</v>
      </c>
    </row>
    <row r="2" spans="1:3" x14ac:dyDescent="0.25">
      <c r="A2" t="s">
        <v>1</v>
      </c>
      <c r="B2" t="s">
        <v>6</v>
      </c>
      <c r="C2" t="s">
        <v>12</v>
      </c>
    </row>
    <row r="3" spans="1:3" x14ac:dyDescent="0.25">
      <c r="A3" t="s">
        <v>2</v>
      </c>
      <c r="B3" t="s">
        <v>7</v>
      </c>
    </row>
    <row r="4" spans="1:3" x14ac:dyDescent="0.25">
      <c r="A4" t="s">
        <v>3</v>
      </c>
      <c r="B4" t="s">
        <v>8</v>
      </c>
    </row>
    <row r="5" spans="1:3" x14ac:dyDescent="0.25">
      <c r="A5" t="s">
        <v>4</v>
      </c>
      <c r="B5" t="s">
        <v>9</v>
      </c>
    </row>
    <row r="6" spans="1:3" x14ac:dyDescent="0.25">
      <c r="B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G22" workbookViewId="0">
      <selection activeCell="Q30" sqref="Q30"/>
    </sheetView>
  </sheetViews>
  <sheetFormatPr defaultRowHeight="15" x14ac:dyDescent="0.25"/>
  <cols>
    <col min="1" max="1" width="15.7109375" bestFit="1" customWidth="1"/>
    <col min="2" max="2" width="14" bestFit="1" customWidth="1"/>
    <col min="3" max="3" width="11.5703125" bestFit="1" customWidth="1"/>
    <col min="4" max="4" width="11" customWidth="1"/>
    <col min="5" max="5" width="17.7109375" bestFit="1" customWidth="1"/>
    <col min="6" max="6" width="14.28515625" bestFit="1" customWidth="1"/>
    <col min="7" max="7" width="15.7109375" bestFit="1" customWidth="1"/>
    <col min="8" max="8" width="12.42578125" bestFit="1" customWidth="1"/>
    <col min="9" max="9" width="11.28515625" bestFit="1" customWidth="1"/>
    <col min="10" max="10" width="13.42578125" bestFit="1" customWidth="1"/>
    <col min="11" max="11" width="12.42578125" bestFit="1" customWidth="1"/>
    <col min="12" max="12" width="12.28515625" bestFit="1" customWidth="1"/>
    <col min="13" max="13" width="22.28515625" bestFit="1" customWidth="1"/>
  </cols>
  <sheetData>
    <row r="1" spans="1:13" x14ac:dyDescent="0.25">
      <c r="A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136</v>
      </c>
      <c r="L1" t="s">
        <v>137</v>
      </c>
      <c r="M1" t="s">
        <v>146</v>
      </c>
    </row>
    <row r="2" spans="1:13" x14ac:dyDescent="0.25">
      <c r="A2" t="s">
        <v>21</v>
      </c>
      <c r="C2" s="9">
        <f>'Transactions-work'!F3</f>
        <v>10000</v>
      </c>
      <c r="D2" s="9">
        <f>'Transactions-work'!K3</f>
        <v>2797</v>
      </c>
      <c r="E2" s="9">
        <f>'Transactions-work'!P3</f>
        <v>-69.179999999999382</v>
      </c>
      <c r="F2" s="9">
        <f>'Transactions-work'!U3</f>
        <v>0</v>
      </c>
      <c r="G2" s="9">
        <f>'Transactions-work'!Z3</f>
        <v>10001</v>
      </c>
      <c r="H2" s="9">
        <f>'Transactions-work'!AE3</f>
        <v>6150</v>
      </c>
      <c r="I2" s="9">
        <f>'Transactions-work'!AI3</f>
        <v>-4400</v>
      </c>
      <c r="J2" s="9">
        <f>'Transactions-work'!AN3</f>
        <v>-148000</v>
      </c>
      <c r="K2" s="9">
        <f>'Transactions-work'!AO194</f>
        <v>5801</v>
      </c>
      <c r="L2" s="9">
        <f>'Transactions-work'!AO195</f>
        <v>-6760.78</v>
      </c>
      <c r="M2" s="9">
        <f>'Transactions-work'!AP195</f>
        <v>-5663.78</v>
      </c>
    </row>
    <row r="4" spans="1:13" x14ac:dyDescent="0.25">
      <c r="A4" t="s">
        <v>148</v>
      </c>
      <c r="B4" s="5">
        <v>44896</v>
      </c>
      <c r="C4" t="s">
        <v>149</v>
      </c>
      <c r="D4" s="5">
        <v>44926</v>
      </c>
      <c r="E4" t="s">
        <v>150</v>
      </c>
      <c r="F4">
        <f>(D4-B4)/30</f>
        <v>1</v>
      </c>
    </row>
    <row r="5" spans="1:13" x14ac:dyDescent="0.25">
      <c r="A5" t="s">
        <v>5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141</v>
      </c>
      <c r="I5" t="s">
        <v>142</v>
      </c>
      <c r="J5" t="s">
        <v>124</v>
      </c>
      <c r="K5" t="s">
        <v>154</v>
      </c>
    </row>
    <row r="6" spans="1:13" x14ac:dyDescent="0.25">
      <c r="A6" t="s">
        <v>151</v>
      </c>
      <c r="B6" s="7">
        <v>1500</v>
      </c>
      <c r="C6" s="7">
        <v>350</v>
      </c>
      <c r="D6" s="7">
        <v>350</v>
      </c>
      <c r="E6" s="7">
        <v>1500</v>
      </c>
      <c r="F6" s="7">
        <v>600</v>
      </c>
      <c r="G6" s="7">
        <v>600</v>
      </c>
      <c r="H6" s="7">
        <v>300</v>
      </c>
      <c r="I6" s="7">
        <v>300</v>
      </c>
      <c r="J6" s="7">
        <v>200</v>
      </c>
      <c r="K6" s="7">
        <v>500</v>
      </c>
    </row>
    <row r="7" spans="1:13" x14ac:dyDescent="0.25">
      <c r="A7" t="s">
        <v>152</v>
      </c>
      <c r="B7" s="7">
        <f>B6*$F4</f>
        <v>1500</v>
      </c>
      <c r="C7" s="7">
        <f t="shared" ref="C7:K7" si="0">C6*$F4</f>
        <v>350</v>
      </c>
      <c r="D7" s="7">
        <f t="shared" si="0"/>
        <v>350</v>
      </c>
      <c r="E7" s="7">
        <f t="shared" si="0"/>
        <v>1500</v>
      </c>
      <c r="F7" s="7">
        <f t="shared" si="0"/>
        <v>600</v>
      </c>
      <c r="G7" s="7">
        <f t="shared" si="0"/>
        <v>600</v>
      </c>
      <c r="H7" s="7">
        <f t="shared" si="0"/>
        <v>300</v>
      </c>
      <c r="I7" s="7">
        <f t="shared" si="0"/>
        <v>300</v>
      </c>
      <c r="J7" s="7">
        <f t="shared" si="0"/>
        <v>200</v>
      </c>
      <c r="K7" s="7">
        <f t="shared" si="0"/>
        <v>500</v>
      </c>
    </row>
    <row r="8" spans="1:13" x14ac:dyDescent="0.25">
      <c r="A8" t="s">
        <v>22</v>
      </c>
      <c r="B8" s="7">
        <f>'Transactions-work'!AO196</f>
        <v>-1500</v>
      </c>
      <c r="C8" s="7">
        <f>'Transactions-work'!AO197</f>
        <v>-335</v>
      </c>
      <c r="D8" s="7">
        <f>'Transactions-work'!AO198</f>
        <v>-260</v>
      </c>
      <c r="E8" s="7">
        <f>'Transactions-work'!AO199</f>
        <v>-1623.3899999999999</v>
      </c>
      <c r="F8" s="7">
        <f>'Transactions-work'!AO200</f>
        <v>-535.49</v>
      </c>
      <c r="G8" s="7">
        <f>'Transactions-work'!AO201</f>
        <v>-712.95</v>
      </c>
      <c r="H8" s="7">
        <f>'Transactions-work'!AO202</f>
        <v>-312.95</v>
      </c>
      <c r="I8" s="7">
        <f>'Transactions-work'!AO203</f>
        <v>-325</v>
      </c>
      <c r="J8" s="7">
        <f>'Transactions-work'!AO204</f>
        <v>-59</v>
      </c>
      <c r="K8" s="7">
        <f>'Transactions-work'!AO205</f>
        <v>-1097</v>
      </c>
    </row>
    <row r="9" spans="1:13" x14ac:dyDescent="0.25">
      <c r="A9" t="s">
        <v>153</v>
      </c>
      <c r="B9" s="7">
        <f>B7+B8</f>
        <v>0</v>
      </c>
      <c r="C9" s="7">
        <f t="shared" ref="C9:K9" si="1">C7+C8</f>
        <v>15</v>
      </c>
      <c r="D9" s="7">
        <f t="shared" si="1"/>
        <v>90</v>
      </c>
      <c r="E9" s="7">
        <f t="shared" si="1"/>
        <v>-123.38999999999987</v>
      </c>
      <c r="F9" s="7">
        <f t="shared" si="1"/>
        <v>64.509999999999991</v>
      </c>
      <c r="G9" s="7">
        <f t="shared" si="1"/>
        <v>-112.95000000000005</v>
      </c>
      <c r="H9" s="7">
        <f t="shared" si="1"/>
        <v>-12.949999999999989</v>
      </c>
      <c r="I9" s="7">
        <f t="shared" si="1"/>
        <v>-25</v>
      </c>
      <c r="J9" s="7">
        <f t="shared" si="1"/>
        <v>141</v>
      </c>
      <c r="K9" s="7">
        <f t="shared" si="1"/>
        <v>-597</v>
      </c>
    </row>
    <row r="11" spans="1:13" x14ac:dyDescent="0.25">
      <c r="A11" s="2"/>
      <c r="K11" t="s">
        <v>155</v>
      </c>
    </row>
  </sheetData>
  <conditionalFormatting sqref="B9:J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9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5:J5">
      <formula1>$A$2:$A$15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9"/>
  <sheetViews>
    <sheetView workbookViewId="0">
      <pane ySplit="2" topLeftCell="A15" activePane="bottomLeft" state="frozen"/>
      <selection pane="bottomLeft" activeCell="A5" sqref="A5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15.5703125" bestFit="1" customWidth="1"/>
    <col min="4" max="4" width="11.28515625" style="7" bestFit="1" customWidth="1"/>
    <col min="5" max="5" width="11.7109375" style="7" bestFit="1" customWidth="1"/>
    <col min="6" max="6" width="14.28515625" style="7" bestFit="1" customWidth="1"/>
    <col min="7" max="7" width="10.7109375" bestFit="1" customWidth="1"/>
    <col min="8" max="10" width="9.140625" style="7"/>
    <col min="11" max="11" width="14.28515625" style="7" bestFit="1" customWidth="1"/>
    <col min="12" max="12" width="10.7109375" bestFit="1" customWidth="1"/>
    <col min="13" max="13" width="29.140625" bestFit="1" customWidth="1"/>
    <col min="14" max="14" width="11.28515625" style="10" bestFit="1" customWidth="1"/>
    <col min="15" max="15" width="15.42578125" style="7" bestFit="1" customWidth="1"/>
    <col min="16" max="16" width="14.28515625" style="7" bestFit="1" customWidth="1"/>
    <col min="17" max="17" width="10.7109375" bestFit="1" customWidth="1"/>
    <col min="18" max="18" width="24.28515625" bestFit="1" customWidth="1"/>
    <col min="20" max="20" width="9.140625" style="7"/>
    <col min="21" max="21" width="14.28515625" style="7" bestFit="1" customWidth="1"/>
    <col min="22" max="22" width="10.7109375" bestFit="1" customWidth="1"/>
    <col min="25" max="25" width="11.7109375" style="7" bestFit="1" customWidth="1"/>
    <col min="26" max="26" width="14.28515625" style="7" bestFit="1" customWidth="1"/>
    <col min="27" max="27" width="10.7109375" bestFit="1" customWidth="1"/>
    <col min="29" max="29" width="9.7109375" style="7" bestFit="1" customWidth="1"/>
    <col min="30" max="30" width="9.7109375" style="7" customWidth="1"/>
    <col min="31" max="31" width="12.85546875" style="7" bestFit="1" customWidth="1"/>
    <col min="32" max="32" width="10.7109375" bestFit="1" customWidth="1"/>
    <col min="33" max="34" width="9.140625" style="7"/>
    <col min="35" max="35" width="12.85546875" style="7" bestFit="1" customWidth="1"/>
    <col min="36" max="36" width="9.7109375" bestFit="1" customWidth="1"/>
    <col min="37" max="37" width="9.7109375" customWidth="1"/>
    <col min="38" max="38" width="11.28515625" style="7" bestFit="1" customWidth="1"/>
    <col min="39" max="39" width="9.140625" style="7"/>
    <col min="40" max="40" width="13.42578125" style="7" bestFit="1" customWidth="1"/>
    <col min="41" max="41" width="12.28515625" style="7" bestFit="1" customWidth="1"/>
    <col min="42" max="42" width="12.28515625" bestFit="1" customWidth="1"/>
  </cols>
  <sheetData>
    <row r="1" spans="1:40" x14ac:dyDescent="0.25">
      <c r="A1" t="s">
        <v>117</v>
      </c>
      <c r="B1" s="3" t="s">
        <v>13</v>
      </c>
      <c r="C1" s="3"/>
      <c r="D1" s="3"/>
      <c r="E1" s="3"/>
      <c r="F1" s="3"/>
      <c r="G1" s="3" t="s">
        <v>14</v>
      </c>
      <c r="H1" s="3"/>
      <c r="I1" s="3"/>
      <c r="J1" s="3"/>
      <c r="K1" s="3"/>
      <c r="L1" s="3" t="s">
        <v>25</v>
      </c>
      <c r="M1" s="3"/>
      <c r="N1" s="3"/>
      <c r="O1" s="3"/>
      <c r="P1" s="3"/>
      <c r="Q1" s="3" t="s">
        <v>26</v>
      </c>
      <c r="R1" s="3"/>
      <c r="S1" s="3"/>
      <c r="T1" s="3"/>
      <c r="U1" s="3"/>
      <c r="V1" s="3" t="s">
        <v>17</v>
      </c>
      <c r="W1" s="3"/>
      <c r="X1" s="3"/>
      <c r="Y1" s="3"/>
      <c r="Z1" s="3"/>
      <c r="AA1" s="3" t="s">
        <v>3</v>
      </c>
      <c r="AB1" s="3"/>
      <c r="AC1" s="3"/>
      <c r="AD1" s="3"/>
      <c r="AE1" s="3"/>
      <c r="AF1" s="3" t="s">
        <v>27</v>
      </c>
      <c r="AG1" s="3"/>
      <c r="AH1" s="3"/>
      <c r="AI1" s="3"/>
      <c r="AJ1" s="3" t="s">
        <v>28</v>
      </c>
      <c r="AK1" s="3"/>
      <c r="AL1" s="3"/>
      <c r="AM1" s="3"/>
      <c r="AN1" s="3"/>
    </row>
    <row r="2" spans="1:40" x14ac:dyDescent="0.25">
      <c r="A2" t="s">
        <v>118</v>
      </c>
      <c r="B2" t="s">
        <v>29</v>
      </c>
      <c r="C2" t="s">
        <v>23</v>
      </c>
      <c r="D2" s="7" t="s">
        <v>24</v>
      </c>
      <c r="E2" s="7" t="s">
        <v>125</v>
      </c>
      <c r="F2" s="7" t="s">
        <v>112</v>
      </c>
      <c r="G2" t="s">
        <v>29</v>
      </c>
      <c r="H2" s="7" t="s">
        <v>23</v>
      </c>
      <c r="I2" s="7" t="s">
        <v>24</v>
      </c>
      <c r="J2" s="7" t="s">
        <v>125</v>
      </c>
      <c r="K2" s="7" t="s">
        <v>112</v>
      </c>
      <c r="L2" t="s">
        <v>29</v>
      </c>
      <c r="M2" t="s">
        <v>23</v>
      </c>
      <c r="N2" s="10" t="s">
        <v>24</v>
      </c>
      <c r="O2" s="7" t="s">
        <v>125</v>
      </c>
      <c r="P2" s="7" t="s">
        <v>112</v>
      </c>
      <c r="Q2" t="s">
        <v>29</v>
      </c>
      <c r="R2" t="s">
        <v>23</v>
      </c>
      <c r="S2" t="s">
        <v>24</v>
      </c>
      <c r="T2" s="7" t="s">
        <v>125</v>
      </c>
      <c r="U2" s="7" t="s">
        <v>112</v>
      </c>
      <c r="V2" t="s">
        <v>29</v>
      </c>
      <c r="W2" t="s">
        <v>23</v>
      </c>
      <c r="X2" t="s">
        <v>24</v>
      </c>
      <c r="Y2" s="7" t="s">
        <v>125</v>
      </c>
      <c r="Z2" s="7" t="s">
        <v>112</v>
      </c>
      <c r="AA2" t="s">
        <v>29</v>
      </c>
      <c r="AB2" t="s">
        <v>132</v>
      </c>
      <c r="AC2" s="7" t="s">
        <v>24</v>
      </c>
      <c r="AD2" s="7" t="s">
        <v>125</v>
      </c>
      <c r="AE2" s="7" t="s">
        <v>112</v>
      </c>
      <c r="AF2" t="s">
        <v>29</v>
      </c>
      <c r="AG2" s="7" t="s">
        <v>24</v>
      </c>
      <c r="AH2" s="7" t="s">
        <v>125</v>
      </c>
      <c r="AI2" s="7" t="s">
        <v>112</v>
      </c>
      <c r="AJ2" t="s">
        <v>29</v>
      </c>
      <c r="AK2" t="s">
        <v>132</v>
      </c>
      <c r="AL2" s="7" t="s">
        <v>24</v>
      </c>
      <c r="AM2" s="7" t="s">
        <v>125</v>
      </c>
      <c r="AN2" s="7" t="s">
        <v>112</v>
      </c>
    </row>
    <row r="3" spans="1:40" x14ac:dyDescent="0.25">
      <c r="A3" t="s">
        <v>119</v>
      </c>
      <c r="B3" s="5">
        <v>44926</v>
      </c>
      <c r="C3" t="s">
        <v>111</v>
      </c>
      <c r="D3" s="7">
        <v>-297</v>
      </c>
      <c r="E3" t="s">
        <v>128</v>
      </c>
      <c r="F3" s="7">
        <f t="shared" ref="F3:F21" si="0">F4+D3</f>
        <v>10000</v>
      </c>
      <c r="G3" s="5">
        <v>44926</v>
      </c>
      <c r="H3" s="7" t="s">
        <v>128</v>
      </c>
      <c r="I3" s="7">
        <v>297</v>
      </c>
      <c r="J3" t="s">
        <v>127</v>
      </c>
      <c r="K3" s="7">
        <f t="shared" ref="K3" si="1">K4+I3</f>
        <v>2797</v>
      </c>
      <c r="L3" s="5">
        <v>44927</v>
      </c>
      <c r="M3" t="s">
        <v>83</v>
      </c>
      <c r="N3" s="10">
        <v>-95</v>
      </c>
      <c r="O3" t="s">
        <v>121</v>
      </c>
      <c r="P3" s="7">
        <f t="shared" ref="P3:P66" si="2">P4+N3</f>
        <v>-69.179999999999382</v>
      </c>
      <c r="Q3" s="5">
        <v>44925</v>
      </c>
      <c r="R3" t="s">
        <v>129</v>
      </c>
      <c r="S3">
        <v>180</v>
      </c>
      <c r="T3" s="7" t="s">
        <v>127</v>
      </c>
      <c r="U3" s="7">
        <f t="shared" ref="U3:U18" si="3">U4+S3</f>
        <v>0</v>
      </c>
      <c r="V3" s="5">
        <v>44926</v>
      </c>
      <c r="W3" t="s">
        <v>131</v>
      </c>
      <c r="X3">
        <v>1</v>
      </c>
      <c r="Y3" t="s">
        <v>140</v>
      </c>
      <c r="Z3" s="7">
        <f t="shared" ref="Z3" si="4">Z4+X3</f>
        <v>10001</v>
      </c>
      <c r="AA3" s="5">
        <v>44926</v>
      </c>
      <c r="AB3" t="s">
        <v>134</v>
      </c>
      <c r="AC3" s="7">
        <v>800</v>
      </c>
      <c r="AD3" t="s">
        <v>127</v>
      </c>
      <c r="AE3" s="7">
        <f>AE4+AC3</f>
        <v>6150</v>
      </c>
      <c r="AF3" s="5">
        <v>44910</v>
      </c>
      <c r="AG3" s="7">
        <v>300</v>
      </c>
      <c r="AH3" t="s">
        <v>127</v>
      </c>
      <c r="AI3" s="7">
        <f>AI4+AG3</f>
        <v>-4400</v>
      </c>
      <c r="AJ3" s="5">
        <v>44896</v>
      </c>
      <c r="AK3" s="5" t="s">
        <v>135</v>
      </c>
      <c r="AL3" s="7">
        <v>1500</v>
      </c>
      <c r="AM3" t="s">
        <v>127</v>
      </c>
      <c r="AN3" s="7">
        <f>AN5+AL3</f>
        <v>-148000</v>
      </c>
    </row>
    <row r="4" spans="1:40" x14ac:dyDescent="0.25">
      <c r="A4" t="s">
        <v>120</v>
      </c>
      <c r="B4" s="5">
        <v>44915</v>
      </c>
      <c r="C4" t="s">
        <v>126</v>
      </c>
      <c r="D4" s="7">
        <v>-800</v>
      </c>
      <c r="E4" t="s">
        <v>128</v>
      </c>
      <c r="F4" s="7">
        <f t="shared" si="0"/>
        <v>10297</v>
      </c>
      <c r="J4"/>
      <c r="K4" s="7">
        <v>2500</v>
      </c>
      <c r="L4" s="5">
        <v>44925</v>
      </c>
      <c r="M4" t="s">
        <v>111</v>
      </c>
      <c r="N4" s="10">
        <v>3000</v>
      </c>
      <c r="O4" t="s">
        <v>127</v>
      </c>
      <c r="P4" s="7">
        <f t="shared" si="2"/>
        <v>25.820000000000618</v>
      </c>
      <c r="Q4" s="5">
        <v>44924</v>
      </c>
      <c r="R4" t="s">
        <v>32</v>
      </c>
      <c r="S4" s="7">
        <v>-30</v>
      </c>
      <c r="T4" t="s">
        <v>120</v>
      </c>
      <c r="U4" s="7">
        <f t="shared" si="3"/>
        <v>-180</v>
      </c>
      <c r="Y4"/>
      <c r="Z4" s="7">
        <v>10000</v>
      </c>
      <c r="AA4" s="5">
        <v>44925</v>
      </c>
      <c r="AB4" t="s">
        <v>133</v>
      </c>
      <c r="AC4" s="7">
        <v>600</v>
      </c>
      <c r="AD4" t="s">
        <v>140</v>
      </c>
      <c r="AE4" s="7">
        <f>AE5+AC4</f>
        <v>5350</v>
      </c>
      <c r="AF4" s="5">
        <v>44880</v>
      </c>
      <c r="AG4" s="7">
        <v>300</v>
      </c>
      <c r="AH4" t="s">
        <v>127</v>
      </c>
      <c r="AI4" s="7">
        <f>AI5+AG4</f>
        <v>-4700</v>
      </c>
      <c r="AJ4" s="5">
        <v>44896</v>
      </c>
      <c r="AK4" s="5" t="s">
        <v>131</v>
      </c>
      <c r="AL4" s="7">
        <v>-950</v>
      </c>
      <c r="AM4" t="s">
        <v>127</v>
      </c>
      <c r="AN4" s="7">
        <f>AN6+AL4</f>
        <v>-151950</v>
      </c>
    </row>
    <row r="5" spans="1:40" x14ac:dyDescent="0.25">
      <c r="A5" t="s">
        <v>121</v>
      </c>
      <c r="B5" s="5">
        <v>44925</v>
      </c>
      <c r="C5" t="s">
        <v>130</v>
      </c>
      <c r="D5" s="7">
        <v>-180</v>
      </c>
      <c r="E5" t="s">
        <v>127</v>
      </c>
      <c r="F5" s="7">
        <f t="shared" si="0"/>
        <v>11097</v>
      </c>
      <c r="J5"/>
      <c r="L5" s="5">
        <v>44925</v>
      </c>
      <c r="M5" t="s">
        <v>30</v>
      </c>
      <c r="N5" s="10">
        <v>-8.5</v>
      </c>
      <c r="O5" t="s">
        <v>122</v>
      </c>
      <c r="P5" s="7">
        <f t="shared" si="2"/>
        <v>-2974.1799999999994</v>
      </c>
      <c r="Q5" s="5">
        <v>44923</v>
      </c>
      <c r="R5" t="s">
        <v>87</v>
      </c>
      <c r="S5" s="7">
        <v>-30</v>
      </c>
      <c r="T5" t="s">
        <v>120</v>
      </c>
      <c r="U5" s="7">
        <f t="shared" si="3"/>
        <v>-150</v>
      </c>
      <c r="Y5"/>
      <c r="AA5" s="5">
        <v>44895</v>
      </c>
      <c r="AB5" t="s">
        <v>133</v>
      </c>
      <c r="AC5" s="7">
        <v>-250</v>
      </c>
      <c r="AD5" t="s">
        <v>140</v>
      </c>
      <c r="AE5" s="7">
        <f>AE6+AC5</f>
        <v>4750</v>
      </c>
      <c r="AH5" s="8"/>
      <c r="AI5" s="7">
        <v>-5000</v>
      </c>
      <c r="AJ5" s="5">
        <v>44866</v>
      </c>
      <c r="AK5" s="5" t="s">
        <v>135</v>
      </c>
      <c r="AL5" s="7">
        <v>1500</v>
      </c>
      <c r="AM5" t="s">
        <v>127</v>
      </c>
      <c r="AN5" s="7">
        <f>AN6+AL5</f>
        <v>-149500</v>
      </c>
    </row>
    <row r="6" spans="1:40" x14ac:dyDescent="0.25">
      <c r="A6" t="s">
        <v>122</v>
      </c>
      <c r="B6" s="5">
        <v>44925</v>
      </c>
      <c r="C6" t="s">
        <v>111</v>
      </c>
      <c r="D6" s="7">
        <v>-3000</v>
      </c>
      <c r="E6" t="s">
        <v>127</v>
      </c>
      <c r="F6" s="7">
        <f t="shared" si="0"/>
        <v>11277</v>
      </c>
      <c r="G6" s="4"/>
      <c r="H6" s="8"/>
      <c r="I6" s="8"/>
      <c r="J6" s="8"/>
      <c r="L6" s="5">
        <v>44924</v>
      </c>
      <c r="M6" t="s">
        <v>31</v>
      </c>
      <c r="N6" s="10">
        <v>-12</v>
      </c>
      <c r="O6" t="s">
        <v>122</v>
      </c>
      <c r="P6" s="7">
        <f t="shared" si="2"/>
        <v>-2965.6799999999994</v>
      </c>
      <c r="Q6" s="5">
        <v>44917</v>
      </c>
      <c r="R6" t="s">
        <v>87</v>
      </c>
      <c r="S6" s="7">
        <v>-30</v>
      </c>
      <c r="T6" t="s">
        <v>120</v>
      </c>
      <c r="U6" s="7">
        <f t="shared" si="3"/>
        <v>-120</v>
      </c>
      <c r="V6" s="4"/>
      <c r="W6" s="4"/>
      <c r="X6" s="4"/>
      <c r="Y6" s="8"/>
      <c r="AE6" s="7">
        <v>5000</v>
      </c>
      <c r="AJ6" s="5">
        <v>44866</v>
      </c>
      <c r="AK6" s="5" t="s">
        <v>131</v>
      </c>
      <c r="AL6" s="7">
        <v>-1000</v>
      </c>
      <c r="AM6" t="s">
        <v>127</v>
      </c>
      <c r="AN6" s="7">
        <f>AN7+AL6</f>
        <v>-151000</v>
      </c>
    </row>
    <row r="7" spans="1:40" x14ac:dyDescent="0.25">
      <c r="A7" t="s">
        <v>123</v>
      </c>
      <c r="B7" s="5">
        <v>44923</v>
      </c>
      <c r="C7" s="5" t="s">
        <v>113</v>
      </c>
      <c r="D7" s="7">
        <v>1550</v>
      </c>
      <c r="E7" t="s">
        <v>140</v>
      </c>
      <c r="F7" s="7">
        <f t="shared" si="0"/>
        <v>14277</v>
      </c>
      <c r="L7" s="6">
        <v>44924</v>
      </c>
      <c r="M7" s="4" t="s">
        <v>75</v>
      </c>
      <c r="N7" s="11">
        <v>-5</v>
      </c>
      <c r="O7" t="s">
        <v>122</v>
      </c>
      <c r="P7" s="7">
        <f t="shared" si="2"/>
        <v>-2953.6799999999994</v>
      </c>
      <c r="Q7" s="5">
        <v>44916</v>
      </c>
      <c r="R7" t="s">
        <v>87</v>
      </c>
      <c r="S7" s="7">
        <v>-30</v>
      </c>
      <c r="T7" t="s">
        <v>120</v>
      </c>
      <c r="U7" s="7">
        <f t="shared" si="3"/>
        <v>-90</v>
      </c>
      <c r="AM7"/>
      <c r="AN7" s="7">
        <v>-150000</v>
      </c>
    </row>
    <row r="8" spans="1:40" x14ac:dyDescent="0.25">
      <c r="A8" t="s">
        <v>141</v>
      </c>
      <c r="B8" s="5">
        <v>44916</v>
      </c>
      <c r="C8" s="5" t="s">
        <v>114</v>
      </c>
      <c r="D8" s="7">
        <v>1050</v>
      </c>
      <c r="E8" t="s">
        <v>140</v>
      </c>
      <c r="F8" s="7">
        <f t="shared" si="0"/>
        <v>12727</v>
      </c>
      <c r="L8" s="5">
        <v>44925</v>
      </c>
      <c r="M8" t="s">
        <v>76</v>
      </c>
      <c r="N8" s="10">
        <v>-86.21</v>
      </c>
      <c r="O8" s="7" t="s">
        <v>121</v>
      </c>
      <c r="P8" s="7">
        <f t="shared" si="2"/>
        <v>-2948.6799999999994</v>
      </c>
      <c r="Q8" s="5">
        <v>44909</v>
      </c>
      <c r="R8" t="s">
        <v>87</v>
      </c>
      <c r="S8" s="7">
        <v>-30</v>
      </c>
      <c r="T8" t="s">
        <v>120</v>
      </c>
      <c r="U8" s="7">
        <f t="shared" si="3"/>
        <v>-60</v>
      </c>
      <c r="AM8" s="8"/>
    </row>
    <row r="9" spans="1:40" x14ac:dyDescent="0.25">
      <c r="A9" t="s">
        <v>142</v>
      </c>
      <c r="B9" s="5">
        <v>44910</v>
      </c>
      <c r="C9" s="5" t="s">
        <v>116</v>
      </c>
      <c r="D9" s="7">
        <v>-300</v>
      </c>
      <c r="E9" s="8" t="s">
        <v>119</v>
      </c>
      <c r="F9" s="7">
        <f t="shared" si="0"/>
        <v>11677</v>
      </c>
      <c r="L9" s="5">
        <v>44925</v>
      </c>
      <c r="M9" t="s">
        <v>76</v>
      </c>
      <c r="N9" s="10">
        <v>-12.19</v>
      </c>
      <c r="O9" s="7" t="s">
        <v>121</v>
      </c>
      <c r="P9" s="7">
        <f t="shared" si="2"/>
        <v>-2862.4699999999993</v>
      </c>
      <c r="Q9" s="5">
        <v>44898</v>
      </c>
      <c r="R9" t="s">
        <v>55</v>
      </c>
      <c r="S9" s="7">
        <v>-30</v>
      </c>
      <c r="T9" t="s">
        <v>120</v>
      </c>
      <c r="U9" s="7">
        <f t="shared" si="3"/>
        <v>-30</v>
      </c>
    </row>
    <row r="10" spans="1:40" x14ac:dyDescent="0.25">
      <c r="A10" t="s">
        <v>124</v>
      </c>
      <c r="B10" s="5">
        <v>44909</v>
      </c>
      <c r="C10" s="5" t="s">
        <v>113</v>
      </c>
      <c r="D10" s="7">
        <v>1550</v>
      </c>
      <c r="E10" t="s">
        <v>140</v>
      </c>
      <c r="F10" s="7">
        <f t="shared" si="0"/>
        <v>11977</v>
      </c>
      <c r="L10" s="5">
        <v>44924</v>
      </c>
      <c r="M10" t="s">
        <v>77</v>
      </c>
      <c r="N10" s="10">
        <v>-5</v>
      </c>
      <c r="O10" t="s">
        <v>122</v>
      </c>
      <c r="P10" s="7">
        <f t="shared" si="2"/>
        <v>-2850.2799999999993</v>
      </c>
      <c r="Q10" s="5">
        <v>44895</v>
      </c>
      <c r="R10" t="s">
        <v>129</v>
      </c>
      <c r="S10" s="7">
        <v>270</v>
      </c>
      <c r="T10" s="7" t="s">
        <v>127</v>
      </c>
      <c r="U10" s="7">
        <f t="shared" si="3"/>
        <v>0</v>
      </c>
    </row>
    <row r="11" spans="1:40" x14ac:dyDescent="0.25">
      <c r="A11" t="s">
        <v>128</v>
      </c>
      <c r="B11" s="5">
        <v>44902</v>
      </c>
      <c r="C11" s="5" t="s">
        <v>114</v>
      </c>
      <c r="D11" s="7">
        <v>1050</v>
      </c>
      <c r="E11" t="s">
        <v>140</v>
      </c>
      <c r="F11" s="7">
        <f t="shared" si="0"/>
        <v>10427</v>
      </c>
      <c r="L11" s="5">
        <v>44924</v>
      </c>
      <c r="M11" t="s">
        <v>78</v>
      </c>
      <c r="N11" s="10">
        <v>-127.45</v>
      </c>
      <c r="O11" s="7" t="s">
        <v>141</v>
      </c>
      <c r="P11" s="7">
        <f t="shared" si="2"/>
        <v>-2845.2799999999993</v>
      </c>
      <c r="Q11" s="5">
        <v>44894</v>
      </c>
      <c r="R11" t="s">
        <v>87</v>
      </c>
      <c r="S11" s="7">
        <v>-30</v>
      </c>
      <c r="T11" t="s">
        <v>120</v>
      </c>
      <c r="U11" s="7">
        <f t="shared" si="3"/>
        <v>-270</v>
      </c>
    </row>
    <row r="12" spans="1:40" x14ac:dyDescent="0.25">
      <c r="A12" t="s">
        <v>140</v>
      </c>
      <c r="B12" s="5">
        <v>44900</v>
      </c>
      <c r="C12" t="s">
        <v>111</v>
      </c>
      <c r="D12" s="7">
        <v>-3800</v>
      </c>
      <c r="E12" s="7" t="s">
        <v>127</v>
      </c>
      <c r="F12" s="7">
        <f t="shared" si="0"/>
        <v>9377</v>
      </c>
      <c r="L12" s="5">
        <v>44923</v>
      </c>
      <c r="M12" t="s">
        <v>75</v>
      </c>
      <c r="N12" s="10">
        <v>-5</v>
      </c>
      <c r="O12" t="s">
        <v>122</v>
      </c>
      <c r="P12" s="7">
        <f t="shared" si="2"/>
        <v>-2717.8299999999995</v>
      </c>
      <c r="Q12" s="5">
        <v>44894</v>
      </c>
      <c r="R12" t="s">
        <v>87</v>
      </c>
      <c r="S12" s="7">
        <v>-30</v>
      </c>
      <c r="T12" t="s">
        <v>120</v>
      </c>
      <c r="U12" s="7">
        <f t="shared" si="3"/>
        <v>-240</v>
      </c>
    </row>
    <row r="13" spans="1:40" x14ac:dyDescent="0.25">
      <c r="A13" t="s">
        <v>127</v>
      </c>
      <c r="B13" s="5">
        <v>44898</v>
      </c>
      <c r="C13" t="s">
        <v>111</v>
      </c>
      <c r="D13" s="7">
        <v>-3</v>
      </c>
      <c r="E13" t="s">
        <v>127</v>
      </c>
      <c r="F13" s="7">
        <f t="shared" si="0"/>
        <v>13177</v>
      </c>
      <c r="L13" s="5">
        <v>44923</v>
      </c>
      <c r="M13" t="s">
        <v>30</v>
      </c>
      <c r="N13" s="10">
        <v>-8.5</v>
      </c>
      <c r="O13" t="s">
        <v>122</v>
      </c>
      <c r="P13" s="7">
        <f t="shared" si="2"/>
        <v>-2712.8299999999995</v>
      </c>
      <c r="Q13" s="5">
        <v>44887</v>
      </c>
      <c r="R13" t="s">
        <v>87</v>
      </c>
      <c r="S13" s="7">
        <v>-30</v>
      </c>
      <c r="T13" t="s">
        <v>120</v>
      </c>
      <c r="U13" s="7">
        <f t="shared" si="3"/>
        <v>-210</v>
      </c>
    </row>
    <row r="14" spans="1:40" x14ac:dyDescent="0.25">
      <c r="B14" s="5">
        <v>44896</v>
      </c>
      <c r="C14" s="5" t="s">
        <v>115</v>
      </c>
      <c r="D14" s="7">
        <v>-1500</v>
      </c>
      <c r="E14" t="s">
        <v>118</v>
      </c>
      <c r="F14" s="7">
        <f t="shared" si="0"/>
        <v>13180</v>
      </c>
      <c r="L14" s="5">
        <v>44922</v>
      </c>
      <c r="M14" t="s">
        <v>79</v>
      </c>
      <c r="N14" s="10">
        <v>-13.45</v>
      </c>
      <c r="O14" t="s">
        <v>122</v>
      </c>
      <c r="P14" s="7">
        <f t="shared" si="2"/>
        <v>-2704.3299999999995</v>
      </c>
      <c r="Q14" s="5">
        <v>44884</v>
      </c>
      <c r="R14" t="s">
        <v>87</v>
      </c>
      <c r="S14" s="7">
        <v>-30</v>
      </c>
      <c r="T14" t="s">
        <v>120</v>
      </c>
      <c r="U14" s="7">
        <f t="shared" si="3"/>
        <v>-180</v>
      </c>
    </row>
    <row r="15" spans="1:40" x14ac:dyDescent="0.25">
      <c r="B15" s="5">
        <v>44895</v>
      </c>
      <c r="C15" s="5" t="s">
        <v>130</v>
      </c>
      <c r="D15" s="7">
        <v>-270</v>
      </c>
      <c r="E15" t="s">
        <v>127</v>
      </c>
      <c r="F15" s="7">
        <f t="shared" si="0"/>
        <v>14680</v>
      </c>
      <c r="L15" s="5">
        <v>44922</v>
      </c>
      <c r="M15" t="s">
        <v>75</v>
      </c>
      <c r="N15" s="10">
        <v>-5</v>
      </c>
      <c r="O15" t="s">
        <v>122</v>
      </c>
      <c r="P15" s="7">
        <f t="shared" si="2"/>
        <v>-2690.8799999999997</v>
      </c>
      <c r="Q15" s="5">
        <f>Q13-7</f>
        <v>44880</v>
      </c>
      <c r="R15" t="s">
        <v>87</v>
      </c>
      <c r="S15" s="7">
        <v>-30</v>
      </c>
      <c r="T15" t="s">
        <v>120</v>
      </c>
      <c r="U15" s="7">
        <f t="shared" si="3"/>
        <v>-150</v>
      </c>
    </row>
    <row r="16" spans="1:40" x14ac:dyDescent="0.25">
      <c r="B16" s="5">
        <v>44895</v>
      </c>
      <c r="C16" s="5" t="s">
        <v>113</v>
      </c>
      <c r="D16" s="7">
        <v>1550</v>
      </c>
      <c r="E16" t="s">
        <v>140</v>
      </c>
      <c r="F16" s="7">
        <f t="shared" si="0"/>
        <v>14950</v>
      </c>
      <c r="L16" s="5">
        <v>44923</v>
      </c>
      <c r="M16" t="s">
        <v>80</v>
      </c>
      <c r="N16" s="10">
        <v>-45.5</v>
      </c>
      <c r="O16" s="7" t="s">
        <v>141</v>
      </c>
      <c r="P16" s="7">
        <f t="shared" si="2"/>
        <v>-2685.8799999999997</v>
      </c>
      <c r="Q16" s="5">
        <f>Q14-7</f>
        <v>44877</v>
      </c>
      <c r="R16" t="s">
        <v>105</v>
      </c>
      <c r="S16" s="7">
        <v>-30</v>
      </c>
      <c r="T16" t="s">
        <v>120</v>
      </c>
      <c r="U16" s="7">
        <f t="shared" si="3"/>
        <v>-120</v>
      </c>
    </row>
    <row r="17" spans="2:21" x14ac:dyDescent="0.25">
      <c r="B17" s="5">
        <v>44888</v>
      </c>
      <c r="C17" s="5" t="s">
        <v>114</v>
      </c>
      <c r="D17" s="7">
        <v>1050</v>
      </c>
      <c r="E17" t="s">
        <v>140</v>
      </c>
      <c r="F17" s="7">
        <f t="shared" si="0"/>
        <v>13400</v>
      </c>
      <c r="L17" s="5">
        <v>44923</v>
      </c>
      <c r="M17" t="s">
        <v>81</v>
      </c>
      <c r="N17" s="10">
        <v>-22</v>
      </c>
      <c r="O17" t="s">
        <v>122</v>
      </c>
      <c r="P17" s="7">
        <f t="shared" si="2"/>
        <v>-2640.3799999999997</v>
      </c>
      <c r="Q17" s="5">
        <f>Q15-7</f>
        <v>44873</v>
      </c>
      <c r="R17" t="s">
        <v>87</v>
      </c>
      <c r="S17" s="7">
        <v>-30</v>
      </c>
      <c r="T17" t="s">
        <v>120</v>
      </c>
      <c r="U17" s="7">
        <f t="shared" si="3"/>
        <v>-90</v>
      </c>
    </row>
    <row r="18" spans="2:21" x14ac:dyDescent="0.25">
      <c r="B18" s="5">
        <v>44881</v>
      </c>
      <c r="C18" s="5" t="s">
        <v>113</v>
      </c>
      <c r="D18" s="7">
        <v>1550</v>
      </c>
      <c r="E18" t="s">
        <v>140</v>
      </c>
      <c r="F18" s="7">
        <f t="shared" si="0"/>
        <v>12350</v>
      </c>
      <c r="L18" s="5">
        <v>44922</v>
      </c>
      <c r="M18" t="s">
        <v>82</v>
      </c>
      <c r="N18" s="10">
        <v>-10.89</v>
      </c>
      <c r="O18" t="s">
        <v>122</v>
      </c>
      <c r="P18" s="7">
        <f t="shared" si="2"/>
        <v>-2618.3799999999997</v>
      </c>
      <c r="Q18" s="5">
        <f>Q16-7</f>
        <v>44870</v>
      </c>
      <c r="R18" t="s">
        <v>87</v>
      </c>
      <c r="S18" s="7">
        <v>-30</v>
      </c>
      <c r="T18" t="s">
        <v>120</v>
      </c>
      <c r="U18" s="7">
        <f t="shared" si="3"/>
        <v>-60</v>
      </c>
    </row>
    <row r="19" spans="2:21" x14ac:dyDescent="0.25">
      <c r="B19" s="5">
        <v>44880</v>
      </c>
      <c r="C19" s="5" t="s">
        <v>116</v>
      </c>
      <c r="D19" s="7">
        <v>-300</v>
      </c>
      <c r="E19" s="7" t="s">
        <v>119</v>
      </c>
      <c r="F19" s="7">
        <f t="shared" si="0"/>
        <v>10800</v>
      </c>
      <c r="L19" s="5">
        <v>44922</v>
      </c>
      <c r="M19" t="s">
        <v>84</v>
      </c>
      <c r="N19" s="10">
        <v>-145</v>
      </c>
      <c r="O19" s="7" t="s">
        <v>121</v>
      </c>
      <c r="P19" s="7">
        <f t="shared" si="2"/>
        <v>-2607.4899999999998</v>
      </c>
      <c r="Q19" s="5">
        <f>Q17-7</f>
        <v>44866</v>
      </c>
      <c r="R19" t="s">
        <v>87</v>
      </c>
      <c r="S19" s="7">
        <v>-30</v>
      </c>
      <c r="T19" t="s">
        <v>120</v>
      </c>
      <c r="U19" s="7">
        <f>U20+S19</f>
        <v>-30</v>
      </c>
    </row>
    <row r="20" spans="2:21" x14ac:dyDescent="0.25">
      <c r="B20" s="5">
        <v>44874</v>
      </c>
      <c r="C20" s="5" t="s">
        <v>114</v>
      </c>
      <c r="D20" s="7">
        <v>1050</v>
      </c>
      <c r="E20" t="s">
        <v>140</v>
      </c>
      <c r="F20" s="7">
        <f t="shared" si="0"/>
        <v>11100</v>
      </c>
      <c r="L20" s="5">
        <v>44921</v>
      </c>
      <c r="M20" t="s">
        <v>75</v>
      </c>
      <c r="N20" s="10">
        <v>-5</v>
      </c>
      <c r="O20" t="s">
        <v>122</v>
      </c>
      <c r="P20" s="7">
        <f t="shared" si="2"/>
        <v>-2462.4899999999998</v>
      </c>
      <c r="U20" s="7">
        <v>0</v>
      </c>
    </row>
    <row r="21" spans="2:21" x14ac:dyDescent="0.25">
      <c r="B21" s="5">
        <v>44867</v>
      </c>
      <c r="C21" s="5" t="s">
        <v>113</v>
      </c>
      <c r="D21" s="7">
        <v>1550</v>
      </c>
      <c r="E21" t="s">
        <v>140</v>
      </c>
      <c r="F21" s="7">
        <f t="shared" si="0"/>
        <v>10050</v>
      </c>
      <c r="L21" s="5">
        <v>44921</v>
      </c>
      <c r="M21" t="s">
        <v>83</v>
      </c>
      <c r="N21" s="10">
        <v>-110</v>
      </c>
      <c r="O21" s="7" t="s">
        <v>121</v>
      </c>
      <c r="P21" s="7">
        <f t="shared" si="2"/>
        <v>-2457.4899999999998</v>
      </c>
    </row>
    <row r="22" spans="2:21" x14ac:dyDescent="0.25">
      <c r="B22" s="5">
        <v>44866</v>
      </c>
      <c r="C22" s="5" t="s">
        <v>115</v>
      </c>
      <c r="D22" s="7">
        <v>-1500</v>
      </c>
      <c r="E22" s="7" t="s">
        <v>118</v>
      </c>
      <c r="F22" s="7">
        <f>F23+D22</f>
        <v>8500</v>
      </c>
      <c r="L22" s="5">
        <v>44921</v>
      </c>
      <c r="M22" t="s">
        <v>33</v>
      </c>
      <c r="N22" s="10">
        <v>-6.25</v>
      </c>
      <c r="O22" t="s">
        <v>122</v>
      </c>
      <c r="P22" s="7">
        <f t="shared" si="2"/>
        <v>-2347.4899999999998</v>
      </c>
    </row>
    <row r="23" spans="2:21" x14ac:dyDescent="0.25">
      <c r="B23" s="5"/>
      <c r="C23" s="5"/>
      <c r="F23" s="7">
        <v>10000</v>
      </c>
      <c r="L23" s="5">
        <v>44920</v>
      </c>
      <c r="M23" t="s">
        <v>34</v>
      </c>
      <c r="N23" s="10">
        <v>-50</v>
      </c>
      <c r="O23" s="7" t="s">
        <v>123</v>
      </c>
      <c r="P23" s="7">
        <f t="shared" si="2"/>
        <v>-2341.2399999999998</v>
      </c>
    </row>
    <row r="24" spans="2:21" x14ac:dyDescent="0.25">
      <c r="B24" s="5"/>
      <c r="C24" s="5"/>
      <c r="L24" s="5">
        <v>44919</v>
      </c>
      <c r="M24" t="s">
        <v>79</v>
      </c>
      <c r="N24" s="10">
        <v>-13.45</v>
      </c>
      <c r="O24" t="s">
        <v>122</v>
      </c>
      <c r="P24" s="7">
        <f t="shared" si="2"/>
        <v>-2291.2399999999998</v>
      </c>
    </row>
    <row r="25" spans="2:21" x14ac:dyDescent="0.25">
      <c r="B25" s="5"/>
      <c r="C25" s="5"/>
      <c r="L25" s="5">
        <v>44920</v>
      </c>
      <c r="M25" t="s">
        <v>93</v>
      </c>
      <c r="N25" s="10">
        <v>-2.95</v>
      </c>
      <c r="O25" s="7" t="s">
        <v>123</v>
      </c>
      <c r="P25" s="7">
        <f t="shared" si="2"/>
        <v>-2277.79</v>
      </c>
    </row>
    <row r="26" spans="2:21" x14ac:dyDescent="0.25">
      <c r="B26" s="5"/>
      <c r="C26" s="5"/>
      <c r="L26" s="5">
        <v>44919</v>
      </c>
      <c r="M26" t="s">
        <v>35</v>
      </c>
      <c r="N26" s="10">
        <v>-125</v>
      </c>
      <c r="O26" s="7" t="s">
        <v>123</v>
      </c>
      <c r="P26" s="7">
        <f t="shared" si="2"/>
        <v>-2274.84</v>
      </c>
    </row>
    <row r="27" spans="2:21" x14ac:dyDescent="0.25">
      <c r="B27" s="5"/>
      <c r="C27" s="5"/>
      <c r="L27" s="5">
        <v>44919</v>
      </c>
      <c r="M27" t="s">
        <v>83</v>
      </c>
      <c r="N27" s="10">
        <v>-86</v>
      </c>
      <c r="O27" s="7" t="s">
        <v>121</v>
      </c>
      <c r="P27" s="7">
        <f t="shared" si="2"/>
        <v>-2149.84</v>
      </c>
    </row>
    <row r="28" spans="2:21" x14ac:dyDescent="0.25">
      <c r="B28" s="5"/>
      <c r="C28" s="5"/>
      <c r="L28" s="5">
        <v>44919</v>
      </c>
      <c r="M28" t="s">
        <v>36</v>
      </c>
      <c r="N28" s="10">
        <v>-1</v>
      </c>
      <c r="O28" s="7" t="s">
        <v>124</v>
      </c>
      <c r="P28" s="7">
        <f t="shared" si="2"/>
        <v>-2063.84</v>
      </c>
    </row>
    <row r="29" spans="2:21" x14ac:dyDescent="0.25">
      <c r="B29" s="5"/>
      <c r="C29" s="5"/>
      <c r="L29" s="5">
        <v>44918</v>
      </c>
      <c r="M29" t="s">
        <v>30</v>
      </c>
      <c r="N29" s="10">
        <v>-12.5</v>
      </c>
      <c r="O29" t="s">
        <v>122</v>
      </c>
      <c r="P29" s="7">
        <f t="shared" si="2"/>
        <v>-2062.84</v>
      </c>
    </row>
    <row r="30" spans="2:21" x14ac:dyDescent="0.25">
      <c r="L30" s="5">
        <v>44918</v>
      </c>
      <c r="M30" t="s">
        <v>37</v>
      </c>
      <c r="N30" s="10">
        <v>-45</v>
      </c>
      <c r="O30" s="7" t="s">
        <v>123</v>
      </c>
      <c r="P30" s="7">
        <f t="shared" si="2"/>
        <v>-2050.34</v>
      </c>
    </row>
    <row r="31" spans="2:21" x14ac:dyDescent="0.25">
      <c r="L31" s="5">
        <v>44918</v>
      </c>
      <c r="M31" t="s">
        <v>38</v>
      </c>
      <c r="N31" s="10">
        <v>-35</v>
      </c>
      <c r="O31" s="7" t="s">
        <v>142</v>
      </c>
      <c r="P31" s="7">
        <f t="shared" si="2"/>
        <v>-2005.3400000000001</v>
      </c>
    </row>
    <row r="32" spans="2:21" x14ac:dyDescent="0.25">
      <c r="L32" s="5">
        <v>44917</v>
      </c>
      <c r="M32" t="s">
        <v>94</v>
      </c>
      <c r="N32" s="10">
        <v>-97.99</v>
      </c>
      <c r="O32" s="7" t="s">
        <v>121</v>
      </c>
      <c r="P32" s="7">
        <f t="shared" si="2"/>
        <v>-1970.3400000000001</v>
      </c>
    </row>
    <row r="33" spans="3:16" x14ac:dyDescent="0.25">
      <c r="L33" s="5">
        <v>44917</v>
      </c>
      <c r="M33" t="s">
        <v>30</v>
      </c>
      <c r="N33" s="10">
        <v>-7.25</v>
      </c>
      <c r="O33" s="7" t="s">
        <v>122</v>
      </c>
      <c r="P33" s="7">
        <f t="shared" si="2"/>
        <v>-1872.3500000000001</v>
      </c>
    </row>
    <row r="34" spans="3:16" x14ac:dyDescent="0.25">
      <c r="L34" s="5">
        <v>44916</v>
      </c>
      <c r="M34" t="s">
        <v>95</v>
      </c>
      <c r="N34" s="10">
        <v>-35</v>
      </c>
      <c r="O34" s="7" t="s">
        <v>123</v>
      </c>
      <c r="P34" s="7">
        <f t="shared" si="2"/>
        <v>-1865.1000000000001</v>
      </c>
    </row>
    <row r="35" spans="3:16" x14ac:dyDescent="0.25">
      <c r="C35" s="5"/>
      <c r="L35" s="5">
        <v>44916</v>
      </c>
      <c r="M35" t="s">
        <v>96</v>
      </c>
      <c r="N35" s="10">
        <v>-265</v>
      </c>
      <c r="O35" s="7" t="s">
        <v>121</v>
      </c>
      <c r="P35" s="7">
        <f t="shared" si="2"/>
        <v>-1830.1000000000001</v>
      </c>
    </row>
    <row r="36" spans="3:16" x14ac:dyDescent="0.25">
      <c r="C36" s="5"/>
      <c r="L36" s="5">
        <v>44915</v>
      </c>
      <c r="M36" t="s">
        <v>79</v>
      </c>
      <c r="N36" s="10">
        <v>-13.45</v>
      </c>
      <c r="O36" s="7" t="s">
        <v>122</v>
      </c>
      <c r="P36" s="7">
        <f t="shared" si="2"/>
        <v>-1565.1000000000001</v>
      </c>
    </row>
    <row r="37" spans="3:16" x14ac:dyDescent="0.25">
      <c r="C37" s="5"/>
      <c r="L37" s="5">
        <v>44915</v>
      </c>
      <c r="M37" t="s">
        <v>83</v>
      </c>
      <c r="N37" s="10">
        <v>-104</v>
      </c>
      <c r="O37" s="7" t="s">
        <v>121</v>
      </c>
      <c r="P37" s="7">
        <f t="shared" si="2"/>
        <v>-1551.65</v>
      </c>
    </row>
    <row r="38" spans="3:16" x14ac:dyDescent="0.25">
      <c r="C38" s="5"/>
      <c r="L38" s="5">
        <v>44914</v>
      </c>
      <c r="M38" t="s">
        <v>75</v>
      </c>
      <c r="N38" s="10">
        <v>-5</v>
      </c>
      <c r="O38" s="7" t="s">
        <v>122</v>
      </c>
      <c r="P38" s="7">
        <f t="shared" si="2"/>
        <v>-1447.65</v>
      </c>
    </row>
    <row r="39" spans="3:16" x14ac:dyDescent="0.25">
      <c r="C39" s="5"/>
      <c r="L39" s="5">
        <v>44914</v>
      </c>
      <c r="M39" t="s">
        <v>30</v>
      </c>
      <c r="N39" s="10">
        <v>-12</v>
      </c>
      <c r="O39" s="7" t="s">
        <v>122</v>
      </c>
      <c r="P39" s="7">
        <f t="shared" si="2"/>
        <v>-1442.65</v>
      </c>
    </row>
    <row r="40" spans="3:16" x14ac:dyDescent="0.25">
      <c r="C40" s="5"/>
      <c r="L40" s="5">
        <v>44914</v>
      </c>
      <c r="M40" t="s">
        <v>83</v>
      </c>
      <c r="N40" s="10">
        <v>-123</v>
      </c>
      <c r="O40" s="7" t="s">
        <v>121</v>
      </c>
      <c r="P40" s="7">
        <f t="shared" si="2"/>
        <v>-1430.65</v>
      </c>
    </row>
    <row r="41" spans="3:16" x14ac:dyDescent="0.25">
      <c r="C41" s="5"/>
      <c r="L41" s="5">
        <v>44913</v>
      </c>
      <c r="M41" t="s">
        <v>79</v>
      </c>
      <c r="N41" s="10">
        <v>-13.45</v>
      </c>
      <c r="O41" s="7" t="s">
        <v>122</v>
      </c>
      <c r="P41" s="7">
        <f t="shared" si="2"/>
        <v>-1307.6500000000001</v>
      </c>
    </row>
    <row r="42" spans="3:16" x14ac:dyDescent="0.25">
      <c r="C42" s="5"/>
      <c r="L42" s="5">
        <v>44912</v>
      </c>
      <c r="M42" t="s">
        <v>97</v>
      </c>
      <c r="N42" s="10">
        <v>-13.45</v>
      </c>
      <c r="O42" s="7" t="s">
        <v>122</v>
      </c>
      <c r="P42" s="7">
        <f t="shared" si="2"/>
        <v>-1294.2</v>
      </c>
    </row>
    <row r="43" spans="3:16" x14ac:dyDescent="0.25">
      <c r="C43" s="5"/>
      <c r="L43" s="5">
        <v>44912</v>
      </c>
      <c r="M43" t="s">
        <v>88</v>
      </c>
      <c r="N43" s="10">
        <v>-30</v>
      </c>
      <c r="O43" s="7" t="s">
        <v>122</v>
      </c>
      <c r="P43" s="7">
        <f t="shared" si="2"/>
        <v>-1280.75</v>
      </c>
    </row>
    <row r="44" spans="3:16" x14ac:dyDescent="0.25">
      <c r="C44" s="5"/>
      <c r="L44" s="5">
        <v>44912</v>
      </c>
      <c r="M44" t="s">
        <v>39</v>
      </c>
      <c r="N44" s="10">
        <v>-35</v>
      </c>
      <c r="O44" s="7" t="s">
        <v>123</v>
      </c>
      <c r="P44" s="7">
        <f t="shared" si="2"/>
        <v>-1250.75</v>
      </c>
    </row>
    <row r="45" spans="3:16" x14ac:dyDescent="0.25">
      <c r="C45" s="5"/>
      <c r="L45" s="5">
        <v>44912</v>
      </c>
      <c r="M45" t="s">
        <v>83</v>
      </c>
      <c r="N45" s="10">
        <v>-126</v>
      </c>
      <c r="O45" s="7" t="s">
        <v>121</v>
      </c>
      <c r="P45" s="7">
        <f t="shared" si="2"/>
        <v>-1215.75</v>
      </c>
    </row>
    <row r="46" spans="3:16" x14ac:dyDescent="0.25">
      <c r="C46" s="5"/>
      <c r="L46" s="5">
        <v>44912</v>
      </c>
      <c r="M46" t="s">
        <v>30</v>
      </c>
      <c r="N46" s="10">
        <v>-11</v>
      </c>
      <c r="O46" s="7" t="s">
        <v>122</v>
      </c>
      <c r="P46" s="7">
        <f t="shared" si="2"/>
        <v>-1089.75</v>
      </c>
    </row>
    <row r="47" spans="3:16" x14ac:dyDescent="0.25">
      <c r="C47" s="5"/>
      <c r="L47" s="5">
        <v>44911</v>
      </c>
      <c r="M47" t="s">
        <v>33</v>
      </c>
      <c r="N47" s="10">
        <v>-4.5</v>
      </c>
      <c r="O47" s="7" t="s">
        <v>122</v>
      </c>
      <c r="P47" s="7">
        <f t="shared" si="2"/>
        <v>-1078.75</v>
      </c>
    </row>
    <row r="48" spans="3:16" x14ac:dyDescent="0.25">
      <c r="C48" s="5"/>
      <c r="L48" s="5">
        <v>44911</v>
      </c>
      <c r="M48" t="s">
        <v>30</v>
      </c>
      <c r="N48" s="10">
        <v>-13</v>
      </c>
      <c r="O48" s="7" t="s">
        <v>122</v>
      </c>
      <c r="P48" s="7">
        <f t="shared" si="2"/>
        <v>-1074.25</v>
      </c>
    </row>
    <row r="49" spans="3:16" x14ac:dyDescent="0.25">
      <c r="C49" s="5"/>
      <c r="L49" s="5">
        <v>44911</v>
      </c>
      <c r="M49" t="s">
        <v>40</v>
      </c>
      <c r="N49" s="10">
        <v>-2</v>
      </c>
      <c r="O49" s="7" t="s">
        <v>122</v>
      </c>
      <c r="P49" s="7">
        <f t="shared" si="2"/>
        <v>-1061.25</v>
      </c>
    </row>
    <row r="50" spans="3:16" x14ac:dyDescent="0.25">
      <c r="C50" s="5"/>
      <c r="L50" s="5">
        <v>44911</v>
      </c>
      <c r="M50" t="s">
        <v>41</v>
      </c>
      <c r="N50" s="10">
        <v>-25</v>
      </c>
      <c r="O50" s="7" t="s">
        <v>123</v>
      </c>
      <c r="P50" s="7">
        <f t="shared" si="2"/>
        <v>-1059.25</v>
      </c>
    </row>
    <row r="51" spans="3:16" x14ac:dyDescent="0.25">
      <c r="C51" s="5"/>
      <c r="L51" s="5">
        <v>44910</v>
      </c>
      <c r="M51" t="s">
        <v>79</v>
      </c>
      <c r="N51" s="10">
        <v>-13.45</v>
      </c>
      <c r="O51" s="7" t="s">
        <v>122</v>
      </c>
      <c r="P51" s="7">
        <f t="shared" si="2"/>
        <v>-1034.25</v>
      </c>
    </row>
    <row r="52" spans="3:16" x14ac:dyDescent="0.25">
      <c r="C52" s="5"/>
      <c r="L52" s="5">
        <v>44910</v>
      </c>
      <c r="M52" t="s">
        <v>98</v>
      </c>
      <c r="N52" s="10">
        <v>-30</v>
      </c>
      <c r="O52" s="7" t="s">
        <v>122</v>
      </c>
      <c r="P52" s="7">
        <f t="shared" si="2"/>
        <v>-1020.8</v>
      </c>
    </row>
    <row r="53" spans="3:16" x14ac:dyDescent="0.25">
      <c r="C53" s="5"/>
      <c r="L53" s="5">
        <v>44910</v>
      </c>
      <c r="M53" t="s">
        <v>30</v>
      </c>
      <c r="N53" s="10">
        <v>-6</v>
      </c>
      <c r="O53" s="7" t="s">
        <v>122</v>
      </c>
      <c r="P53" s="7">
        <f t="shared" si="2"/>
        <v>-990.8</v>
      </c>
    </row>
    <row r="54" spans="3:16" x14ac:dyDescent="0.25">
      <c r="C54" s="5"/>
      <c r="L54" s="5">
        <v>44909</v>
      </c>
      <c r="M54" t="s">
        <v>30</v>
      </c>
      <c r="N54" s="10">
        <v>-2</v>
      </c>
      <c r="O54" s="7" t="s">
        <v>122</v>
      </c>
      <c r="P54" s="7">
        <f t="shared" si="2"/>
        <v>-984.8</v>
      </c>
    </row>
    <row r="55" spans="3:16" x14ac:dyDescent="0.25">
      <c r="C55" s="5"/>
      <c r="L55" s="5">
        <v>44908</v>
      </c>
      <c r="M55" t="s">
        <v>82</v>
      </c>
      <c r="N55" s="10">
        <v>-10</v>
      </c>
      <c r="O55" s="7" t="s">
        <v>122</v>
      </c>
      <c r="P55" s="7">
        <f t="shared" si="2"/>
        <v>-982.8</v>
      </c>
    </row>
    <row r="56" spans="3:16" x14ac:dyDescent="0.25">
      <c r="C56" s="5"/>
      <c r="L56" s="5">
        <v>44907</v>
      </c>
      <c r="M56" t="s">
        <v>99</v>
      </c>
      <c r="N56" s="10">
        <v>-9</v>
      </c>
      <c r="O56" s="7" t="s">
        <v>122</v>
      </c>
      <c r="P56" s="7">
        <f t="shared" si="2"/>
        <v>-972.8</v>
      </c>
    </row>
    <row r="57" spans="3:16" x14ac:dyDescent="0.25">
      <c r="C57" s="5"/>
      <c r="L57" s="5">
        <v>44907</v>
      </c>
      <c r="M57" t="s">
        <v>100</v>
      </c>
      <c r="N57" s="10">
        <v>-14</v>
      </c>
      <c r="O57" s="7" t="s">
        <v>122</v>
      </c>
      <c r="P57" s="7">
        <f t="shared" si="2"/>
        <v>-963.8</v>
      </c>
    </row>
    <row r="58" spans="3:16" x14ac:dyDescent="0.25">
      <c r="C58" s="5"/>
      <c r="L58" s="5">
        <v>44907</v>
      </c>
      <c r="M58" t="s">
        <v>75</v>
      </c>
      <c r="N58" s="10">
        <v>-5</v>
      </c>
      <c r="O58" s="7" t="s">
        <v>122</v>
      </c>
      <c r="P58" s="7">
        <f t="shared" si="2"/>
        <v>-949.8</v>
      </c>
    </row>
    <row r="59" spans="3:16" x14ac:dyDescent="0.25">
      <c r="C59" s="5"/>
      <c r="L59" s="5">
        <v>44908</v>
      </c>
      <c r="M59" t="s">
        <v>30</v>
      </c>
      <c r="N59" s="10">
        <v>-11</v>
      </c>
      <c r="O59" s="7" t="s">
        <v>122</v>
      </c>
      <c r="P59" s="7">
        <f t="shared" si="2"/>
        <v>-944.8</v>
      </c>
    </row>
    <row r="60" spans="3:16" x14ac:dyDescent="0.25">
      <c r="C60" s="5"/>
      <c r="L60" s="5">
        <v>44907</v>
      </c>
      <c r="M60" t="s">
        <v>75</v>
      </c>
      <c r="N60" s="10">
        <v>-5</v>
      </c>
      <c r="O60" s="7" t="s">
        <v>122</v>
      </c>
      <c r="P60" s="7">
        <f t="shared" si="2"/>
        <v>-933.8</v>
      </c>
    </row>
    <row r="61" spans="3:16" x14ac:dyDescent="0.25">
      <c r="C61" s="5"/>
      <c r="L61" s="5">
        <v>44907</v>
      </c>
      <c r="M61" t="s">
        <v>42</v>
      </c>
      <c r="N61" s="10">
        <v>-40</v>
      </c>
      <c r="O61" s="7" t="s">
        <v>143</v>
      </c>
      <c r="P61" s="7">
        <f t="shared" si="2"/>
        <v>-928.8</v>
      </c>
    </row>
    <row r="62" spans="3:16" x14ac:dyDescent="0.25">
      <c r="C62" s="5"/>
      <c r="L62" s="5">
        <v>44907</v>
      </c>
      <c r="M62" t="s">
        <v>91</v>
      </c>
      <c r="N62" s="10">
        <v>-8</v>
      </c>
      <c r="O62" s="7" t="s">
        <v>122</v>
      </c>
      <c r="P62" s="7">
        <f t="shared" si="2"/>
        <v>-888.8</v>
      </c>
    </row>
    <row r="63" spans="3:16" x14ac:dyDescent="0.25">
      <c r="C63" s="5"/>
      <c r="L63" s="5">
        <v>44906</v>
      </c>
      <c r="M63" t="s">
        <v>43</v>
      </c>
      <c r="N63" s="10">
        <v>-30</v>
      </c>
      <c r="O63" s="7" t="s">
        <v>123</v>
      </c>
      <c r="P63" s="7">
        <f t="shared" si="2"/>
        <v>-880.8</v>
      </c>
    </row>
    <row r="64" spans="3:16" x14ac:dyDescent="0.25">
      <c r="C64" s="5"/>
      <c r="L64" s="5">
        <v>44906</v>
      </c>
      <c r="M64" t="s">
        <v>44</v>
      </c>
      <c r="N64" s="10">
        <v>-40</v>
      </c>
      <c r="O64" s="7" t="s">
        <v>121</v>
      </c>
      <c r="P64" s="7">
        <f t="shared" si="2"/>
        <v>-850.8</v>
      </c>
    </row>
    <row r="65" spans="3:16" x14ac:dyDescent="0.25">
      <c r="C65" s="5"/>
      <c r="L65" s="5">
        <v>44906</v>
      </c>
      <c r="M65" t="s">
        <v>45</v>
      </c>
      <c r="N65" s="10">
        <v>-20</v>
      </c>
      <c r="O65" s="7" t="s">
        <v>121</v>
      </c>
      <c r="P65" s="7">
        <f t="shared" si="2"/>
        <v>-810.8</v>
      </c>
    </row>
    <row r="66" spans="3:16" x14ac:dyDescent="0.25">
      <c r="C66" s="5"/>
      <c r="L66" s="5">
        <v>44906</v>
      </c>
      <c r="M66" t="s">
        <v>30</v>
      </c>
      <c r="N66" s="10">
        <v>-9</v>
      </c>
      <c r="O66" s="7" t="s">
        <v>122</v>
      </c>
      <c r="P66" s="7">
        <f t="shared" si="2"/>
        <v>-790.8</v>
      </c>
    </row>
    <row r="67" spans="3:16" x14ac:dyDescent="0.25">
      <c r="C67" s="5"/>
      <c r="L67" s="5">
        <v>44906</v>
      </c>
      <c r="M67" t="s">
        <v>46</v>
      </c>
      <c r="N67" s="10">
        <v>-80</v>
      </c>
      <c r="O67" s="7" t="s">
        <v>121</v>
      </c>
      <c r="P67" s="7">
        <f t="shared" ref="P67:P130" si="5">P68+N67</f>
        <v>-781.8</v>
      </c>
    </row>
    <row r="68" spans="3:16" x14ac:dyDescent="0.25">
      <c r="C68" s="5"/>
      <c r="L68" s="5">
        <v>44906</v>
      </c>
      <c r="M68" t="s">
        <v>46</v>
      </c>
      <c r="N68" s="10">
        <v>-12</v>
      </c>
      <c r="O68" s="7" t="s">
        <v>121</v>
      </c>
      <c r="P68" s="7">
        <f t="shared" si="5"/>
        <v>-701.8</v>
      </c>
    </row>
    <row r="69" spans="3:16" x14ac:dyDescent="0.25">
      <c r="C69" s="5"/>
      <c r="L69" s="5">
        <v>44904</v>
      </c>
      <c r="M69" t="s">
        <v>47</v>
      </c>
      <c r="N69" s="10">
        <v>-35</v>
      </c>
      <c r="O69" s="7" t="s">
        <v>144</v>
      </c>
      <c r="P69" s="7">
        <f t="shared" si="5"/>
        <v>-689.8</v>
      </c>
    </row>
    <row r="70" spans="3:16" x14ac:dyDescent="0.25">
      <c r="C70" s="5"/>
      <c r="L70" s="5">
        <v>44905</v>
      </c>
      <c r="M70" t="s">
        <v>30</v>
      </c>
      <c r="N70" s="10">
        <v>-13</v>
      </c>
      <c r="O70" s="7" t="s">
        <v>122</v>
      </c>
      <c r="P70" s="7">
        <f t="shared" si="5"/>
        <v>-654.79999999999995</v>
      </c>
    </row>
    <row r="71" spans="3:16" x14ac:dyDescent="0.25">
      <c r="C71" s="5"/>
      <c r="L71" s="5">
        <v>44906</v>
      </c>
      <c r="M71" t="s">
        <v>101</v>
      </c>
      <c r="N71" s="10">
        <v>-140</v>
      </c>
      <c r="O71" s="7" t="s">
        <v>141</v>
      </c>
      <c r="P71" s="7">
        <f t="shared" si="5"/>
        <v>-641.79999999999995</v>
      </c>
    </row>
    <row r="72" spans="3:16" x14ac:dyDescent="0.25">
      <c r="C72" s="5"/>
      <c r="L72" s="5">
        <v>44905</v>
      </c>
      <c r="M72" t="s">
        <v>48</v>
      </c>
      <c r="N72" s="10">
        <v>-10</v>
      </c>
      <c r="O72" s="7" t="s">
        <v>124</v>
      </c>
      <c r="P72" s="7">
        <f t="shared" si="5"/>
        <v>-501.7999999999999</v>
      </c>
    </row>
    <row r="73" spans="3:16" x14ac:dyDescent="0.25">
      <c r="C73" s="5"/>
      <c r="L73" s="5">
        <v>44903</v>
      </c>
      <c r="M73" t="s">
        <v>99</v>
      </c>
      <c r="N73" s="10">
        <v>-12</v>
      </c>
      <c r="O73" s="7" t="s">
        <v>122</v>
      </c>
      <c r="P73" s="7">
        <f t="shared" si="5"/>
        <v>-491.7999999999999</v>
      </c>
    </row>
    <row r="74" spans="3:16" x14ac:dyDescent="0.25">
      <c r="C74" s="5"/>
      <c r="L74" s="5">
        <v>44904</v>
      </c>
      <c r="M74" t="s">
        <v>83</v>
      </c>
      <c r="N74" s="10">
        <v>-115</v>
      </c>
      <c r="O74" s="7" t="s">
        <v>121</v>
      </c>
      <c r="P74" s="7">
        <f t="shared" si="5"/>
        <v>-479.7999999999999</v>
      </c>
    </row>
    <row r="75" spans="3:16" x14ac:dyDescent="0.25">
      <c r="C75" s="5"/>
      <c r="L75" s="5">
        <v>44904</v>
      </c>
      <c r="M75" t="s">
        <v>102</v>
      </c>
      <c r="N75" s="10">
        <v>-96</v>
      </c>
      <c r="O75" s="7" t="s">
        <v>121</v>
      </c>
      <c r="P75" s="7">
        <f t="shared" si="5"/>
        <v>-364.7999999999999</v>
      </c>
    </row>
    <row r="76" spans="3:16" x14ac:dyDescent="0.25">
      <c r="C76" s="5"/>
      <c r="L76" s="5">
        <v>44904</v>
      </c>
      <c r="M76" t="s">
        <v>49</v>
      </c>
      <c r="N76" s="10">
        <v>-50</v>
      </c>
      <c r="O76" s="7" t="s">
        <v>142</v>
      </c>
      <c r="P76" s="7">
        <f t="shared" si="5"/>
        <v>-268.7999999999999</v>
      </c>
    </row>
    <row r="77" spans="3:16" x14ac:dyDescent="0.25">
      <c r="C77" s="5"/>
      <c r="L77" s="5">
        <v>44903</v>
      </c>
      <c r="M77" t="s">
        <v>50</v>
      </c>
      <c r="N77" s="10">
        <v>-45</v>
      </c>
      <c r="O77" s="7" t="s">
        <v>123</v>
      </c>
      <c r="P77" s="7">
        <f t="shared" si="5"/>
        <v>-218.7999999999999</v>
      </c>
    </row>
    <row r="78" spans="3:16" x14ac:dyDescent="0.25">
      <c r="C78" s="5"/>
      <c r="L78" s="5">
        <v>44902</v>
      </c>
      <c r="M78" t="s">
        <v>99</v>
      </c>
      <c r="N78" s="10">
        <v>-11</v>
      </c>
      <c r="O78" s="7" t="s">
        <v>122</v>
      </c>
      <c r="P78" s="7">
        <f t="shared" si="5"/>
        <v>-173.7999999999999</v>
      </c>
    </row>
    <row r="79" spans="3:16" x14ac:dyDescent="0.25">
      <c r="C79" s="5"/>
      <c r="L79" s="5">
        <v>44902</v>
      </c>
      <c r="M79" t="s">
        <v>75</v>
      </c>
      <c r="N79" s="10">
        <v>-5</v>
      </c>
      <c r="O79" s="7" t="s">
        <v>122</v>
      </c>
      <c r="P79" s="7">
        <f t="shared" si="5"/>
        <v>-162.7999999999999</v>
      </c>
    </row>
    <row r="80" spans="3:16" x14ac:dyDescent="0.25">
      <c r="C80" s="5"/>
      <c r="L80" s="5">
        <v>44903</v>
      </c>
      <c r="M80" t="s">
        <v>51</v>
      </c>
      <c r="N80" s="10">
        <v>-150</v>
      </c>
      <c r="O80" s="7" t="s">
        <v>142</v>
      </c>
      <c r="P80" s="7">
        <f t="shared" si="5"/>
        <v>-157.7999999999999</v>
      </c>
    </row>
    <row r="81" spans="3:16" x14ac:dyDescent="0.25">
      <c r="C81" s="5"/>
      <c r="L81" s="5">
        <v>44902</v>
      </c>
      <c r="M81" t="s">
        <v>82</v>
      </c>
      <c r="N81" s="10">
        <v>-10</v>
      </c>
      <c r="O81" s="7" t="s">
        <v>122</v>
      </c>
      <c r="P81" s="7">
        <f t="shared" si="5"/>
        <v>-7.7999999999999083</v>
      </c>
    </row>
    <row r="82" spans="3:16" x14ac:dyDescent="0.25">
      <c r="C82" s="5"/>
      <c r="L82" s="5">
        <v>44901</v>
      </c>
      <c r="M82" t="s">
        <v>103</v>
      </c>
      <c r="N82" s="10">
        <v>-9</v>
      </c>
      <c r="O82" s="7" t="s">
        <v>122</v>
      </c>
      <c r="P82" s="7">
        <f t="shared" si="5"/>
        <v>2.2000000000000917</v>
      </c>
    </row>
    <row r="83" spans="3:16" x14ac:dyDescent="0.25">
      <c r="C83" s="5"/>
      <c r="L83" s="5">
        <v>44902</v>
      </c>
      <c r="M83" t="s">
        <v>52</v>
      </c>
      <c r="N83" s="10">
        <v>-15</v>
      </c>
      <c r="O83" s="7" t="s">
        <v>122</v>
      </c>
      <c r="P83" s="7">
        <f t="shared" si="5"/>
        <v>11.200000000000092</v>
      </c>
    </row>
    <row r="84" spans="3:16" x14ac:dyDescent="0.25">
      <c r="C84" s="5"/>
      <c r="L84" s="5">
        <v>44900</v>
      </c>
      <c r="M84" t="s">
        <v>75</v>
      </c>
      <c r="N84" s="10">
        <v>-5</v>
      </c>
      <c r="O84" s="7" t="s">
        <v>122</v>
      </c>
      <c r="P84" s="7">
        <f t="shared" si="5"/>
        <v>26.200000000000092</v>
      </c>
    </row>
    <row r="85" spans="3:16" x14ac:dyDescent="0.25">
      <c r="C85" s="5"/>
      <c r="L85" s="5">
        <v>44900</v>
      </c>
      <c r="M85" t="s">
        <v>97</v>
      </c>
      <c r="N85" s="10">
        <v>-13.45</v>
      </c>
      <c r="O85" s="7" t="s">
        <v>122</v>
      </c>
      <c r="P85" s="7">
        <f t="shared" si="5"/>
        <v>31.200000000000092</v>
      </c>
    </row>
    <row r="86" spans="3:16" x14ac:dyDescent="0.25">
      <c r="C86" s="5"/>
      <c r="L86" s="5">
        <v>44900</v>
      </c>
      <c r="M86" t="s">
        <v>75</v>
      </c>
      <c r="N86" s="10">
        <v>-5</v>
      </c>
      <c r="O86" s="7" t="s">
        <v>122</v>
      </c>
      <c r="P86" s="7">
        <f t="shared" si="5"/>
        <v>44.650000000000091</v>
      </c>
    </row>
    <row r="87" spans="3:16" x14ac:dyDescent="0.25">
      <c r="C87" s="5"/>
      <c r="L87" s="5">
        <v>44900</v>
      </c>
      <c r="M87" t="s">
        <v>53</v>
      </c>
      <c r="N87" s="10">
        <v>-48</v>
      </c>
      <c r="O87" s="7" t="s">
        <v>124</v>
      </c>
      <c r="P87" s="7">
        <f t="shared" si="5"/>
        <v>49.650000000000091</v>
      </c>
    </row>
    <row r="88" spans="3:16" x14ac:dyDescent="0.25">
      <c r="C88" s="5"/>
      <c r="L88" s="5">
        <v>44900</v>
      </c>
      <c r="M88" t="s">
        <v>54</v>
      </c>
      <c r="N88" s="10">
        <v>3800</v>
      </c>
      <c r="O88" s="7" t="s">
        <v>127</v>
      </c>
      <c r="P88" s="7">
        <f t="shared" si="5"/>
        <v>97.650000000000091</v>
      </c>
    </row>
    <row r="89" spans="3:16" x14ac:dyDescent="0.25">
      <c r="C89" s="5"/>
      <c r="L89" s="5">
        <v>44899</v>
      </c>
      <c r="M89" t="s">
        <v>94</v>
      </c>
      <c r="N89" s="10">
        <v>-105</v>
      </c>
      <c r="O89" s="7" t="s">
        <v>121</v>
      </c>
      <c r="P89" s="7">
        <f t="shared" si="5"/>
        <v>-3702.35</v>
      </c>
    </row>
    <row r="90" spans="3:16" x14ac:dyDescent="0.25">
      <c r="C90" s="5"/>
      <c r="L90" s="5">
        <v>44898</v>
      </c>
      <c r="M90" t="s">
        <v>56</v>
      </c>
      <c r="N90" s="10">
        <v>-20</v>
      </c>
      <c r="O90" s="7" t="s">
        <v>123</v>
      </c>
      <c r="P90" s="7">
        <f t="shared" si="5"/>
        <v>-3597.35</v>
      </c>
    </row>
    <row r="91" spans="3:16" x14ac:dyDescent="0.25">
      <c r="C91" s="5"/>
      <c r="L91" s="5">
        <v>44898</v>
      </c>
      <c r="M91" t="s">
        <v>57</v>
      </c>
      <c r="N91" s="10">
        <v>-6.5</v>
      </c>
      <c r="O91" s="7" t="s">
        <v>122</v>
      </c>
      <c r="P91" s="7">
        <f t="shared" si="5"/>
        <v>-3577.35</v>
      </c>
    </row>
    <row r="92" spans="3:16" x14ac:dyDescent="0.25">
      <c r="C92" s="5"/>
      <c r="L92" s="5">
        <v>44898</v>
      </c>
      <c r="M92" t="s">
        <v>58</v>
      </c>
      <c r="N92" s="10">
        <v>-12</v>
      </c>
      <c r="O92" s="7" t="s">
        <v>122</v>
      </c>
      <c r="P92" s="7">
        <f t="shared" si="5"/>
        <v>-3570.85</v>
      </c>
    </row>
    <row r="93" spans="3:16" x14ac:dyDescent="0.25">
      <c r="C93" s="5"/>
      <c r="L93" s="5">
        <v>44898</v>
      </c>
      <c r="M93" t="s">
        <v>59</v>
      </c>
      <c r="N93" s="10">
        <v>3</v>
      </c>
      <c r="O93" s="7" t="s">
        <v>127</v>
      </c>
      <c r="P93" s="7">
        <f t="shared" si="5"/>
        <v>-3558.85</v>
      </c>
    </row>
    <row r="94" spans="3:16" x14ac:dyDescent="0.25">
      <c r="C94" s="5"/>
      <c r="L94" s="5">
        <v>44897</v>
      </c>
      <c r="M94" t="s">
        <v>30</v>
      </c>
      <c r="N94" s="10">
        <v>-12</v>
      </c>
      <c r="O94" s="7" t="s">
        <v>122</v>
      </c>
      <c r="P94" s="7">
        <f t="shared" si="5"/>
        <v>-3561.85</v>
      </c>
    </row>
    <row r="95" spans="3:16" x14ac:dyDescent="0.25">
      <c r="C95" s="5"/>
      <c r="L95" s="5">
        <v>44896</v>
      </c>
      <c r="M95" t="s">
        <v>99</v>
      </c>
      <c r="N95" s="10">
        <v>-8</v>
      </c>
      <c r="O95" s="7" t="s">
        <v>122</v>
      </c>
      <c r="P95" s="7">
        <f t="shared" si="5"/>
        <v>-3549.85</v>
      </c>
    </row>
    <row r="96" spans="3:16" x14ac:dyDescent="0.25">
      <c r="C96" s="5"/>
      <c r="L96" s="5">
        <v>44896</v>
      </c>
      <c r="M96" t="s">
        <v>75</v>
      </c>
      <c r="N96" s="10">
        <v>-5</v>
      </c>
      <c r="O96" s="7" t="s">
        <v>122</v>
      </c>
      <c r="P96" s="7">
        <f t="shared" si="5"/>
        <v>-3541.85</v>
      </c>
    </row>
    <row r="97" spans="3:16" x14ac:dyDescent="0.25">
      <c r="C97" s="5"/>
      <c r="L97" s="5">
        <v>44896</v>
      </c>
      <c r="M97" t="s">
        <v>60</v>
      </c>
      <c r="N97" s="10">
        <v>-250</v>
      </c>
      <c r="O97" s="7" t="s">
        <v>123</v>
      </c>
      <c r="P97" s="7">
        <f t="shared" si="5"/>
        <v>-3536.85</v>
      </c>
    </row>
    <row r="98" spans="3:16" x14ac:dyDescent="0.25">
      <c r="C98" s="5"/>
      <c r="L98" s="5">
        <v>44896</v>
      </c>
      <c r="M98" t="s">
        <v>79</v>
      </c>
      <c r="N98" s="10">
        <v>-13.45</v>
      </c>
      <c r="O98" s="7" t="s">
        <v>122</v>
      </c>
      <c r="P98" s="7">
        <f t="shared" si="5"/>
        <v>-3286.85</v>
      </c>
    </row>
    <row r="99" spans="3:16" x14ac:dyDescent="0.25">
      <c r="C99" s="5"/>
      <c r="L99" s="5">
        <v>44896</v>
      </c>
      <c r="M99" t="s">
        <v>42</v>
      </c>
      <c r="N99" s="10">
        <v>-40</v>
      </c>
      <c r="O99" s="7" t="s">
        <v>143</v>
      </c>
      <c r="P99" s="7">
        <f t="shared" si="5"/>
        <v>-3273.4</v>
      </c>
    </row>
    <row r="100" spans="3:16" x14ac:dyDescent="0.25">
      <c r="C100" s="5"/>
      <c r="L100" s="5">
        <v>44896</v>
      </c>
      <c r="M100" t="s">
        <v>61</v>
      </c>
      <c r="N100" s="10">
        <v>-50</v>
      </c>
      <c r="O100" s="7" t="s">
        <v>123</v>
      </c>
      <c r="P100" s="7">
        <f t="shared" si="5"/>
        <v>-3233.4</v>
      </c>
    </row>
    <row r="101" spans="3:16" x14ac:dyDescent="0.25">
      <c r="C101" s="5"/>
      <c r="L101" s="5">
        <v>44896</v>
      </c>
      <c r="M101" t="s">
        <v>62</v>
      </c>
      <c r="N101" s="10">
        <v>-90</v>
      </c>
      <c r="O101" s="7" t="s">
        <v>142</v>
      </c>
      <c r="P101" s="7">
        <f t="shared" si="5"/>
        <v>-3183.4</v>
      </c>
    </row>
    <row r="102" spans="3:16" x14ac:dyDescent="0.25">
      <c r="C102" s="5"/>
      <c r="L102" s="5">
        <v>44895</v>
      </c>
      <c r="M102" t="s">
        <v>75</v>
      </c>
      <c r="N102" s="10">
        <v>-5</v>
      </c>
      <c r="O102" s="7" t="s">
        <v>122</v>
      </c>
      <c r="P102" s="7">
        <f t="shared" si="5"/>
        <v>-3093.4</v>
      </c>
    </row>
    <row r="103" spans="3:16" x14ac:dyDescent="0.25">
      <c r="C103" s="5"/>
      <c r="L103" s="5">
        <v>44894</v>
      </c>
      <c r="M103" t="s">
        <v>85</v>
      </c>
      <c r="N103" s="10">
        <v>-15</v>
      </c>
      <c r="O103" s="7" t="s">
        <v>122</v>
      </c>
      <c r="P103" s="7">
        <f t="shared" si="5"/>
        <v>-3088.4</v>
      </c>
    </row>
    <row r="104" spans="3:16" x14ac:dyDescent="0.25">
      <c r="C104" s="5"/>
      <c r="L104" s="5">
        <v>44894</v>
      </c>
      <c r="M104" t="s">
        <v>99</v>
      </c>
      <c r="N104" s="10">
        <v>-9</v>
      </c>
      <c r="O104" s="7" t="s">
        <v>122</v>
      </c>
      <c r="P104" s="7">
        <f t="shared" si="5"/>
        <v>-3073.4</v>
      </c>
    </row>
    <row r="105" spans="3:16" x14ac:dyDescent="0.25">
      <c r="C105" s="5"/>
      <c r="L105" s="5">
        <v>44895</v>
      </c>
      <c r="M105" t="s">
        <v>101</v>
      </c>
      <c r="N105" s="10">
        <v>-125</v>
      </c>
      <c r="O105" s="7" t="s">
        <v>141</v>
      </c>
      <c r="P105" s="7">
        <f t="shared" si="5"/>
        <v>-3064.4</v>
      </c>
    </row>
    <row r="106" spans="3:16" x14ac:dyDescent="0.25">
      <c r="C106" s="5"/>
      <c r="L106" s="5">
        <v>44894</v>
      </c>
      <c r="M106" t="s">
        <v>83</v>
      </c>
      <c r="N106" s="10">
        <v>-150</v>
      </c>
      <c r="O106" s="7" t="s">
        <v>121</v>
      </c>
      <c r="P106" s="7">
        <f t="shared" si="5"/>
        <v>-2939.4</v>
      </c>
    </row>
    <row r="107" spans="3:16" x14ac:dyDescent="0.25">
      <c r="C107" s="5"/>
      <c r="L107" s="5">
        <v>44893</v>
      </c>
      <c r="M107" t="s">
        <v>63</v>
      </c>
      <c r="N107" s="10">
        <v>-200</v>
      </c>
      <c r="O107" s="7" t="s">
        <v>123</v>
      </c>
      <c r="P107" s="7">
        <f t="shared" si="5"/>
        <v>-2789.4</v>
      </c>
    </row>
    <row r="108" spans="3:16" x14ac:dyDescent="0.25">
      <c r="C108" s="5"/>
      <c r="L108" s="5">
        <v>44892</v>
      </c>
      <c r="M108" t="s">
        <v>64</v>
      </c>
      <c r="N108" s="10">
        <v>-60</v>
      </c>
      <c r="O108" s="7" t="s">
        <v>122</v>
      </c>
      <c r="P108" s="7">
        <f t="shared" si="5"/>
        <v>-2589.4</v>
      </c>
    </row>
    <row r="109" spans="3:16" x14ac:dyDescent="0.25">
      <c r="C109" s="5"/>
      <c r="L109" s="5">
        <v>44892</v>
      </c>
      <c r="M109" t="s">
        <v>109</v>
      </c>
      <c r="N109" s="10">
        <v>-15</v>
      </c>
      <c r="O109" s="7" t="s">
        <v>144</v>
      </c>
      <c r="P109" s="7">
        <f t="shared" si="5"/>
        <v>-2529.4</v>
      </c>
    </row>
    <row r="110" spans="3:16" x14ac:dyDescent="0.25">
      <c r="C110" s="5"/>
      <c r="L110" s="5">
        <v>44892</v>
      </c>
      <c r="M110" t="s">
        <v>65</v>
      </c>
      <c r="N110" s="10">
        <v>-26.85</v>
      </c>
      <c r="O110" s="7" t="s">
        <v>142</v>
      </c>
      <c r="P110" s="7">
        <f t="shared" si="5"/>
        <v>-2514.4</v>
      </c>
    </row>
    <row r="111" spans="3:16" x14ac:dyDescent="0.25">
      <c r="C111" s="5"/>
      <c r="L111" s="5">
        <v>44891</v>
      </c>
      <c r="M111" t="s">
        <v>83</v>
      </c>
      <c r="N111" s="10">
        <v>-114</v>
      </c>
      <c r="O111" s="7" t="s">
        <v>121</v>
      </c>
      <c r="P111" s="7">
        <f t="shared" si="5"/>
        <v>-2487.5500000000002</v>
      </c>
    </row>
    <row r="112" spans="3:16" x14ac:dyDescent="0.25">
      <c r="C112" s="5"/>
      <c r="L112" s="5">
        <v>44891</v>
      </c>
      <c r="M112" t="s">
        <v>30</v>
      </c>
      <c r="N112" s="10">
        <v>-9</v>
      </c>
      <c r="O112" s="7" t="s">
        <v>122</v>
      </c>
      <c r="P112" s="7">
        <f t="shared" si="5"/>
        <v>-2373.5500000000002</v>
      </c>
    </row>
    <row r="113" spans="3:16" x14ac:dyDescent="0.25">
      <c r="C113" s="5"/>
      <c r="L113" s="5">
        <v>44891</v>
      </c>
      <c r="M113" t="s">
        <v>101</v>
      </c>
      <c r="N113" s="10">
        <v>-65</v>
      </c>
      <c r="O113" s="7" t="s">
        <v>141</v>
      </c>
      <c r="P113" s="7">
        <f t="shared" si="5"/>
        <v>-2364.5500000000002</v>
      </c>
    </row>
    <row r="114" spans="3:16" x14ac:dyDescent="0.25">
      <c r="C114" s="5"/>
      <c r="L114" s="5">
        <v>44891</v>
      </c>
      <c r="M114" t="s">
        <v>36</v>
      </c>
      <c r="N114" s="10">
        <v>-1</v>
      </c>
      <c r="O114" s="7" t="s">
        <v>124</v>
      </c>
      <c r="P114" s="7">
        <f t="shared" si="5"/>
        <v>-2299.5500000000002</v>
      </c>
    </row>
    <row r="115" spans="3:16" x14ac:dyDescent="0.25">
      <c r="C115" s="5"/>
      <c r="L115" s="5">
        <v>44891</v>
      </c>
      <c r="M115" t="s">
        <v>66</v>
      </c>
      <c r="N115" s="10">
        <v>-42</v>
      </c>
      <c r="O115" s="7" t="s">
        <v>121</v>
      </c>
      <c r="P115" s="7">
        <f t="shared" si="5"/>
        <v>-2298.5500000000002</v>
      </c>
    </row>
    <row r="116" spans="3:16" x14ac:dyDescent="0.25">
      <c r="C116" s="5"/>
      <c r="L116" s="5">
        <v>44891</v>
      </c>
      <c r="M116" t="s">
        <v>110</v>
      </c>
      <c r="N116" s="10">
        <v>-12</v>
      </c>
      <c r="O116" s="7" t="s">
        <v>123</v>
      </c>
      <c r="P116" s="7">
        <f t="shared" si="5"/>
        <v>-2256.5500000000002</v>
      </c>
    </row>
    <row r="117" spans="3:16" x14ac:dyDescent="0.25">
      <c r="C117" s="5"/>
      <c r="L117" s="5">
        <v>44891</v>
      </c>
      <c r="M117" t="s">
        <v>93</v>
      </c>
      <c r="N117" s="10">
        <v>-2.95</v>
      </c>
      <c r="O117" s="7" t="s">
        <v>123</v>
      </c>
      <c r="P117" s="7">
        <f t="shared" si="5"/>
        <v>-2244.5500000000002</v>
      </c>
    </row>
    <row r="118" spans="3:16" x14ac:dyDescent="0.25">
      <c r="C118" s="5"/>
      <c r="L118" s="5">
        <v>44888</v>
      </c>
      <c r="M118" t="s">
        <v>64</v>
      </c>
      <c r="N118" s="10">
        <v>-55</v>
      </c>
      <c r="O118" s="7" t="s">
        <v>122</v>
      </c>
      <c r="P118" s="7">
        <f t="shared" si="5"/>
        <v>-2241.6000000000004</v>
      </c>
    </row>
    <row r="119" spans="3:16" x14ac:dyDescent="0.25">
      <c r="C119" s="5"/>
      <c r="L119" s="5">
        <v>44889</v>
      </c>
      <c r="M119" t="s">
        <v>90</v>
      </c>
      <c r="N119" s="10">
        <v>-14</v>
      </c>
      <c r="O119" s="7" t="s">
        <v>122</v>
      </c>
      <c r="P119" s="7">
        <f t="shared" si="5"/>
        <v>-2186.6000000000004</v>
      </c>
    </row>
    <row r="120" spans="3:16" x14ac:dyDescent="0.25">
      <c r="C120" s="5"/>
      <c r="L120" s="5">
        <v>44889</v>
      </c>
      <c r="M120" t="s">
        <v>33</v>
      </c>
      <c r="N120" s="10">
        <v>-6</v>
      </c>
      <c r="O120" s="7" t="s">
        <v>122</v>
      </c>
      <c r="P120" s="7">
        <f t="shared" si="5"/>
        <v>-2172.6000000000004</v>
      </c>
    </row>
    <row r="121" spans="3:16" x14ac:dyDescent="0.25">
      <c r="C121" s="5"/>
      <c r="L121" s="5">
        <v>44887</v>
      </c>
      <c r="M121" t="s">
        <v>75</v>
      </c>
      <c r="N121" s="10">
        <v>-5</v>
      </c>
      <c r="O121" s="7" t="s">
        <v>122</v>
      </c>
      <c r="P121" s="7">
        <f t="shared" si="5"/>
        <v>-2166.6000000000004</v>
      </c>
    </row>
    <row r="122" spans="3:16" x14ac:dyDescent="0.25">
      <c r="C122" s="5"/>
      <c r="L122" s="5">
        <v>44888</v>
      </c>
      <c r="M122" t="s">
        <v>30</v>
      </c>
      <c r="N122" s="10">
        <v>-9</v>
      </c>
      <c r="O122" s="7" t="s">
        <v>122</v>
      </c>
      <c r="P122" s="7">
        <f t="shared" si="5"/>
        <v>-2161.6000000000004</v>
      </c>
    </row>
    <row r="123" spans="3:16" x14ac:dyDescent="0.25">
      <c r="C123" s="5"/>
      <c r="L123" s="5">
        <v>44887</v>
      </c>
      <c r="M123" t="s">
        <v>75</v>
      </c>
      <c r="N123" s="10">
        <v>-5</v>
      </c>
      <c r="O123" s="7" t="s">
        <v>122</v>
      </c>
      <c r="P123" s="7">
        <f t="shared" si="5"/>
        <v>-2152.6000000000004</v>
      </c>
    </row>
    <row r="124" spans="3:16" x14ac:dyDescent="0.25">
      <c r="C124" s="5"/>
      <c r="L124" s="5">
        <v>44887</v>
      </c>
      <c r="M124" t="s">
        <v>42</v>
      </c>
      <c r="N124" s="10">
        <v>-40</v>
      </c>
      <c r="O124" s="7" t="s">
        <v>143</v>
      </c>
      <c r="P124" s="7">
        <f t="shared" si="5"/>
        <v>-2147.6000000000004</v>
      </c>
    </row>
    <row r="125" spans="3:16" x14ac:dyDescent="0.25">
      <c r="C125" s="5"/>
      <c r="L125" s="5">
        <v>44887</v>
      </c>
      <c r="M125" t="s">
        <v>67</v>
      </c>
      <c r="N125" s="10">
        <v>-7.8</v>
      </c>
      <c r="O125" s="7" t="s">
        <v>122</v>
      </c>
      <c r="P125" s="7">
        <f t="shared" si="5"/>
        <v>-2107.6000000000004</v>
      </c>
    </row>
    <row r="126" spans="3:16" x14ac:dyDescent="0.25">
      <c r="C126" s="5"/>
      <c r="L126" s="5">
        <v>44888</v>
      </c>
      <c r="M126" t="s">
        <v>38</v>
      </c>
      <c r="N126" s="10">
        <v>-35</v>
      </c>
      <c r="O126" s="7" t="s">
        <v>142</v>
      </c>
      <c r="P126" s="7">
        <f t="shared" si="5"/>
        <v>-2099.8000000000002</v>
      </c>
    </row>
    <row r="127" spans="3:16" x14ac:dyDescent="0.25">
      <c r="C127" s="5"/>
      <c r="L127" s="5">
        <v>44886</v>
      </c>
      <c r="M127" t="s">
        <v>97</v>
      </c>
      <c r="N127" s="10">
        <v>-13.45</v>
      </c>
      <c r="O127" s="7" t="s">
        <v>122</v>
      </c>
      <c r="P127" s="7">
        <f t="shared" si="5"/>
        <v>-2064.8000000000002</v>
      </c>
    </row>
    <row r="128" spans="3:16" x14ac:dyDescent="0.25">
      <c r="C128" s="5"/>
      <c r="L128" s="5">
        <v>44886</v>
      </c>
      <c r="M128" t="s">
        <v>75</v>
      </c>
      <c r="N128" s="10">
        <v>-5</v>
      </c>
      <c r="O128" s="7" t="s">
        <v>122</v>
      </c>
      <c r="P128" s="7">
        <f t="shared" si="5"/>
        <v>-2051.3500000000004</v>
      </c>
    </row>
    <row r="129" spans="3:16" x14ac:dyDescent="0.25">
      <c r="C129" s="5"/>
      <c r="L129" s="5">
        <v>44885</v>
      </c>
      <c r="M129" t="s">
        <v>79</v>
      </c>
      <c r="N129" s="10">
        <v>-13.45</v>
      </c>
      <c r="O129" s="7" t="s">
        <v>122</v>
      </c>
      <c r="P129" s="7">
        <f t="shared" si="5"/>
        <v>-2046.3500000000001</v>
      </c>
    </row>
    <row r="130" spans="3:16" x14ac:dyDescent="0.25">
      <c r="C130" s="5"/>
      <c r="L130" s="5">
        <v>44884</v>
      </c>
      <c r="M130" t="s">
        <v>85</v>
      </c>
      <c r="N130" s="10">
        <v>-13</v>
      </c>
      <c r="O130" s="7" t="s">
        <v>122</v>
      </c>
      <c r="P130" s="7">
        <f t="shared" si="5"/>
        <v>-2032.9</v>
      </c>
    </row>
    <row r="131" spans="3:16" x14ac:dyDescent="0.25">
      <c r="C131" s="5"/>
      <c r="L131" s="5">
        <v>44885</v>
      </c>
      <c r="M131" t="s">
        <v>83</v>
      </c>
      <c r="N131" s="10">
        <v>-121</v>
      </c>
      <c r="O131" s="7" t="s">
        <v>121</v>
      </c>
      <c r="P131" s="7">
        <f t="shared" ref="P131:P190" si="6">P132+N131</f>
        <v>-2019.9</v>
      </c>
    </row>
    <row r="132" spans="3:16" x14ac:dyDescent="0.25">
      <c r="C132" s="5"/>
      <c r="L132" s="5">
        <v>44883</v>
      </c>
      <c r="M132" t="s">
        <v>106</v>
      </c>
      <c r="N132" s="10">
        <v>-40</v>
      </c>
      <c r="O132" s="7" t="s">
        <v>123</v>
      </c>
      <c r="P132" s="7">
        <f t="shared" si="6"/>
        <v>-1898.9</v>
      </c>
    </row>
    <row r="133" spans="3:16" x14ac:dyDescent="0.25">
      <c r="C133" s="5"/>
      <c r="L133" s="5">
        <v>44883</v>
      </c>
      <c r="M133" t="s">
        <v>30</v>
      </c>
      <c r="N133" s="10">
        <v>-10</v>
      </c>
      <c r="O133" s="7" t="s">
        <v>122</v>
      </c>
      <c r="P133" s="7">
        <f t="shared" si="6"/>
        <v>-1858.9</v>
      </c>
    </row>
    <row r="134" spans="3:16" x14ac:dyDescent="0.25">
      <c r="C134" s="5"/>
      <c r="L134" s="5">
        <v>44883</v>
      </c>
      <c r="M134" t="s">
        <v>68</v>
      </c>
      <c r="N134" s="10">
        <v>-24</v>
      </c>
      <c r="O134" s="7" t="s">
        <v>141</v>
      </c>
      <c r="P134" s="7">
        <f t="shared" si="6"/>
        <v>-1848.9</v>
      </c>
    </row>
    <row r="135" spans="3:16" x14ac:dyDescent="0.25">
      <c r="C135" s="5"/>
      <c r="L135" s="5">
        <v>44883</v>
      </c>
      <c r="M135" t="s">
        <v>107</v>
      </c>
      <c r="N135" s="10">
        <v>-8</v>
      </c>
      <c r="O135" s="7" t="s">
        <v>122</v>
      </c>
      <c r="P135" s="7">
        <f t="shared" si="6"/>
        <v>-1824.9</v>
      </c>
    </row>
    <row r="136" spans="3:16" x14ac:dyDescent="0.25">
      <c r="C136" s="5"/>
      <c r="L136" s="5">
        <v>44883</v>
      </c>
      <c r="M136" t="s">
        <v>108</v>
      </c>
      <c r="N136" s="10">
        <v>-65</v>
      </c>
      <c r="O136" s="7" t="s">
        <v>124</v>
      </c>
      <c r="P136" s="7">
        <f t="shared" si="6"/>
        <v>-1816.9</v>
      </c>
    </row>
    <row r="137" spans="3:16" x14ac:dyDescent="0.25">
      <c r="C137" s="5"/>
      <c r="L137" s="5">
        <v>44882</v>
      </c>
      <c r="M137" t="s">
        <v>82</v>
      </c>
      <c r="N137" s="10">
        <v>-8</v>
      </c>
      <c r="O137" s="7" t="s">
        <v>122</v>
      </c>
      <c r="P137" s="7">
        <f t="shared" si="6"/>
        <v>-1751.9</v>
      </c>
    </row>
    <row r="138" spans="3:16" x14ac:dyDescent="0.25">
      <c r="C138" s="5"/>
      <c r="L138" s="5">
        <v>44881</v>
      </c>
      <c r="M138" t="s">
        <v>75</v>
      </c>
      <c r="N138" s="10">
        <v>-5</v>
      </c>
      <c r="O138" s="7" t="s">
        <v>122</v>
      </c>
      <c r="P138" s="7">
        <f t="shared" si="6"/>
        <v>-1743.9</v>
      </c>
    </row>
    <row r="139" spans="3:16" x14ac:dyDescent="0.25">
      <c r="C139" s="5"/>
      <c r="L139" s="5">
        <v>44881</v>
      </c>
      <c r="M139" t="s">
        <v>33</v>
      </c>
      <c r="N139" s="10">
        <v>-5</v>
      </c>
      <c r="O139" s="7" t="s">
        <v>122</v>
      </c>
      <c r="P139" s="7">
        <f t="shared" si="6"/>
        <v>-1738.9</v>
      </c>
    </row>
    <row r="140" spans="3:16" x14ac:dyDescent="0.25">
      <c r="C140" s="5"/>
      <c r="L140" s="5">
        <v>44881</v>
      </c>
      <c r="M140" t="s">
        <v>67</v>
      </c>
      <c r="N140" s="10">
        <v>-7.5</v>
      </c>
      <c r="O140" s="7" t="s">
        <v>122</v>
      </c>
      <c r="P140" s="7">
        <f t="shared" si="6"/>
        <v>-1733.9</v>
      </c>
    </row>
    <row r="141" spans="3:16" x14ac:dyDescent="0.25">
      <c r="C141" s="5"/>
      <c r="L141" s="5">
        <v>44880</v>
      </c>
      <c r="M141" t="s">
        <v>79</v>
      </c>
      <c r="N141" s="10">
        <v>-13.45</v>
      </c>
      <c r="O141" s="7" t="s">
        <v>122</v>
      </c>
      <c r="P141" s="7">
        <f t="shared" si="6"/>
        <v>-1726.4</v>
      </c>
    </row>
    <row r="142" spans="3:16" x14ac:dyDescent="0.25">
      <c r="C142" s="5"/>
      <c r="L142" s="5">
        <v>44880</v>
      </c>
      <c r="M142" t="s">
        <v>67</v>
      </c>
      <c r="N142" s="10">
        <v>-8</v>
      </c>
      <c r="O142" s="7" t="s">
        <v>122</v>
      </c>
      <c r="P142" s="7">
        <f t="shared" si="6"/>
        <v>-1712.95</v>
      </c>
    </row>
    <row r="143" spans="3:16" x14ac:dyDescent="0.25">
      <c r="C143" s="5"/>
      <c r="L143" s="5">
        <v>44879</v>
      </c>
      <c r="M143" t="s">
        <v>77</v>
      </c>
      <c r="N143" s="10">
        <v>-5</v>
      </c>
      <c r="O143" s="7" t="s">
        <v>122</v>
      </c>
      <c r="P143" s="7">
        <f t="shared" si="6"/>
        <v>-1704.95</v>
      </c>
    </row>
    <row r="144" spans="3:16" x14ac:dyDescent="0.25">
      <c r="C144" s="5"/>
      <c r="L144" s="5">
        <v>44880</v>
      </c>
      <c r="M144" t="s">
        <v>83</v>
      </c>
      <c r="N144" s="10">
        <v>-106</v>
      </c>
      <c r="O144" s="7" t="s">
        <v>121</v>
      </c>
      <c r="P144" s="7">
        <f t="shared" si="6"/>
        <v>-1699.95</v>
      </c>
    </row>
    <row r="145" spans="3:16" x14ac:dyDescent="0.25">
      <c r="C145" s="5"/>
      <c r="L145" s="5">
        <v>44879</v>
      </c>
      <c r="M145" t="s">
        <v>75</v>
      </c>
      <c r="N145" s="10">
        <v>-5</v>
      </c>
      <c r="O145" s="7" t="s">
        <v>122</v>
      </c>
      <c r="P145" s="7">
        <f t="shared" si="6"/>
        <v>-1593.95</v>
      </c>
    </row>
    <row r="146" spans="3:16" x14ac:dyDescent="0.25">
      <c r="C146" s="5"/>
      <c r="L146" s="5">
        <v>44878</v>
      </c>
      <c r="M146" t="s">
        <v>75</v>
      </c>
      <c r="N146" s="10">
        <v>-5</v>
      </c>
      <c r="O146" s="7" t="s">
        <v>122</v>
      </c>
      <c r="P146" s="7">
        <f t="shared" si="6"/>
        <v>-1588.95</v>
      </c>
    </row>
    <row r="147" spans="3:16" x14ac:dyDescent="0.25">
      <c r="C147" s="5"/>
      <c r="L147" s="5">
        <v>44879</v>
      </c>
      <c r="M147" t="s">
        <v>104</v>
      </c>
      <c r="N147" s="10">
        <v>-12</v>
      </c>
      <c r="O147" s="7" t="s">
        <v>141</v>
      </c>
      <c r="P147" s="7">
        <f t="shared" si="6"/>
        <v>-1583.95</v>
      </c>
    </row>
    <row r="148" spans="3:16" x14ac:dyDescent="0.25">
      <c r="C148" s="5"/>
      <c r="L148" s="5">
        <v>44878</v>
      </c>
      <c r="M148" t="s">
        <v>33</v>
      </c>
      <c r="N148" s="10">
        <v>-5.5</v>
      </c>
      <c r="O148" s="7" t="s">
        <v>122</v>
      </c>
      <c r="P148" s="7">
        <f t="shared" si="6"/>
        <v>-1571.95</v>
      </c>
    </row>
    <row r="149" spans="3:16" x14ac:dyDescent="0.25">
      <c r="C149" s="5"/>
      <c r="L149" s="5">
        <v>44877</v>
      </c>
      <c r="M149" t="s">
        <v>69</v>
      </c>
      <c r="N149" s="10">
        <v>-6</v>
      </c>
      <c r="O149" s="7" t="s">
        <v>122</v>
      </c>
      <c r="P149" s="7">
        <f t="shared" si="6"/>
        <v>-1566.45</v>
      </c>
    </row>
    <row r="150" spans="3:16" x14ac:dyDescent="0.25">
      <c r="C150" s="5"/>
      <c r="L150" s="5">
        <v>44878</v>
      </c>
      <c r="M150" t="s">
        <v>83</v>
      </c>
      <c r="N150" s="10">
        <v>-98.5</v>
      </c>
      <c r="O150" s="7" t="s">
        <v>121</v>
      </c>
      <c r="P150" s="7">
        <f t="shared" si="6"/>
        <v>-1560.45</v>
      </c>
    </row>
    <row r="151" spans="3:16" x14ac:dyDescent="0.25">
      <c r="C151" s="5"/>
      <c r="L151" s="5">
        <v>44877</v>
      </c>
      <c r="M151" t="s">
        <v>85</v>
      </c>
      <c r="N151" s="10">
        <v>-22</v>
      </c>
      <c r="O151" s="7" t="s">
        <v>122</v>
      </c>
      <c r="P151" s="7">
        <f t="shared" si="6"/>
        <v>-1461.95</v>
      </c>
    </row>
    <row r="152" spans="3:16" x14ac:dyDescent="0.25">
      <c r="C152" s="5"/>
      <c r="L152" s="5">
        <v>44877</v>
      </c>
      <c r="M152" t="s">
        <v>84</v>
      </c>
      <c r="N152" s="10">
        <v>-86</v>
      </c>
      <c r="O152" s="7" t="s">
        <v>121</v>
      </c>
      <c r="P152" s="7">
        <f t="shared" si="6"/>
        <v>-1439.95</v>
      </c>
    </row>
    <row r="153" spans="3:16" x14ac:dyDescent="0.25">
      <c r="C153" s="5"/>
      <c r="L153" s="5">
        <v>44877</v>
      </c>
      <c r="M153" t="s">
        <v>33</v>
      </c>
      <c r="N153" s="10">
        <v>-5.5</v>
      </c>
      <c r="O153" s="7" t="s">
        <v>122</v>
      </c>
      <c r="P153" s="7">
        <f t="shared" si="6"/>
        <v>-1353.95</v>
      </c>
    </row>
    <row r="154" spans="3:16" x14ac:dyDescent="0.25">
      <c r="C154" s="5"/>
      <c r="L154" s="5">
        <v>44877</v>
      </c>
      <c r="M154" t="s">
        <v>70</v>
      </c>
      <c r="N154" s="10">
        <v>-10</v>
      </c>
      <c r="O154" s="7" t="s">
        <v>124</v>
      </c>
      <c r="P154" s="7">
        <f t="shared" si="6"/>
        <v>-1348.45</v>
      </c>
    </row>
    <row r="155" spans="3:16" x14ac:dyDescent="0.25">
      <c r="C155" s="5"/>
      <c r="L155" s="5">
        <v>44877</v>
      </c>
      <c r="M155" t="s">
        <v>71</v>
      </c>
      <c r="N155" s="10">
        <v>-22</v>
      </c>
      <c r="O155" s="7" t="s">
        <v>123</v>
      </c>
      <c r="P155" s="7">
        <f t="shared" si="6"/>
        <v>-1338.45</v>
      </c>
    </row>
    <row r="156" spans="3:16" x14ac:dyDescent="0.25">
      <c r="C156" s="5"/>
      <c r="L156" s="5">
        <v>44876</v>
      </c>
      <c r="M156" t="s">
        <v>75</v>
      </c>
      <c r="N156" s="10">
        <v>-5</v>
      </c>
      <c r="O156" s="7" t="s">
        <v>122</v>
      </c>
      <c r="P156" s="7">
        <f t="shared" si="6"/>
        <v>-1316.45</v>
      </c>
    </row>
    <row r="157" spans="3:16" x14ac:dyDescent="0.25">
      <c r="C157" s="5"/>
      <c r="L157" s="5">
        <v>44877</v>
      </c>
      <c r="M157" t="s">
        <v>92</v>
      </c>
      <c r="N157" s="10">
        <v>-12</v>
      </c>
      <c r="O157" s="7" t="s">
        <v>122</v>
      </c>
      <c r="P157" s="7">
        <f t="shared" si="6"/>
        <v>-1311.45</v>
      </c>
    </row>
    <row r="158" spans="3:16" x14ac:dyDescent="0.25">
      <c r="C158" s="5"/>
      <c r="L158" s="5">
        <v>44876</v>
      </c>
      <c r="M158" t="s">
        <v>33</v>
      </c>
      <c r="N158" s="10">
        <v>-5.5</v>
      </c>
      <c r="O158" s="7" t="s">
        <v>122</v>
      </c>
      <c r="P158" s="7">
        <f t="shared" si="6"/>
        <v>-1299.45</v>
      </c>
    </row>
    <row r="159" spans="3:16" x14ac:dyDescent="0.25">
      <c r="C159" s="5"/>
      <c r="L159" s="5">
        <v>44876</v>
      </c>
      <c r="M159" t="s">
        <v>91</v>
      </c>
      <c r="N159" s="10">
        <v>-12</v>
      </c>
      <c r="O159" s="7" t="s">
        <v>122</v>
      </c>
      <c r="P159" s="7">
        <f t="shared" si="6"/>
        <v>-1293.95</v>
      </c>
    </row>
    <row r="160" spans="3:16" x14ac:dyDescent="0.25">
      <c r="C160" s="5"/>
      <c r="L160" s="5">
        <v>44876</v>
      </c>
      <c r="M160" t="s">
        <v>72</v>
      </c>
      <c r="N160" s="10">
        <v>-100</v>
      </c>
      <c r="O160" s="7" t="s">
        <v>123</v>
      </c>
      <c r="P160" s="7">
        <f t="shared" si="6"/>
        <v>-1281.95</v>
      </c>
    </row>
    <row r="161" spans="3:16" x14ac:dyDescent="0.25">
      <c r="C161" s="5"/>
      <c r="L161" s="5">
        <v>44875</v>
      </c>
      <c r="M161" t="s">
        <v>75</v>
      </c>
      <c r="N161" s="10">
        <v>-5</v>
      </c>
      <c r="O161" s="7" t="s">
        <v>122</v>
      </c>
      <c r="P161" s="7">
        <f t="shared" si="6"/>
        <v>-1181.95</v>
      </c>
    </row>
    <row r="162" spans="3:16" x14ac:dyDescent="0.25">
      <c r="C162" s="5"/>
      <c r="L162" s="5">
        <v>44876</v>
      </c>
      <c r="M162" t="s">
        <v>73</v>
      </c>
      <c r="N162" s="10">
        <v>-8</v>
      </c>
      <c r="O162" s="7" t="s">
        <v>123</v>
      </c>
      <c r="P162" s="7">
        <f t="shared" si="6"/>
        <v>-1176.95</v>
      </c>
    </row>
    <row r="163" spans="3:16" x14ac:dyDescent="0.25">
      <c r="C163" s="5"/>
      <c r="L163" s="5">
        <v>44876</v>
      </c>
      <c r="M163" t="s">
        <v>90</v>
      </c>
      <c r="N163" s="10">
        <v>-11</v>
      </c>
      <c r="O163" s="7" t="s">
        <v>122</v>
      </c>
      <c r="P163" s="7">
        <f t="shared" si="6"/>
        <v>-1168.95</v>
      </c>
    </row>
    <row r="164" spans="3:16" x14ac:dyDescent="0.25">
      <c r="C164" s="5"/>
      <c r="L164" s="5">
        <v>44876</v>
      </c>
      <c r="M164" t="s">
        <v>89</v>
      </c>
      <c r="N164" s="10">
        <v>-14</v>
      </c>
      <c r="O164" s="7" t="s">
        <v>122</v>
      </c>
      <c r="P164" s="7">
        <f t="shared" si="6"/>
        <v>-1157.95</v>
      </c>
    </row>
    <row r="165" spans="3:16" x14ac:dyDescent="0.25">
      <c r="C165" s="5"/>
      <c r="L165" s="5">
        <v>44875</v>
      </c>
      <c r="M165" t="s">
        <v>74</v>
      </c>
      <c r="N165" s="10">
        <v>-10</v>
      </c>
      <c r="O165" s="7" t="s">
        <v>122</v>
      </c>
      <c r="P165" s="7">
        <f t="shared" si="6"/>
        <v>-1143.95</v>
      </c>
    </row>
    <row r="166" spans="3:16" x14ac:dyDescent="0.25">
      <c r="C166" s="5"/>
      <c r="L166" s="5">
        <v>44875</v>
      </c>
      <c r="M166" t="s">
        <v>74</v>
      </c>
      <c r="N166" s="10">
        <v>-2</v>
      </c>
      <c r="O166" s="7" t="s">
        <v>122</v>
      </c>
      <c r="P166" s="7">
        <f t="shared" si="6"/>
        <v>-1133.95</v>
      </c>
    </row>
    <row r="167" spans="3:16" x14ac:dyDescent="0.25">
      <c r="C167" s="5"/>
      <c r="L167" s="5">
        <v>44874</v>
      </c>
      <c r="M167" t="s">
        <v>74</v>
      </c>
      <c r="N167" s="10">
        <v>-3</v>
      </c>
      <c r="O167" s="7" t="s">
        <v>122</v>
      </c>
      <c r="P167" s="7">
        <f t="shared" si="6"/>
        <v>-1131.95</v>
      </c>
    </row>
    <row r="168" spans="3:16" x14ac:dyDescent="0.25">
      <c r="C168" s="5"/>
      <c r="L168" s="5">
        <v>44874</v>
      </c>
      <c r="M168" t="s">
        <v>74</v>
      </c>
      <c r="N168" s="10">
        <v>-1</v>
      </c>
      <c r="O168" s="7" t="s">
        <v>122</v>
      </c>
      <c r="P168" s="7">
        <f t="shared" si="6"/>
        <v>-1128.95</v>
      </c>
    </row>
    <row r="169" spans="3:16" x14ac:dyDescent="0.25">
      <c r="C169" s="5"/>
      <c r="L169" s="5">
        <v>44873</v>
      </c>
      <c r="M169" t="s">
        <v>79</v>
      </c>
      <c r="N169" s="10">
        <v>-13.45</v>
      </c>
      <c r="O169" s="7" t="s">
        <v>122</v>
      </c>
      <c r="P169" s="7">
        <f t="shared" si="6"/>
        <v>-1127.95</v>
      </c>
    </row>
    <row r="170" spans="3:16" x14ac:dyDescent="0.25">
      <c r="C170" s="5"/>
      <c r="L170" s="5">
        <v>44874</v>
      </c>
      <c r="M170" t="s">
        <v>49</v>
      </c>
      <c r="N170" s="10">
        <v>-50</v>
      </c>
      <c r="O170" s="7" t="s">
        <v>142</v>
      </c>
      <c r="P170" s="7">
        <f t="shared" si="6"/>
        <v>-1114.5</v>
      </c>
    </row>
    <row r="171" spans="3:16" x14ac:dyDescent="0.25">
      <c r="C171" s="5"/>
      <c r="L171" s="5">
        <v>44873</v>
      </c>
      <c r="M171" t="s">
        <v>74</v>
      </c>
      <c r="N171" s="10">
        <v>-12</v>
      </c>
      <c r="O171" s="7" t="s">
        <v>122</v>
      </c>
      <c r="P171" s="7">
        <f t="shared" si="6"/>
        <v>-1064.5</v>
      </c>
    </row>
    <row r="172" spans="3:16" x14ac:dyDescent="0.25">
      <c r="C172" s="5"/>
      <c r="L172" s="5">
        <v>44873</v>
      </c>
      <c r="M172" t="s">
        <v>74</v>
      </c>
      <c r="N172" s="10">
        <v>-2</v>
      </c>
      <c r="O172" s="7" t="s">
        <v>122</v>
      </c>
      <c r="P172" s="7">
        <f t="shared" si="6"/>
        <v>-1052.5</v>
      </c>
    </row>
    <row r="173" spans="3:16" x14ac:dyDescent="0.25">
      <c r="C173" s="5"/>
      <c r="L173" s="5">
        <v>44872</v>
      </c>
      <c r="M173" t="s">
        <v>86</v>
      </c>
      <c r="N173" s="10">
        <v>-25</v>
      </c>
      <c r="O173" s="7" t="s">
        <v>122</v>
      </c>
      <c r="P173" s="7">
        <f t="shared" si="6"/>
        <v>-1050.5</v>
      </c>
    </row>
    <row r="174" spans="3:16" x14ac:dyDescent="0.25">
      <c r="C174" s="5"/>
      <c r="L174" s="5">
        <v>44872</v>
      </c>
      <c r="M174" t="s">
        <v>74</v>
      </c>
      <c r="N174" s="10">
        <v>-6</v>
      </c>
      <c r="O174" s="7" t="s">
        <v>122</v>
      </c>
      <c r="P174" s="7">
        <f t="shared" si="6"/>
        <v>-1025.5</v>
      </c>
    </row>
    <row r="175" spans="3:16" x14ac:dyDescent="0.25">
      <c r="C175" s="5"/>
      <c r="L175" s="5">
        <v>44872</v>
      </c>
      <c r="M175" t="s">
        <v>74</v>
      </c>
      <c r="N175" s="10">
        <v>-4</v>
      </c>
      <c r="O175" s="7" t="s">
        <v>122</v>
      </c>
      <c r="P175" s="7">
        <f t="shared" si="6"/>
        <v>-1019.5</v>
      </c>
    </row>
    <row r="176" spans="3:16" x14ac:dyDescent="0.25">
      <c r="C176" s="5"/>
      <c r="L176" s="5">
        <v>44872</v>
      </c>
      <c r="M176" t="s">
        <v>51</v>
      </c>
      <c r="N176" s="10">
        <v>-145</v>
      </c>
      <c r="O176" s="7" t="s">
        <v>142</v>
      </c>
      <c r="P176" s="7">
        <f t="shared" si="6"/>
        <v>-1015.5</v>
      </c>
    </row>
    <row r="177" spans="3:16" x14ac:dyDescent="0.25">
      <c r="C177" s="5"/>
      <c r="L177" s="5">
        <v>44871</v>
      </c>
      <c r="M177" t="s">
        <v>83</v>
      </c>
      <c r="N177" s="10">
        <v>-134</v>
      </c>
      <c r="O177" s="7" t="s">
        <v>121</v>
      </c>
      <c r="P177" s="7">
        <f t="shared" si="6"/>
        <v>-870.5</v>
      </c>
    </row>
    <row r="178" spans="3:16" x14ac:dyDescent="0.25">
      <c r="C178" s="5"/>
      <c r="L178" s="5">
        <v>44871</v>
      </c>
      <c r="M178" t="s">
        <v>88</v>
      </c>
      <c r="N178" s="10">
        <v>-20</v>
      </c>
      <c r="O178" s="7" t="s">
        <v>122</v>
      </c>
      <c r="P178" s="7">
        <f t="shared" si="6"/>
        <v>-736.5</v>
      </c>
    </row>
    <row r="179" spans="3:16" x14ac:dyDescent="0.25">
      <c r="C179" s="5"/>
      <c r="L179" s="5">
        <v>44870</v>
      </c>
      <c r="M179" t="s">
        <v>42</v>
      </c>
      <c r="N179" s="10">
        <v>-40</v>
      </c>
      <c r="O179" s="7" t="s">
        <v>143</v>
      </c>
      <c r="P179" s="7">
        <f t="shared" si="6"/>
        <v>-716.5</v>
      </c>
    </row>
    <row r="180" spans="3:16" x14ac:dyDescent="0.25">
      <c r="C180" s="5"/>
      <c r="L180" s="5">
        <v>44869</v>
      </c>
      <c r="M180" t="s">
        <v>85</v>
      </c>
      <c r="N180" s="10">
        <v>-22</v>
      </c>
      <c r="O180" s="7" t="s">
        <v>122</v>
      </c>
      <c r="P180" s="7">
        <f t="shared" si="6"/>
        <v>-676.5</v>
      </c>
    </row>
    <row r="181" spans="3:16" x14ac:dyDescent="0.25">
      <c r="C181" s="5"/>
      <c r="L181" s="5">
        <v>44870</v>
      </c>
      <c r="M181" t="s">
        <v>53</v>
      </c>
      <c r="N181" s="10">
        <v>-109</v>
      </c>
      <c r="O181" s="7" t="s">
        <v>124</v>
      </c>
      <c r="P181" s="7">
        <f t="shared" si="6"/>
        <v>-654.5</v>
      </c>
    </row>
    <row r="182" spans="3:16" x14ac:dyDescent="0.25">
      <c r="C182" s="5"/>
      <c r="L182" s="5">
        <v>44869</v>
      </c>
      <c r="M182" t="s">
        <v>84</v>
      </c>
      <c r="N182" s="10">
        <v>-88</v>
      </c>
      <c r="O182" s="7" t="s">
        <v>121</v>
      </c>
      <c r="P182" s="7">
        <f t="shared" si="6"/>
        <v>-545.5</v>
      </c>
    </row>
    <row r="183" spans="3:16" x14ac:dyDescent="0.25">
      <c r="C183" s="5"/>
      <c r="L183" s="5">
        <v>44868</v>
      </c>
      <c r="M183" t="s">
        <v>77</v>
      </c>
      <c r="N183" s="10">
        <v>-5</v>
      </c>
      <c r="O183" s="7" t="s">
        <v>122</v>
      </c>
      <c r="P183" s="7">
        <f t="shared" si="6"/>
        <v>-457.5</v>
      </c>
    </row>
    <row r="184" spans="3:16" x14ac:dyDescent="0.25">
      <c r="C184" s="5"/>
      <c r="L184" s="5">
        <v>44869</v>
      </c>
      <c r="M184" t="s">
        <v>83</v>
      </c>
      <c r="N184" s="10">
        <v>-126</v>
      </c>
      <c r="O184" s="7" t="s">
        <v>121</v>
      </c>
      <c r="P184" s="7">
        <f t="shared" si="6"/>
        <v>-452.5</v>
      </c>
    </row>
    <row r="185" spans="3:16" x14ac:dyDescent="0.25">
      <c r="C185" s="5"/>
      <c r="L185" s="5">
        <v>44869</v>
      </c>
      <c r="M185" t="s">
        <v>30</v>
      </c>
      <c r="N185" s="10">
        <v>-5.5</v>
      </c>
      <c r="O185" s="7" t="s">
        <v>122</v>
      </c>
      <c r="P185" s="7">
        <f t="shared" si="6"/>
        <v>-326.5</v>
      </c>
    </row>
    <row r="186" spans="3:16" x14ac:dyDescent="0.25">
      <c r="C186" s="5"/>
      <c r="L186" s="5">
        <v>44867</v>
      </c>
      <c r="M186" t="s">
        <v>64</v>
      </c>
      <c r="N186" s="10">
        <v>-35</v>
      </c>
      <c r="O186" s="7" t="s">
        <v>123</v>
      </c>
      <c r="P186" s="7">
        <f t="shared" si="6"/>
        <v>-321</v>
      </c>
    </row>
    <row r="187" spans="3:16" x14ac:dyDescent="0.25">
      <c r="C187" s="5"/>
      <c r="L187" s="5">
        <v>44867</v>
      </c>
      <c r="M187" t="s">
        <v>37</v>
      </c>
      <c r="N187" s="10">
        <v>-35</v>
      </c>
      <c r="O187" s="7" t="s">
        <v>123</v>
      </c>
      <c r="P187" s="7">
        <f t="shared" si="6"/>
        <v>-286</v>
      </c>
    </row>
    <row r="188" spans="3:16" x14ac:dyDescent="0.25">
      <c r="C188" s="5"/>
      <c r="L188" s="5">
        <v>44866</v>
      </c>
      <c r="M188" t="s">
        <v>75</v>
      </c>
      <c r="N188" s="10">
        <v>-5</v>
      </c>
      <c r="O188" s="7" t="s">
        <v>122</v>
      </c>
      <c r="P188" s="7">
        <f t="shared" si="6"/>
        <v>-251</v>
      </c>
    </row>
    <row r="189" spans="3:16" x14ac:dyDescent="0.25">
      <c r="C189" s="5"/>
      <c r="L189" s="5">
        <v>44866</v>
      </c>
      <c r="M189" t="s">
        <v>60</v>
      </c>
      <c r="N189" s="10">
        <v>-150</v>
      </c>
      <c r="O189" s="7" t="s">
        <v>123</v>
      </c>
      <c r="P189" s="7">
        <f t="shared" si="6"/>
        <v>-246</v>
      </c>
    </row>
    <row r="190" spans="3:16" x14ac:dyDescent="0.25">
      <c r="C190" s="5"/>
      <c r="L190" s="5">
        <v>44866</v>
      </c>
      <c r="M190" t="s">
        <v>83</v>
      </c>
      <c r="N190" s="10">
        <v>-96</v>
      </c>
      <c r="O190" s="7" t="s">
        <v>121</v>
      </c>
      <c r="P190" s="7">
        <f t="shared" si="6"/>
        <v>-96</v>
      </c>
    </row>
    <row r="191" spans="3:16" x14ac:dyDescent="0.25">
      <c r="C191" s="5"/>
    </row>
    <row r="192" spans="3:16" x14ac:dyDescent="0.25">
      <c r="C192" s="5"/>
    </row>
    <row r="193" spans="1:42" x14ac:dyDescent="0.25">
      <c r="B193" t="s">
        <v>156</v>
      </c>
      <c r="C193" s="5">
        <f>'Account Expense Tracker'!B4</f>
        <v>44896</v>
      </c>
      <c r="D193" s="7" t="s">
        <v>157</v>
      </c>
      <c r="E193" s="5">
        <f>'Account Expense Tracker'!D4</f>
        <v>44926</v>
      </c>
      <c r="AB193" s="7"/>
      <c r="AO193" s="7" t="s">
        <v>145</v>
      </c>
      <c r="AP193" t="s">
        <v>147</v>
      </c>
    </row>
    <row r="194" spans="1:42" x14ac:dyDescent="0.25">
      <c r="A194" t="s">
        <v>138</v>
      </c>
      <c r="C194" s="7">
        <f>SUMIFS(D$2:D$192,E$2:E$192,"income",B$2:B$192,"&gt;="&amp;$C$193,B$2:B$192,"&lt;="&amp;$E$193)</f>
        <v>5200</v>
      </c>
      <c r="H194" s="7">
        <f>SUMIFS(I$2:I$192,J$2:J$192,"income",G$2:G$192,"&gt;="&amp;$C$193,G$2:G$192,"&lt;="&amp;$E$193)</f>
        <v>0</v>
      </c>
      <c r="M194" s="7">
        <f>SUMIFS(N$2:N$192,O$2:O$192,"income",L$2:L$192,"&gt;="&amp;$C$193,L$2:L$192,"&lt;="&amp;$E$193)</f>
        <v>0</v>
      </c>
      <c r="R194" s="7">
        <f>SUMIFS(S$2:S$192,T$2:T$192,"income",Q$2:Q$192,"&gt;="&amp;$C$193,Q$2:Q$192,"&lt;="&amp;$E$193)</f>
        <v>0</v>
      </c>
      <c r="W194" s="7">
        <f>SUMIFS(X$2:X$192,Y$2:Y$192,"income",V$2:V$192,"&gt;="&amp;$C$193,V$2:V$192,"&lt;="&amp;$E$193)</f>
        <v>1</v>
      </c>
      <c r="AB194" s="7">
        <f>SUMIFS(AC$2:AC$192,AD$2:AD$192,"income",AA$2:AA$192,"&gt;="&amp;$C$193,AA$2:AA$192,"&lt;="&amp;$E$193)</f>
        <v>600</v>
      </c>
      <c r="AF194" s="7">
        <f>SUMIFS(AG$2:AG$192,AH$2:AH$192,"income",AE$2:AE$192,"&gt;="&amp;$C$193,AE$2:AE$192,"&lt;="&amp;$E$193)</f>
        <v>0</v>
      </c>
      <c r="AK194" s="7">
        <f>SUMIFS(AL$2:AL$192,AM$2:AM$192,"income",AJ$2:AJ$192,"&gt;="&amp;$C$193,AJ$2:AJ$192,"&lt;="&amp;$E$193)</f>
        <v>0</v>
      </c>
      <c r="AO194" s="7">
        <f>SUM(A194:AN194)</f>
        <v>5801</v>
      </c>
    </row>
    <row r="195" spans="1:42" x14ac:dyDescent="0.25">
      <c r="A195" t="s">
        <v>139</v>
      </c>
      <c r="C195" s="7">
        <f>SUM(C196:C210)</f>
        <v>-2897</v>
      </c>
      <c r="H195" s="7">
        <f>SUM(H196:H210)</f>
        <v>0</v>
      </c>
      <c r="M195" s="7">
        <f>SUM(M196:M210)</f>
        <v>-3683.7799999999997</v>
      </c>
      <c r="R195" s="7">
        <f>SUM(R196:R210)</f>
        <v>-180</v>
      </c>
      <c r="W195" s="7">
        <f>SUM(W196:W210)</f>
        <v>0</v>
      </c>
      <c r="AB195" s="7">
        <f>SUM(AB196:AB210)</f>
        <v>0</v>
      </c>
      <c r="AF195" s="7">
        <f>SUM(AF196:AF210)</f>
        <v>0</v>
      </c>
      <c r="AK195" s="7">
        <f>SUM(AK196:AK210)</f>
        <v>0</v>
      </c>
      <c r="AO195" s="7">
        <f t="shared" ref="AO195:AO205" si="7">SUM(A195:AN195)</f>
        <v>-6760.78</v>
      </c>
      <c r="AP195" s="9">
        <f>AO195-AO205</f>
        <v>-5663.78</v>
      </c>
    </row>
    <row r="196" spans="1:42" x14ac:dyDescent="0.25">
      <c r="A196" t="s">
        <v>118</v>
      </c>
      <c r="C196" s="7">
        <f>SUMIFS(D$2:D$192,E$2:E$192,$A196,B$2:B$192,"&gt;="&amp;$C$193,B$2:B$192,"&lt;="&amp;$E$193)</f>
        <v>-1500</v>
      </c>
      <c r="H196" s="7">
        <f>SUMIFS(I$2:I$192,J$2:J$192,$A196,G$2:G$192,"&gt;="&amp;$C$193,G$2:G$192,"&lt;="&amp;$E$193)</f>
        <v>0</v>
      </c>
      <c r="M196" s="7">
        <f>SUMIFS(N$2:N$192,O$2:O$192,$A196,L$2:L$192,"&gt;="&amp;$C$193,L$2:L$192,"&lt;="&amp;$E$193)</f>
        <v>0</v>
      </c>
      <c r="R196" s="7">
        <f>SUMIFS(S$2:S$192,T$2:T$192,$A196,Q$2:Q$192,"&gt;="&amp;$C$193,Q$2:Q$192,"&lt;="&amp;$E$193)</f>
        <v>0</v>
      </c>
      <c r="W196" s="7">
        <f>SUMIFS(X$2:X$192,Y$2:Y$192,$A196,V$2:V$192,"&gt;="&amp;$C$193,V$2:V$192,"&lt;="&amp;$E$193)</f>
        <v>0</v>
      </c>
      <c r="AB196" s="7">
        <f>SUMIFS(AC$2:AC$192,AD$2:AD$192,$A196,AA$2:AA$192,"&gt;="&amp;$C$193,AA$2:AA$192,"&lt;="&amp;$E$193)</f>
        <v>0</v>
      </c>
      <c r="AF196" s="7">
        <f>SUMIFS(AG$2:AG$192,AH$2:AH$192,$A196,AE$2:AE$192,"&gt;="&amp;$C$193,AE$2:AE$192,"&lt;="&amp;$E$193)</f>
        <v>0</v>
      </c>
      <c r="AK196" s="7">
        <f>SUMIFS(AL$2:AL$192,AM$2:AM$192,$A196,AJ$2:AJ$192,"&gt;="&amp;$C$193,AJ$2:AJ$192,"&lt;="&amp;$E$193)</f>
        <v>0</v>
      </c>
      <c r="AO196" s="7">
        <f t="shared" si="7"/>
        <v>-1500</v>
      </c>
    </row>
    <row r="197" spans="1:42" x14ac:dyDescent="0.25">
      <c r="A197" t="s">
        <v>119</v>
      </c>
      <c r="C197" s="7">
        <f>SUMIFS(D$2:D$192,E$2:E$192,$A197,B$2:B$192,"&gt;="&amp;$C$193,B$2:B$192,"&lt;="&amp;$E$193)</f>
        <v>-300</v>
      </c>
      <c r="D197" s="12"/>
      <c r="H197" s="7">
        <f>SUMIFS(I$2:I$192,J$2:J$192,$A197,G$2:G$192,"&gt;="&amp;$C$193,G$2:G$192,"&lt;="&amp;$E$193)</f>
        <v>0</v>
      </c>
      <c r="M197" s="7">
        <f>SUMIFS(N$2:N$192,O$2:O$192,$A197,L$2:L$192,"&gt;="&amp;$C$193,L$2:L$192,"&lt;="&amp;$E$193)</f>
        <v>-35</v>
      </c>
      <c r="R197" s="7">
        <f>SUMIFS(S$2:S$192,T$2:T$192,$A197,Q$2:Q$192,"&gt;="&amp;$C$193,Q$2:Q$192,"&lt;="&amp;$E$193)</f>
        <v>0</v>
      </c>
      <c r="W197" s="7">
        <f>SUMIFS(X$2:X$192,Y$2:Y$192,$A197,V$2:V$192,"&gt;="&amp;$C$193,V$2:V$192,"&lt;="&amp;$E$193)</f>
        <v>0</v>
      </c>
      <c r="AB197" s="7">
        <f>SUMIFS(AC$2:AC$192,AD$2:AD$192,$A197,AA$2:AA$192,"&gt;="&amp;$C$193,AA$2:AA$192,"&lt;="&amp;$E$193)</f>
        <v>0</v>
      </c>
      <c r="AF197" s="7">
        <f>SUMIFS(AG$2:AG$192,AH$2:AH$192,$A197,AE$2:AE$192,"&gt;="&amp;$C$193,AE$2:AE$192,"&lt;="&amp;$E$193)</f>
        <v>0</v>
      </c>
      <c r="AK197" s="7">
        <f>SUMIFS(AL$2:AL$192,AM$2:AM$192,$A197,AJ$2:AJ$192,"&gt;="&amp;$C$193,AJ$2:AJ$192,"&lt;="&amp;$E$193)</f>
        <v>0</v>
      </c>
      <c r="AO197" s="7">
        <f t="shared" si="7"/>
        <v>-335</v>
      </c>
    </row>
    <row r="198" spans="1:42" x14ac:dyDescent="0.25">
      <c r="A198" t="s">
        <v>120</v>
      </c>
      <c r="C198" s="7">
        <f t="shared" ref="C198:C204" si="8">SUMIFS(D$2:D$192,E$2:E$192,$A198,B$2:B$192,"&gt;="&amp;$C$193,B$2:B$192,"&lt;="&amp;$E$193)</f>
        <v>0</v>
      </c>
      <c r="H198" s="7">
        <f t="shared" ref="H198:H204" si="9">SUMIFS(I$2:I$192,J$2:J$192,$A198,G$2:G$192,"&gt;="&amp;$C$193,G$2:G$192,"&lt;="&amp;$E$193)</f>
        <v>0</v>
      </c>
      <c r="M198" s="7">
        <f t="shared" ref="M198:M204" si="10">SUMIFS(N$2:N$192,O$2:O$192,$A198,L$2:L$192,"&gt;="&amp;$C$193,L$2:L$192,"&lt;="&amp;$E$193)</f>
        <v>-80</v>
      </c>
      <c r="R198" s="7">
        <f t="shared" ref="R198:R204" si="11">SUMIFS(S$2:S$192,T$2:T$192,$A198,Q$2:Q$192,"&gt;="&amp;$C$193,Q$2:Q$192,"&lt;="&amp;$E$193)</f>
        <v>-180</v>
      </c>
      <c r="W198" s="7">
        <f t="shared" ref="W198:W204" si="12">SUMIFS(X$2:X$192,Y$2:Y$192,$A198,V$2:V$192,"&gt;="&amp;$C$193,V$2:V$192,"&lt;="&amp;$E$193)</f>
        <v>0</v>
      </c>
      <c r="AB198" s="7">
        <f t="shared" ref="AB198:AB204" si="13">SUMIFS(AC$2:AC$192,AD$2:AD$192,$A198,AA$2:AA$192,"&gt;="&amp;$C$193,AA$2:AA$192,"&lt;="&amp;$E$193)</f>
        <v>0</v>
      </c>
      <c r="AF198" s="7">
        <f t="shared" ref="AF198:AF204" si="14">SUMIFS(AG$2:AG$192,AH$2:AH$192,$A198,AE$2:AE$192,"&gt;="&amp;$C$193,AE$2:AE$192,"&lt;="&amp;$E$193)</f>
        <v>0</v>
      </c>
      <c r="AK198" s="7">
        <f t="shared" ref="AK198:AK204" si="15">SUMIFS(AL$2:AL$192,AM$2:AM$192,$A198,AJ$2:AJ$192,"&gt;="&amp;$C$193,AJ$2:AJ$192,"&lt;="&amp;$E$193)</f>
        <v>0</v>
      </c>
      <c r="AO198" s="7">
        <f t="shared" si="7"/>
        <v>-260</v>
      </c>
    </row>
    <row r="199" spans="1:42" x14ac:dyDescent="0.25">
      <c r="A199" t="s">
        <v>121</v>
      </c>
      <c r="C199" s="7">
        <f t="shared" si="8"/>
        <v>0</v>
      </c>
      <c r="H199" s="7">
        <f t="shared" si="9"/>
        <v>0</v>
      </c>
      <c r="M199" s="7">
        <f t="shared" si="10"/>
        <v>-1623.3899999999999</v>
      </c>
      <c r="R199" s="7">
        <f t="shared" si="11"/>
        <v>0</v>
      </c>
      <c r="W199" s="7">
        <f t="shared" si="12"/>
        <v>0</v>
      </c>
      <c r="AB199" s="7">
        <f t="shared" si="13"/>
        <v>0</v>
      </c>
      <c r="AF199" s="7">
        <f t="shared" si="14"/>
        <v>0</v>
      </c>
      <c r="AK199" s="7">
        <f t="shared" si="15"/>
        <v>0</v>
      </c>
      <c r="AO199" s="7">
        <f t="shared" si="7"/>
        <v>-1623.3899999999999</v>
      </c>
    </row>
    <row r="200" spans="1:42" x14ac:dyDescent="0.25">
      <c r="A200" t="s">
        <v>122</v>
      </c>
      <c r="C200" s="7">
        <f t="shared" si="8"/>
        <v>0</v>
      </c>
      <c r="H200" s="7">
        <f t="shared" si="9"/>
        <v>0</v>
      </c>
      <c r="M200" s="7">
        <f t="shared" si="10"/>
        <v>-535.49</v>
      </c>
      <c r="R200" s="7">
        <f t="shared" si="11"/>
        <v>0</v>
      </c>
      <c r="W200" s="7">
        <f t="shared" si="12"/>
        <v>0</v>
      </c>
      <c r="AB200" s="7">
        <f t="shared" si="13"/>
        <v>0</v>
      </c>
      <c r="AF200" s="7">
        <f t="shared" si="14"/>
        <v>0</v>
      </c>
      <c r="AK200" s="7">
        <f t="shared" si="15"/>
        <v>0</v>
      </c>
      <c r="AO200" s="7">
        <f t="shared" si="7"/>
        <v>-535.49</v>
      </c>
    </row>
    <row r="201" spans="1:42" x14ac:dyDescent="0.25">
      <c r="A201" t="s">
        <v>123</v>
      </c>
      <c r="C201" s="7">
        <f t="shared" si="8"/>
        <v>0</v>
      </c>
      <c r="H201" s="7">
        <f t="shared" si="9"/>
        <v>0</v>
      </c>
      <c r="M201" s="7">
        <f t="shared" si="10"/>
        <v>-712.95</v>
      </c>
      <c r="R201" s="7">
        <f t="shared" si="11"/>
        <v>0</v>
      </c>
      <c r="W201" s="7">
        <f t="shared" si="12"/>
        <v>0</v>
      </c>
      <c r="AB201" s="7">
        <f t="shared" si="13"/>
        <v>0</v>
      </c>
      <c r="AF201" s="7">
        <f t="shared" si="14"/>
        <v>0</v>
      </c>
      <c r="AK201" s="7">
        <f t="shared" si="15"/>
        <v>0</v>
      </c>
      <c r="AO201" s="7">
        <f t="shared" si="7"/>
        <v>-712.95</v>
      </c>
    </row>
    <row r="202" spans="1:42" x14ac:dyDescent="0.25">
      <c r="A202" t="s">
        <v>141</v>
      </c>
      <c r="C202" s="7">
        <f t="shared" si="8"/>
        <v>0</v>
      </c>
      <c r="H202" s="7">
        <f t="shared" si="9"/>
        <v>0</v>
      </c>
      <c r="M202" s="7">
        <f t="shared" si="10"/>
        <v>-312.95</v>
      </c>
      <c r="R202" s="7">
        <f t="shared" si="11"/>
        <v>0</v>
      </c>
      <c r="W202" s="7">
        <f t="shared" si="12"/>
        <v>0</v>
      </c>
      <c r="AB202" s="7">
        <f t="shared" si="13"/>
        <v>0</v>
      </c>
      <c r="AF202" s="7">
        <f t="shared" si="14"/>
        <v>0</v>
      </c>
      <c r="AK202" s="7">
        <f t="shared" si="15"/>
        <v>0</v>
      </c>
      <c r="AO202" s="7">
        <f t="shared" si="7"/>
        <v>-312.95</v>
      </c>
    </row>
    <row r="203" spans="1:42" x14ac:dyDescent="0.25">
      <c r="A203" t="s">
        <v>142</v>
      </c>
      <c r="C203" s="7">
        <f t="shared" si="8"/>
        <v>0</v>
      </c>
      <c r="H203" s="7">
        <f t="shared" si="9"/>
        <v>0</v>
      </c>
      <c r="M203" s="7">
        <f t="shared" si="10"/>
        <v>-325</v>
      </c>
      <c r="R203" s="7">
        <f t="shared" si="11"/>
        <v>0</v>
      </c>
      <c r="W203" s="7">
        <f t="shared" si="12"/>
        <v>0</v>
      </c>
      <c r="AB203" s="7">
        <f t="shared" si="13"/>
        <v>0</v>
      </c>
      <c r="AF203" s="7">
        <f t="shared" si="14"/>
        <v>0</v>
      </c>
      <c r="AK203" s="7">
        <f t="shared" si="15"/>
        <v>0</v>
      </c>
      <c r="AO203" s="7">
        <f t="shared" si="7"/>
        <v>-325</v>
      </c>
    </row>
    <row r="204" spans="1:42" x14ac:dyDescent="0.25">
      <c r="A204" t="s">
        <v>124</v>
      </c>
      <c r="C204" s="7">
        <f t="shared" si="8"/>
        <v>0</v>
      </c>
      <c r="H204" s="7">
        <f t="shared" si="9"/>
        <v>0</v>
      </c>
      <c r="M204" s="7">
        <f t="shared" si="10"/>
        <v>-59</v>
      </c>
      <c r="R204" s="7">
        <f t="shared" si="11"/>
        <v>0</v>
      </c>
      <c r="W204" s="7">
        <f t="shared" si="12"/>
        <v>0</v>
      </c>
      <c r="AB204" s="7">
        <f t="shared" si="13"/>
        <v>0</v>
      </c>
      <c r="AF204" s="7">
        <f t="shared" si="14"/>
        <v>0</v>
      </c>
      <c r="AK204" s="7">
        <f t="shared" si="15"/>
        <v>0</v>
      </c>
      <c r="AO204" s="7">
        <f t="shared" si="7"/>
        <v>-59</v>
      </c>
    </row>
    <row r="205" spans="1:42" x14ac:dyDescent="0.25">
      <c r="A205" t="s">
        <v>128</v>
      </c>
      <c r="C205" s="7">
        <f>SUMIFS(D$2:D$192,E$2:E$192,$A205,B$2:B$192,"&gt;="&amp;$C$193,B$2:B$192,"&lt;="&amp;$E$193)</f>
        <v>-1097</v>
      </c>
      <c r="H205" s="7">
        <f>SUMIFS(I$2:I$192,J$2:J$192,$A205,G$2:G$192,"&gt;="&amp;$C$193,G$2:G$192,"&lt;="&amp;$E$193)</f>
        <v>0</v>
      </c>
      <c r="M205" s="7">
        <f>SUMIFS(N$2:N$192,O$2:O$192,$A205,L$2:L$192,"&gt;="&amp;$C$193,L$2:L$192,"&lt;="&amp;$E$193)</f>
        <v>0</v>
      </c>
      <c r="R205" s="7">
        <f>SUMIFS(S$2:S$192,T$2:T$192,$A205,Q$2:Q$192,"&gt;="&amp;$C$193,Q$2:Q$192,"&lt;="&amp;$E$193)</f>
        <v>0</v>
      </c>
      <c r="W205" s="7">
        <f>SUMIFS(X$2:X$192,Y$2:Y$192,$A205,V$2:V$192,"&gt;="&amp;$C$193,V$2:V$192,"&lt;="&amp;$E$193)</f>
        <v>0</v>
      </c>
      <c r="AB205" s="7">
        <f>SUMIFS(AC$2:AC$192,AD$2:AD$192,$A205,AA$2:AA$192,"&gt;="&amp;$C$193,AA$2:AA$192,"&lt;="&amp;$E$193)</f>
        <v>0</v>
      </c>
      <c r="AF205" s="7">
        <f>SUMIFS(AG$2:AG$192,AH$2:AH$192,$A205,AE$2:AE$192,"&gt;="&amp;$C$193,AE$2:AE$192,"&lt;="&amp;$E$193)</f>
        <v>0</v>
      </c>
      <c r="AK205" s="7">
        <f>SUMIFS(AL$2:AL$192,AM$2:AM$192,$A205,AJ$2:AJ$192,"&gt;="&amp;$C$193,AJ$2:AJ$192,"&lt;="&amp;$E$193)</f>
        <v>0</v>
      </c>
      <c r="AO205" s="7">
        <f t="shared" si="7"/>
        <v>-1097</v>
      </c>
    </row>
    <row r="206" spans="1:42" x14ac:dyDescent="0.25">
      <c r="C206" s="5"/>
    </row>
    <row r="207" spans="1:42" x14ac:dyDescent="0.25">
      <c r="C207" s="5"/>
    </row>
    <row r="208" spans="1:42" x14ac:dyDescent="0.25">
      <c r="C208" s="5"/>
    </row>
    <row r="209" spans="3:3" x14ac:dyDescent="0.25">
      <c r="C209" s="5"/>
    </row>
  </sheetData>
  <mergeCells count="8">
    <mergeCell ref="AJ1:AN1"/>
    <mergeCell ref="G1:K1"/>
    <mergeCell ref="L1:P1"/>
    <mergeCell ref="Q1:U1"/>
    <mergeCell ref="V1:Z1"/>
    <mergeCell ref="AA1:AE1"/>
    <mergeCell ref="AF1:AI1"/>
    <mergeCell ref="B1:F1"/>
  </mergeCells>
  <dataValidations count="1">
    <dataValidation type="list" allowBlank="1" showInputMessage="1" showErrorMessage="1" sqref="O3:O1048576 AM3:AM1048576 J3:J1048576 A196:A206 T3:T1048576 E1 O1 Y1 Y3:Y1048576 T1 J1 AH1 AH3:AH1048576 A2:A12 AD3:AD5 E3:E192 E194:E1048576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ideas</vt:lpstr>
      <vt:lpstr>Account Expense Tracker</vt:lpstr>
      <vt:lpstr>Transactions-work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Mann</dc:creator>
  <cp:lastModifiedBy>Scott Mann</cp:lastModifiedBy>
  <dcterms:created xsi:type="dcterms:W3CDTF">2023-06-23T14:38:48Z</dcterms:created>
  <dcterms:modified xsi:type="dcterms:W3CDTF">2023-06-23T18:48:34Z</dcterms:modified>
</cp:coreProperties>
</file>