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v_models" sheetId="1" r:id="rId4"/>
    <sheet state="visible" name="species" sheetId="2" r:id="rId5"/>
    <sheet state="visible" name="sources_iv_models" sheetId="3" r:id="rId6"/>
    <sheet state="visible" name="HomeRange" sheetId="4" r:id="rId7"/>
  </sheets>
  <definedNames>
    <definedName hidden="1" localSheetId="0" name="Z_B81E6A7E_5A82_4E50_93C1_8519CE32A118_.wvu.FilterData">iv_models!$A$1:$P$43</definedName>
  </definedNames>
  <calcPr/>
  <customWorkbookViews>
    <customWorkbookView activeSheetId="0" maximized="1" tabRatio="600" windowHeight="0" windowWidth="0" guid="{B81E6A7E-5A82-4E50-93C1-8519CE32A118}"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J21">
      <text>
        <t xml:space="preserve">find source as not in Powell 2017
	-Yseult Hb</t>
      </text>
    </comment>
    <comment authorId="0" ref="P27">
      <text>
        <t xml:space="preserve">Nunn &amp; vanSchaik: 2
	-Yseult Hb</t>
      </text>
    </comment>
    <comment authorId="0" ref="P3">
      <text>
        <t xml:space="preserve">Nunn &amp; vanSchaik: 3.1
	-Yseult Hb
source used by Powell: Gould and Sauther 07 review (diverse in ATWP 2011)
	-Yseult Hb</t>
      </text>
    </comment>
    <comment authorId="0" ref="P34">
      <text>
        <t xml:space="preserve">Vincent: there is data from line transects, of small group sizes, that are generally seen as subgroups rather than the whole group. These group sizes average 2.7 animals in the Kahuzi- Biega lowlands and Ituri Forest (Hall et al. 2002-2003) or 3.6 animals in the Nyungwe National Park (Easton et al. 2011).
	-Yseult Hb</t>
      </text>
    </comment>
    <comment authorId="0" ref="N1">
      <text>
        <t xml:space="preserve">NAs: 1: Allen's swamp monkey
	-Camille Troisi</t>
      </text>
    </comment>
    <comment authorId="0" ref="P17">
      <text>
        <t xml:space="preserve">Pombo et al 2004 (https://www.researchgate.net/publication/278718257_Home_Range_Diet_and_Behaviour_of_the_Tonkean_Macaque_Macaca_tonkeana_in_Lore_Lindu_National_Park_Sulawesi)
this vaiable varies as a size group: the smaller the group, the longer the daily distance travelled
	-Yseult Hb</t>
      </text>
    </comment>
    <comment authorId="0" ref="P9">
      <text>
        <t xml:space="preserve">Namous 2018: https://www.researchgate.net/publication/322581680_Home_Range_and_Habitat_Use_of_Crop-Raiding_Barbary_Macaques_in_the_Upper_Ourika_Valley_Western_High_Atlas_Mountains_Morocco
	-Yseult Hb</t>
      </text>
    </comment>
    <comment authorId="0" ref="O1">
      <text>
        <t xml:space="preserve">main data from Jones et al, 2009 (PanTHERIA databse), completed with Eppley's suggestions (his sources are indicated), MacLean et al., 2014 PNAS, and the All World's primates database
	-Yseult Hb</t>
      </text>
    </comment>
    <comment authorId="0" ref="O40">
      <text>
        <t xml:space="preserve">All The World's primates ?
	-Yseult Hb
----
All The World's primates ?
	-Yseult Hb</t>
      </text>
    </comment>
    <comment authorId="0" ref="O34">
      <text>
        <t xml:space="preserve">All The World's primates ?
	-Yseult Hb
----
All The World's primates ?
	-Yseult Hb</t>
      </text>
    </comment>
    <comment authorId="0" ref="O26">
      <text>
        <t xml:space="preserve">All The World's primates ?
	-Yseult Hb
----
All The World's primates ?
	-Yseult Hb</t>
      </text>
    </comment>
    <comment authorId="0" ref="O24">
      <text>
        <t xml:space="preserve">All The World's primates ?
	-Yseult Hb</t>
      </text>
    </comment>
    <comment authorId="0" ref="O36">
      <text>
        <t xml:space="preserve">MacLean et al., 2014 PNAS
	-Yseult Hb</t>
      </text>
    </comment>
    <comment authorId="0" ref="O25">
      <text>
        <t xml:space="preserve">MacLean et al., 2014 PNAS
	-Yseult Hb</t>
      </text>
    </comment>
    <comment authorId="0" ref="O21">
      <text>
        <t xml:space="preserve">Eppley
	-Yseult Hb
Source: Galat G, Galat-Luong A. 1977. Démographie et régime alimentaire d'une troupe de Cercopithecus aethiops sabaeus en habitat marginal au Nord Sénégal. Revue d’Ecologie (Terre et Vie), 31, 557-577.; 
Galat G, Galat-Luong A. 1976. La colonisation de la mangrove par Cercopithecus aethiops sabaeus au Sénégal. Revue d’Ecologie (Terre et Vie), 30 (1):, 3-30.; 
Galat G. 1989. Vivre en bandes et survivre. Nature et Faune (FAO), 5, 14-27.
	-Yseult Hb</t>
      </text>
    </comment>
    <comment authorId="0" ref="O22">
      <text>
        <t xml:space="preserve">Eppley
	-Yseult Hb
Source: Hu Y, Xu H, Yang D. 1989. The Studies on Ecology in Hylobates leucogenys, Chinese with English Abstract. Zoological Research, 10 (supp), 61-67.; 
Ruppell, J. 2013, Dissertation. Ecology of Nomascus leucogenys. Ph.D. Dissertation.
	-Yseult Hb</t>
      </text>
    </comment>
    <comment authorId="0" ref="O17">
      <text>
        <t xml:space="preserve">Eppley
	-Yseult Hb
Source: Riley E. 2007. Flexibility in diet and activity patterns of Macaca tonkeana in response to anthropogenic habitat alteration. International Journal of Primatology, 28(1), 107-133.
	-Yseult Hb</t>
      </text>
    </comment>
    <comment authorId="0" ref="O16">
      <text>
        <t xml:space="preserve">Eppley
	-Yseult Hb
Source: Vogt M. 2003, Dissertation. Freilanduntersuchungen zur Oekologie und zum Verhalten von Trachypithecus auratus kohlbruggei (Haubenlanguren) im West-Bali-Nationalpark, Indonesien, University of Tuebingen.; 
Kool KM. 1993. The diet and feeding behavior of the silver leaf monkey (Trachypithecus auratus sondaicus) in Indonesia. International Journal of Primatology, 14(5), 667-700.
	-Yseult Hb</t>
      </text>
    </comment>
    <comment authorId="0" ref="O13">
      <text>
        <t xml:space="preserve">Eppley - 
Source: Fox E, van Schaik CP, Sitompul A, Wright D. 2004. Intra- and interpopulational differences in orangutan (Pongo pygmaeus) activity and diet: implications for the invention of tool use. American Journal of Physical Anthropology, 125, 162-174.; 
Rijksen H. 1978, Dissertation. A Field study on Sumatran Orang Utans (Pongo pygmaeus abelii, Lesson 1827), 421, H. Veenman &amp; Zonen. Wageningen.; 
Russon A, Wich S, Ancrenaz M, Morrogh-Bernard H, Knott C, Pratje P, Ramlee, H , Rodman, P and Singleton, I. 2009, Book. Geographic variation in orangutan diet. Wich SA, Utami Atmoko SS, Mitra Setia T, van Schaik CP. Orangutans: Geographic variation in behavioral ecology and conservation, 135-156, Oxford University Press.
	-Yseult Hb</t>
      </text>
    </comment>
    <comment authorId="0" ref="K34">
      <text>
        <t xml:space="preserve">i'm really surprised by this value, as it's pretty high compared to what I could find when looking for foraging group size. Is it coming from the All World's primates database?
	-Yseult Hb</t>
      </text>
    </comment>
    <comment authorId="0" ref="G38">
      <text>
        <t xml:space="preserve">Data correspond to S. oedipus
	-KR Caspar</t>
      </text>
    </comment>
    <comment authorId="0" ref="G37">
      <text>
        <t xml:space="preserve">Data correspond to S. oedipus
	-KR Caspar</t>
      </text>
    </comment>
    <comment authorId="0" ref="G25">
      <text>
        <t xml:space="preserve">See Camille's comment in the Eppley column
	-KR Caspar</t>
      </text>
    </comment>
    <comment authorId="0" ref="G13">
      <text>
        <t xml:space="preserve">Eppley provides 32+ (how was that determined? Otherwise we could probably go with 28, as in the Bornean species.
	-KR Caspar
_Marked as resolved_
	-Manuel Bohn
_Re-opened_
	-Manuel Bohn
I would go with 32 because we have a source we can point to for that.
	-Manuel Bohn
I looked at the references that Eppley provided and they either discuss P. pygmaeus instead of P. abelii, or do not provide total vocal repertoires. I don't have the book by Wich et al. that is also listed. Maybe it's in there ...
	-KR Caspar
Thanks for digging deeper in this - and that's really frustrating that the information is not to be found in the sources. Can you send me the citation for the book and I'll look into it
	-Manuel Bohn</t>
      </text>
    </comment>
    <comment authorId="0" ref="K1">
      <text>
        <t xml:space="preserve">main info taken from group_size_Powell et al.
info on hamlyns monkey taken from group_size_DeCasien et al.
info on francois langur from group_size_Grueber
	-Anna Szabelska
----
"Population group size" as opposed to "Foraging group size"
	-Camille Troisi
----
In Pasquaretta, there is both data from the wild and data from captivity. As I'm not sure it makes sense to include social data from captivity this column only includes data from Pasquaretta that was collected in the wild
	-Camille Troisi
----
Mix of data from wild and captive settings. Not sure if should use the captive data as it might not represent usual social dynamics
	-Camille Troisi</t>
      </text>
    </comment>
    <comment authorId="0" ref="A1">
      <text>
        <t xml:space="preserve">Call repertoires are not included in this reference
	-KR Caspar
----
Camille's comment (former second sheet): Most are a range (two numbers separated by a "-") - might need to be changed for the analysis
	-Yseult Hb
----
Most are a range (two numbers separated by a "-") - might need to be changed for the analysis
	-Camille Troisi
----
Similar vocal repertoire as reported for Varecia variegata (which the other citations refer to)
	-Camille Troisi
----
Difficult to discern since their duets consist of multiple distinct parts
	-Camille Troisi
Should at least be vaguely similar to other gibbon genera, but there's no comprehensive study on this. I'm afraid we have to keep the NA here. From my own experience with the species, I can definitely say that 2 is not correct.
	-KR Caspar
----
6 vocalizations recorded for other Propithecus spp.: Patel, E.R., Anderson, J.D., Owren, M.J.. 2005. Conference Proceeding. Sex differences in the acoustic structure in a monomorphic primate: Wild silky sifakas (Propithecus candidus) of Northeastern Madagascar. American Journal of Primatology, 66(Suppl 1), 46-47
	-Camille Troisi
----
Difficult to discern since their duets consist of multiple distinct parts
	-Camille Troisi
Eichler (2002) (http://docplayer.org/67154649-Das-lautrepertoire-der-schopfgibbons-gattung-nomascus.html)
lists 18 adult non-song vocalizations.
At least 2 more have recently been described and the repertoire might not be fixed (https://brill.com/view/journals/beh/aop/article-10.1163-1568539X-bja10045/article-10.1163-1568539X-bja10045.xml?language=en)
Songs might be counted as a single single vocalization. Goustard (1984) identifies 3 main vocalization motifs in both the female and the male song of N. leucogenys. We'd therefore have 18+2+3+3 = 26.
	-KR Caspar
----
This is what Eppley wrote. Not sure how to take the "+" into account for the analysis
	-Camille Troisi
----
No data on the species, but at least 15 calls reported from the genus Ateles
	-Camille Troisi
----
No data; reported as 226-232 days for genus Ateles
	-Camille Troisi
----
In Pasquaretta, there is both data from the wild and data from captivity. As I'm not sure it makes sense to include social data from captivity this column only includes data from Pasquaretta that was collected in the wild
	-Camille Troisi
----
In Pasquaretta, there is both data from the wild and data from captivity. As I'm not sure it makes sense to include social data from captivity this column only includes data from Pasquaretta that was collected in the wild
	-Camille Troisi
makes sense - we are looking for a value that is most representative of the species (well, there evolutionary past if we are honest) so data from the wild seems reasonable.
	-Manuel Bohn</t>
      </text>
    </comment>
    <comment authorId="0" ref="L1">
      <text>
        <t xml:space="preserve">body size will be discarded
	-Yseult Hb
----
to discard
	-Yseult Hb
----
In Pasquaretta, there is both data from the wild and data from captivity. As I'm not sure it makes sense to include social data from captivity this column only includes data from Pasquaretta that was collected in the wild
	-Camille Troisi
----
In Pasquaretta, there is both data from the wild and data from captivity. As I'm not sure it makes sense to include social data from captivity this column only includes data from Pasquaretta that was collected in the wild
	-Camille Troisi
----
When several measures per species were given, the average was calculated
	-Camille Troisi
SNA will be discarded
	-Yseult Hb</t>
      </text>
    </comment>
    <comment authorId="0" ref="I1">
      <text>
        <t xml:space="preserve">to discard
	-Yseult Hb</t>
      </text>
    </comment>
    <comment authorId="0" ref="P1">
      <text>
        <t xml:space="preserve">total NAs: 2
	-Yseult Hb
----
data average from 2 or 3 different datasets (some unpublished, see details in paper)
	-Yseult Hb
total NAs: 1
	-Yseult Hb</t>
      </text>
    </comment>
    <comment authorId="0" ref="P26">
      <text>
        <t xml:space="preserve">Daily path length was significantly greater in the dry season (673.4 ± 539.2 m) than in the wet season (423.6 ± 183.2 m) - Volampeno et al. 2011
	-Yseult Hb</t>
      </text>
    </comment>
    <comment authorId="0" ref="P21">
      <text>
        <t xml:space="preserve">In Senegal, vervets travel between 665 and 2670 m during a single day (Harrison 1983, Territorial behaviour among green monkeys (Cercopithecus sabaeus))
	-Yseult Hb</t>
      </text>
    </comment>
    <comment authorId="0" ref="P18">
      <text>
        <t xml:space="preserve">Defler, T. (2004). Primates of Colombia. Bogotá, D.C., Colombia: Conservation International. pp. 227–235.
	-Yseult Hb</t>
      </text>
    </comment>
    <comment authorId="0" ref="P42">
      <text>
        <t xml:space="preserve">Full range: 4 - 18 individuals
	-Camille Troisi
Eppley's data
	-Yseult Hb
----
Chiropotes chiropotes
	-Yseult Hb</t>
      </text>
    </comment>
    <comment authorId="0" ref="K4">
      <text>
        <t xml:space="preserve">Cebus apella
	-Camille Troisi
----
Cebus apella
	-Camille Troisi
----
Cebus apella
	-Camille Troisi
----
called "Cebus apella"
	-Camille Troisi
----
called "Cebus apella"
	-Camille Troisi</t>
      </text>
    </comment>
    <comment authorId="0" ref="K19">
      <text>
        <t xml:space="preserve">"Lemur fulvus"
	-Camille Troisi</t>
      </text>
    </comment>
    <comment authorId="0" ref="E1">
      <text>
        <t xml:space="preserve">polymorphic species: males are dichromatic whereas females can be dichromatic or trichromatic. proportions of dichromatic vs trichromatic females vary and are mostly unknown.
	-Yseult Hb</t>
      </text>
    </comment>
    <comment authorId="0" ref="I23">
      <text>
        <t xml:space="preserve">if fruits + seeds together, then 41.5%
	-Yseult Hb</t>
      </text>
    </comment>
    <comment authorId="0" ref="I9">
      <text>
        <t xml:space="preserve">if fruits + seeds together, then 32%
	-Yseult Hb</t>
      </text>
    </comment>
    <comment authorId="0" ref="I7">
      <text>
        <t xml:space="preserve">potentially a mistake in the original dataset (Powell et al, 2017)
	-Yseult Hb</t>
      </text>
    </comment>
    <comment authorId="0" ref="N4">
      <text>
        <t xml:space="preserve">called "Cebus apella"
	-Camille Troisi</t>
      </text>
    </comment>
    <comment authorId="0" ref="L4">
      <text>
        <t xml:space="preserve">called "Cebus apella"
	-Camille Troisi</t>
      </text>
    </comment>
    <comment authorId="0" ref="K22">
      <text>
        <t xml:space="preserve">Called "Hylobates leucogenys"
	-Camille Troisi</t>
      </text>
    </comment>
    <comment authorId="0" ref="K14">
      <text>
        <t xml:space="preserve">Called "Hylobates syndactylus"
	-Camille Troisi</t>
      </text>
    </comment>
    <comment authorId="0" ref="K2">
      <text>
        <t xml:space="preserve">Called Eulemur catta in Pasquaretta et al. 2014
	-Camille Troisi</t>
      </text>
    </comment>
    <comment authorId="0" ref="K10">
      <text>
        <t xml:space="preserve">According to Grueter et al. 2013, this refers to the group size, not the community size. They also provide values for community/band size. Should we take that into account?
	-Camille Troisi
how would you take community size into account?
	-Manuel Bohn
They provide data on community size. But I guess this wouldn't be comparable to other species which don't have communities
	-Camille Troisi
right - so going with just group size would be fine in that case
	-Manuel Bohn</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TrophicGuild.csv table
	-Yseult Hb</t>
      </text>
    </comment>
    <comment authorId="0" ref="G30">
      <text>
        <t xml:space="preserve">I suggest to use Hardus et al. 2008 (https://www.researchgate.net/publication/46714501_A_description_of_the_orangutan's_vocal_and_sound_repertoire_with_a_focus_on_geographic_variation), they list 28 adult vocalizations.
	-KR Caspar</t>
      </text>
    </comment>
  </commentList>
</comments>
</file>

<file path=xl/sharedStrings.xml><?xml version="1.0" encoding="utf-8"?>
<sst xmlns="http://schemas.openxmlformats.org/spreadsheetml/2006/main" count="1358" uniqueCount="314">
  <si>
    <t>species_english</t>
  </si>
  <si>
    <t>species_latin</t>
  </si>
  <si>
    <t>family</t>
  </si>
  <si>
    <t>superordinate_group</t>
  </si>
  <si>
    <t>color_vision</t>
  </si>
  <si>
    <t>diet_diversity</t>
  </si>
  <si>
    <t>vocal_repertoire</t>
  </si>
  <si>
    <t>resting_time_percent_activitybudget</t>
  </si>
  <si>
    <t>percent_frugivory</t>
  </si>
  <si>
    <t>terrestriality</t>
  </si>
  <si>
    <t>group_size</t>
  </si>
  <si>
    <t>home_range</t>
  </si>
  <si>
    <t>body_size</t>
  </si>
  <si>
    <t>feeding_budget</t>
  </si>
  <si>
    <t>dietary_breadth</t>
  </si>
  <si>
    <t>day_journey_length</t>
  </si>
  <si>
    <t>ring_tailed_lemur</t>
  </si>
  <si>
    <t>Lemur_catta</t>
  </si>
  <si>
    <t>Lemuridae</t>
  </si>
  <si>
    <t>lemur</t>
  </si>
  <si>
    <t>dichromatic</t>
  </si>
  <si>
    <t>Folivore_frugivore</t>
  </si>
  <si>
    <t>terrestrial</t>
  </si>
  <si>
    <t>black_and_white_ruffed_lemur</t>
  </si>
  <si>
    <t>Varecia_variegata</t>
  </si>
  <si>
    <t>Frugivore</t>
  </si>
  <si>
    <t>arboreal</t>
  </si>
  <si>
    <t>brown_capuchin_monkey</t>
  </si>
  <si>
    <t>Sapajus_apella</t>
  </si>
  <si>
    <t>Cebidae</t>
  </si>
  <si>
    <t>new_world_monkey</t>
  </si>
  <si>
    <t>polymorphic</t>
  </si>
  <si>
    <t>Omnivore</t>
  </si>
  <si>
    <t>black_faced_spider_monkey</t>
  </si>
  <si>
    <t>Ateles_chamek</t>
  </si>
  <si>
    <t>Atelidae</t>
  </si>
  <si>
    <t>common_squirrel_monkey</t>
  </si>
  <si>
    <t>Saimiri_sciureus</t>
  </si>
  <si>
    <t>Insectivore_frugivore</t>
  </si>
  <si>
    <t>rhesus_macaque</t>
  </si>
  <si>
    <t>Macaca_mulatta</t>
  </si>
  <si>
    <t>Cercopithecidae</t>
  </si>
  <si>
    <t>old_world_monkey</t>
  </si>
  <si>
    <t>trichromatic</t>
  </si>
  <si>
    <t>long_tailed_macaque</t>
  </si>
  <si>
    <t>Macaca_fascicularis</t>
  </si>
  <si>
    <t>barbary_macaque</t>
  </si>
  <si>
    <t>Macaca_sylvanus</t>
  </si>
  <si>
    <t>chimpanzee</t>
  </si>
  <si>
    <t>Pan_troglodytes</t>
  </si>
  <si>
    <t>Hominidae</t>
  </si>
  <si>
    <t>ape</t>
  </si>
  <si>
    <t>bonobo</t>
  </si>
  <si>
    <t>Pan_paniscus</t>
  </si>
  <si>
    <t>western_gorilla</t>
  </si>
  <si>
    <t>Gorilla_gorilla</t>
  </si>
  <si>
    <t>sumatran_orangutan</t>
  </si>
  <si>
    <t>Pongo_abelii</t>
  </si>
  <si>
    <t>siamang</t>
  </si>
  <si>
    <t>Symphalangus_syndactylus</t>
  </si>
  <si>
    <t>Hylobatidae</t>
  </si>
  <si>
    <t>muellers_gibbon</t>
  </si>
  <si>
    <t>Hylobates_muelleri</t>
  </si>
  <si>
    <t>east_javan_langur</t>
  </si>
  <si>
    <t>Trachypithecus_auratus</t>
  </si>
  <si>
    <t>Folivore</t>
  </si>
  <si>
    <t>tonkean_macaque</t>
  </si>
  <si>
    <t>Macaca_tonkeana</t>
  </si>
  <si>
    <t>white_faced_capuchin</t>
  </si>
  <si>
    <t>Cebus_capucinus</t>
  </si>
  <si>
    <t>brown_lemur</t>
  </si>
  <si>
    <t>Eulemur_fulvus</t>
  </si>
  <si>
    <t>black_lemur</t>
  </si>
  <si>
    <t>Eulemur_macaco</t>
  </si>
  <si>
    <t>green_monkey</t>
  </si>
  <si>
    <t>Chlorocebus_sabaeus</t>
  </si>
  <si>
    <t>northern_white_cheeked_gibbon</t>
  </si>
  <si>
    <t>Nomascus_leucogenys</t>
  </si>
  <si>
    <t>king_colobus</t>
  </si>
  <si>
    <t>Colobus_polykomos</t>
  </si>
  <si>
    <t>allens_swamp_monkey</t>
  </si>
  <si>
    <t>Allenopithecus_nigroviridis</t>
  </si>
  <si>
    <t>NA</t>
  </si>
  <si>
    <t>coquerels_sifaka</t>
  </si>
  <si>
    <t>Propithecus_coquereli</t>
  </si>
  <si>
    <t>blue_eyed_black_lemur</t>
  </si>
  <si>
    <t>Eulemur_flavifrons</t>
  </si>
  <si>
    <t>crowned_lemur</t>
  </si>
  <si>
    <t>Eulemur_coronatus</t>
  </si>
  <si>
    <t>mongoose_lemur</t>
  </si>
  <si>
    <t>Eulemur_mongoz</t>
  </si>
  <si>
    <t>lion_tailed_macaque</t>
  </si>
  <si>
    <t>Macaca_silenus</t>
  </si>
  <si>
    <t>bornean_orangutan</t>
  </si>
  <si>
    <t>Pongo_pygmaeus</t>
  </si>
  <si>
    <t>javan_gibbon</t>
  </si>
  <si>
    <t>Hylobates_moloch</t>
  </si>
  <si>
    <t>common_marmoset</t>
  </si>
  <si>
    <t>Callithrix_jacchus</t>
  </si>
  <si>
    <t>Callitrichidae</t>
  </si>
  <si>
    <t>Gummivore</t>
  </si>
  <si>
    <t>diana_monkey</t>
  </si>
  <si>
    <t>Cercopithecus_diana</t>
  </si>
  <si>
    <t>hamlyns_monkey</t>
  </si>
  <si>
    <t>Cercopithecus_hamlyni</t>
  </si>
  <si>
    <t>golden_lion_tamarin</t>
  </si>
  <si>
    <t>Leontopithecus_rosalia</t>
  </si>
  <si>
    <t>olive_baboon</t>
  </si>
  <si>
    <t>Papio_anubis</t>
  </si>
  <si>
    <t>emperor_tamarin</t>
  </si>
  <si>
    <t>Saguinus_imperator</t>
  </si>
  <si>
    <t>golden_handed_tamarin</t>
  </si>
  <si>
    <t>Saguinus_midas</t>
  </si>
  <si>
    <t>white_handed_gibbon</t>
  </si>
  <si>
    <t>Hylobates_lar</t>
  </si>
  <si>
    <t>red_ruffed_lemur</t>
  </si>
  <si>
    <t>Varecia_rubra</t>
  </si>
  <si>
    <t>brown_woolly_monkey</t>
  </si>
  <si>
    <t>Lagothrix_lagotricha</t>
  </si>
  <si>
    <t>francois_langur</t>
  </si>
  <si>
    <t>Trachypithecus_francoisi</t>
  </si>
  <si>
    <t>sichuan_snub_nosed_monkey</t>
  </si>
  <si>
    <t>Rhinopithecus_roxellana</t>
  </si>
  <si>
    <t>row 37 (baboons): including two P. anubis x cynocephalus hybrids</t>
  </si>
  <si>
    <t>Species_English</t>
  </si>
  <si>
    <t>Species_Latin</t>
  </si>
  <si>
    <t>Family</t>
  </si>
  <si>
    <t>Superordinate group</t>
  </si>
  <si>
    <t>pileated_gibbon</t>
  </si>
  <si>
    <t>Hylobates_pileatus</t>
  </si>
  <si>
    <t>including two P. anubis x cynocephalus hybrids</t>
  </si>
  <si>
    <t>cotton_top_tamarin</t>
  </si>
  <si>
    <t>Saguinus_oedipus</t>
  </si>
  <si>
    <t>sichuan_snub-nosed_monkey</t>
  </si>
  <si>
    <t>dicarded species (uni barcelona)</t>
  </si>
  <si>
    <t>white_naped_mangabey</t>
  </si>
  <si>
    <t>Cercocebus_lunulatus</t>
  </si>
  <si>
    <t>de_brazzas_monkey</t>
  </si>
  <si>
    <t>Cercopithecus_neglectus</t>
  </si>
  <si>
    <t>drill</t>
  </si>
  <si>
    <t>Mandrillus_leucophaeus</t>
  </si>
  <si>
    <t>nancy_mas_night_monkey</t>
  </si>
  <si>
    <t>Aotus_nancymaae</t>
  </si>
  <si>
    <t>Aotidae</t>
  </si>
  <si>
    <t>geoffroys_marmoset</t>
  </si>
  <si>
    <t>Callithrix_geoffroyi</t>
  </si>
  <si>
    <t>resting_time_percent</t>
  </si>
  <si>
    <t>resting_time_hours</t>
  </si>
  <si>
    <t>source_percent_frugivory</t>
  </si>
  <si>
    <t>source_terrestriality</t>
  </si>
  <si>
    <t>home_range_MacLean</t>
  </si>
  <si>
    <t>home_range_Km2_Jones</t>
  </si>
  <si>
    <t>home_range_Galán-Acedo et al. 2019</t>
  </si>
  <si>
    <t>dietary_breadth_Jones</t>
  </si>
  <si>
    <t>day_journey_length_MacLean</t>
  </si>
  <si>
    <t>vocalisations_Eppley</t>
  </si>
  <si>
    <t>Galan-Acedo et al., 2019</t>
  </si>
  <si>
    <t>Macedonia, 1993</t>
  </si>
  <si>
    <t>Kelley, 2011 (ATWP)</t>
  </si>
  <si>
    <t>Nunn &amp; Samson, 2018</t>
  </si>
  <si>
    <t>Powell, et al., 2017</t>
  </si>
  <si>
    <t>Powell et al. 2017</t>
  </si>
  <si>
    <t>MacLean et al. 2014</t>
  </si>
  <si>
    <t>Jones et al. 2009</t>
  </si>
  <si>
    <t>Galan-Acedo et al. 2019</t>
  </si>
  <si>
    <t>Sussman1977 (ATWP)</t>
  </si>
  <si>
    <t>Zimmermann, 2017</t>
  </si>
  <si>
    <t>Morland, 1991 (ATWP)</t>
  </si>
  <si>
    <t>Kamilar &amp; Cooper. 2013</t>
  </si>
  <si>
    <t>Di Bitteti, 2003 (https://www.researchgate.net/publication/34516720_Food-associated_calls_in_the_tufted_capuchin_monkey_Cebus_apella)</t>
  </si>
  <si>
    <t>Back et al. (2019)</t>
  </si>
  <si>
    <t>Fragaszy, 1990</t>
  </si>
  <si>
    <t xml:space="preserve">Márquez L, Sanz V. 1991, Dissertation. Evaluación de la presencia de Cebus apella margaritae (Hollister, 1914) en la Isla de Margarita, 68, Universidad Central de Venezuela. Caracas.
</t>
  </si>
  <si>
    <t xml:space="preserve">new_world_monkey </t>
  </si>
  <si>
    <r>
      <rPr/>
      <t xml:space="preserve">Dubreil, 2015 (only noted, referring to genus Ateles, not A. chamek in particular: </t>
    </r>
    <r>
      <rPr>
        <color rgb="FF1155CC"/>
        <u/>
      </rPr>
      <t>https://www.researchgate.net/profile/Hugh-Notman/publication/257570933_Do_Adult_Male_Spider_Monkeys_Ateles_geoffroyi_Preferentially_Handle_Male_Infants/links/5593f13a08ae5af2b0ecd94d/Do-Adult-Male-Spider-Monkeys-Ateles-geoffroyi-Preferentially-Handle-Male-Infants.pdf)</t>
    </r>
  </si>
  <si>
    <t>Wallace, 2001 (ATWP)</t>
  </si>
  <si>
    <t>Wallace 2001 (ATWP)</t>
  </si>
  <si>
    <t>Symington 1988 (ATWP)</t>
  </si>
  <si>
    <t>Eisenberg JF. 1976. Communication mechanisms and social integration in the black spider monkey, Ateles fusciceps robustus, and related species. Smithsonian Contributions to Zoology, 213, 1-108.; Ramos-Fernández G. 2005. Vocal communication in a fission-fusion society: do spider monkeys stay in touch with close associates? International Journal of Primatology, 26, 1077-1092.; Teixidor P, Byrne RW. 1997. Can spider monkeys (Ateles geoffroyi) discriminate vocalizations of familiar individuals and strangers? Folia Primatologica, 68, 254-264</t>
  </si>
  <si>
    <t>https://www.frontiersin.org/articles/10.3389/fnins.2018.00534/full#supplementary-material</t>
  </si>
  <si>
    <t>Pinheiro et al. 2013</t>
  </si>
  <si>
    <t>Pinheiro, T., Ferrari, S. F., &amp; Lopes, M. A. (2013). Activity budget, diet, and use of space by two groups of squirrel monkeys (Saimiri sciureus) in eastern Amazonia. Primates, 54(3), 301-308</t>
  </si>
  <si>
    <r>
      <rPr>
        <color rgb="FF000000"/>
      </rPr>
      <t>trichromatic (</t>
    </r>
    <r>
      <rPr>
        <color rgb="FF1155CC"/>
        <u/>
      </rPr>
      <t>link 1</t>
    </r>
    <r>
      <rPr>
        <color rgb="FF000000"/>
      </rPr>
      <t xml:space="preserve">; </t>
    </r>
    <r>
      <rPr>
        <color rgb="FF1155CC"/>
        <u/>
      </rPr>
      <t>link 2</t>
    </r>
    <r>
      <rPr>
        <color rgb="FF000000"/>
      </rPr>
      <t>)</t>
    </r>
  </si>
  <si>
    <t>Hauser and Marler 1993</t>
  </si>
  <si>
    <t>Post &amp; Baulu, 1978</t>
  </si>
  <si>
    <t>Robinson Et Al., 2003</t>
  </si>
  <si>
    <r>
      <rPr>
        <color rgb="FF000000"/>
      </rPr>
      <t>trichromatic (</t>
    </r>
    <r>
      <rPr>
        <color rgb="FF1155CC"/>
        <u/>
      </rPr>
      <t>link 1</t>
    </r>
    <r>
      <rPr>
        <color rgb="FF000000"/>
      </rPr>
      <t xml:space="preserve">; </t>
    </r>
    <r>
      <rPr>
        <color rgb="FF1155CC"/>
        <u/>
      </rPr>
      <t>link 2</t>
    </r>
    <r>
      <rPr>
        <color rgb="FF000000"/>
      </rPr>
      <t>)</t>
    </r>
  </si>
  <si>
    <t>Palombit, 1992</t>
  </si>
  <si>
    <t>Son, 2004 (ATWP)</t>
  </si>
  <si>
    <t>Fischer &amp; Hammerschmidt, 2002</t>
  </si>
  <si>
    <t>Machairas et al. 2003 (ATWP)</t>
  </si>
  <si>
    <t>Gonzalez Et Al., 1979</t>
  </si>
  <si>
    <t>Namous. 2018. Home Range and Habitat Use of Crop-Raiding Barbary Macaques in the Upper Ourika Valley, Western High Atlas Mountains, Morocco</t>
  </si>
  <si>
    <r>
      <rPr/>
      <t>trichromatic (</t>
    </r>
    <r>
      <rPr>
        <color rgb="FF1155CC"/>
        <u/>
      </rPr>
      <t>link 1</t>
    </r>
    <r>
      <rPr/>
      <t xml:space="preserve">; </t>
    </r>
    <r>
      <rPr>
        <color rgb="FF1155CC"/>
        <u/>
      </rPr>
      <t>link 2</t>
    </r>
    <r>
      <rPr/>
      <t>)</t>
    </r>
  </si>
  <si>
    <t>Wrangham, 1977 (ATWP)</t>
  </si>
  <si>
    <t>White 1992 (ATWP)</t>
  </si>
  <si>
    <r>
      <rPr/>
      <t>trichromatic (</t>
    </r>
    <r>
      <rPr>
        <color rgb="FF1155CC"/>
        <u/>
      </rPr>
      <t>link 1</t>
    </r>
    <r>
      <rPr/>
      <t xml:space="preserve">; </t>
    </r>
    <r>
      <rPr>
        <color rgb="FF1155CC"/>
        <u/>
      </rPr>
      <t>link 2</t>
    </r>
    <r>
      <rPr/>
      <t>)</t>
    </r>
  </si>
  <si>
    <t>Masi et al. 2008 (ATWP)</t>
  </si>
  <si>
    <r>
      <rPr>
        <rFont val="Roboto, RobotoDraft, Helvetica, Arial, sans-serif"/>
        <color rgb="FF3C4043"/>
        <sz val="11.0"/>
        <u/>
      </rPr>
      <t>https://www.researchgate.net/publication/46714501_A_description_of_the_orangutan's_vocal_and_sound_repertoire_with_a_focus_on_geographic_variation</t>
    </r>
    <r>
      <rPr>
        <rFont val="Roboto, RobotoDraft, Helvetica, Arial, sans-serif"/>
        <color rgb="FF3C4043"/>
        <sz val="11.0"/>
      </rPr>
      <t>), they list 28 adult vocalizations</t>
    </r>
  </si>
  <si>
    <t>Kanamori, 2010 (ATWP)</t>
  </si>
  <si>
    <t>Rijksen 1978 (ATWP)</t>
  </si>
  <si>
    <t>Fox E, van Schaik CP, Sitompul A, Wright D. 2004. Intra- and interpopulational differences in orangutan (Pongo pygmaeus) activity and diet: implications for the invention of tool use. American Journal of Physical Anthropology, 125, 162-174.; Rijksen H. 1978, Dissertation. A Field study on Sumatran Orang Utans (Pongo pygmaeus abelii, Lesson 1827), 421, H. Veenman &amp; Zonen. Wageningen.; Russon A, Wich S, Ancrenaz M, Morrogh-Bernard H, Knott C, Pratje P, Ramlee, H , Rodman, P and Singleton, I. 2009, Book. Geographic variation in orangutan diet. Wich SA, Utami Atmoko SS, Mitra Setia T, van Schaik CP. Orangutans: Geographic variation in behavioral ecology and conservation,  135-156, Oxford University Press.</t>
  </si>
  <si>
    <t>Wich et al 2006 (ATWP)</t>
  </si>
  <si>
    <t xml:space="preserve">Hardus ME, Lameira AR, Singleton I, Morrogh-Bernard HC, Knott CD, Ancrenaz M, Utami Atomoko, Wich SA . 2009. A description of the orangutan’s vocal and sound repertoire, with a focus on geographic variation. Wich SA, Utami Atmoko SS, Mitra Setia T, and van Schaik CP. Orangutans: Geographic variation in behavioral ecology and conservation, 49-64, Oxford University Press.; Wich S, Krutzen M, Lameira AR, Nater A, Arora N, Bastian ML, Meulman E, Morrogh-Bernard HC, Utami Atmoko SS, Pamungkas J, Perwitasari-Farajallah D, Hardus ME, van Noordwijk M, van Schaik CP. 2012. Call Cultures in Orang-Utans?. PLOS ONE, Plos One 7:5 e36180
</t>
  </si>
  <si>
    <t>Chivers, David J. (1976). Communication Within and Between Family Groups of Siamang (Symphalangus Syndactylus). Behaviour, 57(1), 116–135. doi:10.1163/156853976x00136</t>
  </si>
  <si>
    <t>Lappan, 2005 (ATWP)</t>
  </si>
  <si>
    <t>Lappan 2005 (ATWP)</t>
  </si>
  <si>
    <t xml:space="preserve">Geissmann T. 1993, Dissertation. Evolution of Communication in Gibbons (Hylobatidae), Universität Zürich. Zürich.; Haimoff EH. 1983, Dissertation. Gibbon songs: an acoustical, organisational and behavioural analysis, Cambridge.
</t>
  </si>
  <si>
    <t>Baldwin &amp; Teleki, 1976 (referring to H. lar)</t>
  </si>
  <si>
    <t>Kappeler, 1981 (ATWP)</t>
  </si>
  <si>
    <t>Kappeler 1981 (ATWP)</t>
  </si>
  <si>
    <t>Chivers 1984 (ATWP)</t>
  </si>
  <si>
    <t>Vincent Nijman, pers. com.</t>
  </si>
  <si>
    <t>Beckwith, 1995 (ATWP)</t>
  </si>
  <si>
    <t xml:space="preserve">Vogt M. 2003, Dissertation. Freilanduntersuchungen zur Oekologie und zum Verhalten von Trachypithecus auratus kohlbruggei (Haubenlanguren) im West-Bali-Nationalpark, Indonesien, University of Tuebingen.; Kool KM. 1993. The diet and feeding behavior of the silver leaf monkey (Trachypithecus auratus sondaicus) in Indonesia. International Journal of Primatology, 14(5), 667-700. </t>
  </si>
  <si>
    <t>Beckwith 1995 (ATWP)</t>
  </si>
  <si>
    <t xml:space="preserve">Vogt M. 2003, Dissertation. Freilanduntersuchungen zur Oekologie und zum Verhalten von Trachypithecus auratus kohlbruggei (Haubenlanguren) im West-Bali-Nationalpark, Indonesien, University of Tuebingen.
</t>
  </si>
  <si>
    <t>Masataka &amp; Thierry, 1993</t>
  </si>
  <si>
    <t>Pombo, 2004 (ATWP)</t>
  </si>
  <si>
    <t>Pombo A, Waltert M, Supraptini Mansjoer S, Mardiastuti A, Muhlenberg M. 2004. Home range, diet and behavior of the tonkean macaque (Macaca tonkeana) in Lore Lindu National Park, Sulawesi. Gerold G, Fremerey M, Guhardja E (eds). Land Use, Nature Conservation and the Stability of Rainforest Margins in Southeast Asia, 313-325, Springer. Verlag Berlin Heidelberg.</t>
  </si>
  <si>
    <t>Pongo et al 2004 (https://www.researchgate.net/publication/278718257_Home_Range_Diet_and_Behaviour_of_the_Tonkean_Macaque_Macaca_tonkeana_in_Lore_Lindu_National_Park_Sulawesi). This vaiable varies as a size group: the smaller the group, the longer the daily distance travelled</t>
  </si>
  <si>
    <t>Pombo et al. 2004. Home Range, Diet and Behaviour of the Tonkean Macaque (Macaca tonkeana) in Lore Lindu National Park, Sulawesi</t>
  </si>
  <si>
    <t xml:space="preserve">Masataka N, Thierry B. 1993. Vocal communication in Tonkean Macaques in confined environments. Primates, 34, 169-180.
</t>
  </si>
  <si>
    <t>Gros-Louis et al., 2008</t>
  </si>
  <si>
    <t>Campos &amp; Fedigan, 2009</t>
  </si>
  <si>
    <t>Defler, T. (2004). Primates of Colombia. Bogotá, D.C., Colombia: Conservation International. pp. 227–235.</t>
  </si>
  <si>
    <t>Gamba et al., 2015</t>
  </si>
  <si>
    <t>Sussman 1974</t>
  </si>
  <si>
    <t>Campbell &amp; Tobler, 1984</t>
  </si>
  <si>
    <t>Bayart &amp; Simmen 2005 (ATWP)</t>
  </si>
  <si>
    <t>Galat 1975</t>
  </si>
  <si>
    <t>Galat 1983 (ATWP)</t>
  </si>
  <si>
    <t>Balzamo Et Al., 1978</t>
  </si>
  <si>
    <t>Dunbar 1974</t>
  </si>
  <si>
    <t>Adeyemo AI. 1997. Diurnal activities of green monkeys Cercopithecus aethiops in Old Oyo National Park, Nigeria. South African Journal of Wildlife Research, 27, 24-26.</t>
  </si>
  <si>
    <t>Galat G, Galat-Luong A. 1977. Démographie et régime alimentaire d'une troupe de Cercopithecus aethiops sabaeus en habitat marginal au Nord Sénégal. Revue d’Ecologie (Terre et Vie), 31, 557-577.; Galat G, Galat-Luong A. 1976. La colonisation de la mangrove par Cercopithecus aethiops sabaeus au Sénégal. Revue d’Ecologie (Terre et Vie), 30 (1):, 3-30.; Galat G. 1989. Vivre en bandes et survivre. Nature et Faune (FAO), 5, 14-27.</t>
  </si>
  <si>
    <t>Harrison 1983, Territorial behaviour among green monkeys (Cercopithecus sabaeus)</t>
  </si>
  <si>
    <t>Galat G. 1975, Dissertation. Eco-éthologie de Cercopithecus aethiops sabaeus en limite d'aire de répartition au Sénégal, 216, Orstom. Dakar.</t>
  </si>
  <si>
    <t>Eichler, 2002. Diploma thesis, University of Zürich</t>
  </si>
  <si>
    <t>Ruppell, 2013 (ATWP)</t>
  </si>
  <si>
    <t>Ruppell, J. 2013, Dissertation. Ecology of Nomascus leucogenys. Ph.D. Dissertation.</t>
  </si>
  <si>
    <t>Hu Y, Xu H, Yang D. 1989. The Studies on Ecology in Hylobates leucogenys, Chinese with English Abstract. Zoological Research, 10 (supp), 61-67.; Ruppell, J. 2013, Dissertation. Ecology of Nomascus leucogenys. Ph.D. Dissertation.</t>
  </si>
  <si>
    <t>Ruppell 2013 (ATWP)</t>
  </si>
  <si>
    <t xml:space="preserve">Deputte B. 1982, Book. Duetting in Male and Female Songs of the White-cheeked Gibbon (Hylobates concolor leucogenys). Snowden C, Brown C, Petersen M (eds). Primate Communication, 67-93, Cambridge University Press. Cambridge.; Geissman T, Nguyen Xuan Dang, Lormee N, Momberg F. 2000, Book. Vietnam Primate Conservation Status Review 2000 Part 1: Gibbons, 124, Fauna and Flora International - Indochina Programme. Hanoi.
</t>
  </si>
  <si>
    <t>Walek, 1978</t>
  </si>
  <si>
    <t>Dasilva, 1989 (ATWP)</t>
  </si>
  <si>
    <t>Korstjens, 2001 (ATWP)</t>
  </si>
  <si>
    <t>Gautier 1988 (ATWP)</t>
  </si>
  <si>
    <t xml:space="preserve">Gautier JP. 1988. Interspecific affinities among guenons as deduced from vocalisations. Gautier-Hion A; Bourliere F; Gautier J; Kingdon J. A Primate Radiation: Evolutionary Biology of the African Guenons, 194-226, Cambridge University Press. Cambridge.
</t>
  </si>
  <si>
    <t>Patel, E.R., Anderson, J.D., Owren, M.J.. 2005. Conference Proceeding. Sex differences in the acoustic structure in a monomorphic primate: Wild silky sifakas (Propithecus candidus) of Northeastern Madagascar. American Journal of Primatology, 66(Suppl 1), 46-47</t>
  </si>
  <si>
    <t>Wallace et al. 2016</t>
  </si>
  <si>
    <t>Richard A. 1974. Intra-specific variation in the social organization and ecology of Propithecus verreauxi. Folia Primatologica, 22, 178-202.</t>
  </si>
  <si>
    <t>Harcourt &amp; Thornback 1990 (ATWP)</t>
  </si>
  <si>
    <t xml:space="preserve">Claudia FIchtel, Peter Kappeler. 2011. Variation in the meaning of alarm calls in Verreaux's and Coquerel's sifakas (Propithecus verreauxi, P. coquereli). International Journal of Primatology, 32, 346-361.
</t>
  </si>
  <si>
    <t>Schwitzer 2003 (ATWP)</t>
  </si>
  <si>
    <t xml:space="preserve">Polowinsky and Schwitzer (2008) </t>
  </si>
  <si>
    <r>
      <rPr/>
      <t xml:space="preserve">Volampeno, M. S. N., Masters, J. C., &amp; Downs, C. T. (2011). Life history traits, maternal behavior and infant development of blue‐eyed black lemurs (Eulemur flavifrons). American Journal of Primatology, 73, 474–484. </t>
    </r>
    <r>
      <rPr>
        <color rgb="FF1155CC"/>
        <u/>
      </rPr>
      <t>https://doi.org/10.1002/ajp.20925</t>
    </r>
  </si>
  <si>
    <t>Schwitzer et al 2006 (ATWP)</t>
  </si>
  <si>
    <t>Volampeno et al. 2011</t>
  </si>
  <si>
    <t>Freed 1996 (ATWP)</t>
  </si>
  <si>
    <t>Andriatsarafara 1988 (ATWP)</t>
  </si>
  <si>
    <t>Balzamo Et Al., 1978B</t>
  </si>
  <si>
    <t>Hohman, 1991</t>
  </si>
  <si>
    <t>Sushma 2004 (ATWP)</t>
  </si>
  <si>
    <t>Kumar A. 1987, Dissertation. Ecology and Population Dynamics of Lion-Tailed Macaques, Macaca silenus, in South India, 153, Cambridge University. Cambridge.</t>
  </si>
  <si>
    <t>Kumar 1987 (ATWP)</t>
  </si>
  <si>
    <r>
      <rPr>
        <rFont val="Roboto, RobotoDraft, Helvetica, Arial, sans-serif"/>
        <color rgb="FF3C4043"/>
        <sz val="11.0"/>
        <u/>
      </rPr>
      <t>https://www.researchgate.net/publication/46714501_A_description_of_the_orangutan's_vocal_and_sound_repertoire_with_a_focus_on_geographic_variation</t>
    </r>
    <r>
      <rPr>
        <rFont val="Roboto, RobotoDraft, Helvetica, Arial, sans-serif"/>
        <color rgb="FF3C4043"/>
        <sz val="11.0"/>
      </rPr>
      <t>), they list 28 adult vocalizations</t>
    </r>
  </si>
  <si>
    <t>Rodman 1988 (ATWP)</t>
  </si>
  <si>
    <t>Kim, Lappan &amp; Choe, 2011</t>
  </si>
  <si>
    <t>Kim S, Lappan S,, Choe JC. 2011. Diet and ranging behavior of the endangered Javan gibbon (Hylobates moloch) in a submontane tropical rainforest. Am J Primatol , 73, 270–280.</t>
  </si>
  <si>
    <t>Rylands &amp; Mittermeier, 2013 (ATWP)</t>
  </si>
  <si>
    <r>
      <rPr>
        <color rgb="FF000000"/>
      </rPr>
      <t>trichromatic (</t>
    </r>
    <r>
      <rPr>
        <color rgb="FF1155CC"/>
        <u/>
      </rPr>
      <t>link 1</t>
    </r>
    <r>
      <rPr>
        <color rgb="FF000000"/>
      </rPr>
      <t xml:space="preserve">; </t>
    </r>
    <r>
      <rPr>
        <color rgb="FF1155CC"/>
        <u/>
      </rPr>
      <t>link 2</t>
    </r>
    <r>
      <rPr>
        <color rgb="FF000000"/>
      </rPr>
      <t>)</t>
    </r>
  </si>
  <si>
    <t>Magnuson (unpub) (ATWP)</t>
  </si>
  <si>
    <t>McGraw, 1998 (ATWP)</t>
  </si>
  <si>
    <t>Holenweg 1997 (ATWP)</t>
  </si>
  <si>
    <t>Gautier JP. 1988. Interspecific affinities among guenons as deduced from vocalisations. Gautier-Hion A; Bourliere F; Gautier J; Kingdon J. A Primate Radiation: Evolutionary Biology of the African Guenons, 194-226, Cambridge University Press. Cambridge.; Shultz S, Faurie C, Noe R. 2003. Behavioral responses of Diana monkeys to male long-distance calls: changes in ranging, association patterns and activity. Behavioral Ecology and Sociobiology, 53, 238-245.</t>
  </si>
  <si>
    <t>Gautier JP. 1988. Interspecific affinities among guenons as deduced from vocalisations. Gautier-Hion A; Bourliere F; Gautier J; Kingdon J. A Primate Radiation: Evolutionary Biology of the African Guenons, 194-226, Cambridge University Press. Cambridge.</t>
  </si>
  <si>
    <t>Natre &amp; Kaplin, in prep (ATWP)</t>
  </si>
  <si>
    <t>Ntare and Kaplin, unpublished data from All The World's Primates (N. Rowe and M. Myers)</t>
  </si>
  <si>
    <t>MacLanahan &amp; Greeen, 1977</t>
  </si>
  <si>
    <t>Kierulff, 2000 (ATWP)</t>
  </si>
  <si>
    <t>Dietz JM, Peres CA, Pinder L. 1997. Foraging Ecology and Use of Space in Wild Golden Lion Tamarins (Leontopithecus rosalia). American Journal of Primatology, 41, 289-305</t>
  </si>
  <si>
    <t>Dietz et al 1997 (ATWP)</t>
  </si>
  <si>
    <t>Kunz &amp; Linsenmair, 2008 (ATWP)</t>
  </si>
  <si>
    <t>Balzamo &amp; Bert, 1975</t>
  </si>
  <si>
    <t>Terborgh, 1983 (ATWP)</t>
  </si>
  <si>
    <t>Terborgh J. 1983. Five New World Primates, Princeton University Press. Princeton, New Jersey</t>
  </si>
  <si>
    <t>Bicca-Marques 2000 (ATWP)</t>
  </si>
  <si>
    <t xml:space="preserve">Windfelder TL. 2001. Interspecific communication in mixed-species groups of tamarins: evidence from playback experiments. Animal Behaviour, 61, 1193-1201.
</t>
  </si>
  <si>
    <t>Masilkova et al. 2020</t>
  </si>
  <si>
    <t>Veracini C. 2001. Ecologia alimentar e o uso dos habitats de Saguinus midas niger [Feeding ecology and use of habitat by Saguinus midas niger]. Lisboa PLB (ed). Caxiuanã: Populações Tradicionais, meio físico e diversidade biológica, 719-734, Museu Paraense Emilio Goeldi. Belém.</t>
  </si>
  <si>
    <t>Day &amp; Elwood 1999 (ATWP)</t>
  </si>
  <si>
    <t xml:space="preserve">Bayart F, Pagès E. 1998. Ecological and social correlates of intergroup encounters in Saguinus midas (Callitrichidae) in French Guiana [Abstract]. Folia Primatologica, 69(1), 42.; Hershkovitz P. 1977. Living New World Monkeys (Platyrrhini), 1, The University of Chicago Press. Chicago.
</t>
  </si>
  <si>
    <t>Baldwin &amp; Teleki, 1976</t>
  </si>
  <si>
    <t>Chivers, 1972 (ATWP)</t>
  </si>
  <si>
    <t>Chivers &amp; Raemaeker 1980 (ATWP)</t>
  </si>
  <si>
    <t>Vasey, 2005 (ATWP)</t>
  </si>
  <si>
    <t>Vasey N. 2005. Activity budgets and activity rhythms in red ruffed lemurs (Varecia rubra) on the Masoala Peninsula, Madagascar: Seasonality and reproductive energetics. American Journal of Primatology, 66, 23-44.</t>
  </si>
  <si>
    <t>Vasey 2002 (ATWP)</t>
  </si>
  <si>
    <t>Vasey 2006 (ATWP)</t>
  </si>
  <si>
    <t xml:space="preserve">Eppley, T.M. unpublished data; Geissmann, T., &amp; Mutschler, T. (2006). Diurnal distribution of loud calls in sympatric wild indris (Indri indri) and ruffed lemurs (Varecia variegata): implications for call functions. Primates, 47(4), 393-396.; Macedonia, J. M. (1990). What is communicated in the antipredator calls of lemurs: evidence from playback experiments with ringtailed and ruffed lemurs. Ethology, 86(3), 177-190.; Morland HS. 1991, Dissertation. Social Organization and Ecology of Black and White Ruffed Lemurs (Varecia variegata variegata) in Lowland Rain Forest, Nosy Mangabe, Eastern Madagascar, Yale University . New Haven.; Britt, A. (1996). Environmental influences on the behavioural ecology of the black-and-white ruffed lemur (Varecia variegata variegata, Kerr, 1792) (Doctoral dissertation, University of Liverpool).; Balko E. 1998, Dissertation. A behaviorally plastic response to forest composition and logging disturbance by Varecia variegata variegata in Ranomafana National Park, Madagascar, 245, SUNY-College of Environmental Science and Forestry. Syracuse.
</t>
  </si>
  <si>
    <t>Stevenson, 2006 (ATWP)</t>
  </si>
  <si>
    <t>Zarate &amp; Stevenson 2014</t>
  </si>
  <si>
    <t>Nadler (unpub) (ATWP)</t>
  </si>
  <si>
    <t>Zhaoyuan, 2006 (ATWP)</t>
  </si>
  <si>
    <t>Grueter et al. 2013</t>
  </si>
  <si>
    <t>Luo Yang, Zhang Ming-hai, Ma Jian-zhang, Wang Shuang-xi, Zhang Shu-sen, Wu An-kang. 2005. Time budget of daily activity of Francois' langur (Trachypithecus francoisi francoisi) in Guizhou Province. Acta Theriologica Sinica, 25, 156-162</t>
  </si>
  <si>
    <t>Zhaoyuan 2006 (ATWP)</t>
  </si>
  <si>
    <t>Nadler, T. unpublished data from All The World's Primates (N. Rowe and M. Myers); Ramesh K. 1994. Vocalizations of captive Francois' langurs linked to stereotypy and possible stress. Folia Primatologica, 63, 91-95.</t>
  </si>
  <si>
    <t>Fan et al. 2018</t>
  </si>
  <si>
    <t>Lv &amp; Li, 2007 (ATWP)</t>
  </si>
  <si>
    <t>Guo ST, Li BG, Watanabe K. 2007. Diet and activity budget of Rhinopithecus roxellana in the Qinling Mountains, China. Primates, 48, 268-276.</t>
  </si>
  <si>
    <r>
      <rPr>
        <strike/>
        <color rgb="FF000000"/>
      </rPr>
      <t>trichromatic (</t>
    </r>
    <r>
      <rPr>
        <strike/>
        <color rgb="FF1155CC"/>
      </rPr>
      <t>link 1</t>
    </r>
    <r>
      <rPr>
        <strike/>
        <color rgb="FF000000"/>
      </rPr>
      <t xml:space="preserve">; </t>
    </r>
    <r>
      <rPr>
        <strike/>
        <color rgb="FF1155CC"/>
      </rPr>
      <t>link 2</t>
    </r>
    <r>
      <rPr>
        <strike/>
        <color rgb="FF000000"/>
      </rPr>
      <t>)</t>
    </r>
  </si>
  <si>
    <t>monochromatic</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</si>
</sst>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font>
    <font>
      <b/>
      <sz val="10.0"/>
      <color theme="7"/>
      <name val="Arial"/>
    </font>
    <font>
      <b/>
      <color theme="7"/>
      <name val="Arial"/>
    </font>
    <font>
      <b/>
      <color rgb="FF34A853"/>
      <name val="Arial"/>
    </font>
    <font>
      <b/>
      <sz val="10.0"/>
      <color rgb="FF34A853"/>
      <name val="Arial"/>
    </font>
    <font>
      <b/>
      <color rgb="FFFF9900"/>
      <name val="Arial"/>
    </font>
    <font>
      <color theme="1"/>
      <name val="Arial"/>
    </font>
    <font>
      <b/>
      <color theme="1"/>
      <name val="Arial"/>
    </font>
    <font>
      <sz val="10.0"/>
      <color theme="1"/>
      <name val="Arial"/>
    </font>
    <font>
      <i/>
      <color theme="1"/>
      <name val="Arial"/>
    </font>
    <font>
      <sz val="11.0"/>
      <color rgb="FF000000"/>
      <name val="Calibri"/>
    </font>
    <font>
      <color rgb="FF000000"/>
      <name val="Arial"/>
    </font>
    <font>
      <b/>
      <i/>
      <color theme="1"/>
      <name val="Arial"/>
    </font>
    <font>
      <i/>
      <color rgb="FF000000"/>
      <name val="Arial"/>
    </font>
    <font>
      <name val="Arial"/>
    </font>
    <font>
      <color rgb="FF000000"/>
      <name val="&quot;Arial&quot;"/>
    </font>
    <font>
      <strike/>
      <color theme="1"/>
      <name val="Arial"/>
    </font>
    <font>
      <strike/>
      <color rgb="FF000000"/>
      <name val="Arial"/>
    </font>
    <font>
      <i/>
      <strike/>
      <color theme="1"/>
      <name val="Arial"/>
    </font>
    <font>
      <u/>
      <color rgb="FF1155CC"/>
    </font>
    <font>
      <u/>
      <color rgb="FF1155CC"/>
    </font>
    <font>
      <u/>
      <color rgb="FF1155CC"/>
      <name val="Arial"/>
    </font>
    <font>
      <u/>
      <color rgb="FF0000FF"/>
    </font>
    <font>
      <u/>
      <sz val="10.0"/>
      <color rgb="FF000000"/>
    </font>
    <font>
      <color rgb="FF000000"/>
    </font>
    <font>
      <u/>
      <color rgb="FF0000FF"/>
    </font>
    <font>
      <u/>
      <sz val="11.0"/>
      <color rgb="FF3C4043"/>
      <name val="Roboto"/>
    </font>
    <font>
      <u/>
      <color rgb="FF1155CC"/>
    </font>
    <font>
      <u/>
      <color rgb="FF1155CC"/>
      <name val="Arial"/>
    </font>
    <font>
      <sz val="11.0"/>
      <color rgb="FF3C4043"/>
      <name val="Roboto"/>
    </font>
    <font>
      <sz val="11.0"/>
      <color rgb="FF000000"/>
      <name val="Arial"/>
    </font>
    <font>
      <strike/>
      <color rgb="FF1155CC"/>
    </font>
    <font>
      <strike/>
      <color rgb="FF000000"/>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2">
    <border/>
    <border>
      <right style="thin">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0" fillId="0" fontId="2"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xf>
    <xf borderId="0" fillId="0" fontId="5"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7" numFmtId="0" xfId="0" applyAlignment="1" applyBorder="1" applyFont="1">
      <alignment readingOrder="0"/>
    </xf>
    <xf borderId="0" fillId="0" fontId="0" numFmtId="0" xfId="0" applyAlignment="1" applyFont="1">
      <alignment readingOrder="0"/>
    </xf>
    <xf borderId="0" fillId="0" fontId="7" numFmtId="0" xfId="0" applyFont="1"/>
    <xf borderId="0" fillId="0" fontId="7" numFmtId="0" xfId="0" applyAlignment="1" applyFont="1">
      <alignment horizontal="right" vertical="bottom"/>
    </xf>
    <xf borderId="0" fillId="0" fontId="8" numFmtId="0" xfId="0" applyAlignment="1" applyFont="1">
      <alignment readingOrder="0"/>
    </xf>
    <xf borderId="0" fillId="0" fontId="7" numFmtId="0" xfId="0" applyAlignment="1" applyFont="1">
      <alignment horizontal="right" vertical="bottom"/>
    </xf>
    <xf borderId="0" fillId="0" fontId="0" numFmtId="0" xfId="0" applyAlignment="1" applyFont="1">
      <alignment horizontal="right" readingOrder="0" shrinkToFit="0" vertical="bottom" wrapText="0"/>
    </xf>
    <xf borderId="0" fillId="0" fontId="9" numFmtId="0" xfId="0" applyAlignment="1" applyFont="1">
      <alignment readingOrder="0"/>
    </xf>
    <xf borderId="0" fillId="0" fontId="10" numFmtId="0" xfId="0" applyAlignment="1" applyFont="1">
      <alignment horizontal="right" readingOrder="0"/>
    </xf>
    <xf borderId="0" fillId="0" fontId="11" numFmtId="0" xfId="0" applyAlignment="1" applyFont="1">
      <alignment horizontal="right" readingOrder="0" shrinkToFit="0" vertical="bottom" wrapText="0"/>
    </xf>
    <xf borderId="0" fillId="0" fontId="12" numFmtId="0" xfId="0" applyAlignment="1" applyFont="1">
      <alignment readingOrder="0"/>
    </xf>
    <xf borderId="0" fillId="2" fontId="7" numFmtId="0" xfId="0" applyAlignment="1" applyFill="1" applyFont="1">
      <alignment readingOrder="0"/>
    </xf>
    <xf borderId="1" fillId="2" fontId="7" numFmtId="0" xfId="0" applyAlignment="1" applyBorder="1" applyFont="1">
      <alignment readingOrder="0"/>
    </xf>
    <xf borderId="0" fillId="2" fontId="0" numFmtId="0" xfId="0" applyAlignment="1" applyFont="1">
      <alignment readingOrder="0"/>
    </xf>
    <xf borderId="0" fillId="2" fontId="7" numFmtId="0" xfId="0" applyFont="1"/>
    <xf borderId="0" fillId="2" fontId="7" numFmtId="0" xfId="0" applyAlignment="1" applyFont="1">
      <alignment horizontal="right" vertical="bottom"/>
    </xf>
    <xf borderId="0" fillId="2" fontId="8" numFmtId="0" xfId="0" applyAlignment="1" applyFont="1">
      <alignment readingOrder="0"/>
    </xf>
    <xf borderId="0" fillId="2" fontId="13" numFmtId="0" xfId="0" applyAlignment="1" applyFont="1">
      <alignment readingOrder="0"/>
    </xf>
    <xf borderId="0" fillId="0" fontId="14" numFmtId="0" xfId="0" applyAlignment="1" applyFont="1">
      <alignment horizontal="right" readingOrder="0"/>
    </xf>
    <xf borderId="1" fillId="0" fontId="7" numFmtId="0" xfId="0" applyBorder="1" applyFont="1"/>
    <xf borderId="0" fillId="0" fontId="9" numFmtId="0" xfId="0" applyFont="1"/>
    <xf borderId="0" fillId="0" fontId="15" numFmtId="0" xfId="0" applyAlignment="1" applyFont="1">
      <alignment horizontal="right" vertical="bottom"/>
    </xf>
    <xf borderId="0" fillId="0" fontId="10" numFmtId="0" xfId="0" applyAlignment="1" applyFont="1">
      <alignment readingOrder="0"/>
    </xf>
    <xf borderId="0" fillId="0" fontId="7" numFmtId="0" xfId="0" applyAlignment="1" applyFont="1">
      <alignment readingOrder="0" shrinkToFit="0" vertical="center" wrapText="1"/>
    </xf>
    <xf borderId="0" fillId="0" fontId="16" numFmtId="0" xfId="0" applyAlignment="1" applyFont="1">
      <alignment readingOrder="0" shrinkToFit="0" wrapText="1"/>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7" numFmtId="0" xfId="0" applyFont="1"/>
    <xf borderId="1" fillId="0" fontId="8" numFmtId="0" xfId="0" applyAlignment="1" applyBorder="1" applyFont="1">
      <alignment readingOrder="0"/>
    </xf>
    <xf borderId="0" fillId="0" fontId="20" numFmtId="0" xfId="0" applyAlignment="1" applyFont="1">
      <alignment readingOrder="0"/>
    </xf>
    <xf borderId="0" fillId="0" fontId="21" numFmtId="0" xfId="0" applyAlignment="1" applyFont="1">
      <alignment readingOrder="0" shrinkToFit="0" wrapText="1"/>
    </xf>
    <xf borderId="0" fillId="0" fontId="7" numFmtId="0" xfId="0" applyAlignment="1" applyFont="1">
      <alignment readingOrder="0" shrinkToFit="0" wrapText="0"/>
    </xf>
    <xf borderId="0" fillId="0" fontId="0" numFmtId="0" xfId="0" applyAlignment="1" applyFont="1">
      <alignment readingOrder="0" shrinkToFit="0" wrapText="0"/>
    </xf>
    <xf borderId="0" fillId="0" fontId="22" numFmtId="0" xfId="0" applyAlignment="1" applyFont="1">
      <alignment readingOrder="0" shrinkToFit="0" wrapText="1"/>
    </xf>
    <xf borderId="0" fillId="0" fontId="23" numFmtId="0" xfId="0" applyAlignment="1" applyFont="1">
      <alignment readingOrder="0" shrinkToFit="0" wrapText="0"/>
    </xf>
    <xf borderId="0" fillId="0" fontId="24" numFmtId="0" xfId="0" applyAlignment="1" applyFont="1">
      <alignment readingOrder="0" shrinkToFit="0" wrapText="0"/>
    </xf>
    <xf borderId="0" fillId="0" fontId="25" numFmtId="0" xfId="0" applyAlignment="1" applyFont="1">
      <alignment readingOrder="0"/>
    </xf>
    <xf borderId="0" fillId="0" fontId="26" numFmtId="0" xfId="0" applyAlignment="1" applyFont="1">
      <alignment readingOrder="0"/>
    </xf>
    <xf borderId="0" fillId="3" fontId="27" numFmtId="0" xfId="0" applyAlignment="1" applyFill="1" applyFont="1">
      <alignment horizontal="left" readingOrder="0"/>
    </xf>
    <xf borderId="0" fillId="2" fontId="28" numFmtId="0" xfId="0" applyAlignment="1" applyFont="1">
      <alignment readingOrder="0"/>
    </xf>
    <xf borderId="0" fillId="2" fontId="29" numFmtId="0" xfId="0" applyAlignment="1" applyFont="1">
      <alignment readingOrder="0" shrinkToFit="0" wrapText="1"/>
    </xf>
    <xf borderId="0" fillId="2" fontId="7" numFmtId="0" xfId="0" applyAlignment="1" applyFont="1">
      <alignment readingOrder="0" shrinkToFit="0" wrapText="0"/>
    </xf>
    <xf borderId="0" fillId="3" fontId="30" numFmtId="0" xfId="0" applyAlignment="1" applyFont="1">
      <alignment horizontal="left" readingOrder="0"/>
    </xf>
    <xf borderId="0" fillId="3" fontId="12" numFmtId="0" xfId="0" applyAlignment="1" applyFont="1">
      <alignment horizontal="left" readingOrder="0"/>
    </xf>
    <xf borderId="0" fillId="0" fontId="31" numFmtId="0" xfId="0" applyAlignment="1" applyFont="1">
      <alignment readingOrder="0" shrinkToFit="0" vertical="bottom" wrapText="0"/>
    </xf>
    <xf borderId="1" fillId="0" fontId="17" numFmtId="0" xfId="0" applyAlignment="1" applyBorder="1" applyFont="1">
      <alignment readingOrder="0"/>
    </xf>
    <xf borderId="0" fillId="0" fontId="32" numFmtId="0" xfId="0" applyAlignment="1" applyFont="1">
      <alignment readingOrder="0"/>
    </xf>
    <xf borderId="0" fillId="0" fontId="17" numFmtId="0" xfId="0" applyAlignment="1" applyFont="1">
      <alignment readingOrder="0" shrinkToFit="0" wrapText="0"/>
    </xf>
    <xf borderId="0" fillId="0"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2" Type="http://schemas.openxmlformats.org/officeDocument/2006/relationships/hyperlink" Target="https://www.google.com/url?q=https://www.researchgate.net/publication/46714501_A_description_of_the_orangutan%27s_vocal_and_sound_repertoire_with_a_focus_on_geographic_variation&amp;sa=D&amp;source=editors&amp;ust=1616769586505000&amp;usg=AFQjCNHEJKyemLdnWnEM1S8X9GVxDqaWag" TargetMode="External"/><Relationship Id="rId4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4" Type="http://schemas.openxmlformats.org/officeDocument/2006/relationships/hyperlink" Target="https://www.sciencedirect.com/science/article/abs/pii/0042698988901708" TargetMode="External"/><Relationship Id="rId43" Type="http://schemas.openxmlformats.org/officeDocument/2006/relationships/hyperlink" Target="https://pubmed.ncbi.nlm.nih.gov/18983718/" TargetMode="External"/><Relationship Id="rId46"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5" Type="http://schemas.openxmlformats.org/officeDocument/2006/relationships/hyperlink" Target="https://www.frontiersin.org/articles/10.3389/fnins.2018.00534/full" TargetMode="External"/><Relationship Id="rId1" Type="http://schemas.openxmlformats.org/officeDocument/2006/relationships/comments" Target="../comments2.xml"/><Relationship Id="rId2" Type="http://schemas.openxmlformats.org/officeDocument/2006/relationships/hyperlink" Target="https://onlinelibrary.wiley.com/doi/abs/10.1002/ajp.1350300307?casa_token=viXIDAn5EysAAAAA:n21dPxw9CPDS0xxOVaPjhvJH7JX1B6uPOIRHwBk7mjoDwdDXFHGqNzPscKCq5lFm607sJ1Pf3UwvrMI" TargetMode="External"/><Relationship Id="rId3" Type="http://schemas.openxmlformats.org/officeDocument/2006/relationships/hyperlink" Target="https://www.nature.com/articles/s41597-019-0059-9" TargetMode="External"/><Relationship Id="rId4" Type="http://schemas.openxmlformats.org/officeDocument/2006/relationships/hyperlink" Target="https://www.nature.com/articles/46947" TargetMode="External"/><Relationship Id="rId9" Type="http://schemas.openxmlformats.org/officeDocument/2006/relationships/hyperlink" Target="https://royalsocietypublishing.org/doi/abs/10.1098/rspb.1984.0071?casa_token=MTjQE4eujZ4AAAAA:ywgzzcQKkajOgrazbZJCvKVam_4eFc-6At7G02SaLMfnUH90h5f0Jae149q-va3ZOZp2-KbEPNnUpeA" TargetMode="External"/><Relationship Id="rId48" Type="http://schemas.openxmlformats.org/officeDocument/2006/relationships/hyperlink" Target="https://www.sciencedirect.com/science/article/pii/S0042698902005655" TargetMode="External"/><Relationship Id="rId47"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9"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 Type="http://schemas.openxmlformats.org/officeDocument/2006/relationships/hyperlink" Target="https://www.nature.com/articles/s41597-019-0059-9" TargetMode="External"/><Relationship Id="rId6" Type="http://schemas.openxmlformats.org/officeDocument/2006/relationships/hyperlink" Target="https://www.sciencedirect.com/science/article/abs/pii/0042698987902021" TargetMode="External"/><Relationship Id="rId7" Type="http://schemas.openxmlformats.org/officeDocument/2006/relationships/hyperlink" Target="https://www.jstor.org/stable/3067615?seq=1" TargetMode="External"/><Relationship Id="rId8" Type="http://schemas.openxmlformats.org/officeDocument/2006/relationships/hyperlink" Target="https://www.researchgate.net/profile/Hugh-Notman/publication/257570933_Do_Adult_Male_Spider_Monkeys_Ateles_geoffroyi_Preferentially_Handle_Male_Infants/links/5593f13a08ae5af2b0ecd94d/Do-Adult-Male-Spider-Monkeys-Ateles-geoffroyi-Preferentially-Handle-Male-Infants.pdf)" TargetMode="External"/><Relationship Id="rId31" Type="http://schemas.openxmlformats.org/officeDocument/2006/relationships/hyperlink" Target="https://pubmed.ncbi.nlm.nih.gov/18983718/" TargetMode="External"/><Relationship Id="rId30" Type="http://schemas.openxmlformats.org/officeDocument/2006/relationships/hyperlink" Target="https://link.springer.com/article/10.1007/BF01791671" TargetMode="External"/><Relationship Id="rId33"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2"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5" Type="http://schemas.openxmlformats.org/officeDocument/2006/relationships/hyperlink" Target="https://link.springer.com/article/10.1007%2Fs00265-018-2629-9" TargetMode="External"/><Relationship Id="rId34" Type="http://schemas.openxmlformats.org/officeDocument/2006/relationships/hyperlink" Target="https://www.sciencedirect.com/science/article/pii/S0042698901002644" TargetMode="External"/><Relationship Id="rId37" Type="http://schemas.openxmlformats.org/officeDocument/2006/relationships/hyperlink" Target="https://doi.org/10.1002/ajp.20925" TargetMode="External"/><Relationship Id="rId36" Type="http://schemas.openxmlformats.org/officeDocument/2006/relationships/hyperlink" Target="http://static1.1.sqspcdn.com/static/f/1200343/18634091/1339099072507/Sclater%27s+Black+Lemur.pdf?token=1ib5c%2BWqH3r5qY%2FKsyitaIEDasc%3D" TargetMode="External"/><Relationship Id="rId39" Type="http://schemas.openxmlformats.org/officeDocument/2006/relationships/hyperlink" Target="https://link.springer.com/article/10.1007%2Fs00265-018-2629-9" TargetMode="External"/><Relationship Id="rId38" Type="http://schemas.openxmlformats.org/officeDocument/2006/relationships/hyperlink" Target="https://link.springer.com/article/10.1007%2Fs00265-018-2629-9" TargetMode="External"/><Relationship Id="rId62"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6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0"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64" Type="http://schemas.openxmlformats.org/officeDocument/2006/relationships/hyperlink" Target="https://onlinelibrary.wiley.com/doi/abs/10.1002/ajp.20402" TargetMode="External"/><Relationship Id="rId63" Type="http://schemas.openxmlformats.org/officeDocument/2006/relationships/hyperlink" Target="https://royalsocietypublishing.org/doi/abs/10.1098/rspb.2000.1019" TargetMode="External"/><Relationship Id="rId22" Type="http://schemas.openxmlformats.org/officeDocument/2006/relationships/hyperlink" Target="https://pubmed.ncbi.nlm.nih.gov/18983718/" TargetMode="External"/><Relationship Id="rId66" Type="http://schemas.openxmlformats.org/officeDocument/2006/relationships/drawing" Target="../drawings/drawing3.xml"/><Relationship Id="rId21" Type="http://schemas.openxmlformats.org/officeDocument/2006/relationships/hyperlink" Target="https://www.google.com/url?q=https://www.researchgate.net/publication/46714501_A_description_of_the_orangutan%27s_vocal_and_sound_repertoire_with_a_focus_on_geographic_variation&amp;sa=D&amp;source=editors&amp;ust=1616769586505000&amp;usg=AFQjCNHEJKyemLdnWnEM1S8X9GVxDqaWag" TargetMode="External"/><Relationship Id="rId65"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4"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3" Type="http://schemas.openxmlformats.org/officeDocument/2006/relationships/hyperlink" Target="https://pubmed.ncbi.nlm.nih.gov/18983718/" TargetMode="External"/><Relationship Id="rId67" Type="http://schemas.openxmlformats.org/officeDocument/2006/relationships/vmlDrawing" Target="../drawings/vmlDrawing2.vml"/><Relationship Id="rId60"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6" Type="http://schemas.openxmlformats.org/officeDocument/2006/relationships/hyperlink" Target="https://link.springer.com/article/10.1007%2Fs10764-009-9383-9" TargetMode="External"/><Relationship Id="rId25"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8" Type="http://schemas.openxmlformats.org/officeDocument/2006/relationships/hyperlink" Target="https://link.springer.com/article/10.1007%2Fs00265-018-2629-9" TargetMode="External"/><Relationship Id="rId27" Type="http://schemas.openxmlformats.org/officeDocument/2006/relationships/hyperlink" Target="https://link.springer.com/article/10.1007%2Fs00265-018-2629-9" TargetMode="External"/><Relationship Id="rId29"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1" Type="http://schemas.openxmlformats.org/officeDocument/2006/relationships/hyperlink" Target="https://www.sciencedirect.com/science/article/pii/S0042698902005655" TargetMode="External"/><Relationship Id="rId50" Type="http://schemas.openxmlformats.org/officeDocument/2006/relationships/hyperlink" Target="https://www.frontiersin.org/articles/10.3389/fnins.2018.00534/full" TargetMode="External"/><Relationship Id="rId53" Type="http://schemas.openxmlformats.org/officeDocument/2006/relationships/hyperlink" Target="https://www.sciencedirect.com/science/article/pii/S0042698902005655" TargetMode="External"/><Relationship Id="rId52" Type="http://schemas.openxmlformats.org/officeDocument/2006/relationships/hyperlink" Target="https://www.frontiersin.org/articles/10.3389/fnins.2018.00534/full" TargetMode="External"/><Relationship Id="rId1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5" Type="http://schemas.openxmlformats.org/officeDocument/2006/relationships/hyperlink" Target="https://www.karger.com/Article/Abstract/49915" TargetMode="External"/><Relationship Id="rId10" Type="http://schemas.openxmlformats.org/officeDocument/2006/relationships/hyperlink" Target="https://www.frontiersin.org/articles/10.3389/fnins.2018.00534/full" TargetMode="External"/><Relationship Id="rId54" Type="http://schemas.openxmlformats.org/officeDocument/2006/relationships/hyperlink" Target="https://www.frontiersin.org/articles/10.3389/fnins.2018.00534/full" TargetMode="External"/><Relationship Id="rId13"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7" Type="http://schemas.openxmlformats.org/officeDocument/2006/relationships/hyperlink" Target="https://www.ncbi.nlm.nih.gov/pmc/articles/PMC1088658/" TargetMode="External"/><Relationship Id="rId12"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6" Type="http://schemas.openxmlformats.org/officeDocument/2006/relationships/hyperlink" Target="https://www.nature.com/articles/46947" TargetMode="External"/><Relationship Id="rId15" Type="http://schemas.openxmlformats.org/officeDocument/2006/relationships/hyperlink" Target="https://www.frontiersin.org/articles/10.3389/fnins.2018.00534/full" TargetMode="External"/><Relationship Id="rId59"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4"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8" Type="http://schemas.openxmlformats.org/officeDocument/2006/relationships/hyperlink" Target="https://www.frontiersin.org/articles/10.3389/fnins.2018.00534/full" TargetMode="External"/><Relationship Id="rId17" Type="http://schemas.openxmlformats.org/officeDocument/2006/relationships/hyperlink" Target="https://www.frontiersin.org/articles/10.3389/fnins.2018.00534/full" TargetMode="External"/><Relationship Id="rId16"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9" Type="http://schemas.openxmlformats.org/officeDocument/2006/relationships/hyperlink" Target="https://www.frontiersin.org/articles/10.3389/fnins.2018.00534/full" TargetMode="External"/><Relationship Id="rId18"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7.57"/>
    <col customWidth="1" min="2" max="2" width="22.43"/>
    <col customWidth="1" min="4" max="4" width="26.14"/>
    <col customWidth="1" min="5" max="5" width="20.57"/>
    <col customWidth="1" min="6" max="6" width="17.57"/>
    <col customWidth="1" min="12" max="13" width="20.57"/>
  </cols>
  <sheetData>
    <row r="1">
      <c r="A1" s="1" t="s">
        <v>0</v>
      </c>
      <c r="B1" s="1" t="s">
        <v>1</v>
      </c>
      <c r="C1" s="1" t="s">
        <v>2</v>
      </c>
      <c r="D1" s="2" t="s">
        <v>3</v>
      </c>
      <c r="E1" s="3" t="s">
        <v>4</v>
      </c>
      <c r="F1" s="3" t="s">
        <v>5</v>
      </c>
      <c r="G1" s="4" t="s">
        <v>6</v>
      </c>
      <c r="H1" s="5" t="s">
        <v>7</v>
      </c>
      <c r="I1" s="6" t="s">
        <v>8</v>
      </c>
      <c r="J1" s="7" t="s">
        <v>9</v>
      </c>
      <c r="K1" s="7" t="s">
        <v>10</v>
      </c>
      <c r="L1" s="8" t="s">
        <v>11</v>
      </c>
      <c r="M1" s="9" t="s">
        <v>12</v>
      </c>
      <c r="N1" s="10" t="s">
        <v>13</v>
      </c>
      <c r="O1" s="5" t="s">
        <v>14</v>
      </c>
      <c r="P1" s="8" t="s">
        <v>15</v>
      </c>
    </row>
    <row r="2">
      <c r="A2" s="11" t="s">
        <v>16</v>
      </c>
      <c r="B2" s="11" t="s">
        <v>17</v>
      </c>
      <c r="C2" s="11" t="s">
        <v>18</v>
      </c>
      <c r="D2" s="12" t="s">
        <v>19</v>
      </c>
      <c r="E2" s="11" t="s">
        <v>20</v>
      </c>
      <c r="F2" s="13" t="s">
        <v>21</v>
      </c>
      <c r="G2" s="11">
        <v>22.0</v>
      </c>
      <c r="H2" s="11">
        <v>36.0</v>
      </c>
      <c r="I2" s="11">
        <v>60.2</v>
      </c>
      <c r="J2" s="11" t="s">
        <v>22</v>
      </c>
      <c r="K2" s="11">
        <v>14.0</v>
      </c>
      <c r="L2" s="14">
        <f>(25.5+5.7)/2</f>
        <v>15.6</v>
      </c>
      <c r="M2" s="15">
        <v>2.21</v>
      </c>
      <c r="N2" s="11">
        <v>28.0</v>
      </c>
      <c r="O2" s="16">
        <v>4.0</v>
      </c>
      <c r="P2" s="11">
        <v>956.8</v>
      </c>
    </row>
    <row r="3">
      <c r="A3" s="11" t="s">
        <v>23</v>
      </c>
      <c r="B3" s="11" t="s">
        <v>24</v>
      </c>
      <c r="C3" s="11" t="s">
        <v>18</v>
      </c>
      <c r="D3" s="12" t="s">
        <v>19</v>
      </c>
      <c r="E3" s="11" t="s">
        <v>20</v>
      </c>
      <c r="F3" s="13" t="s">
        <v>25</v>
      </c>
      <c r="G3" s="11">
        <v>13.0</v>
      </c>
      <c r="H3" s="11">
        <v>51.67</v>
      </c>
      <c r="I3" s="11">
        <v>78.8</v>
      </c>
      <c r="J3" s="11" t="s">
        <v>26</v>
      </c>
      <c r="K3" s="11">
        <v>5.8</v>
      </c>
      <c r="L3" s="11">
        <f>(116.67+139)/2</f>
        <v>127.835</v>
      </c>
      <c r="M3" s="17">
        <f>(3.58+3.52)/2</f>
        <v>3.55</v>
      </c>
      <c r="N3" s="11">
        <v>26.78</v>
      </c>
      <c r="O3" s="16">
        <v>4.0</v>
      </c>
      <c r="P3" s="11">
        <v>718.0</v>
      </c>
    </row>
    <row r="4">
      <c r="A4" s="11" t="s">
        <v>27</v>
      </c>
      <c r="B4" s="11" t="s">
        <v>28</v>
      </c>
      <c r="C4" s="11" t="s">
        <v>29</v>
      </c>
      <c r="D4" s="12" t="s">
        <v>30</v>
      </c>
      <c r="E4" s="11" t="s">
        <v>31</v>
      </c>
      <c r="F4" s="13" t="s">
        <v>32</v>
      </c>
      <c r="G4" s="11">
        <v>31.0</v>
      </c>
      <c r="H4" s="11">
        <v>4.0</v>
      </c>
      <c r="I4" s="18">
        <v>46.3</v>
      </c>
      <c r="J4" s="11" t="s">
        <v>26</v>
      </c>
      <c r="K4" s="11">
        <v>13.9</v>
      </c>
      <c r="L4" s="11">
        <v>355.0</v>
      </c>
      <c r="M4" s="17">
        <v>3.01</v>
      </c>
      <c r="N4" s="11">
        <v>52.7</v>
      </c>
      <c r="O4" s="16">
        <v>6.0</v>
      </c>
      <c r="P4" s="11">
        <v>2110.0</v>
      </c>
    </row>
    <row r="5">
      <c r="A5" s="11" t="s">
        <v>33</v>
      </c>
      <c r="B5" s="11" t="s">
        <v>34</v>
      </c>
      <c r="C5" s="11" t="s">
        <v>35</v>
      </c>
      <c r="D5" s="12" t="s">
        <v>30</v>
      </c>
      <c r="E5" s="11" t="s">
        <v>31</v>
      </c>
      <c r="F5" s="13" t="s">
        <v>25</v>
      </c>
      <c r="G5" s="11">
        <v>14.0</v>
      </c>
      <c r="H5" s="11">
        <v>45.5</v>
      </c>
      <c r="I5" s="11">
        <v>78.2</v>
      </c>
      <c r="J5" s="11" t="s">
        <v>26</v>
      </c>
      <c r="K5" s="11">
        <v>38.5</v>
      </c>
      <c r="L5" s="11">
        <v>192.0</v>
      </c>
      <c r="M5" s="17">
        <v>9.37</v>
      </c>
      <c r="N5" s="11">
        <v>18.9</v>
      </c>
      <c r="O5" s="16">
        <v>2.0</v>
      </c>
      <c r="P5" s="11">
        <v>1977.0</v>
      </c>
    </row>
    <row r="6">
      <c r="A6" s="11" t="s">
        <v>36</v>
      </c>
      <c r="B6" s="11" t="s">
        <v>37</v>
      </c>
      <c r="C6" s="11" t="s">
        <v>29</v>
      </c>
      <c r="D6" s="12" t="s">
        <v>30</v>
      </c>
      <c r="E6" s="11" t="s">
        <v>31</v>
      </c>
      <c r="F6" s="19" t="s">
        <v>38</v>
      </c>
      <c r="G6" s="11">
        <v>21.0</v>
      </c>
      <c r="H6" s="11">
        <v>3.5</v>
      </c>
      <c r="I6" s="18">
        <v>31.0</v>
      </c>
      <c r="J6" s="11" t="s">
        <v>26</v>
      </c>
      <c r="K6" s="11">
        <v>23.0</v>
      </c>
      <c r="L6" s="14">
        <f>(87+275)/2</f>
        <v>181</v>
      </c>
      <c r="M6" s="15">
        <v>0.82</v>
      </c>
      <c r="N6" s="11">
        <v>62.65</v>
      </c>
      <c r="O6" s="16">
        <v>3.0</v>
      </c>
      <c r="P6" s="11">
        <v>1755.0</v>
      </c>
    </row>
    <row r="7">
      <c r="A7" s="11" t="s">
        <v>39</v>
      </c>
      <c r="B7" s="11" t="s">
        <v>40</v>
      </c>
      <c r="C7" s="11" t="s">
        <v>41</v>
      </c>
      <c r="D7" s="12" t="s">
        <v>42</v>
      </c>
      <c r="E7" s="11" t="s">
        <v>43</v>
      </c>
      <c r="F7" s="13" t="s">
        <v>21</v>
      </c>
      <c r="G7" s="11">
        <v>18.0</v>
      </c>
      <c r="H7" s="11">
        <v>20.9</v>
      </c>
      <c r="I7" s="18">
        <v>8.5</v>
      </c>
      <c r="J7" s="11" t="s">
        <v>22</v>
      </c>
      <c r="K7" s="11">
        <v>35.5</v>
      </c>
      <c r="L7" s="11">
        <f>(47.75+83)/2</f>
        <v>65.375</v>
      </c>
      <c r="M7" s="17">
        <v>5.96</v>
      </c>
      <c r="N7" s="11">
        <v>46.0</v>
      </c>
      <c r="O7" s="16">
        <v>1.0</v>
      </c>
      <c r="P7" s="11">
        <v>1428.0</v>
      </c>
    </row>
    <row r="8">
      <c r="A8" s="11" t="s">
        <v>44</v>
      </c>
      <c r="B8" s="11" t="s">
        <v>45</v>
      </c>
      <c r="C8" s="11" t="s">
        <v>41</v>
      </c>
      <c r="D8" s="12" t="s">
        <v>42</v>
      </c>
      <c r="E8" s="11" t="s">
        <v>43</v>
      </c>
      <c r="F8" s="13" t="s">
        <v>25</v>
      </c>
      <c r="G8" s="11">
        <v>17.0</v>
      </c>
      <c r="H8" s="11">
        <v>34.1</v>
      </c>
      <c r="I8" s="18">
        <v>76.9</v>
      </c>
      <c r="J8" s="11" t="s">
        <v>26</v>
      </c>
      <c r="K8" s="11">
        <v>27.0</v>
      </c>
      <c r="L8" s="11">
        <f>157</f>
        <v>157</v>
      </c>
      <c r="M8" s="17">
        <v>4.03</v>
      </c>
      <c r="N8" s="11">
        <v>18.5</v>
      </c>
      <c r="O8" s="16">
        <v>3.0</v>
      </c>
      <c r="P8" s="11">
        <v>1700.0</v>
      </c>
    </row>
    <row r="9">
      <c r="A9" s="11" t="s">
        <v>46</v>
      </c>
      <c r="B9" s="11" t="s">
        <v>47</v>
      </c>
      <c r="C9" s="11" t="s">
        <v>41</v>
      </c>
      <c r="D9" s="12" t="s">
        <v>42</v>
      </c>
      <c r="E9" s="11" t="s">
        <v>43</v>
      </c>
      <c r="F9" s="13" t="s">
        <v>32</v>
      </c>
      <c r="G9" s="11">
        <v>14.0</v>
      </c>
      <c r="H9" s="11">
        <v>17.5</v>
      </c>
      <c r="I9" s="18">
        <v>2.6</v>
      </c>
      <c r="J9" s="11" t="s">
        <v>22</v>
      </c>
      <c r="K9" s="11">
        <v>24.0</v>
      </c>
      <c r="L9" s="11">
        <f>(725+350)/2</f>
        <v>537.5</v>
      </c>
      <c r="M9" s="17">
        <v>13.5</v>
      </c>
      <c r="N9" s="11">
        <v>33.1</v>
      </c>
      <c r="O9" s="16">
        <v>6.0</v>
      </c>
      <c r="P9" s="20">
        <v>1420.0</v>
      </c>
    </row>
    <row r="10">
      <c r="A10" s="11" t="s">
        <v>48</v>
      </c>
      <c r="B10" s="11" t="s">
        <v>49</v>
      </c>
      <c r="C10" s="11" t="s">
        <v>50</v>
      </c>
      <c r="D10" s="12" t="s">
        <v>51</v>
      </c>
      <c r="E10" s="11" t="s">
        <v>43</v>
      </c>
      <c r="F10" s="13" t="s">
        <v>32</v>
      </c>
      <c r="G10" s="11">
        <v>29.0</v>
      </c>
      <c r="H10" s="11">
        <v>24.1</v>
      </c>
      <c r="I10" s="18">
        <v>66.1</v>
      </c>
      <c r="J10" s="11" t="s">
        <v>22</v>
      </c>
      <c r="K10" s="11">
        <v>40.7</v>
      </c>
      <c r="L10" s="11">
        <f>(1646.7+678+2620)/3</f>
        <v>1648.233333</v>
      </c>
      <c r="M10" s="17">
        <v>53.7</v>
      </c>
      <c r="N10" s="11">
        <v>57.63</v>
      </c>
      <c r="O10" s="16">
        <v>6.0</v>
      </c>
      <c r="P10" s="11">
        <v>3650.0</v>
      </c>
    </row>
    <row r="11">
      <c r="A11" s="11" t="s">
        <v>52</v>
      </c>
      <c r="B11" s="11" t="s">
        <v>53</v>
      </c>
      <c r="C11" s="11" t="s">
        <v>50</v>
      </c>
      <c r="D11" s="12" t="s">
        <v>51</v>
      </c>
      <c r="E11" s="11" t="s">
        <v>43</v>
      </c>
      <c r="F11" s="13" t="s">
        <v>32</v>
      </c>
      <c r="G11" s="11">
        <v>38.0</v>
      </c>
      <c r="H11" s="11">
        <v>43.0</v>
      </c>
      <c r="I11" s="11">
        <v>58.1</v>
      </c>
      <c r="J11" s="11" t="s">
        <v>22</v>
      </c>
      <c r="K11" s="11">
        <v>30.5</v>
      </c>
      <c r="L11" s="11">
        <v>4000.0</v>
      </c>
      <c r="M11" s="17">
        <v>39.1</v>
      </c>
      <c r="N11" s="11">
        <v>35.2</v>
      </c>
      <c r="O11" s="16">
        <v>6.0</v>
      </c>
      <c r="P11" s="11">
        <v>2400.0</v>
      </c>
    </row>
    <row r="12">
      <c r="A12" s="11" t="s">
        <v>54</v>
      </c>
      <c r="B12" s="11" t="s">
        <v>55</v>
      </c>
      <c r="C12" s="11" t="s">
        <v>50</v>
      </c>
      <c r="D12" s="12" t="s">
        <v>51</v>
      </c>
      <c r="E12" s="11" t="s">
        <v>43</v>
      </c>
      <c r="F12" s="13" t="s">
        <v>21</v>
      </c>
      <c r="G12" s="11">
        <v>16.0</v>
      </c>
      <c r="H12" s="11">
        <v>21.0</v>
      </c>
      <c r="I12" s="18">
        <v>47.0</v>
      </c>
      <c r="J12" s="11" t="s">
        <v>22</v>
      </c>
      <c r="K12" s="11">
        <v>10.5</v>
      </c>
      <c r="L12" s="11">
        <f>(1100+2170+617.5)/3</f>
        <v>1295.833333</v>
      </c>
      <c r="M12" s="17">
        <v>122.5</v>
      </c>
      <c r="N12" s="11">
        <v>52.6</v>
      </c>
      <c r="O12" s="16">
        <v>3.0</v>
      </c>
      <c r="P12" s="11">
        <v>860.8</v>
      </c>
    </row>
    <row r="13">
      <c r="A13" s="11" t="s">
        <v>56</v>
      </c>
      <c r="B13" s="11" t="s">
        <v>57</v>
      </c>
      <c r="C13" s="11" t="s">
        <v>50</v>
      </c>
      <c r="D13" s="12" t="s">
        <v>51</v>
      </c>
      <c r="E13" s="11" t="s">
        <v>43</v>
      </c>
      <c r="F13" s="13" t="s">
        <v>25</v>
      </c>
      <c r="G13" s="11">
        <v>17.0</v>
      </c>
      <c r="H13" s="11">
        <v>34.4</v>
      </c>
      <c r="I13" s="11">
        <v>67.2</v>
      </c>
      <c r="J13" s="11" t="s">
        <v>26</v>
      </c>
      <c r="K13" s="11">
        <v>1.7</v>
      </c>
      <c r="L13" s="11">
        <v>277.0</v>
      </c>
      <c r="M13" s="17">
        <v>56.75</v>
      </c>
      <c r="N13" s="11">
        <v>57.8</v>
      </c>
      <c r="O13" s="11">
        <v>6.0</v>
      </c>
      <c r="P13" s="11">
        <v>680.0</v>
      </c>
    </row>
    <row r="14">
      <c r="A14" s="11" t="s">
        <v>58</v>
      </c>
      <c r="B14" s="11" t="s">
        <v>59</v>
      </c>
      <c r="C14" s="11" t="s">
        <v>60</v>
      </c>
      <c r="D14" s="12" t="s">
        <v>51</v>
      </c>
      <c r="E14" s="11" t="s">
        <v>43</v>
      </c>
      <c r="F14" s="13" t="s">
        <v>21</v>
      </c>
      <c r="G14" s="11">
        <v>9.0</v>
      </c>
      <c r="H14" s="11">
        <v>35.5</v>
      </c>
      <c r="I14" s="18">
        <v>40.8</v>
      </c>
      <c r="J14" s="11" t="s">
        <v>26</v>
      </c>
      <c r="K14" s="11">
        <v>3.6</v>
      </c>
      <c r="L14" s="11">
        <v>17.3</v>
      </c>
      <c r="M14" s="17">
        <v>11.3</v>
      </c>
      <c r="N14" s="11">
        <v>35.6</v>
      </c>
      <c r="O14" s="16">
        <v>4.0</v>
      </c>
      <c r="P14" s="11">
        <v>1155.0</v>
      </c>
    </row>
    <row r="15">
      <c r="A15" s="11" t="s">
        <v>61</v>
      </c>
      <c r="B15" s="11" t="s">
        <v>62</v>
      </c>
      <c r="C15" s="11" t="s">
        <v>60</v>
      </c>
      <c r="D15" s="12" t="s">
        <v>51</v>
      </c>
      <c r="E15" s="11" t="s">
        <v>43</v>
      </c>
      <c r="F15" s="13" t="s">
        <v>25</v>
      </c>
      <c r="G15" s="11">
        <v>14.0</v>
      </c>
      <c r="H15" s="11">
        <v>40.0</v>
      </c>
      <c r="I15" s="11">
        <v>57.0</v>
      </c>
      <c r="J15" s="11" t="s">
        <v>26</v>
      </c>
      <c r="K15" s="11">
        <v>3.35</v>
      </c>
      <c r="L15" s="14">
        <f>(44+46)/2</f>
        <v>45</v>
      </c>
      <c r="M15" s="15">
        <v>5.35</v>
      </c>
      <c r="N15" s="11">
        <v>32.0</v>
      </c>
      <c r="O15" s="16">
        <v>4.0</v>
      </c>
      <c r="P15" s="11">
        <v>900.0</v>
      </c>
    </row>
    <row r="16">
      <c r="A16" s="11" t="s">
        <v>63</v>
      </c>
      <c r="B16" s="11" t="s">
        <v>64</v>
      </c>
      <c r="C16" s="11" t="s">
        <v>41</v>
      </c>
      <c r="D16" s="12" t="s">
        <v>42</v>
      </c>
      <c r="E16" s="11" t="s">
        <v>43</v>
      </c>
      <c r="F16" s="13" t="s">
        <v>65</v>
      </c>
      <c r="G16" s="11">
        <v>5.0</v>
      </c>
      <c r="H16" s="11">
        <v>44.0</v>
      </c>
      <c r="I16" s="11">
        <v>28.6</v>
      </c>
      <c r="J16" s="11" t="s">
        <v>26</v>
      </c>
      <c r="K16" s="11">
        <v>16.0</v>
      </c>
      <c r="L16" s="11">
        <f>(19+5.25+7.25)/3</f>
        <v>10.5</v>
      </c>
      <c r="M16" s="21">
        <v>9.7196</v>
      </c>
      <c r="N16" s="11">
        <v>25.5</v>
      </c>
      <c r="O16" s="11">
        <v>6.0</v>
      </c>
      <c r="P16" s="11">
        <v>565.0</v>
      </c>
    </row>
    <row r="17">
      <c r="A17" s="11" t="s">
        <v>66</v>
      </c>
      <c r="B17" s="11" t="s">
        <v>67</v>
      </c>
      <c r="C17" s="11" t="s">
        <v>41</v>
      </c>
      <c r="D17" s="12" t="s">
        <v>42</v>
      </c>
      <c r="E17" s="11" t="s">
        <v>43</v>
      </c>
      <c r="F17" s="13" t="s">
        <v>25</v>
      </c>
      <c r="G17" s="11">
        <v>20.0</v>
      </c>
      <c r="H17" s="11">
        <v>35.0</v>
      </c>
      <c r="I17" s="11">
        <v>76.1</v>
      </c>
      <c r="J17" s="11" t="s">
        <v>22</v>
      </c>
      <c r="K17" s="11">
        <v>24.0</v>
      </c>
      <c r="L17" s="11">
        <v>104.75</v>
      </c>
      <c r="M17" s="17">
        <v>11.95</v>
      </c>
      <c r="N17" s="11">
        <v>15.35</v>
      </c>
      <c r="O17" s="11">
        <v>6.0</v>
      </c>
      <c r="P17" s="20">
        <v>1103.5</v>
      </c>
    </row>
    <row r="18">
      <c r="A18" s="11" t="s">
        <v>68</v>
      </c>
      <c r="B18" s="22" t="s">
        <v>69</v>
      </c>
      <c r="C18" s="11" t="s">
        <v>29</v>
      </c>
      <c r="D18" s="12" t="s">
        <v>30</v>
      </c>
      <c r="E18" s="11" t="s">
        <v>31</v>
      </c>
      <c r="F18" s="13" t="s">
        <v>32</v>
      </c>
      <c r="G18" s="11">
        <v>27.0</v>
      </c>
      <c r="H18" s="11">
        <v>20.55</v>
      </c>
      <c r="I18" s="18">
        <v>65.0</v>
      </c>
      <c r="J18" s="11" t="s">
        <v>26</v>
      </c>
      <c r="K18" s="11">
        <v>16.4</v>
      </c>
      <c r="L18" s="11">
        <f>(59+46.05+36+46.35+72.5+361)/6</f>
        <v>103.4833333</v>
      </c>
      <c r="M18" s="17">
        <v>3.11</v>
      </c>
      <c r="N18" s="11">
        <v>24.4</v>
      </c>
      <c r="O18" s="16">
        <v>4.0</v>
      </c>
      <c r="P18" s="20">
        <v>2000.0</v>
      </c>
    </row>
    <row r="19">
      <c r="A19" s="11" t="s">
        <v>70</v>
      </c>
      <c r="B19" s="11" t="s">
        <v>71</v>
      </c>
      <c r="C19" s="11" t="s">
        <v>18</v>
      </c>
      <c r="D19" s="12" t="s">
        <v>19</v>
      </c>
      <c r="E19" s="11" t="s">
        <v>20</v>
      </c>
      <c r="F19" s="13" t="s">
        <v>21</v>
      </c>
      <c r="G19" s="11">
        <v>11.0</v>
      </c>
      <c r="H19" s="11">
        <v>56.58</v>
      </c>
      <c r="I19" s="18">
        <v>64.4</v>
      </c>
      <c r="J19" s="11" t="s">
        <v>26</v>
      </c>
      <c r="K19" s="11">
        <v>11.5</v>
      </c>
      <c r="L19" s="11">
        <f>(16.2+5)/2</f>
        <v>10.6</v>
      </c>
      <c r="M19" s="17">
        <f>(2.05+1.63)/2</f>
        <v>1.84</v>
      </c>
      <c r="N19" s="11">
        <v>18.4</v>
      </c>
      <c r="O19" s="16">
        <v>3.0</v>
      </c>
      <c r="P19" s="11">
        <v>549.8</v>
      </c>
    </row>
    <row r="20">
      <c r="A20" s="11" t="s">
        <v>72</v>
      </c>
      <c r="B20" s="11" t="s">
        <v>73</v>
      </c>
      <c r="C20" s="11" t="s">
        <v>18</v>
      </c>
      <c r="D20" s="12" t="s">
        <v>19</v>
      </c>
      <c r="E20" s="11" t="s">
        <v>31</v>
      </c>
      <c r="F20" s="13" t="s">
        <v>25</v>
      </c>
      <c r="G20" s="11">
        <v>10.0</v>
      </c>
      <c r="H20" s="11">
        <v>31.5</v>
      </c>
      <c r="I20" s="11">
        <v>70.65</v>
      </c>
      <c r="J20" s="11" t="s">
        <v>26</v>
      </c>
      <c r="K20" s="11">
        <v>8.5</v>
      </c>
      <c r="L20" s="11">
        <f>(19.1+3)/2</f>
        <v>11.05</v>
      </c>
      <c r="M20" s="17">
        <f>(2.39+1.82+1.98)/3</f>
        <v>2.063333333</v>
      </c>
      <c r="N20" s="11">
        <v>13.6</v>
      </c>
      <c r="O20" s="16">
        <v>4.0</v>
      </c>
      <c r="P20" s="11">
        <v>583.0</v>
      </c>
    </row>
    <row r="21">
      <c r="A21" s="11" t="s">
        <v>74</v>
      </c>
      <c r="B21" s="11" t="s">
        <v>75</v>
      </c>
      <c r="C21" s="11" t="s">
        <v>41</v>
      </c>
      <c r="D21" s="12" t="s">
        <v>42</v>
      </c>
      <c r="E21" s="11" t="s">
        <v>43</v>
      </c>
      <c r="F21" s="13" t="s">
        <v>32</v>
      </c>
      <c r="G21" s="11">
        <v>25.0</v>
      </c>
      <c r="H21" s="11">
        <v>34.0</v>
      </c>
      <c r="I21" s="11">
        <v>26.6</v>
      </c>
      <c r="J21" s="11" t="s">
        <v>22</v>
      </c>
      <c r="K21" s="11">
        <v>14.9</v>
      </c>
      <c r="L21" s="14">
        <f>160.5</f>
        <v>160.5</v>
      </c>
      <c r="M21" s="15">
        <f>(4.3+5.45)/2</f>
        <v>4.875</v>
      </c>
      <c r="N21" s="11">
        <v>32.86</v>
      </c>
      <c r="O21" s="11">
        <v>9.0</v>
      </c>
      <c r="P21" s="20">
        <v>1667.5</v>
      </c>
    </row>
    <row r="22">
      <c r="A22" s="11" t="s">
        <v>76</v>
      </c>
      <c r="B22" s="11" t="s">
        <v>77</v>
      </c>
      <c r="C22" s="11" t="s">
        <v>60</v>
      </c>
      <c r="D22" s="12" t="s">
        <v>51</v>
      </c>
      <c r="E22" s="11" t="s">
        <v>43</v>
      </c>
      <c r="F22" s="13" t="s">
        <v>21</v>
      </c>
      <c r="G22" s="11">
        <v>19.0</v>
      </c>
      <c r="H22" s="11">
        <v>29.95</v>
      </c>
      <c r="I22" s="11">
        <v>38.5</v>
      </c>
      <c r="J22" s="11" t="s">
        <v>26</v>
      </c>
      <c r="K22" s="11">
        <v>3.493333</v>
      </c>
      <c r="L22" s="14">
        <f>(87.5+350+37.9)/3</f>
        <v>158.4666667</v>
      </c>
      <c r="M22" s="15">
        <v>6.5</v>
      </c>
      <c r="N22" s="11">
        <v>32.9</v>
      </c>
      <c r="O22" s="11">
        <v>4.0</v>
      </c>
      <c r="P22" s="11">
        <v>1480.0</v>
      </c>
    </row>
    <row r="23">
      <c r="A23" s="11" t="s">
        <v>78</v>
      </c>
      <c r="B23" s="11" t="s">
        <v>79</v>
      </c>
      <c r="C23" s="11" t="s">
        <v>41</v>
      </c>
      <c r="D23" s="12" t="s">
        <v>42</v>
      </c>
      <c r="E23" s="11" t="s">
        <v>43</v>
      </c>
      <c r="F23" s="13" t="s">
        <v>65</v>
      </c>
      <c r="G23" s="11">
        <v>6.0</v>
      </c>
      <c r="H23" s="11">
        <v>61.0</v>
      </c>
      <c r="I23" s="18">
        <v>3.56</v>
      </c>
      <c r="J23" s="11" t="s">
        <v>26</v>
      </c>
      <c r="K23" s="11">
        <v>13.6</v>
      </c>
      <c r="L23" s="11">
        <f>(40.5+77.4)/2</f>
        <v>58.95</v>
      </c>
      <c r="M23" s="17">
        <v>9.1</v>
      </c>
      <c r="N23" s="11">
        <v>61.0</v>
      </c>
      <c r="O23" s="16">
        <v>2.0</v>
      </c>
      <c r="P23" s="11">
        <v>617.0</v>
      </c>
    </row>
    <row r="24">
      <c r="A24" s="23" t="s">
        <v>80</v>
      </c>
      <c r="B24" s="23" t="s">
        <v>81</v>
      </c>
      <c r="C24" s="23" t="s">
        <v>41</v>
      </c>
      <c r="D24" s="24" t="s">
        <v>42</v>
      </c>
      <c r="E24" s="23" t="s">
        <v>43</v>
      </c>
      <c r="F24" s="25" t="s">
        <v>25</v>
      </c>
      <c r="G24" s="23">
        <v>5.0</v>
      </c>
      <c r="H24" s="23"/>
      <c r="I24" s="23">
        <v>60.5</v>
      </c>
      <c r="J24" s="23" t="s">
        <v>22</v>
      </c>
      <c r="K24" s="23">
        <v>35.0</v>
      </c>
      <c r="L24" s="26"/>
      <c r="M24" s="27">
        <f>(4.65+5.95)/2</f>
        <v>5.3</v>
      </c>
      <c r="N24" s="28" t="s">
        <v>82</v>
      </c>
      <c r="O24" s="29">
        <v>2.0</v>
      </c>
      <c r="P24" s="28" t="s">
        <v>82</v>
      </c>
    </row>
    <row r="25">
      <c r="A25" s="11" t="s">
        <v>83</v>
      </c>
      <c r="B25" s="11" t="s">
        <v>84</v>
      </c>
      <c r="C25" s="11" t="s">
        <v>18</v>
      </c>
      <c r="D25" s="12" t="s">
        <v>19</v>
      </c>
      <c r="E25" s="11" t="s">
        <v>31</v>
      </c>
      <c r="F25" s="13" t="s">
        <v>21</v>
      </c>
      <c r="G25" s="11">
        <v>6.0</v>
      </c>
      <c r="H25" s="11">
        <v>62.0</v>
      </c>
      <c r="I25" s="11">
        <v>35.0</v>
      </c>
      <c r="J25" s="11" t="s">
        <v>26</v>
      </c>
      <c r="K25" s="11">
        <v>5.2</v>
      </c>
      <c r="L25" s="14">
        <f>(7.625+1.35)/2</f>
        <v>4.4875</v>
      </c>
      <c r="M25" s="15">
        <f>(3.73+3.84)/2</f>
        <v>3.785</v>
      </c>
      <c r="N25" s="11">
        <v>33.5</v>
      </c>
      <c r="O25" s="11">
        <v>4.0</v>
      </c>
      <c r="P25" s="11">
        <v>925.0</v>
      </c>
    </row>
    <row r="26">
      <c r="A26" s="11" t="s">
        <v>85</v>
      </c>
      <c r="B26" s="11" t="s">
        <v>86</v>
      </c>
      <c r="C26" s="11" t="s">
        <v>18</v>
      </c>
      <c r="D26" s="12" t="s">
        <v>19</v>
      </c>
      <c r="E26" s="11" t="s">
        <v>31</v>
      </c>
      <c r="F26" s="13" t="s">
        <v>21</v>
      </c>
      <c r="G26" s="11">
        <v>10.0</v>
      </c>
      <c r="H26" s="11">
        <v>53.0</v>
      </c>
      <c r="I26" s="11">
        <v>52.3</v>
      </c>
      <c r="J26" s="11" t="s">
        <v>26</v>
      </c>
      <c r="K26" s="11">
        <v>8.5</v>
      </c>
      <c r="L26" s="11">
        <v>5.28</v>
      </c>
      <c r="M26" s="17">
        <f>(1.82+1.84)/2</f>
        <v>1.83</v>
      </c>
      <c r="N26" s="11">
        <v>19.0</v>
      </c>
      <c r="O26" s="11">
        <v>4.0</v>
      </c>
      <c r="P26" s="30">
        <v>545.0</v>
      </c>
    </row>
    <row r="27">
      <c r="A27" s="11" t="s">
        <v>87</v>
      </c>
      <c r="B27" s="11" t="s">
        <v>88</v>
      </c>
      <c r="C27" s="11" t="s">
        <v>18</v>
      </c>
      <c r="D27" s="12" t="s">
        <v>19</v>
      </c>
      <c r="E27" s="11" t="s">
        <v>20</v>
      </c>
      <c r="F27" s="13" t="s">
        <v>25</v>
      </c>
      <c r="G27" s="11">
        <v>13.0</v>
      </c>
      <c r="H27" s="11">
        <v>46.0</v>
      </c>
      <c r="I27" s="11">
        <v>81.85</v>
      </c>
      <c r="J27" s="11" t="s">
        <v>26</v>
      </c>
      <c r="K27" s="11">
        <v>5.5</v>
      </c>
      <c r="L27" s="11">
        <f>(7.53+5)/2</f>
        <v>6.265</v>
      </c>
      <c r="M27" s="17">
        <f>(1.65+1.29)/2</f>
        <v>1.47</v>
      </c>
      <c r="N27" s="11">
        <v>19.4</v>
      </c>
      <c r="O27" s="16">
        <v>4.0</v>
      </c>
      <c r="P27" s="11">
        <v>910.0</v>
      </c>
    </row>
    <row r="28">
      <c r="A28" s="11" t="s">
        <v>89</v>
      </c>
      <c r="B28" s="11" t="s">
        <v>90</v>
      </c>
      <c r="C28" s="11" t="s">
        <v>18</v>
      </c>
      <c r="D28" s="12" t="s">
        <v>19</v>
      </c>
      <c r="E28" s="11" t="s">
        <v>20</v>
      </c>
      <c r="F28" s="13" t="s">
        <v>21</v>
      </c>
      <c r="G28" s="11">
        <v>9.0</v>
      </c>
      <c r="H28" s="11">
        <v>48.0</v>
      </c>
      <c r="I28" s="18">
        <v>60.83</v>
      </c>
      <c r="J28" s="11" t="s">
        <v>26</v>
      </c>
      <c r="K28" s="11">
        <v>4.1</v>
      </c>
      <c r="L28" s="11">
        <f>(2.85+5)/2</f>
        <v>3.925</v>
      </c>
      <c r="M28" s="17">
        <f>(1.48+1.27)/2</f>
        <v>1.375</v>
      </c>
      <c r="N28" s="11">
        <v>9.0</v>
      </c>
      <c r="O28" s="16">
        <v>4.0</v>
      </c>
      <c r="P28" s="11">
        <v>610.0</v>
      </c>
    </row>
    <row r="29">
      <c r="A29" s="11" t="s">
        <v>91</v>
      </c>
      <c r="B29" s="11" t="s">
        <v>92</v>
      </c>
      <c r="C29" s="11" t="s">
        <v>41</v>
      </c>
      <c r="D29" s="12" t="s">
        <v>42</v>
      </c>
      <c r="E29" s="11" t="s">
        <v>43</v>
      </c>
      <c r="F29" s="13" t="s">
        <v>25</v>
      </c>
      <c r="G29" s="11">
        <v>15.0</v>
      </c>
      <c r="H29" s="11">
        <v>16.6</v>
      </c>
      <c r="I29" s="11">
        <v>61.9</v>
      </c>
      <c r="J29" s="11" t="s">
        <v>26</v>
      </c>
      <c r="K29" s="11">
        <v>19.0</v>
      </c>
      <c r="L29" s="14">
        <f>(125+500)/2</f>
        <v>312.5</v>
      </c>
      <c r="M29" s="15">
        <v>7.5</v>
      </c>
      <c r="N29" s="11">
        <v>26.7</v>
      </c>
      <c r="O29" s="16">
        <v>4.0</v>
      </c>
      <c r="P29" s="11">
        <v>2000.0</v>
      </c>
    </row>
    <row r="30">
      <c r="A30" s="11" t="s">
        <v>93</v>
      </c>
      <c r="B30" s="11" t="s">
        <v>94</v>
      </c>
      <c r="C30" s="11" t="s">
        <v>50</v>
      </c>
      <c r="D30" s="12" t="s">
        <v>51</v>
      </c>
      <c r="E30" s="11" t="s">
        <v>43</v>
      </c>
      <c r="F30" s="13" t="s">
        <v>25</v>
      </c>
      <c r="G30" s="11">
        <v>23.0</v>
      </c>
      <c r="H30" s="11">
        <v>35.8</v>
      </c>
      <c r="I30" s="18">
        <v>68.3</v>
      </c>
      <c r="J30" s="11" t="s">
        <v>26</v>
      </c>
      <c r="K30" s="11">
        <v>1.2</v>
      </c>
      <c r="L30" s="11">
        <f>(409.5+203.3+694.7)/3</f>
        <v>435.8333333</v>
      </c>
      <c r="M30" s="17">
        <v>57.15</v>
      </c>
      <c r="N30" s="11">
        <v>42.4</v>
      </c>
      <c r="O30" s="16">
        <v>5.0</v>
      </c>
      <c r="P30" s="11">
        <v>598.8</v>
      </c>
    </row>
    <row r="31">
      <c r="A31" s="11" t="s">
        <v>95</v>
      </c>
      <c r="B31" s="11" t="s">
        <v>96</v>
      </c>
      <c r="C31" s="11" t="s">
        <v>60</v>
      </c>
      <c r="D31" s="12" t="s">
        <v>51</v>
      </c>
      <c r="E31" s="11" t="s">
        <v>43</v>
      </c>
      <c r="F31" s="13" t="s">
        <v>25</v>
      </c>
      <c r="G31" s="11">
        <v>14.0</v>
      </c>
      <c r="H31" s="11">
        <v>41.0</v>
      </c>
      <c r="I31" s="18">
        <v>61.0</v>
      </c>
      <c r="J31" s="11" t="s">
        <v>26</v>
      </c>
      <c r="K31" s="11">
        <v>3.5</v>
      </c>
      <c r="L31" s="11">
        <v>17.0</v>
      </c>
      <c r="M31" s="17">
        <v>6.42</v>
      </c>
      <c r="N31" s="11">
        <v>36.0</v>
      </c>
      <c r="O31" s="16">
        <v>4.0</v>
      </c>
      <c r="P31" s="11">
        <v>1400.0</v>
      </c>
    </row>
    <row r="32">
      <c r="A32" s="11" t="s">
        <v>97</v>
      </c>
      <c r="B32" s="11" t="s">
        <v>98</v>
      </c>
      <c r="C32" s="11" t="s">
        <v>99</v>
      </c>
      <c r="D32" s="12" t="s">
        <v>30</v>
      </c>
      <c r="E32" s="11" t="s">
        <v>31</v>
      </c>
      <c r="F32" s="13" t="s">
        <v>100</v>
      </c>
      <c r="G32" s="11">
        <v>13.0</v>
      </c>
      <c r="H32" s="11">
        <v>18.0</v>
      </c>
      <c r="I32" s="18">
        <v>20.6</v>
      </c>
      <c r="J32" s="11" t="s">
        <v>26</v>
      </c>
      <c r="K32" s="11">
        <v>8.4</v>
      </c>
      <c r="L32" s="11">
        <f>(2.2+5)/2</f>
        <v>3.6</v>
      </c>
      <c r="M32" s="17">
        <v>5.47</v>
      </c>
      <c r="N32" s="11">
        <v>43.0</v>
      </c>
      <c r="O32" s="16">
        <v>5.0</v>
      </c>
      <c r="P32" s="11">
        <v>757.0</v>
      </c>
    </row>
    <row r="33">
      <c r="A33" s="11" t="s">
        <v>101</v>
      </c>
      <c r="B33" s="11" t="s">
        <v>102</v>
      </c>
      <c r="C33" s="11" t="s">
        <v>41</v>
      </c>
      <c r="D33" s="12" t="s">
        <v>42</v>
      </c>
      <c r="E33" s="11" t="s">
        <v>43</v>
      </c>
      <c r="F33" s="13" t="s">
        <v>25</v>
      </c>
      <c r="G33" s="11">
        <v>4.0</v>
      </c>
      <c r="H33" s="11">
        <v>8.8</v>
      </c>
      <c r="I33" s="18">
        <v>42.9</v>
      </c>
      <c r="J33" s="11" t="s">
        <v>26</v>
      </c>
      <c r="K33" s="11">
        <v>22.0</v>
      </c>
      <c r="L33" s="11">
        <f>(63+93)/2</f>
        <v>78</v>
      </c>
      <c r="M33" s="17">
        <v>0.32</v>
      </c>
      <c r="N33" s="11">
        <v>28.1</v>
      </c>
      <c r="O33" s="16">
        <v>3.0</v>
      </c>
      <c r="P33" s="11">
        <v>1215.0</v>
      </c>
    </row>
    <row r="34">
      <c r="A34" s="23" t="s">
        <v>103</v>
      </c>
      <c r="B34" s="23" t="s">
        <v>104</v>
      </c>
      <c r="C34" s="23" t="s">
        <v>41</v>
      </c>
      <c r="D34" s="24" t="s">
        <v>42</v>
      </c>
      <c r="E34" s="23" t="s">
        <v>43</v>
      </c>
      <c r="F34" s="25" t="s">
        <v>32</v>
      </c>
      <c r="G34" s="23">
        <v>4.0</v>
      </c>
      <c r="H34" s="23">
        <v>10.0</v>
      </c>
      <c r="I34" s="23">
        <v>11.34</v>
      </c>
      <c r="J34" s="23" t="s">
        <v>26</v>
      </c>
      <c r="K34" s="23">
        <v>10.0</v>
      </c>
      <c r="L34" s="26"/>
      <c r="M34" s="27">
        <v>4.5</v>
      </c>
      <c r="N34" s="23">
        <v>42.0</v>
      </c>
      <c r="O34" s="23">
        <v>7.0</v>
      </c>
      <c r="P34" s="28" t="s">
        <v>82</v>
      </c>
    </row>
    <row r="35">
      <c r="A35" s="11" t="s">
        <v>105</v>
      </c>
      <c r="B35" s="11" t="s">
        <v>106</v>
      </c>
      <c r="C35" s="11" t="s">
        <v>99</v>
      </c>
      <c r="D35" s="12" t="s">
        <v>30</v>
      </c>
      <c r="E35" s="11" t="s">
        <v>31</v>
      </c>
      <c r="F35" s="13" t="s">
        <v>25</v>
      </c>
      <c r="G35" s="11">
        <v>16.0</v>
      </c>
      <c r="H35" s="11">
        <v>8.8</v>
      </c>
      <c r="I35" s="18">
        <v>79.4</v>
      </c>
      <c r="J35" s="11" t="s">
        <v>26</v>
      </c>
      <c r="K35" s="11">
        <v>5.4</v>
      </c>
      <c r="L35" s="14">
        <f>(147+45.2)/2</f>
        <v>96.1</v>
      </c>
      <c r="M35" s="15">
        <v>4.43</v>
      </c>
      <c r="N35" s="11">
        <v>29.65</v>
      </c>
      <c r="O35" s="16">
        <v>3.0</v>
      </c>
      <c r="P35" s="11">
        <v>1339.0</v>
      </c>
    </row>
    <row r="36">
      <c r="A36" s="11" t="s">
        <v>107</v>
      </c>
      <c r="B36" s="22" t="s">
        <v>108</v>
      </c>
      <c r="C36" s="11" t="s">
        <v>41</v>
      </c>
      <c r="D36" s="12" t="s">
        <v>42</v>
      </c>
      <c r="E36" s="11" t="s">
        <v>43</v>
      </c>
      <c r="F36" s="13" t="s">
        <v>32</v>
      </c>
      <c r="G36" s="11">
        <v>6.0</v>
      </c>
      <c r="H36" s="11">
        <v>19.0</v>
      </c>
      <c r="I36" s="18">
        <v>38.0</v>
      </c>
      <c r="J36" s="11" t="s">
        <v>22</v>
      </c>
      <c r="K36" s="11">
        <v>83.3</v>
      </c>
      <c r="L36" s="11">
        <f>(1968+4357+455)/3</f>
        <v>2260</v>
      </c>
      <c r="M36" s="17">
        <v>0.64</v>
      </c>
      <c r="N36" s="11">
        <v>36.1</v>
      </c>
      <c r="O36" s="11">
        <v>7.0</v>
      </c>
      <c r="P36" s="11">
        <v>5400.0</v>
      </c>
    </row>
    <row r="37">
      <c r="A37" s="11" t="s">
        <v>109</v>
      </c>
      <c r="B37" s="11" t="s">
        <v>110</v>
      </c>
      <c r="C37" s="11" t="s">
        <v>99</v>
      </c>
      <c r="D37" s="12" t="s">
        <v>30</v>
      </c>
      <c r="E37" s="11" t="s">
        <v>31</v>
      </c>
      <c r="F37" s="13" t="s">
        <v>32</v>
      </c>
      <c r="G37" s="11">
        <v>33.0</v>
      </c>
      <c r="H37" s="11">
        <v>25.0</v>
      </c>
      <c r="I37" s="11">
        <v>69.0</v>
      </c>
      <c r="J37" s="11" t="s">
        <v>26</v>
      </c>
      <c r="K37" s="11">
        <v>4.0</v>
      </c>
      <c r="L37" s="11">
        <v>30.0</v>
      </c>
      <c r="M37" s="17">
        <v>16.65</v>
      </c>
      <c r="N37" s="11">
        <v>51.0</v>
      </c>
      <c r="O37" s="16">
        <v>2.0</v>
      </c>
      <c r="P37" s="11">
        <v>1420.0</v>
      </c>
    </row>
    <row r="38">
      <c r="A38" s="11" t="s">
        <v>111</v>
      </c>
      <c r="B38" s="11" t="s">
        <v>112</v>
      </c>
      <c r="C38" s="11" t="s">
        <v>99</v>
      </c>
      <c r="D38" s="12" t="s">
        <v>30</v>
      </c>
      <c r="E38" s="11" t="s">
        <v>31</v>
      </c>
      <c r="F38" s="13" t="s">
        <v>32</v>
      </c>
      <c r="G38" s="11">
        <v>33.0</v>
      </c>
      <c r="H38" s="11">
        <v>3.76</v>
      </c>
      <c r="I38" s="18">
        <v>56.1</v>
      </c>
      <c r="J38" s="11" t="s">
        <v>26</v>
      </c>
      <c r="K38" s="11">
        <v>5.9</v>
      </c>
      <c r="L38" s="14">
        <f>(36.5+35)/2</f>
        <v>35.75</v>
      </c>
      <c r="M38" s="15">
        <v>0.47</v>
      </c>
      <c r="N38" s="11">
        <v>36.5</v>
      </c>
      <c r="O38" s="16">
        <v>4.0</v>
      </c>
      <c r="P38" s="11">
        <v>2000.0</v>
      </c>
    </row>
    <row r="39">
      <c r="A39" s="11" t="s">
        <v>113</v>
      </c>
      <c r="B39" s="11" t="s">
        <v>114</v>
      </c>
      <c r="C39" s="11" t="s">
        <v>60</v>
      </c>
      <c r="D39" s="12" t="s">
        <v>51</v>
      </c>
      <c r="E39" s="11" t="s">
        <v>43</v>
      </c>
      <c r="F39" s="13" t="s">
        <v>25</v>
      </c>
      <c r="G39" s="11">
        <v>14.0</v>
      </c>
      <c r="H39" s="11">
        <v>5.0</v>
      </c>
      <c r="I39" s="18">
        <v>63.7</v>
      </c>
      <c r="J39" s="11" t="s">
        <v>26</v>
      </c>
      <c r="K39" s="11">
        <v>4.4</v>
      </c>
      <c r="L39" s="11">
        <f>(55+41+20)/3</f>
        <v>38.66666667</v>
      </c>
      <c r="M39" s="17">
        <v>0.56</v>
      </c>
      <c r="N39" s="11">
        <v>33.87</v>
      </c>
      <c r="O39" s="16">
        <v>4.0</v>
      </c>
      <c r="P39" s="11">
        <v>1430.0</v>
      </c>
    </row>
    <row r="40">
      <c r="A40" s="11" t="s">
        <v>115</v>
      </c>
      <c r="B40" s="11" t="s">
        <v>116</v>
      </c>
      <c r="C40" s="11" t="s">
        <v>18</v>
      </c>
      <c r="D40" s="12" t="s">
        <v>19</v>
      </c>
      <c r="E40" s="11" t="s">
        <v>31</v>
      </c>
      <c r="F40" s="13" t="s">
        <v>25</v>
      </c>
      <c r="G40" s="11">
        <v>13.0</v>
      </c>
      <c r="H40" s="11">
        <v>53.0</v>
      </c>
      <c r="I40" s="11">
        <v>82.45</v>
      </c>
      <c r="J40" s="11" t="s">
        <v>26</v>
      </c>
      <c r="K40" s="11">
        <v>5.5</v>
      </c>
      <c r="L40" s="14">
        <f>(24.55+10.5)/2</f>
        <v>17.525</v>
      </c>
      <c r="M40" s="15">
        <v>5.64</v>
      </c>
      <c r="N40" s="11">
        <v>28.0</v>
      </c>
      <c r="O40" s="11">
        <v>3.0</v>
      </c>
      <c r="P40" s="11">
        <v>1041.0</v>
      </c>
    </row>
    <row r="41">
      <c r="A41" s="11" t="s">
        <v>117</v>
      </c>
      <c r="B41" s="11" t="s">
        <v>118</v>
      </c>
      <c r="C41" s="11" t="s">
        <v>35</v>
      </c>
      <c r="D41" s="12" t="s">
        <v>30</v>
      </c>
      <c r="E41" s="11" t="s">
        <v>31</v>
      </c>
      <c r="F41" s="13" t="s">
        <v>25</v>
      </c>
      <c r="G41" s="11">
        <v>6.0</v>
      </c>
      <c r="H41" s="11">
        <v>35.0</v>
      </c>
      <c r="I41" s="18">
        <v>66.7</v>
      </c>
      <c r="J41" s="11" t="s">
        <v>26</v>
      </c>
      <c r="K41" s="11">
        <v>31.9</v>
      </c>
      <c r="L41" s="11">
        <f>(440+760+195)/3</f>
        <v>465</v>
      </c>
      <c r="M41" s="17">
        <v>0.41</v>
      </c>
      <c r="N41" s="11">
        <v>25.8</v>
      </c>
      <c r="O41" s="16">
        <v>4.0</v>
      </c>
      <c r="P41" s="11">
        <v>2339.0</v>
      </c>
    </row>
    <row r="42">
      <c r="A42" s="11" t="s">
        <v>119</v>
      </c>
      <c r="B42" s="11" t="s">
        <v>120</v>
      </c>
      <c r="C42" s="11" t="s">
        <v>41</v>
      </c>
      <c r="D42" s="12" t="s">
        <v>42</v>
      </c>
      <c r="E42" s="11" t="s">
        <v>43</v>
      </c>
      <c r="F42" s="13" t="s">
        <v>65</v>
      </c>
      <c r="G42" s="11">
        <v>15.0</v>
      </c>
      <c r="H42" s="11">
        <v>43.1</v>
      </c>
      <c r="I42" s="11">
        <v>19.03</v>
      </c>
      <c r="J42" s="11" t="s">
        <v>26</v>
      </c>
      <c r="K42" s="11">
        <v>9.5</v>
      </c>
      <c r="L42" s="14">
        <f>(64.5+27+19)/3</f>
        <v>36.83333333</v>
      </c>
      <c r="M42" s="15">
        <f>(3.51+3.02)/2</f>
        <v>3.265</v>
      </c>
      <c r="N42" s="11">
        <v>31.67</v>
      </c>
      <c r="O42" s="16">
        <v>1.0</v>
      </c>
      <c r="P42" s="11">
        <v>587.0</v>
      </c>
    </row>
    <row r="43">
      <c r="A43" s="11" t="s">
        <v>121</v>
      </c>
      <c r="B43" s="11" t="s">
        <v>122</v>
      </c>
      <c r="C43" s="11" t="s">
        <v>41</v>
      </c>
      <c r="D43" s="12" t="s">
        <v>42</v>
      </c>
      <c r="E43" s="11" t="s">
        <v>43</v>
      </c>
      <c r="F43" s="13" t="s">
        <v>65</v>
      </c>
      <c r="G43" s="11">
        <v>18.0</v>
      </c>
      <c r="H43" s="11">
        <v>26.83</v>
      </c>
      <c r="I43" s="11">
        <v>14.8</v>
      </c>
      <c r="J43" s="11" t="s">
        <v>26</v>
      </c>
      <c r="K43" s="11">
        <v>12.0</v>
      </c>
      <c r="L43" s="11">
        <v>1830.0</v>
      </c>
      <c r="M43" s="17">
        <v>7.15</v>
      </c>
      <c r="N43" s="11">
        <v>35.8</v>
      </c>
      <c r="O43" s="16">
        <v>2.0</v>
      </c>
      <c r="P43" s="11">
        <v>1500.0</v>
      </c>
    </row>
    <row r="44">
      <c r="D44" s="31"/>
      <c r="F44" s="32"/>
      <c r="I44" s="32"/>
      <c r="M44" s="33"/>
    </row>
    <row r="45">
      <c r="D45" s="31"/>
      <c r="F45" s="32"/>
      <c r="I45" s="32"/>
      <c r="M45" s="33"/>
    </row>
    <row r="46">
      <c r="A46" s="34" t="s">
        <v>123</v>
      </c>
      <c r="D46" s="31"/>
      <c r="F46" s="32"/>
      <c r="I46" s="32"/>
      <c r="M46" s="33"/>
    </row>
    <row r="47">
      <c r="D47" s="31"/>
      <c r="F47" s="32"/>
      <c r="I47" s="32"/>
    </row>
    <row r="48">
      <c r="D48" s="31"/>
      <c r="F48" s="32"/>
      <c r="I48" s="32"/>
    </row>
    <row r="49">
      <c r="D49" s="31"/>
      <c r="F49" s="32"/>
      <c r="I49" s="32"/>
    </row>
    <row r="50">
      <c r="D50" s="31"/>
      <c r="F50" s="32"/>
      <c r="I50" s="32"/>
      <c r="J50" s="35"/>
    </row>
    <row r="51">
      <c r="D51" s="31"/>
      <c r="F51" s="32"/>
      <c r="I51" s="32"/>
      <c r="J51" s="36"/>
    </row>
    <row r="52">
      <c r="D52" s="31"/>
      <c r="F52" s="32"/>
      <c r="I52" s="32"/>
    </row>
    <row r="53">
      <c r="D53" s="31"/>
      <c r="F53" s="32"/>
      <c r="I53" s="32"/>
    </row>
    <row r="54">
      <c r="D54" s="31"/>
      <c r="F54" s="32"/>
      <c r="I54" s="32"/>
    </row>
    <row r="55">
      <c r="D55" s="31"/>
      <c r="F55" s="32"/>
      <c r="I55" s="32"/>
    </row>
    <row r="56">
      <c r="D56" s="31"/>
      <c r="F56" s="32"/>
      <c r="I56" s="32"/>
    </row>
    <row r="57">
      <c r="D57" s="31"/>
      <c r="F57" s="32"/>
      <c r="I57" s="32"/>
    </row>
    <row r="58">
      <c r="D58" s="31"/>
      <c r="F58" s="32"/>
      <c r="I58" s="32"/>
    </row>
    <row r="59">
      <c r="D59" s="31"/>
      <c r="F59" s="32"/>
      <c r="I59" s="32"/>
    </row>
    <row r="60">
      <c r="D60" s="31"/>
      <c r="F60" s="32"/>
      <c r="I60" s="32"/>
    </row>
    <row r="61">
      <c r="D61" s="31"/>
      <c r="F61" s="32"/>
      <c r="I61" s="32"/>
    </row>
    <row r="62">
      <c r="D62" s="31"/>
      <c r="F62" s="32"/>
      <c r="I62" s="32"/>
    </row>
    <row r="63">
      <c r="D63" s="31"/>
      <c r="F63" s="32"/>
      <c r="I63" s="32"/>
    </row>
    <row r="64">
      <c r="D64" s="31"/>
      <c r="F64" s="32"/>
      <c r="I64" s="32"/>
    </row>
    <row r="65">
      <c r="D65" s="31"/>
      <c r="F65" s="32"/>
      <c r="I65" s="32"/>
    </row>
    <row r="66">
      <c r="D66" s="31"/>
      <c r="F66" s="32"/>
      <c r="I66" s="32"/>
    </row>
    <row r="67">
      <c r="D67" s="31"/>
      <c r="F67" s="32"/>
      <c r="I67" s="32"/>
    </row>
    <row r="68">
      <c r="D68" s="31"/>
      <c r="F68" s="32"/>
      <c r="I68" s="32"/>
    </row>
    <row r="69">
      <c r="D69" s="31"/>
      <c r="F69" s="32"/>
      <c r="I69" s="32"/>
    </row>
    <row r="70">
      <c r="D70" s="31"/>
      <c r="F70" s="32"/>
      <c r="I70" s="32"/>
    </row>
    <row r="71">
      <c r="D71" s="31"/>
      <c r="F71" s="32"/>
      <c r="I71" s="32"/>
    </row>
    <row r="72">
      <c r="D72" s="31"/>
      <c r="F72" s="32"/>
      <c r="I72" s="32"/>
    </row>
    <row r="73">
      <c r="D73" s="31"/>
      <c r="F73" s="32"/>
      <c r="I73" s="32"/>
    </row>
    <row r="74">
      <c r="D74" s="31"/>
      <c r="F74" s="32"/>
      <c r="I74" s="32"/>
    </row>
    <row r="75">
      <c r="D75" s="31"/>
      <c r="F75" s="32"/>
      <c r="I75" s="32"/>
    </row>
    <row r="76">
      <c r="D76" s="31"/>
      <c r="F76" s="32"/>
      <c r="I76" s="32"/>
    </row>
    <row r="77">
      <c r="D77" s="31"/>
      <c r="F77" s="32"/>
      <c r="I77" s="32"/>
    </row>
    <row r="78">
      <c r="D78" s="31"/>
      <c r="F78" s="32"/>
      <c r="I78" s="32"/>
    </row>
    <row r="79">
      <c r="D79" s="31"/>
      <c r="F79" s="32"/>
      <c r="I79" s="32"/>
    </row>
    <row r="80">
      <c r="D80" s="31"/>
      <c r="F80" s="32"/>
      <c r="I80" s="32"/>
    </row>
    <row r="81">
      <c r="D81" s="31"/>
      <c r="F81" s="32"/>
      <c r="I81" s="32"/>
    </row>
    <row r="82">
      <c r="D82" s="31"/>
      <c r="F82" s="32"/>
      <c r="I82" s="32"/>
    </row>
    <row r="83">
      <c r="D83" s="31"/>
      <c r="F83" s="32"/>
      <c r="I83" s="32"/>
    </row>
    <row r="84">
      <c r="D84" s="31"/>
      <c r="F84" s="32"/>
      <c r="I84" s="32"/>
    </row>
    <row r="85">
      <c r="D85" s="31"/>
      <c r="F85" s="32"/>
      <c r="I85" s="32"/>
    </row>
    <row r="86">
      <c r="D86" s="31"/>
      <c r="F86" s="32"/>
      <c r="I86" s="32"/>
    </row>
    <row r="87">
      <c r="D87" s="31"/>
      <c r="F87" s="32"/>
      <c r="I87" s="32"/>
    </row>
    <row r="88">
      <c r="D88" s="31"/>
      <c r="F88" s="32"/>
      <c r="I88" s="32"/>
    </row>
    <row r="89">
      <c r="D89" s="31"/>
      <c r="F89" s="32"/>
      <c r="I89" s="32"/>
    </row>
    <row r="90">
      <c r="D90" s="31"/>
      <c r="F90" s="32"/>
      <c r="I90" s="32"/>
    </row>
    <row r="91">
      <c r="D91" s="31"/>
      <c r="F91" s="32"/>
      <c r="I91" s="32"/>
    </row>
    <row r="92">
      <c r="D92" s="31"/>
      <c r="F92" s="32"/>
      <c r="I92" s="32"/>
    </row>
    <row r="93">
      <c r="D93" s="31"/>
      <c r="F93" s="32"/>
      <c r="I93" s="32"/>
    </row>
    <row r="94">
      <c r="D94" s="31"/>
      <c r="F94" s="32"/>
      <c r="I94" s="32"/>
    </row>
    <row r="95">
      <c r="D95" s="31"/>
      <c r="F95" s="32"/>
      <c r="I95" s="32"/>
    </row>
    <row r="96">
      <c r="D96" s="31"/>
      <c r="F96" s="32"/>
      <c r="I96" s="32"/>
    </row>
    <row r="97">
      <c r="D97" s="31"/>
      <c r="F97" s="32"/>
      <c r="I97" s="32"/>
    </row>
    <row r="98">
      <c r="D98" s="31"/>
      <c r="F98" s="32"/>
      <c r="I98" s="32"/>
    </row>
    <row r="99">
      <c r="D99" s="31"/>
      <c r="F99" s="32"/>
      <c r="I99" s="32"/>
    </row>
    <row r="100">
      <c r="D100" s="31"/>
      <c r="F100" s="32"/>
      <c r="I100" s="32"/>
    </row>
    <row r="101">
      <c r="D101" s="31"/>
      <c r="F101" s="32"/>
      <c r="I101" s="32"/>
    </row>
    <row r="102">
      <c r="D102" s="31"/>
      <c r="F102" s="32"/>
      <c r="I102" s="32"/>
    </row>
    <row r="103">
      <c r="D103" s="31"/>
      <c r="F103" s="32"/>
      <c r="I103" s="32"/>
    </row>
    <row r="104">
      <c r="D104" s="31"/>
      <c r="F104" s="32"/>
      <c r="I104" s="32"/>
    </row>
    <row r="105">
      <c r="D105" s="31"/>
      <c r="F105" s="32"/>
      <c r="I105" s="32"/>
    </row>
    <row r="106">
      <c r="D106" s="31"/>
      <c r="F106" s="32"/>
      <c r="I106" s="32"/>
    </row>
    <row r="107">
      <c r="D107" s="31"/>
      <c r="F107" s="32"/>
      <c r="I107" s="32"/>
    </row>
    <row r="108">
      <c r="D108" s="31"/>
      <c r="F108" s="32"/>
      <c r="I108" s="32"/>
    </row>
    <row r="109">
      <c r="D109" s="31"/>
      <c r="F109" s="32"/>
      <c r="I109" s="32"/>
    </row>
    <row r="110">
      <c r="D110" s="31"/>
      <c r="F110" s="32"/>
      <c r="I110" s="32"/>
    </row>
    <row r="111">
      <c r="D111" s="31"/>
      <c r="F111" s="32"/>
      <c r="I111" s="32"/>
    </row>
    <row r="112">
      <c r="D112" s="31"/>
      <c r="F112" s="32"/>
      <c r="I112" s="32"/>
    </row>
    <row r="113">
      <c r="D113" s="31"/>
      <c r="F113" s="32"/>
      <c r="I113" s="32"/>
    </row>
    <row r="114">
      <c r="D114" s="31"/>
      <c r="F114" s="32"/>
      <c r="I114" s="32"/>
    </row>
    <row r="115">
      <c r="D115" s="31"/>
      <c r="F115" s="32"/>
      <c r="I115" s="32"/>
    </row>
    <row r="116">
      <c r="D116" s="31"/>
      <c r="F116" s="32"/>
      <c r="I116" s="32"/>
    </row>
    <row r="117">
      <c r="D117" s="31"/>
      <c r="F117" s="32"/>
      <c r="I117" s="32"/>
    </row>
    <row r="118">
      <c r="D118" s="31"/>
      <c r="F118" s="32"/>
      <c r="I118" s="32"/>
    </row>
    <row r="119">
      <c r="D119" s="31"/>
      <c r="F119" s="32"/>
      <c r="I119" s="32"/>
    </row>
    <row r="120">
      <c r="D120" s="31"/>
      <c r="F120" s="32"/>
      <c r="I120" s="32"/>
    </row>
    <row r="121">
      <c r="D121" s="31"/>
      <c r="F121" s="32"/>
      <c r="I121" s="32"/>
    </row>
    <row r="122">
      <c r="D122" s="31"/>
      <c r="F122" s="32"/>
      <c r="I122" s="32"/>
    </row>
    <row r="123">
      <c r="D123" s="31"/>
      <c r="F123" s="32"/>
      <c r="I123" s="32"/>
    </row>
    <row r="124">
      <c r="D124" s="31"/>
      <c r="F124" s="32"/>
      <c r="I124" s="32"/>
    </row>
    <row r="125">
      <c r="D125" s="31"/>
      <c r="F125" s="32"/>
      <c r="I125" s="32"/>
    </row>
    <row r="126">
      <c r="D126" s="31"/>
      <c r="F126" s="32"/>
      <c r="I126" s="32"/>
    </row>
    <row r="127">
      <c r="D127" s="31"/>
      <c r="F127" s="32"/>
      <c r="I127" s="32"/>
    </row>
    <row r="128">
      <c r="D128" s="31"/>
      <c r="F128" s="32"/>
      <c r="I128" s="32"/>
    </row>
    <row r="129">
      <c r="D129" s="31"/>
      <c r="F129" s="32"/>
      <c r="I129" s="32"/>
    </row>
    <row r="130">
      <c r="D130" s="31"/>
      <c r="F130" s="32"/>
      <c r="I130" s="32"/>
    </row>
    <row r="131">
      <c r="D131" s="31"/>
      <c r="F131" s="32"/>
      <c r="I131" s="32"/>
    </row>
    <row r="132">
      <c r="D132" s="31"/>
      <c r="F132" s="32"/>
      <c r="I132" s="32"/>
    </row>
    <row r="133">
      <c r="D133" s="31"/>
      <c r="F133" s="32"/>
      <c r="I133" s="32"/>
    </row>
    <row r="134">
      <c r="D134" s="31"/>
      <c r="F134" s="32"/>
      <c r="I134" s="32"/>
    </row>
    <row r="135">
      <c r="D135" s="31"/>
      <c r="F135" s="32"/>
      <c r="I135" s="32"/>
    </row>
    <row r="136">
      <c r="D136" s="31"/>
      <c r="F136" s="32"/>
      <c r="I136" s="32"/>
    </row>
    <row r="137">
      <c r="D137" s="31"/>
      <c r="F137" s="32"/>
      <c r="I137" s="32"/>
    </row>
    <row r="138">
      <c r="D138" s="31"/>
      <c r="F138" s="32"/>
      <c r="I138" s="32"/>
    </row>
    <row r="139">
      <c r="D139" s="31"/>
      <c r="F139" s="32"/>
      <c r="I139" s="32"/>
    </row>
    <row r="140">
      <c r="D140" s="31"/>
      <c r="F140" s="32"/>
      <c r="I140" s="32"/>
    </row>
    <row r="141">
      <c r="D141" s="31"/>
      <c r="F141" s="32"/>
      <c r="I141" s="32"/>
    </row>
    <row r="142">
      <c r="D142" s="31"/>
      <c r="F142" s="32"/>
      <c r="I142" s="32"/>
    </row>
    <row r="143">
      <c r="D143" s="31"/>
      <c r="F143" s="32"/>
      <c r="I143" s="32"/>
    </row>
    <row r="144">
      <c r="D144" s="31"/>
      <c r="F144" s="32"/>
      <c r="I144" s="32"/>
    </row>
    <row r="145">
      <c r="D145" s="31"/>
      <c r="F145" s="32"/>
      <c r="I145" s="32"/>
    </row>
    <row r="146">
      <c r="D146" s="31"/>
      <c r="F146" s="32"/>
      <c r="I146" s="32"/>
    </row>
    <row r="147">
      <c r="D147" s="31"/>
      <c r="F147" s="32"/>
      <c r="I147" s="32"/>
    </row>
    <row r="148">
      <c r="D148" s="31"/>
      <c r="F148" s="32"/>
      <c r="I148" s="32"/>
    </row>
    <row r="149">
      <c r="D149" s="31"/>
      <c r="F149" s="32"/>
      <c r="I149" s="32"/>
    </row>
    <row r="150">
      <c r="D150" s="31"/>
      <c r="F150" s="32"/>
      <c r="I150" s="32"/>
    </row>
    <row r="151">
      <c r="D151" s="31"/>
      <c r="F151" s="32"/>
      <c r="I151" s="32"/>
    </row>
    <row r="152">
      <c r="D152" s="31"/>
      <c r="F152" s="32"/>
      <c r="I152" s="32"/>
    </row>
    <row r="153">
      <c r="D153" s="31"/>
      <c r="F153" s="32"/>
      <c r="I153" s="32"/>
    </row>
    <row r="154">
      <c r="D154" s="31"/>
      <c r="F154" s="32"/>
      <c r="I154" s="32"/>
    </row>
    <row r="155">
      <c r="D155" s="31"/>
      <c r="F155" s="32"/>
      <c r="I155" s="32"/>
    </row>
    <row r="156">
      <c r="D156" s="31"/>
      <c r="F156" s="32"/>
      <c r="I156" s="32"/>
    </row>
    <row r="157">
      <c r="D157" s="31"/>
      <c r="F157" s="32"/>
      <c r="I157" s="32"/>
    </row>
    <row r="158">
      <c r="D158" s="31"/>
      <c r="F158" s="32"/>
      <c r="I158" s="32"/>
    </row>
    <row r="159">
      <c r="D159" s="31"/>
      <c r="F159" s="32"/>
      <c r="I159" s="32"/>
    </row>
    <row r="160">
      <c r="D160" s="31"/>
      <c r="F160" s="32"/>
      <c r="I160" s="32"/>
    </row>
    <row r="161">
      <c r="D161" s="31"/>
      <c r="F161" s="32"/>
      <c r="I161" s="32"/>
    </row>
    <row r="162">
      <c r="D162" s="31"/>
      <c r="F162" s="32"/>
      <c r="I162" s="32"/>
    </row>
    <row r="163">
      <c r="D163" s="31"/>
      <c r="F163" s="32"/>
      <c r="I163" s="32"/>
    </row>
    <row r="164">
      <c r="D164" s="31"/>
      <c r="F164" s="32"/>
      <c r="I164" s="32"/>
    </row>
    <row r="165">
      <c r="D165" s="31"/>
      <c r="F165" s="32"/>
      <c r="I165" s="32"/>
    </row>
    <row r="166">
      <c r="D166" s="31"/>
      <c r="F166" s="32"/>
      <c r="I166" s="32"/>
    </row>
    <row r="167">
      <c r="D167" s="31"/>
      <c r="F167" s="32"/>
      <c r="I167" s="32"/>
    </row>
    <row r="168">
      <c r="D168" s="31"/>
      <c r="F168" s="32"/>
      <c r="I168" s="32"/>
    </row>
    <row r="169">
      <c r="D169" s="31"/>
      <c r="F169" s="32"/>
      <c r="I169" s="32"/>
    </row>
    <row r="170">
      <c r="D170" s="31"/>
      <c r="F170" s="32"/>
      <c r="I170" s="32"/>
    </row>
    <row r="171">
      <c r="D171" s="31"/>
      <c r="F171" s="32"/>
      <c r="I171" s="32"/>
    </row>
    <row r="172">
      <c r="D172" s="31"/>
      <c r="F172" s="32"/>
      <c r="I172" s="32"/>
    </row>
    <row r="173">
      <c r="D173" s="31"/>
      <c r="F173" s="32"/>
      <c r="I173" s="32"/>
    </row>
    <row r="174">
      <c r="D174" s="31"/>
      <c r="F174" s="32"/>
      <c r="I174" s="32"/>
    </row>
    <row r="175">
      <c r="D175" s="31"/>
      <c r="F175" s="32"/>
      <c r="I175" s="32"/>
    </row>
    <row r="176">
      <c r="D176" s="31"/>
      <c r="F176" s="32"/>
      <c r="I176" s="32"/>
    </row>
    <row r="177">
      <c r="D177" s="31"/>
      <c r="F177" s="32"/>
      <c r="I177" s="32"/>
    </row>
    <row r="178">
      <c r="D178" s="31"/>
      <c r="F178" s="32"/>
      <c r="I178" s="32"/>
    </row>
    <row r="179">
      <c r="D179" s="31"/>
      <c r="F179" s="32"/>
      <c r="I179" s="32"/>
    </row>
    <row r="180">
      <c r="D180" s="31"/>
      <c r="F180" s="32"/>
      <c r="I180" s="32"/>
    </row>
    <row r="181">
      <c r="D181" s="31"/>
      <c r="F181" s="32"/>
      <c r="I181" s="32"/>
    </row>
    <row r="182">
      <c r="D182" s="31"/>
      <c r="F182" s="32"/>
      <c r="I182" s="32"/>
    </row>
    <row r="183">
      <c r="D183" s="31"/>
      <c r="F183" s="32"/>
      <c r="I183" s="32"/>
    </row>
    <row r="184">
      <c r="D184" s="31"/>
      <c r="F184" s="32"/>
      <c r="I184" s="32"/>
    </row>
    <row r="185">
      <c r="D185" s="31"/>
      <c r="F185" s="32"/>
      <c r="I185" s="32"/>
    </row>
    <row r="186">
      <c r="D186" s="31"/>
      <c r="F186" s="32"/>
      <c r="I186" s="32"/>
    </row>
    <row r="187">
      <c r="D187" s="31"/>
      <c r="F187" s="32"/>
      <c r="I187" s="32"/>
    </row>
    <row r="188">
      <c r="D188" s="31"/>
      <c r="F188" s="32"/>
      <c r="I188" s="32"/>
    </row>
    <row r="189">
      <c r="D189" s="31"/>
      <c r="F189" s="32"/>
      <c r="I189" s="32"/>
    </row>
    <row r="190">
      <c r="D190" s="31"/>
      <c r="F190" s="32"/>
      <c r="I190" s="32"/>
    </row>
    <row r="191">
      <c r="D191" s="31"/>
      <c r="F191" s="32"/>
      <c r="I191" s="32"/>
    </row>
    <row r="192">
      <c r="D192" s="31"/>
      <c r="F192" s="32"/>
      <c r="I192" s="32"/>
    </row>
    <row r="193">
      <c r="D193" s="31"/>
      <c r="F193" s="32"/>
      <c r="I193" s="32"/>
    </row>
    <row r="194">
      <c r="D194" s="31"/>
      <c r="F194" s="32"/>
      <c r="I194" s="32"/>
    </row>
    <row r="195">
      <c r="D195" s="31"/>
      <c r="F195" s="32"/>
      <c r="I195" s="32"/>
    </row>
    <row r="196">
      <c r="D196" s="31"/>
      <c r="F196" s="32"/>
      <c r="I196" s="32"/>
    </row>
    <row r="197">
      <c r="D197" s="31"/>
      <c r="F197" s="32"/>
      <c r="I197" s="32"/>
    </row>
    <row r="198">
      <c r="D198" s="31"/>
      <c r="F198" s="32"/>
      <c r="I198" s="32"/>
    </row>
    <row r="199">
      <c r="D199" s="31"/>
      <c r="F199" s="32"/>
      <c r="I199" s="32"/>
    </row>
    <row r="200">
      <c r="D200" s="31"/>
      <c r="F200" s="32"/>
      <c r="I200" s="32"/>
    </row>
    <row r="201">
      <c r="D201" s="31"/>
      <c r="F201" s="32"/>
      <c r="I201" s="32"/>
    </row>
    <row r="202">
      <c r="D202" s="31"/>
      <c r="F202" s="32"/>
      <c r="I202" s="32"/>
    </row>
    <row r="203">
      <c r="D203" s="31"/>
      <c r="F203" s="32"/>
      <c r="I203" s="32"/>
    </row>
    <row r="204">
      <c r="D204" s="31"/>
      <c r="F204" s="32"/>
      <c r="I204" s="32"/>
    </row>
    <row r="205">
      <c r="D205" s="31"/>
      <c r="F205" s="32"/>
      <c r="I205" s="32"/>
    </row>
    <row r="206">
      <c r="D206" s="31"/>
      <c r="F206" s="32"/>
      <c r="I206" s="32"/>
    </row>
    <row r="207">
      <c r="D207" s="31"/>
      <c r="F207" s="32"/>
      <c r="I207" s="32"/>
    </row>
    <row r="208">
      <c r="D208" s="31"/>
      <c r="F208" s="32"/>
      <c r="I208" s="32"/>
    </row>
    <row r="209">
      <c r="D209" s="31"/>
      <c r="F209" s="32"/>
      <c r="I209" s="32"/>
    </row>
    <row r="210">
      <c r="D210" s="31"/>
      <c r="F210" s="32"/>
      <c r="I210" s="32"/>
    </row>
    <row r="211">
      <c r="D211" s="31"/>
      <c r="F211" s="32"/>
      <c r="I211" s="32"/>
    </row>
    <row r="212">
      <c r="D212" s="31"/>
      <c r="F212" s="32"/>
      <c r="I212" s="32"/>
    </row>
    <row r="213">
      <c r="D213" s="31"/>
      <c r="F213" s="32"/>
      <c r="I213" s="32"/>
    </row>
    <row r="214">
      <c r="D214" s="31"/>
      <c r="F214" s="32"/>
      <c r="I214" s="32"/>
    </row>
    <row r="215">
      <c r="D215" s="31"/>
      <c r="F215" s="32"/>
      <c r="I215" s="32"/>
    </row>
    <row r="216">
      <c r="D216" s="31"/>
      <c r="F216" s="32"/>
      <c r="I216" s="32"/>
    </row>
    <row r="217">
      <c r="D217" s="31"/>
      <c r="F217" s="32"/>
      <c r="I217" s="32"/>
    </row>
    <row r="218">
      <c r="D218" s="31"/>
      <c r="F218" s="32"/>
      <c r="I218" s="32"/>
    </row>
    <row r="219">
      <c r="D219" s="31"/>
      <c r="F219" s="32"/>
      <c r="I219" s="32"/>
    </row>
    <row r="220">
      <c r="D220" s="31"/>
      <c r="F220" s="32"/>
      <c r="I220" s="32"/>
    </row>
    <row r="221">
      <c r="D221" s="31"/>
      <c r="F221" s="32"/>
      <c r="I221" s="32"/>
    </row>
    <row r="222">
      <c r="D222" s="31"/>
      <c r="F222" s="32"/>
      <c r="I222" s="32"/>
    </row>
    <row r="223">
      <c r="D223" s="31"/>
      <c r="F223" s="32"/>
      <c r="I223" s="32"/>
    </row>
    <row r="224">
      <c r="D224" s="31"/>
      <c r="F224" s="32"/>
      <c r="I224" s="32"/>
    </row>
    <row r="225">
      <c r="D225" s="31"/>
      <c r="F225" s="32"/>
      <c r="I225" s="32"/>
    </row>
    <row r="226">
      <c r="D226" s="31"/>
      <c r="F226" s="32"/>
      <c r="I226" s="32"/>
    </row>
    <row r="227">
      <c r="D227" s="31"/>
      <c r="F227" s="32"/>
      <c r="I227" s="32"/>
    </row>
    <row r="228">
      <c r="D228" s="31"/>
      <c r="F228" s="32"/>
      <c r="I228" s="32"/>
    </row>
    <row r="229">
      <c r="D229" s="31"/>
      <c r="F229" s="32"/>
      <c r="I229" s="32"/>
    </row>
    <row r="230">
      <c r="D230" s="31"/>
      <c r="F230" s="32"/>
      <c r="I230" s="32"/>
    </row>
    <row r="231">
      <c r="D231" s="31"/>
      <c r="F231" s="32"/>
      <c r="I231" s="32"/>
    </row>
    <row r="232">
      <c r="D232" s="31"/>
      <c r="F232" s="32"/>
      <c r="I232" s="32"/>
    </row>
    <row r="233">
      <c r="D233" s="31"/>
      <c r="F233" s="32"/>
      <c r="I233" s="32"/>
    </row>
    <row r="234">
      <c r="D234" s="31"/>
      <c r="F234" s="32"/>
      <c r="I234" s="32"/>
    </row>
    <row r="235">
      <c r="D235" s="31"/>
      <c r="F235" s="32"/>
      <c r="I235" s="32"/>
    </row>
    <row r="236">
      <c r="D236" s="31"/>
      <c r="F236" s="32"/>
      <c r="I236" s="32"/>
    </row>
    <row r="237">
      <c r="D237" s="31"/>
      <c r="F237" s="32"/>
      <c r="I237" s="32"/>
    </row>
    <row r="238">
      <c r="D238" s="31"/>
      <c r="F238" s="32"/>
      <c r="I238" s="32"/>
    </row>
    <row r="239">
      <c r="D239" s="31"/>
      <c r="F239" s="32"/>
      <c r="I239" s="32"/>
    </row>
    <row r="240">
      <c r="D240" s="31"/>
      <c r="F240" s="32"/>
      <c r="I240" s="32"/>
    </row>
    <row r="241">
      <c r="D241" s="31"/>
      <c r="F241" s="32"/>
      <c r="I241" s="32"/>
    </row>
    <row r="242">
      <c r="D242" s="31"/>
      <c r="F242" s="32"/>
      <c r="I242" s="32"/>
    </row>
    <row r="243">
      <c r="D243" s="31"/>
      <c r="F243" s="32"/>
      <c r="I243" s="32"/>
    </row>
    <row r="244">
      <c r="D244" s="31"/>
      <c r="F244" s="32"/>
      <c r="I244" s="32"/>
    </row>
    <row r="245">
      <c r="D245" s="31"/>
      <c r="F245" s="32"/>
      <c r="I245" s="32"/>
    </row>
    <row r="246">
      <c r="D246" s="31"/>
      <c r="F246" s="32"/>
      <c r="I246" s="32"/>
    </row>
    <row r="247">
      <c r="D247" s="31"/>
      <c r="F247" s="32"/>
      <c r="I247" s="32"/>
    </row>
    <row r="248">
      <c r="D248" s="31"/>
      <c r="F248" s="32"/>
      <c r="I248" s="32"/>
    </row>
    <row r="249">
      <c r="D249" s="31"/>
      <c r="F249" s="32"/>
      <c r="I249" s="32"/>
    </row>
    <row r="250">
      <c r="D250" s="31"/>
      <c r="F250" s="32"/>
      <c r="I250" s="32"/>
    </row>
    <row r="251">
      <c r="D251" s="31"/>
      <c r="F251" s="32"/>
      <c r="I251" s="32"/>
    </row>
    <row r="252">
      <c r="D252" s="31"/>
      <c r="F252" s="32"/>
      <c r="I252" s="32"/>
    </row>
    <row r="253">
      <c r="D253" s="31"/>
      <c r="F253" s="32"/>
      <c r="I253" s="32"/>
    </row>
    <row r="254">
      <c r="D254" s="31"/>
      <c r="F254" s="32"/>
      <c r="I254" s="32"/>
    </row>
    <row r="255">
      <c r="D255" s="31"/>
      <c r="F255" s="32"/>
      <c r="I255" s="32"/>
    </row>
    <row r="256">
      <c r="D256" s="31"/>
      <c r="F256" s="32"/>
      <c r="I256" s="32"/>
    </row>
    <row r="257">
      <c r="D257" s="31"/>
      <c r="F257" s="32"/>
      <c r="I257" s="32"/>
    </row>
    <row r="258">
      <c r="D258" s="31"/>
      <c r="F258" s="32"/>
      <c r="I258" s="32"/>
    </row>
    <row r="259">
      <c r="D259" s="31"/>
      <c r="F259" s="32"/>
      <c r="I259" s="32"/>
    </row>
    <row r="260">
      <c r="D260" s="31"/>
      <c r="F260" s="32"/>
      <c r="I260" s="32"/>
    </row>
    <row r="261">
      <c r="D261" s="31"/>
      <c r="F261" s="32"/>
      <c r="I261" s="32"/>
    </row>
    <row r="262">
      <c r="D262" s="31"/>
      <c r="F262" s="32"/>
      <c r="I262" s="32"/>
    </row>
    <row r="263">
      <c r="D263" s="31"/>
      <c r="F263" s="32"/>
      <c r="I263" s="32"/>
    </row>
    <row r="264">
      <c r="D264" s="31"/>
      <c r="F264" s="32"/>
      <c r="I264" s="32"/>
    </row>
    <row r="265">
      <c r="D265" s="31"/>
      <c r="F265" s="32"/>
      <c r="I265" s="32"/>
    </row>
    <row r="266">
      <c r="D266" s="31"/>
      <c r="F266" s="32"/>
      <c r="I266" s="32"/>
    </row>
    <row r="267">
      <c r="D267" s="31"/>
      <c r="F267" s="32"/>
      <c r="I267" s="32"/>
    </row>
    <row r="268">
      <c r="D268" s="31"/>
      <c r="F268" s="32"/>
      <c r="I268" s="32"/>
    </row>
    <row r="269">
      <c r="D269" s="31"/>
      <c r="F269" s="32"/>
      <c r="I269" s="32"/>
    </row>
    <row r="270">
      <c r="D270" s="31"/>
      <c r="F270" s="32"/>
      <c r="I270" s="32"/>
    </row>
    <row r="271">
      <c r="D271" s="31"/>
      <c r="F271" s="32"/>
      <c r="I271" s="32"/>
    </row>
    <row r="272">
      <c r="D272" s="31"/>
      <c r="F272" s="32"/>
      <c r="I272" s="32"/>
    </row>
    <row r="273">
      <c r="D273" s="31"/>
      <c r="F273" s="32"/>
      <c r="I273" s="32"/>
    </row>
    <row r="274">
      <c r="D274" s="31"/>
      <c r="F274" s="32"/>
      <c r="I274" s="32"/>
    </row>
    <row r="275">
      <c r="D275" s="31"/>
      <c r="F275" s="32"/>
      <c r="I275" s="32"/>
    </row>
    <row r="276">
      <c r="D276" s="31"/>
      <c r="F276" s="32"/>
      <c r="I276" s="32"/>
    </row>
    <row r="277">
      <c r="D277" s="31"/>
      <c r="F277" s="32"/>
      <c r="I277" s="32"/>
    </row>
    <row r="278">
      <c r="D278" s="31"/>
      <c r="F278" s="32"/>
      <c r="I278" s="32"/>
    </row>
    <row r="279">
      <c r="D279" s="31"/>
      <c r="F279" s="32"/>
      <c r="I279" s="32"/>
    </row>
    <row r="280">
      <c r="D280" s="31"/>
      <c r="F280" s="32"/>
      <c r="I280" s="32"/>
    </row>
    <row r="281">
      <c r="D281" s="31"/>
      <c r="F281" s="32"/>
      <c r="I281" s="32"/>
    </row>
    <row r="282">
      <c r="D282" s="31"/>
      <c r="F282" s="32"/>
      <c r="I282" s="32"/>
    </row>
    <row r="283">
      <c r="D283" s="31"/>
      <c r="F283" s="32"/>
      <c r="I283" s="32"/>
    </row>
    <row r="284">
      <c r="D284" s="31"/>
      <c r="F284" s="32"/>
      <c r="I284" s="32"/>
    </row>
    <row r="285">
      <c r="D285" s="31"/>
      <c r="F285" s="32"/>
      <c r="I285" s="32"/>
    </row>
    <row r="286">
      <c r="D286" s="31"/>
      <c r="F286" s="32"/>
      <c r="I286" s="32"/>
    </row>
    <row r="287">
      <c r="D287" s="31"/>
      <c r="F287" s="32"/>
      <c r="I287" s="32"/>
    </row>
    <row r="288">
      <c r="D288" s="31"/>
      <c r="F288" s="32"/>
      <c r="I288" s="32"/>
    </row>
    <row r="289">
      <c r="D289" s="31"/>
      <c r="F289" s="32"/>
      <c r="I289" s="32"/>
    </row>
    <row r="290">
      <c r="D290" s="31"/>
      <c r="F290" s="32"/>
      <c r="I290" s="32"/>
    </row>
    <row r="291">
      <c r="D291" s="31"/>
      <c r="F291" s="32"/>
      <c r="I291" s="32"/>
    </row>
    <row r="292">
      <c r="D292" s="31"/>
      <c r="F292" s="32"/>
      <c r="I292" s="32"/>
    </row>
    <row r="293">
      <c r="D293" s="31"/>
      <c r="F293" s="32"/>
      <c r="I293" s="32"/>
    </row>
    <row r="294">
      <c r="D294" s="31"/>
      <c r="F294" s="32"/>
      <c r="I294" s="32"/>
    </row>
    <row r="295">
      <c r="D295" s="31"/>
      <c r="F295" s="32"/>
      <c r="I295" s="32"/>
    </row>
    <row r="296">
      <c r="D296" s="31"/>
      <c r="F296" s="32"/>
      <c r="I296" s="32"/>
    </row>
    <row r="297">
      <c r="D297" s="31"/>
      <c r="F297" s="32"/>
      <c r="I297" s="32"/>
    </row>
    <row r="298">
      <c r="D298" s="31"/>
      <c r="F298" s="32"/>
      <c r="I298" s="32"/>
    </row>
    <row r="299">
      <c r="D299" s="31"/>
      <c r="F299" s="32"/>
      <c r="I299" s="32"/>
    </row>
    <row r="300">
      <c r="D300" s="31"/>
      <c r="F300" s="32"/>
      <c r="I300" s="32"/>
    </row>
    <row r="301">
      <c r="D301" s="31"/>
      <c r="F301" s="32"/>
      <c r="I301" s="32"/>
    </row>
    <row r="302">
      <c r="D302" s="31"/>
      <c r="F302" s="32"/>
      <c r="I302" s="32"/>
    </row>
    <row r="303">
      <c r="D303" s="31"/>
      <c r="F303" s="32"/>
      <c r="I303" s="32"/>
    </row>
    <row r="304">
      <c r="D304" s="31"/>
      <c r="F304" s="32"/>
      <c r="I304" s="32"/>
    </row>
    <row r="305">
      <c r="D305" s="31"/>
      <c r="F305" s="32"/>
      <c r="I305" s="32"/>
    </row>
    <row r="306">
      <c r="D306" s="31"/>
      <c r="F306" s="32"/>
      <c r="I306" s="32"/>
    </row>
    <row r="307">
      <c r="D307" s="31"/>
      <c r="F307" s="32"/>
      <c r="I307" s="32"/>
    </row>
    <row r="308">
      <c r="D308" s="31"/>
      <c r="F308" s="32"/>
      <c r="I308" s="32"/>
    </row>
    <row r="309">
      <c r="D309" s="31"/>
      <c r="F309" s="32"/>
      <c r="I309" s="32"/>
    </row>
    <row r="310">
      <c r="D310" s="31"/>
      <c r="F310" s="32"/>
      <c r="I310" s="32"/>
    </row>
    <row r="311">
      <c r="D311" s="31"/>
      <c r="F311" s="32"/>
      <c r="I311" s="32"/>
    </row>
    <row r="312">
      <c r="D312" s="31"/>
      <c r="F312" s="32"/>
      <c r="I312" s="32"/>
    </row>
    <row r="313">
      <c r="D313" s="31"/>
      <c r="F313" s="32"/>
      <c r="I313" s="32"/>
    </row>
    <row r="314">
      <c r="D314" s="31"/>
      <c r="F314" s="32"/>
      <c r="I314" s="32"/>
    </row>
    <row r="315">
      <c r="D315" s="31"/>
      <c r="F315" s="32"/>
      <c r="I315" s="32"/>
    </row>
    <row r="316">
      <c r="D316" s="31"/>
      <c r="F316" s="32"/>
      <c r="I316" s="32"/>
    </row>
    <row r="317">
      <c r="D317" s="31"/>
      <c r="F317" s="32"/>
      <c r="I317" s="32"/>
    </row>
    <row r="318">
      <c r="D318" s="31"/>
      <c r="F318" s="32"/>
      <c r="I318" s="32"/>
    </row>
    <row r="319">
      <c r="D319" s="31"/>
      <c r="F319" s="32"/>
      <c r="I319" s="32"/>
    </row>
    <row r="320">
      <c r="D320" s="31"/>
      <c r="F320" s="32"/>
      <c r="I320" s="32"/>
    </row>
    <row r="321">
      <c r="D321" s="31"/>
      <c r="F321" s="32"/>
      <c r="I321" s="32"/>
    </row>
    <row r="322">
      <c r="D322" s="31"/>
      <c r="F322" s="32"/>
      <c r="I322" s="32"/>
    </row>
    <row r="323">
      <c r="D323" s="31"/>
      <c r="F323" s="32"/>
      <c r="I323" s="32"/>
    </row>
    <row r="324">
      <c r="D324" s="31"/>
      <c r="F324" s="32"/>
      <c r="I324" s="32"/>
    </row>
    <row r="325">
      <c r="D325" s="31"/>
      <c r="F325" s="32"/>
      <c r="I325" s="32"/>
    </row>
    <row r="326">
      <c r="D326" s="31"/>
      <c r="F326" s="32"/>
      <c r="I326" s="32"/>
    </row>
    <row r="327">
      <c r="D327" s="31"/>
      <c r="F327" s="32"/>
      <c r="I327" s="32"/>
    </row>
    <row r="328">
      <c r="D328" s="31"/>
      <c r="F328" s="32"/>
      <c r="I328" s="32"/>
    </row>
    <row r="329">
      <c r="D329" s="31"/>
      <c r="F329" s="32"/>
      <c r="I329" s="32"/>
    </row>
    <row r="330">
      <c r="D330" s="31"/>
      <c r="F330" s="32"/>
      <c r="I330" s="32"/>
    </row>
    <row r="331">
      <c r="D331" s="31"/>
      <c r="F331" s="32"/>
      <c r="I331" s="32"/>
    </row>
    <row r="332">
      <c r="D332" s="31"/>
      <c r="F332" s="32"/>
      <c r="I332" s="32"/>
    </row>
    <row r="333">
      <c r="D333" s="31"/>
      <c r="F333" s="32"/>
      <c r="I333" s="32"/>
    </row>
    <row r="334">
      <c r="D334" s="31"/>
      <c r="F334" s="32"/>
      <c r="I334" s="32"/>
    </row>
    <row r="335">
      <c r="D335" s="31"/>
      <c r="F335" s="32"/>
      <c r="I335" s="32"/>
    </row>
    <row r="336">
      <c r="D336" s="31"/>
      <c r="F336" s="32"/>
      <c r="I336" s="32"/>
    </row>
    <row r="337">
      <c r="D337" s="31"/>
      <c r="F337" s="32"/>
      <c r="I337" s="32"/>
    </row>
    <row r="338">
      <c r="D338" s="31"/>
      <c r="F338" s="32"/>
      <c r="I338" s="32"/>
    </row>
    <row r="339">
      <c r="D339" s="31"/>
      <c r="F339" s="32"/>
      <c r="I339" s="32"/>
    </row>
    <row r="340">
      <c r="D340" s="31"/>
      <c r="F340" s="32"/>
      <c r="I340" s="32"/>
    </row>
    <row r="341">
      <c r="D341" s="31"/>
      <c r="F341" s="32"/>
      <c r="I341" s="32"/>
    </row>
    <row r="342">
      <c r="D342" s="31"/>
      <c r="F342" s="32"/>
      <c r="I342" s="32"/>
    </row>
    <row r="343">
      <c r="D343" s="31"/>
      <c r="F343" s="32"/>
      <c r="I343" s="32"/>
    </row>
    <row r="344">
      <c r="D344" s="31"/>
      <c r="F344" s="32"/>
      <c r="I344" s="32"/>
    </row>
    <row r="345">
      <c r="D345" s="31"/>
      <c r="F345" s="32"/>
      <c r="I345" s="32"/>
    </row>
    <row r="346">
      <c r="D346" s="31"/>
      <c r="F346" s="32"/>
      <c r="I346" s="32"/>
    </row>
    <row r="347">
      <c r="D347" s="31"/>
      <c r="F347" s="32"/>
      <c r="I347" s="32"/>
    </row>
    <row r="348">
      <c r="D348" s="31"/>
      <c r="F348" s="32"/>
      <c r="I348" s="32"/>
    </row>
    <row r="349">
      <c r="D349" s="31"/>
      <c r="F349" s="32"/>
      <c r="I349" s="32"/>
    </row>
    <row r="350">
      <c r="D350" s="31"/>
      <c r="F350" s="32"/>
      <c r="I350" s="32"/>
    </row>
    <row r="351">
      <c r="D351" s="31"/>
      <c r="F351" s="32"/>
      <c r="I351" s="32"/>
    </row>
    <row r="352">
      <c r="D352" s="31"/>
      <c r="F352" s="32"/>
      <c r="I352" s="32"/>
    </row>
    <row r="353">
      <c r="D353" s="31"/>
      <c r="F353" s="32"/>
      <c r="I353" s="32"/>
    </row>
    <row r="354">
      <c r="D354" s="31"/>
      <c r="F354" s="32"/>
      <c r="I354" s="32"/>
    </row>
    <row r="355">
      <c r="D355" s="31"/>
      <c r="F355" s="32"/>
      <c r="I355" s="32"/>
    </row>
    <row r="356">
      <c r="D356" s="31"/>
      <c r="F356" s="32"/>
      <c r="I356" s="32"/>
    </row>
    <row r="357">
      <c r="D357" s="31"/>
      <c r="F357" s="32"/>
      <c r="I357" s="32"/>
    </row>
    <row r="358">
      <c r="D358" s="31"/>
      <c r="F358" s="32"/>
      <c r="I358" s="32"/>
    </row>
    <row r="359">
      <c r="D359" s="31"/>
      <c r="F359" s="32"/>
      <c r="I359" s="32"/>
    </row>
    <row r="360">
      <c r="D360" s="31"/>
      <c r="F360" s="32"/>
      <c r="I360" s="32"/>
    </row>
    <row r="361">
      <c r="D361" s="31"/>
      <c r="F361" s="32"/>
      <c r="I361" s="32"/>
    </row>
    <row r="362">
      <c r="D362" s="31"/>
      <c r="F362" s="32"/>
      <c r="I362" s="32"/>
    </row>
    <row r="363">
      <c r="D363" s="31"/>
      <c r="F363" s="32"/>
      <c r="I363" s="32"/>
    </row>
    <row r="364">
      <c r="D364" s="31"/>
      <c r="F364" s="32"/>
      <c r="I364" s="32"/>
    </row>
    <row r="365">
      <c r="D365" s="31"/>
      <c r="F365" s="32"/>
      <c r="I365" s="32"/>
    </row>
    <row r="366">
      <c r="D366" s="31"/>
      <c r="F366" s="32"/>
      <c r="I366" s="32"/>
    </row>
    <row r="367">
      <c r="D367" s="31"/>
      <c r="F367" s="32"/>
      <c r="I367" s="32"/>
    </row>
    <row r="368">
      <c r="D368" s="31"/>
      <c r="F368" s="32"/>
      <c r="I368" s="32"/>
    </row>
    <row r="369">
      <c r="D369" s="31"/>
      <c r="F369" s="32"/>
      <c r="I369" s="32"/>
    </row>
    <row r="370">
      <c r="D370" s="31"/>
      <c r="F370" s="32"/>
      <c r="I370" s="32"/>
    </row>
    <row r="371">
      <c r="D371" s="31"/>
      <c r="F371" s="32"/>
      <c r="I371" s="32"/>
    </row>
    <row r="372">
      <c r="D372" s="31"/>
      <c r="F372" s="32"/>
      <c r="I372" s="32"/>
    </row>
    <row r="373">
      <c r="D373" s="31"/>
      <c r="F373" s="32"/>
      <c r="I373" s="32"/>
    </row>
    <row r="374">
      <c r="D374" s="31"/>
      <c r="F374" s="32"/>
      <c r="I374" s="32"/>
    </row>
    <row r="375">
      <c r="D375" s="31"/>
      <c r="F375" s="32"/>
      <c r="I375" s="32"/>
    </row>
    <row r="376">
      <c r="D376" s="31"/>
      <c r="F376" s="32"/>
      <c r="I376" s="32"/>
    </row>
    <row r="377">
      <c r="D377" s="31"/>
      <c r="F377" s="32"/>
      <c r="I377" s="32"/>
    </row>
    <row r="378">
      <c r="D378" s="31"/>
      <c r="F378" s="32"/>
      <c r="I378" s="32"/>
    </row>
    <row r="379">
      <c r="D379" s="31"/>
      <c r="F379" s="32"/>
      <c r="I379" s="32"/>
    </row>
    <row r="380">
      <c r="D380" s="31"/>
      <c r="F380" s="32"/>
      <c r="I380" s="32"/>
    </row>
    <row r="381">
      <c r="D381" s="31"/>
      <c r="F381" s="32"/>
      <c r="I381" s="32"/>
    </row>
    <row r="382">
      <c r="D382" s="31"/>
      <c r="F382" s="32"/>
      <c r="I382" s="32"/>
    </row>
    <row r="383">
      <c r="D383" s="31"/>
      <c r="F383" s="32"/>
      <c r="I383" s="32"/>
    </row>
    <row r="384">
      <c r="D384" s="31"/>
      <c r="F384" s="32"/>
      <c r="I384" s="32"/>
    </row>
    <row r="385">
      <c r="D385" s="31"/>
      <c r="F385" s="32"/>
      <c r="I385" s="32"/>
    </row>
    <row r="386">
      <c r="D386" s="31"/>
      <c r="F386" s="32"/>
      <c r="I386" s="32"/>
    </row>
    <row r="387">
      <c r="D387" s="31"/>
      <c r="F387" s="32"/>
      <c r="I387" s="32"/>
    </row>
    <row r="388">
      <c r="D388" s="31"/>
      <c r="F388" s="32"/>
      <c r="I388" s="32"/>
    </row>
    <row r="389">
      <c r="D389" s="31"/>
      <c r="F389" s="32"/>
      <c r="I389" s="32"/>
    </row>
    <row r="390">
      <c r="D390" s="31"/>
      <c r="F390" s="32"/>
      <c r="I390" s="32"/>
    </row>
    <row r="391">
      <c r="D391" s="31"/>
      <c r="F391" s="32"/>
      <c r="I391" s="32"/>
    </row>
    <row r="392">
      <c r="D392" s="31"/>
      <c r="F392" s="32"/>
      <c r="I392" s="32"/>
    </row>
    <row r="393">
      <c r="D393" s="31"/>
      <c r="F393" s="32"/>
      <c r="I393" s="32"/>
    </row>
    <row r="394">
      <c r="D394" s="31"/>
      <c r="F394" s="32"/>
      <c r="I394" s="32"/>
    </row>
    <row r="395">
      <c r="D395" s="31"/>
      <c r="F395" s="32"/>
      <c r="I395" s="32"/>
    </row>
    <row r="396">
      <c r="D396" s="31"/>
      <c r="F396" s="32"/>
      <c r="I396" s="32"/>
    </row>
    <row r="397">
      <c r="D397" s="31"/>
      <c r="F397" s="32"/>
      <c r="I397" s="32"/>
    </row>
    <row r="398">
      <c r="D398" s="31"/>
      <c r="F398" s="32"/>
      <c r="I398" s="32"/>
    </row>
    <row r="399">
      <c r="D399" s="31"/>
      <c r="F399" s="32"/>
      <c r="I399" s="32"/>
    </row>
    <row r="400">
      <c r="D400" s="31"/>
      <c r="F400" s="32"/>
      <c r="I400" s="32"/>
    </row>
    <row r="401">
      <c r="D401" s="31"/>
      <c r="F401" s="32"/>
      <c r="I401" s="32"/>
    </row>
    <row r="402">
      <c r="D402" s="31"/>
      <c r="F402" s="32"/>
      <c r="I402" s="32"/>
    </row>
    <row r="403">
      <c r="D403" s="31"/>
      <c r="F403" s="32"/>
      <c r="I403" s="32"/>
    </row>
    <row r="404">
      <c r="D404" s="31"/>
      <c r="F404" s="32"/>
      <c r="I404" s="32"/>
    </row>
    <row r="405">
      <c r="D405" s="31"/>
      <c r="F405" s="32"/>
      <c r="I405" s="32"/>
    </row>
    <row r="406">
      <c r="D406" s="31"/>
      <c r="F406" s="32"/>
      <c r="I406" s="32"/>
    </row>
    <row r="407">
      <c r="D407" s="31"/>
      <c r="F407" s="32"/>
      <c r="I407" s="32"/>
    </row>
    <row r="408">
      <c r="D408" s="31"/>
      <c r="F408" s="32"/>
      <c r="I408" s="32"/>
    </row>
    <row r="409">
      <c r="D409" s="31"/>
      <c r="F409" s="32"/>
      <c r="I409" s="32"/>
    </row>
    <row r="410">
      <c r="D410" s="31"/>
      <c r="F410" s="32"/>
      <c r="I410" s="32"/>
    </row>
    <row r="411">
      <c r="D411" s="31"/>
      <c r="F411" s="32"/>
      <c r="I411" s="32"/>
    </row>
    <row r="412">
      <c r="D412" s="31"/>
      <c r="F412" s="32"/>
      <c r="I412" s="32"/>
    </row>
    <row r="413">
      <c r="D413" s="31"/>
      <c r="F413" s="32"/>
      <c r="I413" s="32"/>
    </row>
    <row r="414">
      <c r="D414" s="31"/>
      <c r="F414" s="32"/>
      <c r="I414" s="32"/>
    </row>
    <row r="415">
      <c r="D415" s="31"/>
      <c r="F415" s="32"/>
      <c r="I415" s="32"/>
    </row>
    <row r="416">
      <c r="D416" s="31"/>
      <c r="F416" s="32"/>
      <c r="I416" s="32"/>
    </row>
    <row r="417">
      <c r="D417" s="31"/>
      <c r="F417" s="32"/>
      <c r="I417" s="32"/>
    </row>
    <row r="418">
      <c r="D418" s="31"/>
      <c r="F418" s="32"/>
      <c r="I418" s="32"/>
    </row>
    <row r="419">
      <c r="D419" s="31"/>
      <c r="F419" s="32"/>
      <c r="I419" s="32"/>
    </row>
    <row r="420">
      <c r="D420" s="31"/>
      <c r="F420" s="32"/>
      <c r="I420" s="32"/>
    </row>
    <row r="421">
      <c r="D421" s="31"/>
      <c r="F421" s="32"/>
      <c r="I421" s="32"/>
    </row>
    <row r="422">
      <c r="D422" s="31"/>
      <c r="F422" s="32"/>
      <c r="I422" s="32"/>
    </row>
    <row r="423">
      <c r="D423" s="31"/>
      <c r="F423" s="32"/>
      <c r="I423" s="32"/>
    </row>
    <row r="424">
      <c r="D424" s="31"/>
      <c r="F424" s="32"/>
      <c r="I424" s="32"/>
    </row>
    <row r="425">
      <c r="D425" s="31"/>
      <c r="F425" s="32"/>
      <c r="I425" s="32"/>
    </row>
    <row r="426">
      <c r="D426" s="31"/>
      <c r="F426" s="32"/>
      <c r="I426" s="32"/>
    </row>
    <row r="427">
      <c r="D427" s="31"/>
      <c r="F427" s="32"/>
      <c r="I427" s="32"/>
    </row>
    <row r="428">
      <c r="D428" s="31"/>
      <c r="F428" s="32"/>
      <c r="I428" s="32"/>
    </row>
    <row r="429">
      <c r="D429" s="31"/>
      <c r="F429" s="32"/>
      <c r="I429" s="32"/>
    </row>
    <row r="430">
      <c r="D430" s="31"/>
      <c r="F430" s="32"/>
      <c r="I430" s="32"/>
    </row>
    <row r="431">
      <c r="D431" s="31"/>
      <c r="F431" s="32"/>
      <c r="I431" s="32"/>
    </row>
    <row r="432">
      <c r="D432" s="31"/>
      <c r="F432" s="32"/>
      <c r="I432" s="32"/>
    </row>
    <row r="433">
      <c r="D433" s="31"/>
      <c r="F433" s="32"/>
      <c r="I433" s="32"/>
    </row>
    <row r="434">
      <c r="D434" s="31"/>
      <c r="F434" s="32"/>
      <c r="I434" s="32"/>
    </row>
    <row r="435">
      <c r="D435" s="31"/>
      <c r="F435" s="32"/>
      <c r="I435" s="32"/>
    </row>
    <row r="436">
      <c r="D436" s="31"/>
      <c r="F436" s="32"/>
      <c r="I436" s="32"/>
    </row>
    <row r="437">
      <c r="D437" s="31"/>
      <c r="F437" s="32"/>
      <c r="I437" s="32"/>
    </row>
    <row r="438">
      <c r="D438" s="31"/>
      <c r="F438" s="32"/>
      <c r="I438" s="32"/>
    </row>
    <row r="439">
      <c r="D439" s="31"/>
      <c r="F439" s="32"/>
      <c r="I439" s="32"/>
    </row>
    <row r="440">
      <c r="D440" s="31"/>
      <c r="F440" s="32"/>
      <c r="I440" s="32"/>
    </row>
    <row r="441">
      <c r="D441" s="31"/>
      <c r="F441" s="32"/>
      <c r="I441" s="32"/>
    </row>
    <row r="442">
      <c r="D442" s="31"/>
      <c r="F442" s="32"/>
      <c r="I442" s="32"/>
    </row>
    <row r="443">
      <c r="D443" s="31"/>
      <c r="F443" s="32"/>
      <c r="I443" s="32"/>
    </row>
    <row r="444">
      <c r="D444" s="31"/>
      <c r="F444" s="32"/>
      <c r="I444" s="32"/>
    </row>
    <row r="445">
      <c r="D445" s="31"/>
      <c r="F445" s="32"/>
      <c r="I445" s="32"/>
    </row>
    <row r="446">
      <c r="D446" s="31"/>
      <c r="F446" s="32"/>
      <c r="I446" s="32"/>
    </row>
    <row r="447">
      <c r="D447" s="31"/>
      <c r="F447" s="32"/>
      <c r="I447" s="32"/>
    </row>
    <row r="448">
      <c r="D448" s="31"/>
      <c r="F448" s="32"/>
      <c r="I448" s="32"/>
    </row>
    <row r="449">
      <c r="D449" s="31"/>
      <c r="F449" s="32"/>
      <c r="I449" s="32"/>
    </row>
    <row r="450">
      <c r="D450" s="31"/>
      <c r="F450" s="32"/>
      <c r="I450" s="32"/>
    </row>
    <row r="451">
      <c r="D451" s="31"/>
      <c r="F451" s="32"/>
      <c r="I451" s="32"/>
    </row>
    <row r="452">
      <c r="D452" s="31"/>
      <c r="F452" s="32"/>
      <c r="I452" s="32"/>
    </row>
    <row r="453">
      <c r="D453" s="31"/>
      <c r="F453" s="32"/>
      <c r="I453" s="32"/>
    </row>
    <row r="454">
      <c r="D454" s="31"/>
      <c r="F454" s="32"/>
      <c r="I454" s="32"/>
    </row>
    <row r="455">
      <c r="D455" s="31"/>
      <c r="F455" s="32"/>
      <c r="I455" s="32"/>
    </row>
    <row r="456">
      <c r="D456" s="31"/>
      <c r="F456" s="32"/>
      <c r="I456" s="32"/>
    </row>
    <row r="457">
      <c r="D457" s="31"/>
      <c r="F457" s="32"/>
      <c r="I457" s="32"/>
    </row>
    <row r="458">
      <c r="D458" s="31"/>
      <c r="F458" s="32"/>
      <c r="I458" s="32"/>
    </row>
    <row r="459">
      <c r="D459" s="31"/>
      <c r="F459" s="32"/>
      <c r="I459" s="32"/>
    </row>
    <row r="460">
      <c r="D460" s="31"/>
      <c r="F460" s="32"/>
      <c r="I460" s="32"/>
    </row>
    <row r="461">
      <c r="D461" s="31"/>
      <c r="F461" s="32"/>
      <c r="I461" s="32"/>
    </row>
    <row r="462">
      <c r="D462" s="31"/>
      <c r="F462" s="32"/>
      <c r="I462" s="32"/>
    </row>
    <row r="463">
      <c r="D463" s="31"/>
      <c r="F463" s="32"/>
      <c r="I463" s="32"/>
    </row>
    <row r="464">
      <c r="D464" s="31"/>
      <c r="F464" s="32"/>
      <c r="I464" s="32"/>
    </row>
    <row r="465">
      <c r="D465" s="31"/>
      <c r="F465" s="32"/>
      <c r="I465" s="32"/>
    </row>
    <row r="466">
      <c r="D466" s="31"/>
      <c r="F466" s="32"/>
      <c r="I466" s="32"/>
    </row>
    <row r="467">
      <c r="D467" s="31"/>
      <c r="F467" s="32"/>
      <c r="I467" s="32"/>
    </row>
    <row r="468">
      <c r="D468" s="31"/>
      <c r="F468" s="32"/>
      <c r="I468" s="32"/>
    </row>
    <row r="469">
      <c r="D469" s="31"/>
      <c r="F469" s="32"/>
      <c r="I469" s="32"/>
    </row>
    <row r="470">
      <c r="D470" s="31"/>
      <c r="F470" s="32"/>
      <c r="I470" s="32"/>
    </row>
    <row r="471">
      <c r="D471" s="31"/>
      <c r="F471" s="32"/>
      <c r="I471" s="32"/>
    </row>
    <row r="472">
      <c r="D472" s="31"/>
      <c r="F472" s="32"/>
      <c r="I472" s="32"/>
    </row>
    <row r="473">
      <c r="D473" s="31"/>
      <c r="F473" s="32"/>
      <c r="I473" s="32"/>
    </row>
    <row r="474">
      <c r="D474" s="31"/>
      <c r="F474" s="32"/>
      <c r="I474" s="32"/>
    </row>
    <row r="475">
      <c r="D475" s="31"/>
      <c r="F475" s="32"/>
      <c r="I475" s="32"/>
    </row>
    <row r="476">
      <c r="D476" s="31"/>
      <c r="F476" s="32"/>
      <c r="I476" s="32"/>
    </row>
    <row r="477">
      <c r="D477" s="31"/>
      <c r="F477" s="32"/>
      <c r="I477" s="32"/>
    </row>
    <row r="478">
      <c r="D478" s="31"/>
      <c r="F478" s="32"/>
      <c r="I478" s="32"/>
    </row>
    <row r="479">
      <c r="D479" s="31"/>
      <c r="F479" s="32"/>
      <c r="I479" s="32"/>
    </row>
    <row r="480">
      <c r="D480" s="31"/>
      <c r="F480" s="32"/>
      <c r="I480" s="32"/>
    </row>
    <row r="481">
      <c r="D481" s="31"/>
      <c r="F481" s="32"/>
      <c r="I481" s="32"/>
    </row>
    <row r="482">
      <c r="D482" s="31"/>
      <c r="F482" s="32"/>
      <c r="I482" s="32"/>
    </row>
    <row r="483">
      <c r="D483" s="31"/>
      <c r="F483" s="32"/>
      <c r="I483" s="32"/>
    </row>
    <row r="484">
      <c r="D484" s="31"/>
      <c r="F484" s="32"/>
      <c r="I484" s="32"/>
    </row>
    <row r="485">
      <c r="D485" s="31"/>
      <c r="F485" s="32"/>
      <c r="I485" s="32"/>
    </row>
    <row r="486">
      <c r="D486" s="31"/>
      <c r="F486" s="32"/>
      <c r="I486" s="32"/>
    </row>
    <row r="487">
      <c r="D487" s="31"/>
      <c r="F487" s="32"/>
      <c r="I487" s="32"/>
    </row>
    <row r="488">
      <c r="D488" s="31"/>
      <c r="F488" s="32"/>
      <c r="I488" s="32"/>
    </row>
    <row r="489">
      <c r="D489" s="31"/>
      <c r="F489" s="32"/>
      <c r="I489" s="32"/>
    </row>
    <row r="490">
      <c r="D490" s="31"/>
      <c r="F490" s="32"/>
      <c r="I490" s="32"/>
    </row>
    <row r="491">
      <c r="D491" s="31"/>
      <c r="F491" s="32"/>
      <c r="I491" s="32"/>
    </row>
    <row r="492">
      <c r="D492" s="31"/>
      <c r="F492" s="32"/>
      <c r="I492" s="32"/>
    </row>
    <row r="493">
      <c r="D493" s="31"/>
      <c r="F493" s="32"/>
      <c r="I493" s="32"/>
    </row>
    <row r="494">
      <c r="D494" s="31"/>
      <c r="F494" s="32"/>
      <c r="I494" s="32"/>
    </row>
    <row r="495">
      <c r="D495" s="31"/>
      <c r="F495" s="32"/>
      <c r="I495" s="32"/>
    </row>
    <row r="496">
      <c r="D496" s="31"/>
      <c r="F496" s="32"/>
      <c r="I496" s="32"/>
    </row>
    <row r="497">
      <c r="D497" s="31"/>
      <c r="F497" s="32"/>
      <c r="I497" s="32"/>
    </row>
    <row r="498">
      <c r="D498" s="31"/>
      <c r="F498" s="32"/>
      <c r="I498" s="32"/>
    </row>
    <row r="499">
      <c r="D499" s="31"/>
      <c r="F499" s="32"/>
      <c r="I499" s="32"/>
    </row>
    <row r="500">
      <c r="D500" s="31"/>
      <c r="F500" s="32"/>
      <c r="I500" s="32"/>
    </row>
    <row r="501">
      <c r="D501" s="31"/>
      <c r="F501" s="32"/>
      <c r="I501" s="32"/>
    </row>
    <row r="502">
      <c r="D502" s="31"/>
      <c r="F502" s="32"/>
      <c r="I502" s="32"/>
    </row>
    <row r="503">
      <c r="D503" s="31"/>
      <c r="F503" s="32"/>
      <c r="I503" s="32"/>
    </row>
    <row r="504">
      <c r="D504" s="31"/>
      <c r="F504" s="32"/>
      <c r="I504" s="32"/>
    </row>
    <row r="505">
      <c r="D505" s="31"/>
      <c r="F505" s="32"/>
      <c r="I505" s="32"/>
    </row>
    <row r="506">
      <c r="D506" s="31"/>
      <c r="F506" s="32"/>
      <c r="I506" s="32"/>
    </row>
    <row r="507">
      <c r="D507" s="31"/>
      <c r="F507" s="32"/>
      <c r="I507" s="32"/>
    </row>
    <row r="508">
      <c r="D508" s="31"/>
      <c r="F508" s="32"/>
      <c r="I508" s="32"/>
    </row>
    <row r="509">
      <c r="D509" s="31"/>
      <c r="F509" s="32"/>
      <c r="I509" s="32"/>
    </row>
    <row r="510">
      <c r="D510" s="31"/>
      <c r="F510" s="32"/>
      <c r="I510" s="32"/>
    </row>
    <row r="511">
      <c r="D511" s="31"/>
      <c r="F511" s="32"/>
      <c r="I511" s="32"/>
    </row>
    <row r="512">
      <c r="D512" s="31"/>
      <c r="F512" s="32"/>
      <c r="I512" s="32"/>
    </row>
    <row r="513">
      <c r="D513" s="31"/>
      <c r="F513" s="32"/>
      <c r="I513" s="32"/>
    </row>
    <row r="514">
      <c r="D514" s="31"/>
      <c r="F514" s="32"/>
      <c r="I514" s="32"/>
    </row>
    <row r="515">
      <c r="D515" s="31"/>
      <c r="F515" s="32"/>
      <c r="I515" s="32"/>
    </row>
    <row r="516">
      <c r="D516" s="31"/>
      <c r="F516" s="32"/>
      <c r="I516" s="32"/>
    </row>
    <row r="517">
      <c r="D517" s="31"/>
      <c r="F517" s="32"/>
      <c r="I517" s="32"/>
    </row>
    <row r="518">
      <c r="D518" s="31"/>
      <c r="F518" s="32"/>
      <c r="I518" s="32"/>
    </row>
    <row r="519">
      <c r="D519" s="31"/>
      <c r="F519" s="32"/>
      <c r="I519" s="32"/>
    </row>
    <row r="520">
      <c r="D520" s="31"/>
      <c r="F520" s="32"/>
      <c r="I520" s="32"/>
    </row>
    <row r="521">
      <c r="D521" s="31"/>
      <c r="F521" s="32"/>
      <c r="I521" s="32"/>
    </row>
    <row r="522">
      <c r="D522" s="31"/>
      <c r="F522" s="32"/>
      <c r="I522" s="32"/>
    </row>
    <row r="523">
      <c r="D523" s="31"/>
      <c r="F523" s="32"/>
      <c r="I523" s="32"/>
    </row>
    <row r="524">
      <c r="D524" s="31"/>
      <c r="F524" s="32"/>
      <c r="I524" s="32"/>
    </row>
    <row r="525">
      <c r="D525" s="31"/>
      <c r="F525" s="32"/>
      <c r="I525" s="32"/>
    </row>
    <row r="526">
      <c r="D526" s="31"/>
      <c r="F526" s="32"/>
      <c r="I526" s="32"/>
    </row>
    <row r="527">
      <c r="D527" s="31"/>
      <c r="F527" s="32"/>
      <c r="I527" s="32"/>
    </row>
    <row r="528">
      <c r="D528" s="31"/>
      <c r="F528" s="32"/>
      <c r="I528" s="32"/>
    </row>
    <row r="529">
      <c r="D529" s="31"/>
      <c r="F529" s="32"/>
      <c r="I529" s="32"/>
    </row>
    <row r="530">
      <c r="D530" s="31"/>
      <c r="F530" s="32"/>
      <c r="I530" s="32"/>
    </row>
    <row r="531">
      <c r="D531" s="31"/>
      <c r="F531" s="32"/>
      <c r="I531" s="32"/>
    </row>
    <row r="532">
      <c r="D532" s="31"/>
      <c r="F532" s="32"/>
      <c r="I532" s="32"/>
    </row>
    <row r="533">
      <c r="D533" s="31"/>
      <c r="F533" s="32"/>
      <c r="I533" s="32"/>
    </row>
    <row r="534">
      <c r="D534" s="31"/>
      <c r="F534" s="32"/>
      <c r="I534" s="32"/>
    </row>
    <row r="535">
      <c r="D535" s="31"/>
      <c r="F535" s="32"/>
      <c r="I535" s="32"/>
    </row>
    <row r="536">
      <c r="D536" s="31"/>
      <c r="F536" s="32"/>
      <c r="I536" s="32"/>
    </row>
    <row r="537">
      <c r="D537" s="31"/>
      <c r="F537" s="32"/>
      <c r="I537" s="32"/>
    </row>
    <row r="538">
      <c r="D538" s="31"/>
      <c r="F538" s="32"/>
      <c r="I538" s="32"/>
    </row>
    <row r="539">
      <c r="D539" s="31"/>
      <c r="F539" s="32"/>
      <c r="I539" s="32"/>
    </row>
    <row r="540">
      <c r="D540" s="31"/>
      <c r="F540" s="32"/>
      <c r="I540" s="32"/>
    </row>
    <row r="541">
      <c r="D541" s="31"/>
      <c r="F541" s="32"/>
      <c r="I541" s="32"/>
    </row>
    <row r="542">
      <c r="D542" s="31"/>
      <c r="F542" s="32"/>
      <c r="I542" s="32"/>
    </row>
    <row r="543">
      <c r="D543" s="31"/>
      <c r="F543" s="32"/>
      <c r="I543" s="32"/>
    </row>
    <row r="544">
      <c r="D544" s="31"/>
      <c r="F544" s="32"/>
      <c r="I544" s="32"/>
    </row>
    <row r="545">
      <c r="D545" s="31"/>
      <c r="F545" s="32"/>
      <c r="I545" s="32"/>
    </row>
    <row r="546">
      <c r="D546" s="31"/>
      <c r="F546" s="32"/>
      <c r="I546" s="32"/>
    </row>
    <row r="547">
      <c r="D547" s="31"/>
      <c r="F547" s="32"/>
      <c r="I547" s="32"/>
    </row>
    <row r="548">
      <c r="D548" s="31"/>
      <c r="F548" s="32"/>
      <c r="I548" s="32"/>
    </row>
    <row r="549">
      <c r="D549" s="31"/>
      <c r="F549" s="32"/>
      <c r="I549" s="32"/>
    </row>
    <row r="550">
      <c r="D550" s="31"/>
      <c r="F550" s="32"/>
      <c r="I550" s="32"/>
    </row>
    <row r="551">
      <c r="D551" s="31"/>
      <c r="F551" s="32"/>
      <c r="I551" s="32"/>
    </row>
    <row r="552">
      <c r="D552" s="31"/>
      <c r="F552" s="32"/>
      <c r="I552" s="32"/>
    </row>
    <row r="553">
      <c r="D553" s="31"/>
      <c r="F553" s="32"/>
      <c r="I553" s="32"/>
    </row>
    <row r="554">
      <c r="D554" s="31"/>
      <c r="F554" s="32"/>
      <c r="I554" s="32"/>
    </row>
    <row r="555">
      <c r="D555" s="31"/>
      <c r="F555" s="32"/>
      <c r="I555" s="32"/>
    </row>
    <row r="556">
      <c r="D556" s="31"/>
      <c r="F556" s="32"/>
      <c r="I556" s="32"/>
    </row>
    <row r="557">
      <c r="D557" s="31"/>
      <c r="F557" s="32"/>
      <c r="I557" s="32"/>
    </row>
    <row r="558">
      <c r="D558" s="31"/>
      <c r="F558" s="32"/>
      <c r="I558" s="32"/>
    </row>
    <row r="559">
      <c r="D559" s="31"/>
      <c r="F559" s="32"/>
      <c r="I559" s="32"/>
    </row>
    <row r="560">
      <c r="D560" s="31"/>
      <c r="F560" s="32"/>
      <c r="I560" s="32"/>
    </row>
    <row r="561">
      <c r="D561" s="31"/>
      <c r="F561" s="32"/>
      <c r="I561" s="32"/>
    </row>
    <row r="562">
      <c r="D562" s="31"/>
      <c r="F562" s="32"/>
      <c r="I562" s="32"/>
    </row>
    <row r="563">
      <c r="D563" s="31"/>
      <c r="F563" s="32"/>
      <c r="I563" s="32"/>
    </row>
    <row r="564">
      <c r="D564" s="31"/>
      <c r="F564" s="32"/>
      <c r="I564" s="32"/>
    </row>
    <row r="565">
      <c r="D565" s="31"/>
      <c r="F565" s="32"/>
      <c r="I565" s="32"/>
    </row>
    <row r="566">
      <c r="D566" s="31"/>
      <c r="F566" s="32"/>
      <c r="I566" s="32"/>
    </row>
    <row r="567">
      <c r="D567" s="31"/>
      <c r="F567" s="32"/>
      <c r="I567" s="32"/>
    </row>
    <row r="568">
      <c r="D568" s="31"/>
      <c r="F568" s="32"/>
      <c r="I568" s="32"/>
    </row>
    <row r="569">
      <c r="D569" s="31"/>
      <c r="F569" s="32"/>
      <c r="I569" s="32"/>
    </row>
    <row r="570">
      <c r="D570" s="31"/>
      <c r="F570" s="32"/>
      <c r="I570" s="32"/>
    </row>
    <row r="571">
      <c r="D571" s="31"/>
      <c r="F571" s="32"/>
      <c r="I571" s="32"/>
    </row>
    <row r="572">
      <c r="D572" s="31"/>
      <c r="F572" s="32"/>
      <c r="I572" s="32"/>
    </row>
    <row r="573">
      <c r="D573" s="31"/>
      <c r="F573" s="32"/>
      <c r="I573" s="32"/>
    </row>
    <row r="574">
      <c r="D574" s="31"/>
      <c r="F574" s="32"/>
      <c r="I574" s="32"/>
    </row>
    <row r="575">
      <c r="D575" s="31"/>
      <c r="F575" s="32"/>
      <c r="I575" s="32"/>
    </row>
    <row r="576">
      <c r="D576" s="31"/>
      <c r="F576" s="32"/>
      <c r="I576" s="32"/>
    </row>
    <row r="577">
      <c r="D577" s="31"/>
      <c r="F577" s="32"/>
      <c r="I577" s="32"/>
    </row>
    <row r="578">
      <c r="D578" s="31"/>
      <c r="F578" s="32"/>
      <c r="I578" s="32"/>
    </row>
    <row r="579">
      <c r="D579" s="31"/>
      <c r="F579" s="32"/>
      <c r="I579" s="32"/>
    </row>
    <row r="580">
      <c r="D580" s="31"/>
      <c r="F580" s="32"/>
      <c r="I580" s="32"/>
    </row>
    <row r="581">
      <c r="D581" s="31"/>
      <c r="F581" s="32"/>
      <c r="I581" s="32"/>
    </row>
    <row r="582">
      <c r="D582" s="31"/>
      <c r="F582" s="32"/>
      <c r="I582" s="32"/>
    </row>
    <row r="583">
      <c r="D583" s="31"/>
      <c r="F583" s="32"/>
      <c r="I583" s="32"/>
    </row>
    <row r="584">
      <c r="D584" s="31"/>
      <c r="F584" s="32"/>
      <c r="I584" s="32"/>
    </row>
    <row r="585">
      <c r="D585" s="31"/>
      <c r="F585" s="32"/>
      <c r="I585" s="32"/>
    </row>
    <row r="586">
      <c r="D586" s="31"/>
      <c r="F586" s="32"/>
      <c r="I586" s="32"/>
    </row>
    <row r="587">
      <c r="D587" s="31"/>
      <c r="F587" s="32"/>
      <c r="I587" s="32"/>
    </row>
    <row r="588">
      <c r="D588" s="31"/>
      <c r="F588" s="32"/>
      <c r="I588" s="32"/>
    </row>
    <row r="589">
      <c r="D589" s="31"/>
      <c r="F589" s="32"/>
      <c r="I589" s="32"/>
    </row>
    <row r="590">
      <c r="D590" s="31"/>
      <c r="F590" s="32"/>
      <c r="I590" s="32"/>
    </row>
    <row r="591">
      <c r="D591" s="31"/>
      <c r="F591" s="32"/>
      <c r="I591" s="32"/>
    </row>
    <row r="592">
      <c r="D592" s="31"/>
      <c r="F592" s="32"/>
      <c r="I592" s="32"/>
    </row>
    <row r="593">
      <c r="D593" s="31"/>
      <c r="F593" s="32"/>
      <c r="I593" s="32"/>
    </row>
    <row r="594">
      <c r="D594" s="31"/>
      <c r="F594" s="32"/>
      <c r="I594" s="32"/>
    </row>
    <row r="595">
      <c r="D595" s="31"/>
      <c r="F595" s="32"/>
      <c r="I595" s="32"/>
    </row>
    <row r="596">
      <c r="D596" s="31"/>
      <c r="F596" s="32"/>
      <c r="I596" s="32"/>
    </row>
    <row r="597">
      <c r="D597" s="31"/>
      <c r="F597" s="32"/>
      <c r="I597" s="32"/>
    </row>
    <row r="598">
      <c r="D598" s="31"/>
      <c r="F598" s="32"/>
      <c r="I598" s="32"/>
    </row>
    <row r="599">
      <c r="D599" s="31"/>
      <c r="F599" s="32"/>
      <c r="I599" s="32"/>
    </row>
    <row r="600">
      <c r="D600" s="31"/>
      <c r="F600" s="32"/>
      <c r="I600" s="32"/>
    </row>
    <row r="601">
      <c r="D601" s="31"/>
      <c r="F601" s="32"/>
      <c r="I601" s="32"/>
    </row>
    <row r="602">
      <c r="D602" s="31"/>
      <c r="F602" s="32"/>
      <c r="I602" s="32"/>
    </row>
    <row r="603">
      <c r="D603" s="31"/>
      <c r="F603" s="32"/>
      <c r="I603" s="32"/>
    </row>
    <row r="604">
      <c r="D604" s="31"/>
      <c r="F604" s="32"/>
      <c r="I604" s="32"/>
    </row>
    <row r="605">
      <c r="D605" s="31"/>
      <c r="F605" s="32"/>
      <c r="I605" s="32"/>
    </row>
    <row r="606">
      <c r="D606" s="31"/>
      <c r="F606" s="32"/>
      <c r="I606" s="32"/>
    </row>
    <row r="607">
      <c r="D607" s="31"/>
      <c r="F607" s="32"/>
      <c r="I607" s="32"/>
    </row>
    <row r="608">
      <c r="D608" s="31"/>
      <c r="F608" s="32"/>
      <c r="I608" s="32"/>
    </row>
    <row r="609">
      <c r="D609" s="31"/>
      <c r="F609" s="32"/>
      <c r="I609" s="32"/>
    </row>
    <row r="610">
      <c r="D610" s="31"/>
      <c r="F610" s="32"/>
      <c r="I610" s="32"/>
    </row>
    <row r="611">
      <c r="D611" s="31"/>
      <c r="F611" s="32"/>
      <c r="I611" s="32"/>
    </row>
    <row r="612">
      <c r="D612" s="31"/>
      <c r="F612" s="32"/>
      <c r="I612" s="32"/>
    </row>
    <row r="613">
      <c r="D613" s="31"/>
      <c r="F613" s="32"/>
      <c r="I613" s="32"/>
    </row>
    <row r="614">
      <c r="D614" s="31"/>
      <c r="F614" s="32"/>
      <c r="I614" s="32"/>
    </row>
    <row r="615">
      <c r="D615" s="31"/>
      <c r="F615" s="32"/>
      <c r="I615" s="32"/>
    </row>
    <row r="616">
      <c r="D616" s="31"/>
      <c r="F616" s="32"/>
      <c r="I616" s="32"/>
    </row>
    <row r="617">
      <c r="D617" s="31"/>
      <c r="F617" s="32"/>
      <c r="I617" s="32"/>
    </row>
    <row r="618">
      <c r="D618" s="31"/>
      <c r="F618" s="32"/>
      <c r="I618" s="32"/>
    </row>
    <row r="619">
      <c r="D619" s="31"/>
      <c r="F619" s="32"/>
      <c r="I619" s="32"/>
    </row>
    <row r="620">
      <c r="D620" s="31"/>
      <c r="F620" s="32"/>
      <c r="I620" s="32"/>
    </row>
    <row r="621">
      <c r="D621" s="31"/>
      <c r="F621" s="32"/>
      <c r="I621" s="32"/>
    </row>
    <row r="622">
      <c r="D622" s="31"/>
      <c r="F622" s="32"/>
      <c r="I622" s="32"/>
    </row>
    <row r="623">
      <c r="D623" s="31"/>
      <c r="F623" s="32"/>
      <c r="I623" s="32"/>
    </row>
    <row r="624">
      <c r="D624" s="31"/>
      <c r="F624" s="32"/>
      <c r="I624" s="32"/>
    </row>
    <row r="625">
      <c r="D625" s="31"/>
      <c r="F625" s="32"/>
      <c r="I625" s="32"/>
    </row>
    <row r="626">
      <c r="D626" s="31"/>
      <c r="F626" s="32"/>
      <c r="I626" s="32"/>
    </row>
    <row r="627">
      <c r="D627" s="31"/>
      <c r="F627" s="32"/>
      <c r="I627" s="32"/>
    </row>
    <row r="628">
      <c r="D628" s="31"/>
      <c r="F628" s="32"/>
      <c r="I628" s="32"/>
    </row>
    <row r="629">
      <c r="D629" s="31"/>
      <c r="F629" s="32"/>
      <c r="I629" s="32"/>
    </row>
    <row r="630">
      <c r="D630" s="31"/>
      <c r="F630" s="32"/>
      <c r="I630" s="32"/>
    </row>
    <row r="631">
      <c r="D631" s="31"/>
      <c r="F631" s="32"/>
      <c r="I631" s="32"/>
    </row>
    <row r="632">
      <c r="D632" s="31"/>
      <c r="F632" s="32"/>
      <c r="I632" s="32"/>
    </row>
    <row r="633">
      <c r="D633" s="31"/>
      <c r="F633" s="32"/>
      <c r="I633" s="32"/>
    </row>
    <row r="634">
      <c r="D634" s="31"/>
      <c r="F634" s="32"/>
      <c r="I634" s="32"/>
    </row>
    <row r="635">
      <c r="D635" s="31"/>
      <c r="F635" s="32"/>
      <c r="I635" s="32"/>
    </row>
    <row r="636">
      <c r="D636" s="31"/>
      <c r="F636" s="32"/>
      <c r="I636" s="32"/>
    </row>
    <row r="637">
      <c r="D637" s="31"/>
      <c r="F637" s="32"/>
      <c r="I637" s="32"/>
    </row>
    <row r="638">
      <c r="D638" s="31"/>
      <c r="F638" s="32"/>
      <c r="I638" s="32"/>
    </row>
    <row r="639">
      <c r="D639" s="31"/>
      <c r="F639" s="32"/>
      <c r="I639" s="32"/>
    </row>
    <row r="640">
      <c r="D640" s="31"/>
      <c r="F640" s="32"/>
      <c r="I640" s="32"/>
    </row>
    <row r="641">
      <c r="D641" s="31"/>
      <c r="F641" s="32"/>
      <c r="I641" s="32"/>
    </row>
    <row r="642">
      <c r="D642" s="31"/>
      <c r="F642" s="32"/>
      <c r="I642" s="32"/>
    </row>
    <row r="643">
      <c r="D643" s="31"/>
      <c r="F643" s="32"/>
      <c r="I643" s="32"/>
    </row>
    <row r="644">
      <c r="D644" s="31"/>
      <c r="F644" s="32"/>
      <c r="I644" s="32"/>
    </row>
    <row r="645">
      <c r="D645" s="31"/>
      <c r="F645" s="32"/>
      <c r="I645" s="32"/>
    </row>
    <row r="646">
      <c r="D646" s="31"/>
      <c r="F646" s="32"/>
      <c r="I646" s="32"/>
    </row>
    <row r="647">
      <c r="D647" s="31"/>
      <c r="F647" s="32"/>
      <c r="I647" s="32"/>
    </row>
    <row r="648">
      <c r="D648" s="31"/>
      <c r="F648" s="32"/>
      <c r="I648" s="32"/>
    </row>
    <row r="649">
      <c r="D649" s="31"/>
      <c r="F649" s="32"/>
      <c r="I649" s="32"/>
    </row>
    <row r="650">
      <c r="D650" s="31"/>
      <c r="F650" s="32"/>
      <c r="I650" s="32"/>
    </row>
    <row r="651">
      <c r="D651" s="31"/>
      <c r="F651" s="32"/>
      <c r="I651" s="32"/>
    </row>
    <row r="652">
      <c r="D652" s="31"/>
      <c r="F652" s="32"/>
      <c r="I652" s="32"/>
    </row>
    <row r="653">
      <c r="D653" s="31"/>
      <c r="F653" s="32"/>
      <c r="I653" s="32"/>
    </row>
    <row r="654">
      <c r="D654" s="31"/>
      <c r="F654" s="32"/>
      <c r="I654" s="32"/>
    </row>
    <row r="655">
      <c r="D655" s="31"/>
      <c r="F655" s="32"/>
      <c r="I655" s="32"/>
    </row>
    <row r="656">
      <c r="D656" s="31"/>
      <c r="F656" s="32"/>
      <c r="I656" s="32"/>
    </row>
    <row r="657">
      <c r="D657" s="31"/>
      <c r="F657" s="32"/>
      <c r="I657" s="32"/>
    </row>
    <row r="658">
      <c r="D658" s="31"/>
      <c r="F658" s="32"/>
      <c r="I658" s="32"/>
    </row>
    <row r="659">
      <c r="D659" s="31"/>
      <c r="F659" s="32"/>
      <c r="I659" s="32"/>
    </row>
    <row r="660">
      <c r="D660" s="31"/>
      <c r="F660" s="32"/>
      <c r="I660" s="32"/>
    </row>
    <row r="661">
      <c r="D661" s="31"/>
      <c r="F661" s="32"/>
      <c r="I661" s="32"/>
    </row>
    <row r="662">
      <c r="D662" s="31"/>
      <c r="F662" s="32"/>
      <c r="I662" s="32"/>
    </row>
    <row r="663">
      <c r="D663" s="31"/>
      <c r="F663" s="32"/>
      <c r="I663" s="32"/>
    </row>
    <row r="664">
      <c r="D664" s="31"/>
      <c r="F664" s="32"/>
      <c r="I664" s="32"/>
    </row>
    <row r="665">
      <c r="D665" s="31"/>
      <c r="F665" s="32"/>
      <c r="I665" s="32"/>
    </row>
    <row r="666">
      <c r="D666" s="31"/>
      <c r="F666" s="32"/>
      <c r="I666" s="32"/>
    </row>
    <row r="667">
      <c r="D667" s="31"/>
      <c r="F667" s="32"/>
      <c r="I667" s="32"/>
    </row>
    <row r="668">
      <c r="D668" s="31"/>
      <c r="F668" s="32"/>
      <c r="I668" s="32"/>
    </row>
    <row r="669">
      <c r="D669" s="31"/>
      <c r="F669" s="32"/>
      <c r="I669" s="32"/>
    </row>
    <row r="670">
      <c r="D670" s="31"/>
      <c r="F670" s="32"/>
      <c r="I670" s="32"/>
    </row>
    <row r="671">
      <c r="D671" s="31"/>
      <c r="F671" s="32"/>
      <c r="I671" s="32"/>
    </row>
    <row r="672">
      <c r="D672" s="31"/>
      <c r="F672" s="32"/>
      <c r="I672" s="32"/>
    </row>
    <row r="673">
      <c r="D673" s="31"/>
      <c r="F673" s="32"/>
      <c r="I673" s="32"/>
    </row>
    <row r="674">
      <c r="D674" s="31"/>
      <c r="F674" s="32"/>
      <c r="I674" s="32"/>
    </row>
    <row r="675">
      <c r="D675" s="31"/>
      <c r="F675" s="32"/>
      <c r="I675" s="32"/>
    </row>
    <row r="676">
      <c r="D676" s="31"/>
      <c r="F676" s="32"/>
      <c r="I676" s="32"/>
    </row>
    <row r="677">
      <c r="D677" s="31"/>
      <c r="F677" s="32"/>
      <c r="I677" s="32"/>
    </row>
    <row r="678">
      <c r="D678" s="31"/>
      <c r="F678" s="32"/>
      <c r="I678" s="32"/>
    </row>
    <row r="679">
      <c r="D679" s="31"/>
      <c r="F679" s="32"/>
      <c r="I679" s="32"/>
    </row>
    <row r="680">
      <c r="D680" s="31"/>
      <c r="F680" s="32"/>
      <c r="I680" s="32"/>
    </row>
    <row r="681">
      <c r="D681" s="31"/>
      <c r="F681" s="32"/>
      <c r="I681" s="32"/>
    </row>
    <row r="682">
      <c r="D682" s="31"/>
      <c r="F682" s="32"/>
      <c r="I682" s="32"/>
    </row>
    <row r="683">
      <c r="D683" s="31"/>
      <c r="F683" s="32"/>
      <c r="I683" s="32"/>
    </row>
    <row r="684">
      <c r="D684" s="31"/>
      <c r="F684" s="32"/>
      <c r="I684" s="32"/>
    </row>
    <row r="685">
      <c r="D685" s="31"/>
      <c r="F685" s="32"/>
      <c r="I685" s="32"/>
    </row>
    <row r="686">
      <c r="D686" s="31"/>
      <c r="F686" s="32"/>
      <c r="I686" s="32"/>
    </row>
    <row r="687">
      <c r="D687" s="31"/>
      <c r="F687" s="32"/>
      <c r="I687" s="32"/>
    </row>
    <row r="688">
      <c r="D688" s="31"/>
      <c r="F688" s="32"/>
      <c r="I688" s="32"/>
    </row>
    <row r="689">
      <c r="D689" s="31"/>
      <c r="F689" s="32"/>
      <c r="I689" s="32"/>
    </row>
    <row r="690">
      <c r="D690" s="31"/>
      <c r="F690" s="32"/>
      <c r="I690" s="32"/>
    </row>
    <row r="691">
      <c r="D691" s="31"/>
      <c r="F691" s="32"/>
      <c r="I691" s="32"/>
    </row>
    <row r="692">
      <c r="D692" s="31"/>
      <c r="F692" s="32"/>
      <c r="I692" s="32"/>
    </row>
    <row r="693">
      <c r="D693" s="31"/>
      <c r="F693" s="32"/>
      <c r="I693" s="32"/>
    </row>
    <row r="694">
      <c r="D694" s="31"/>
      <c r="F694" s="32"/>
      <c r="I694" s="32"/>
    </row>
    <row r="695">
      <c r="D695" s="31"/>
      <c r="F695" s="32"/>
      <c r="I695" s="32"/>
    </row>
    <row r="696">
      <c r="D696" s="31"/>
      <c r="F696" s="32"/>
      <c r="I696" s="32"/>
    </row>
    <row r="697">
      <c r="D697" s="31"/>
      <c r="F697" s="32"/>
      <c r="I697" s="32"/>
    </row>
    <row r="698">
      <c r="D698" s="31"/>
      <c r="F698" s="32"/>
      <c r="I698" s="32"/>
    </row>
    <row r="699">
      <c r="D699" s="31"/>
      <c r="F699" s="32"/>
      <c r="I699" s="32"/>
    </row>
    <row r="700">
      <c r="D700" s="31"/>
      <c r="F700" s="32"/>
      <c r="I700" s="32"/>
    </row>
    <row r="701">
      <c r="D701" s="31"/>
      <c r="F701" s="32"/>
      <c r="I701" s="32"/>
    </row>
    <row r="702">
      <c r="D702" s="31"/>
      <c r="F702" s="32"/>
      <c r="I702" s="32"/>
    </row>
    <row r="703">
      <c r="D703" s="31"/>
      <c r="F703" s="32"/>
      <c r="I703" s="32"/>
    </row>
    <row r="704">
      <c r="D704" s="31"/>
      <c r="F704" s="32"/>
      <c r="I704" s="32"/>
    </row>
    <row r="705">
      <c r="D705" s="31"/>
      <c r="F705" s="32"/>
      <c r="I705" s="32"/>
    </row>
    <row r="706">
      <c r="D706" s="31"/>
      <c r="F706" s="32"/>
      <c r="I706" s="32"/>
    </row>
    <row r="707">
      <c r="D707" s="31"/>
      <c r="F707" s="32"/>
      <c r="I707" s="32"/>
    </row>
    <row r="708">
      <c r="D708" s="31"/>
      <c r="F708" s="32"/>
      <c r="I708" s="32"/>
    </row>
    <row r="709">
      <c r="D709" s="31"/>
      <c r="F709" s="32"/>
      <c r="I709" s="32"/>
    </row>
    <row r="710">
      <c r="D710" s="31"/>
      <c r="F710" s="32"/>
      <c r="I710" s="32"/>
    </row>
    <row r="711">
      <c r="D711" s="31"/>
      <c r="F711" s="32"/>
      <c r="I711" s="32"/>
    </row>
    <row r="712">
      <c r="D712" s="31"/>
      <c r="F712" s="32"/>
      <c r="I712" s="32"/>
    </row>
    <row r="713">
      <c r="D713" s="31"/>
      <c r="F713" s="32"/>
      <c r="I713" s="32"/>
    </row>
    <row r="714">
      <c r="D714" s="31"/>
      <c r="F714" s="32"/>
      <c r="I714" s="32"/>
    </row>
    <row r="715">
      <c r="D715" s="31"/>
      <c r="F715" s="32"/>
      <c r="I715" s="32"/>
    </row>
    <row r="716">
      <c r="D716" s="31"/>
      <c r="F716" s="32"/>
      <c r="I716" s="32"/>
    </row>
    <row r="717">
      <c r="D717" s="31"/>
      <c r="F717" s="32"/>
      <c r="I717" s="32"/>
    </row>
    <row r="718">
      <c r="D718" s="31"/>
      <c r="F718" s="32"/>
      <c r="I718" s="32"/>
    </row>
    <row r="719">
      <c r="D719" s="31"/>
      <c r="F719" s="32"/>
      <c r="I719" s="32"/>
    </row>
    <row r="720">
      <c r="D720" s="31"/>
      <c r="F720" s="32"/>
      <c r="I720" s="32"/>
    </row>
    <row r="721">
      <c r="D721" s="31"/>
      <c r="F721" s="32"/>
      <c r="I721" s="32"/>
    </row>
    <row r="722">
      <c r="D722" s="31"/>
      <c r="F722" s="32"/>
      <c r="I722" s="32"/>
    </row>
    <row r="723">
      <c r="D723" s="31"/>
      <c r="F723" s="32"/>
      <c r="I723" s="32"/>
    </row>
    <row r="724">
      <c r="D724" s="31"/>
      <c r="F724" s="32"/>
      <c r="I724" s="32"/>
    </row>
    <row r="725">
      <c r="D725" s="31"/>
      <c r="F725" s="32"/>
      <c r="I725" s="32"/>
    </row>
    <row r="726">
      <c r="D726" s="31"/>
      <c r="F726" s="32"/>
      <c r="I726" s="32"/>
    </row>
    <row r="727">
      <c r="D727" s="31"/>
      <c r="F727" s="32"/>
      <c r="I727" s="32"/>
    </row>
    <row r="728">
      <c r="D728" s="31"/>
      <c r="F728" s="32"/>
      <c r="I728" s="32"/>
    </row>
    <row r="729">
      <c r="D729" s="31"/>
      <c r="F729" s="32"/>
      <c r="I729" s="32"/>
    </row>
    <row r="730">
      <c r="D730" s="31"/>
      <c r="F730" s="32"/>
      <c r="I730" s="32"/>
    </row>
    <row r="731">
      <c r="D731" s="31"/>
      <c r="F731" s="32"/>
      <c r="I731" s="32"/>
    </row>
    <row r="732">
      <c r="D732" s="31"/>
      <c r="F732" s="32"/>
      <c r="I732" s="32"/>
    </row>
    <row r="733">
      <c r="D733" s="31"/>
      <c r="F733" s="32"/>
      <c r="I733" s="32"/>
    </row>
    <row r="734">
      <c r="D734" s="31"/>
      <c r="F734" s="32"/>
      <c r="I734" s="32"/>
    </row>
    <row r="735">
      <c r="D735" s="31"/>
      <c r="F735" s="32"/>
      <c r="I735" s="32"/>
    </row>
    <row r="736">
      <c r="D736" s="31"/>
      <c r="F736" s="32"/>
      <c r="I736" s="32"/>
    </row>
    <row r="737">
      <c r="D737" s="31"/>
      <c r="F737" s="32"/>
      <c r="I737" s="32"/>
    </row>
    <row r="738">
      <c r="D738" s="31"/>
      <c r="F738" s="32"/>
      <c r="I738" s="32"/>
    </row>
    <row r="739">
      <c r="D739" s="31"/>
      <c r="F739" s="32"/>
      <c r="I739" s="32"/>
    </row>
    <row r="740">
      <c r="D740" s="31"/>
      <c r="F740" s="32"/>
      <c r="I740" s="32"/>
    </row>
    <row r="741">
      <c r="D741" s="31"/>
      <c r="F741" s="32"/>
      <c r="I741" s="32"/>
    </row>
    <row r="742">
      <c r="D742" s="31"/>
      <c r="F742" s="32"/>
      <c r="I742" s="32"/>
    </row>
    <row r="743">
      <c r="D743" s="31"/>
      <c r="F743" s="32"/>
      <c r="I743" s="32"/>
    </row>
    <row r="744">
      <c r="D744" s="31"/>
      <c r="F744" s="32"/>
      <c r="I744" s="32"/>
    </row>
    <row r="745">
      <c r="D745" s="31"/>
      <c r="F745" s="32"/>
      <c r="I745" s="32"/>
    </row>
    <row r="746">
      <c r="D746" s="31"/>
      <c r="F746" s="32"/>
      <c r="I746" s="32"/>
    </row>
    <row r="747">
      <c r="D747" s="31"/>
      <c r="F747" s="32"/>
      <c r="I747" s="32"/>
    </row>
    <row r="748">
      <c r="D748" s="31"/>
      <c r="F748" s="32"/>
      <c r="I748" s="32"/>
    </row>
    <row r="749">
      <c r="D749" s="31"/>
      <c r="F749" s="32"/>
      <c r="I749" s="32"/>
    </row>
    <row r="750">
      <c r="D750" s="31"/>
      <c r="F750" s="32"/>
      <c r="I750" s="32"/>
    </row>
    <row r="751">
      <c r="D751" s="31"/>
      <c r="F751" s="32"/>
      <c r="I751" s="32"/>
    </row>
    <row r="752">
      <c r="D752" s="31"/>
      <c r="F752" s="32"/>
      <c r="I752" s="32"/>
    </row>
    <row r="753">
      <c r="D753" s="31"/>
      <c r="F753" s="32"/>
      <c r="I753" s="32"/>
    </row>
    <row r="754">
      <c r="D754" s="31"/>
      <c r="F754" s="32"/>
      <c r="I754" s="32"/>
    </row>
    <row r="755">
      <c r="D755" s="31"/>
      <c r="F755" s="32"/>
      <c r="I755" s="32"/>
    </row>
    <row r="756">
      <c r="D756" s="31"/>
      <c r="F756" s="32"/>
      <c r="I756" s="32"/>
    </row>
    <row r="757">
      <c r="D757" s="31"/>
      <c r="F757" s="32"/>
      <c r="I757" s="32"/>
    </row>
    <row r="758">
      <c r="D758" s="31"/>
      <c r="F758" s="32"/>
      <c r="I758" s="32"/>
    </row>
    <row r="759">
      <c r="D759" s="31"/>
      <c r="F759" s="32"/>
      <c r="I759" s="32"/>
    </row>
    <row r="760">
      <c r="D760" s="31"/>
      <c r="F760" s="32"/>
      <c r="I760" s="32"/>
    </row>
    <row r="761">
      <c r="D761" s="31"/>
      <c r="F761" s="32"/>
      <c r="I761" s="32"/>
    </row>
    <row r="762">
      <c r="D762" s="31"/>
      <c r="F762" s="32"/>
      <c r="I762" s="32"/>
    </row>
    <row r="763">
      <c r="D763" s="31"/>
      <c r="F763" s="32"/>
      <c r="I763" s="32"/>
    </row>
    <row r="764">
      <c r="D764" s="31"/>
      <c r="F764" s="32"/>
      <c r="I764" s="32"/>
    </row>
    <row r="765">
      <c r="D765" s="31"/>
      <c r="F765" s="32"/>
      <c r="I765" s="32"/>
    </row>
    <row r="766">
      <c r="D766" s="31"/>
      <c r="F766" s="32"/>
      <c r="I766" s="32"/>
    </row>
    <row r="767">
      <c r="D767" s="31"/>
      <c r="F767" s="32"/>
      <c r="I767" s="32"/>
    </row>
    <row r="768">
      <c r="D768" s="31"/>
      <c r="F768" s="32"/>
      <c r="I768" s="32"/>
    </row>
    <row r="769">
      <c r="D769" s="31"/>
      <c r="F769" s="32"/>
      <c r="I769" s="32"/>
    </row>
    <row r="770">
      <c r="D770" s="31"/>
      <c r="F770" s="32"/>
      <c r="I770" s="32"/>
    </row>
    <row r="771">
      <c r="D771" s="31"/>
      <c r="F771" s="32"/>
      <c r="I771" s="32"/>
    </row>
    <row r="772">
      <c r="D772" s="31"/>
      <c r="F772" s="32"/>
      <c r="I772" s="32"/>
    </row>
    <row r="773">
      <c r="D773" s="31"/>
      <c r="F773" s="32"/>
      <c r="I773" s="32"/>
    </row>
    <row r="774">
      <c r="D774" s="31"/>
      <c r="F774" s="32"/>
      <c r="I774" s="32"/>
    </row>
    <row r="775">
      <c r="D775" s="31"/>
      <c r="F775" s="32"/>
      <c r="I775" s="32"/>
    </row>
    <row r="776">
      <c r="D776" s="31"/>
      <c r="F776" s="32"/>
      <c r="I776" s="32"/>
    </row>
    <row r="777">
      <c r="D777" s="31"/>
      <c r="F777" s="32"/>
      <c r="I777" s="32"/>
    </row>
    <row r="778">
      <c r="D778" s="31"/>
      <c r="F778" s="32"/>
      <c r="I778" s="32"/>
    </row>
    <row r="779">
      <c r="D779" s="31"/>
      <c r="F779" s="32"/>
      <c r="I779" s="32"/>
    </row>
    <row r="780">
      <c r="D780" s="31"/>
      <c r="F780" s="32"/>
      <c r="I780" s="32"/>
    </row>
    <row r="781">
      <c r="D781" s="31"/>
      <c r="F781" s="32"/>
      <c r="I781" s="32"/>
    </row>
    <row r="782">
      <c r="D782" s="31"/>
      <c r="F782" s="32"/>
      <c r="I782" s="32"/>
    </row>
    <row r="783">
      <c r="D783" s="31"/>
      <c r="F783" s="32"/>
      <c r="I783" s="32"/>
    </row>
    <row r="784">
      <c r="D784" s="31"/>
      <c r="F784" s="32"/>
      <c r="I784" s="32"/>
    </row>
    <row r="785">
      <c r="D785" s="31"/>
      <c r="F785" s="32"/>
      <c r="I785" s="32"/>
    </row>
    <row r="786">
      <c r="D786" s="31"/>
      <c r="F786" s="32"/>
      <c r="I786" s="32"/>
    </row>
    <row r="787">
      <c r="D787" s="31"/>
      <c r="F787" s="32"/>
      <c r="I787" s="32"/>
    </row>
    <row r="788">
      <c r="D788" s="31"/>
      <c r="F788" s="32"/>
      <c r="I788" s="32"/>
    </row>
    <row r="789">
      <c r="D789" s="31"/>
      <c r="F789" s="32"/>
      <c r="I789" s="32"/>
    </row>
    <row r="790">
      <c r="D790" s="31"/>
      <c r="F790" s="32"/>
      <c r="I790" s="32"/>
    </row>
    <row r="791">
      <c r="D791" s="31"/>
      <c r="F791" s="32"/>
      <c r="I791" s="32"/>
    </row>
    <row r="792">
      <c r="D792" s="31"/>
      <c r="F792" s="32"/>
      <c r="I792" s="32"/>
    </row>
    <row r="793">
      <c r="D793" s="31"/>
      <c r="F793" s="32"/>
      <c r="I793" s="32"/>
    </row>
    <row r="794">
      <c r="D794" s="31"/>
      <c r="F794" s="32"/>
      <c r="I794" s="32"/>
    </row>
    <row r="795">
      <c r="D795" s="31"/>
      <c r="F795" s="32"/>
      <c r="I795" s="32"/>
    </row>
    <row r="796">
      <c r="D796" s="31"/>
      <c r="F796" s="32"/>
      <c r="I796" s="32"/>
    </row>
    <row r="797">
      <c r="D797" s="31"/>
      <c r="F797" s="32"/>
      <c r="I797" s="32"/>
    </row>
    <row r="798">
      <c r="D798" s="31"/>
      <c r="F798" s="32"/>
      <c r="I798" s="32"/>
    </row>
    <row r="799">
      <c r="D799" s="31"/>
      <c r="F799" s="32"/>
      <c r="I799" s="32"/>
    </row>
    <row r="800">
      <c r="D800" s="31"/>
      <c r="F800" s="32"/>
      <c r="I800" s="32"/>
    </row>
    <row r="801">
      <c r="D801" s="31"/>
      <c r="F801" s="32"/>
      <c r="I801" s="32"/>
    </row>
    <row r="802">
      <c r="D802" s="31"/>
      <c r="F802" s="32"/>
      <c r="I802" s="32"/>
    </row>
    <row r="803">
      <c r="D803" s="31"/>
      <c r="F803" s="32"/>
      <c r="I803" s="32"/>
    </row>
    <row r="804">
      <c r="D804" s="31"/>
      <c r="F804" s="32"/>
      <c r="I804" s="32"/>
    </row>
    <row r="805">
      <c r="D805" s="31"/>
      <c r="F805" s="32"/>
      <c r="I805" s="32"/>
    </row>
    <row r="806">
      <c r="D806" s="31"/>
      <c r="F806" s="32"/>
      <c r="I806" s="32"/>
    </row>
    <row r="807">
      <c r="D807" s="31"/>
      <c r="F807" s="32"/>
      <c r="I807" s="32"/>
    </row>
    <row r="808">
      <c r="D808" s="31"/>
      <c r="F808" s="32"/>
      <c r="I808" s="32"/>
    </row>
    <row r="809">
      <c r="D809" s="31"/>
      <c r="F809" s="32"/>
      <c r="I809" s="32"/>
    </row>
    <row r="810">
      <c r="D810" s="31"/>
      <c r="F810" s="32"/>
      <c r="I810" s="32"/>
    </row>
    <row r="811">
      <c r="D811" s="31"/>
      <c r="F811" s="32"/>
      <c r="I811" s="32"/>
    </row>
    <row r="812">
      <c r="D812" s="31"/>
      <c r="F812" s="32"/>
      <c r="I812" s="32"/>
    </row>
    <row r="813">
      <c r="D813" s="31"/>
      <c r="F813" s="32"/>
      <c r="I813" s="32"/>
    </row>
    <row r="814">
      <c r="D814" s="31"/>
      <c r="F814" s="32"/>
      <c r="I814" s="32"/>
    </row>
    <row r="815">
      <c r="D815" s="31"/>
      <c r="F815" s="32"/>
      <c r="I815" s="32"/>
    </row>
    <row r="816">
      <c r="D816" s="31"/>
      <c r="F816" s="32"/>
      <c r="I816" s="32"/>
    </row>
    <row r="817">
      <c r="D817" s="31"/>
      <c r="F817" s="32"/>
      <c r="I817" s="32"/>
    </row>
    <row r="818">
      <c r="D818" s="31"/>
      <c r="F818" s="32"/>
      <c r="I818" s="32"/>
    </row>
    <row r="819">
      <c r="D819" s="31"/>
      <c r="F819" s="32"/>
      <c r="I819" s="32"/>
    </row>
    <row r="820">
      <c r="D820" s="31"/>
      <c r="F820" s="32"/>
      <c r="I820" s="32"/>
    </row>
    <row r="821">
      <c r="D821" s="31"/>
      <c r="F821" s="32"/>
      <c r="I821" s="32"/>
    </row>
    <row r="822">
      <c r="D822" s="31"/>
      <c r="F822" s="32"/>
      <c r="I822" s="32"/>
    </row>
    <row r="823">
      <c r="D823" s="31"/>
      <c r="F823" s="32"/>
      <c r="I823" s="32"/>
    </row>
    <row r="824">
      <c r="D824" s="31"/>
      <c r="F824" s="32"/>
      <c r="I824" s="32"/>
    </row>
    <row r="825">
      <c r="D825" s="31"/>
      <c r="F825" s="32"/>
      <c r="I825" s="32"/>
    </row>
    <row r="826">
      <c r="D826" s="31"/>
      <c r="F826" s="32"/>
      <c r="I826" s="32"/>
    </row>
    <row r="827">
      <c r="D827" s="31"/>
      <c r="F827" s="32"/>
      <c r="I827" s="32"/>
    </row>
    <row r="828">
      <c r="D828" s="31"/>
      <c r="F828" s="32"/>
      <c r="I828" s="32"/>
    </row>
    <row r="829">
      <c r="D829" s="31"/>
      <c r="F829" s="32"/>
      <c r="I829" s="32"/>
    </row>
    <row r="830">
      <c r="D830" s="31"/>
      <c r="F830" s="32"/>
      <c r="I830" s="32"/>
    </row>
    <row r="831">
      <c r="D831" s="31"/>
      <c r="F831" s="32"/>
      <c r="I831" s="32"/>
    </row>
    <row r="832">
      <c r="D832" s="31"/>
      <c r="F832" s="32"/>
      <c r="I832" s="32"/>
    </row>
    <row r="833">
      <c r="D833" s="31"/>
      <c r="F833" s="32"/>
      <c r="I833" s="32"/>
    </row>
    <row r="834">
      <c r="D834" s="31"/>
      <c r="F834" s="32"/>
      <c r="I834" s="32"/>
    </row>
    <row r="835">
      <c r="D835" s="31"/>
      <c r="F835" s="32"/>
      <c r="I835" s="32"/>
    </row>
    <row r="836">
      <c r="D836" s="31"/>
      <c r="F836" s="32"/>
      <c r="I836" s="32"/>
    </row>
    <row r="837">
      <c r="D837" s="31"/>
      <c r="F837" s="32"/>
      <c r="I837" s="32"/>
    </row>
    <row r="838">
      <c r="D838" s="31"/>
      <c r="F838" s="32"/>
      <c r="I838" s="32"/>
    </row>
    <row r="839">
      <c r="D839" s="31"/>
      <c r="F839" s="32"/>
      <c r="I839" s="32"/>
    </row>
    <row r="840">
      <c r="D840" s="31"/>
      <c r="F840" s="32"/>
      <c r="I840" s="32"/>
    </row>
    <row r="841">
      <c r="D841" s="31"/>
      <c r="F841" s="32"/>
      <c r="I841" s="32"/>
    </row>
    <row r="842">
      <c r="D842" s="31"/>
      <c r="F842" s="32"/>
      <c r="I842" s="32"/>
    </row>
    <row r="843">
      <c r="D843" s="31"/>
      <c r="F843" s="32"/>
      <c r="I843" s="32"/>
    </row>
    <row r="844">
      <c r="D844" s="31"/>
      <c r="F844" s="32"/>
      <c r="I844" s="32"/>
    </row>
    <row r="845">
      <c r="D845" s="31"/>
      <c r="F845" s="32"/>
      <c r="I845" s="32"/>
    </row>
    <row r="846">
      <c r="D846" s="31"/>
      <c r="F846" s="32"/>
      <c r="I846" s="32"/>
    </row>
    <row r="847">
      <c r="D847" s="31"/>
      <c r="F847" s="32"/>
      <c r="I847" s="32"/>
    </row>
    <row r="848">
      <c r="D848" s="31"/>
      <c r="F848" s="32"/>
      <c r="I848" s="32"/>
    </row>
    <row r="849">
      <c r="D849" s="31"/>
      <c r="F849" s="32"/>
      <c r="I849" s="32"/>
    </row>
    <row r="850">
      <c r="D850" s="31"/>
      <c r="F850" s="32"/>
      <c r="I850" s="32"/>
    </row>
    <row r="851">
      <c r="D851" s="31"/>
      <c r="F851" s="32"/>
      <c r="I851" s="32"/>
    </row>
    <row r="852">
      <c r="D852" s="31"/>
      <c r="F852" s="32"/>
      <c r="I852" s="32"/>
    </row>
    <row r="853">
      <c r="D853" s="31"/>
      <c r="F853" s="32"/>
      <c r="I853" s="32"/>
    </row>
    <row r="854">
      <c r="D854" s="31"/>
      <c r="F854" s="32"/>
      <c r="I854" s="32"/>
    </row>
    <row r="855">
      <c r="D855" s="31"/>
      <c r="F855" s="32"/>
      <c r="I855" s="32"/>
    </row>
    <row r="856">
      <c r="D856" s="31"/>
      <c r="F856" s="32"/>
      <c r="I856" s="32"/>
    </row>
    <row r="857">
      <c r="D857" s="31"/>
      <c r="F857" s="32"/>
      <c r="I857" s="32"/>
    </row>
    <row r="858">
      <c r="D858" s="31"/>
      <c r="F858" s="32"/>
      <c r="I858" s="32"/>
    </row>
    <row r="859">
      <c r="D859" s="31"/>
      <c r="F859" s="32"/>
      <c r="I859" s="32"/>
    </row>
    <row r="860">
      <c r="D860" s="31"/>
      <c r="F860" s="32"/>
      <c r="I860" s="32"/>
    </row>
    <row r="861">
      <c r="D861" s="31"/>
      <c r="F861" s="32"/>
      <c r="I861" s="32"/>
    </row>
    <row r="862">
      <c r="D862" s="31"/>
      <c r="F862" s="32"/>
      <c r="I862" s="32"/>
    </row>
    <row r="863">
      <c r="D863" s="31"/>
      <c r="F863" s="32"/>
      <c r="I863" s="32"/>
    </row>
    <row r="864">
      <c r="D864" s="31"/>
      <c r="F864" s="32"/>
      <c r="I864" s="32"/>
    </row>
    <row r="865">
      <c r="D865" s="31"/>
      <c r="F865" s="32"/>
      <c r="I865" s="32"/>
    </row>
    <row r="866">
      <c r="D866" s="31"/>
      <c r="F866" s="32"/>
      <c r="I866" s="32"/>
    </row>
    <row r="867">
      <c r="D867" s="31"/>
      <c r="F867" s="32"/>
      <c r="I867" s="32"/>
    </row>
    <row r="868">
      <c r="D868" s="31"/>
      <c r="F868" s="32"/>
      <c r="I868" s="32"/>
    </row>
    <row r="869">
      <c r="D869" s="31"/>
      <c r="F869" s="32"/>
      <c r="I869" s="32"/>
    </row>
    <row r="870">
      <c r="D870" s="31"/>
      <c r="F870" s="32"/>
      <c r="I870" s="32"/>
    </row>
    <row r="871">
      <c r="D871" s="31"/>
      <c r="F871" s="32"/>
      <c r="I871" s="32"/>
    </row>
    <row r="872">
      <c r="D872" s="31"/>
      <c r="F872" s="32"/>
      <c r="I872" s="32"/>
    </row>
    <row r="873">
      <c r="D873" s="31"/>
      <c r="F873" s="32"/>
      <c r="I873" s="32"/>
    </row>
    <row r="874">
      <c r="D874" s="31"/>
      <c r="F874" s="32"/>
      <c r="I874" s="32"/>
    </row>
    <row r="875">
      <c r="D875" s="31"/>
      <c r="F875" s="32"/>
      <c r="I875" s="32"/>
    </row>
    <row r="876">
      <c r="D876" s="31"/>
      <c r="F876" s="32"/>
      <c r="I876" s="32"/>
    </row>
    <row r="877">
      <c r="D877" s="31"/>
      <c r="F877" s="32"/>
      <c r="I877" s="32"/>
    </row>
    <row r="878">
      <c r="D878" s="31"/>
      <c r="F878" s="32"/>
      <c r="I878" s="32"/>
    </row>
    <row r="879">
      <c r="D879" s="31"/>
      <c r="F879" s="32"/>
      <c r="I879" s="32"/>
    </row>
    <row r="880">
      <c r="D880" s="31"/>
      <c r="F880" s="32"/>
      <c r="I880" s="32"/>
    </row>
    <row r="881">
      <c r="D881" s="31"/>
      <c r="F881" s="32"/>
      <c r="I881" s="32"/>
    </row>
    <row r="882">
      <c r="D882" s="31"/>
      <c r="F882" s="32"/>
      <c r="I882" s="32"/>
    </row>
    <row r="883">
      <c r="D883" s="31"/>
      <c r="F883" s="32"/>
      <c r="I883" s="32"/>
    </row>
    <row r="884">
      <c r="D884" s="31"/>
      <c r="F884" s="32"/>
      <c r="I884" s="32"/>
    </row>
    <row r="885">
      <c r="D885" s="31"/>
      <c r="F885" s="32"/>
      <c r="I885" s="32"/>
    </row>
    <row r="886">
      <c r="D886" s="31"/>
      <c r="F886" s="32"/>
      <c r="I886" s="32"/>
    </row>
    <row r="887">
      <c r="D887" s="31"/>
      <c r="F887" s="32"/>
      <c r="I887" s="32"/>
    </row>
    <row r="888">
      <c r="D888" s="31"/>
      <c r="F888" s="32"/>
      <c r="I888" s="32"/>
    </row>
    <row r="889">
      <c r="D889" s="31"/>
      <c r="F889" s="32"/>
      <c r="I889" s="32"/>
    </row>
    <row r="890">
      <c r="D890" s="31"/>
      <c r="F890" s="32"/>
      <c r="I890" s="32"/>
    </row>
    <row r="891">
      <c r="D891" s="31"/>
      <c r="F891" s="32"/>
      <c r="I891" s="32"/>
    </row>
    <row r="892">
      <c r="D892" s="31"/>
      <c r="F892" s="32"/>
      <c r="I892" s="32"/>
    </row>
    <row r="893">
      <c r="D893" s="31"/>
      <c r="F893" s="32"/>
      <c r="I893" s="32"/>
    </row>
    <row r="894">
      <c r="D894" s="31"/>
      <c r="F894" s="32"/>
      <c r="I894" s="32"/>
    </row>
    <row r="895">
      <c r="D895" s="31"/>
      <c r="F895" s="32"/>
      <c r="I895" s="32"/>
    </row>
    <row r="896">
      <c r="D896" s="31"/>
      <c r="F896" s="32"/>
      <c r="I896" s="32"/>
    </row>
    <row r="897">
      <c r="D897" s="31"/>
      <c r="F897" s="32"/>
      <c r="I897" s="32"/>
    </row>
    <row r="898">
      <c r="D898" s="31"/>
      <c r="F898" s="32"/>
      <c r="I898" s="32"/>
    </row>
    <row r="899">
      <c r="D899" s="31"/>
      <c r="F899" s="32"/>
      <c r="I899" s="32"/>
    </row>
    <row r="900">
      <c r="D900" s="31"/>
      <c r="F900" s="32"/>
      <c r="I900" s="32"/>
    </row>
    <row r="901">
      <c r="D901" s="31"/>
      <c r="F901" s="32"/>
      <c r="I901" s="32"/>
    </row>
    <row r="902">
      <c r="D902" s="31"/>
      <c r="F902" s="32"/>
      <c r="I902" s="32"/>
    </row>
    <row r="903">
      <c r="D903" s="31"/>
      <c r="F903" s="32"/>
      <c r="I903" s="32"/>
    </row>
    <row r="904">
      <c r="D904" s="31"/>
      <c r="F904" s="32"/>
      <c r="I904" s="32"/>
    </row>
    <row r="905">
      <c r="D905" s="31"/>
      <c r="F905" s="32"/>
      <c r="I905" s="32"/>
    </row>
    <row r="906">
      <c r="D906" s="31"/>
      <c r="F906" s="32"/>
      <c r="I906" s="32"/>
    </row>
    <row r="907">
      <c r="D907" s="31"/>
      <c r="F907" s="32"/>
      <c r="I907" s="32"/>
    </row>
    <row r="908">
      <c r="D908" s="31"/>
      <c r="F908" s="32"/>
      <c r="I908" s="32"/>
    </row>
    <row r="909">
      <c r="D909" s="31"/>
      <c r="F909" s="32"/>
      <c r="I909" s="32"/>
    </row>
    <row r="910">
      <c r="D910" s="31"/>
      <c r="F910" s="32"/>
      <c r="I910" s="32"/>
    </row>
    <row r="911">
      <c r="D911" s="31"/>
      <c r="F911" s="32"/>
      <c r="I911" s="32"/>
    </row>
    <row r="912">
      <c r="D912" s="31"/>
      <c r="F912" s="32"/>
      <c r="I912" s="32"/>
    </row>
    <row r="913">
      <c r="D913" s="31"/>
      <c r="F913" s="32"/>
      <c r="I913" s="32"/>
    </row>
    <row r="914">
      <c r="D914" s="31"/>
      <c r="F914" s="32"/>
      <c r="I914" s="32"/>
    </row>
    <row r="915">
      <c r="D915" s="31"/>
      <c r="F915" s="32"/>
      <c r="I915" s="32"/>
    </row>
    <row r="916">
      <c r="D916" s="31"/>
      <c r="F916" s="32"/>
      <c r="I916" s="32"/>
    </row>
    <row r="917">
      <c r="D917" s="31"/>
      <c r="F917" s="32"/>
      <c r="I917" s="32"/>
    </row>
    <row r="918">
      <c r="D918" s="31"/>
      <c r="F918" s="32"/>
      <c r="I918" s="32"/>
    </row>
    <row r="919">
      <c r="D919" s="31"/>
      <c r="F919" s="32"/>
      <c r="I919" s="32"/>
    </row>
    <row r="920">
      <c r="D920" s="31"/>
      <c r="F920" s="32"/>
      <c r="I920" s="32"/>
    </row>
    <row r="921">
      <c r="D921" s="31"/>
      <c r="F921" s="32"/>
      <c r="I921" s="32"/>
    </row>
    <row r="922">
      <c r="D922" s="31"/>
      <c r="F922" s="32"/>
      <c r="I922" s="32"/>
    </row>
    <row r="923">
      <c r="D923" s="31"/>
      <c r="F923" s="32"/>
      <c r="I923" s="32"/>
    </row>
    <row r="924">
      <c r="D924" s="31"/>
      <c r="F924" s="32"/>
      <c r="I924" s="32"/>
    </row>
    <row r="925">
      <c r="D925" s="31"/>
      <c r="F925" s="32"/>
      <c r="I925" s="32"/>
    </row>
    <row r="926">
      <c r="D926" s="31"/>
      <c r="F926" s="32"/>
      <c r="I926" s="32"/>
    </row>
    <row r="927">
      <c r="D927" s="31"/>
      <c r="F927" s="32"/>
      <c r="I927" s="32"/>
    </row>
    <row r="928">
      <c r="D928" s="31"/>
      <c r="F928" s="32"/>
      <c r="I928" s="32"/>
    </row>
    <row r="929">
      <c r="D929" s="31"/>
      <c r="F929" s="32"/>
      <c r="I929" s="32"/>
    </row>
    <row r="930">
      <c r="D930" s="31"/>
      <c r="F930" s="32"/>
      <c r="I930" s="32"/>
    </row>
    <row r="931">
      <c r="D931" s="31"/>
      <c r="F931" s="32"/>
      <c r="I931" s="32"/>
    </row>
    <row r="932">
      <c r="D932" s="31"/>
      <c r="F932" s="32"/>
      <c r="I932" s="32"/>
    </row>
    <row r="933">
      <c r="D933" s="31"/>
      <c r="F933" s="32"/>
      <c r="I933" s="32"/>
    </row>
    <row r="934">
      <c r="D934" s="31"/>
      <c r="F934" s="32"/>
      <c r="I934" s="32"/>
    </row>
    <row r="935">
      <c r="D935" s="31"/>
      <c r="F935" s="32"/>
      <c r="I935" s="32"/>
    </row>
    <row r="936">
      <c r="D936" s="31"/>
      <c r="F936" s="32"/>
      <c r="I936" s="32"/>
    </row>
    <row r="937">
      <c r="D937" s="31"/>
      <c r="F937" s="32"/>
      <c r="I937" s="32"/>
    </row>
    <row r="938">
      <c r="D938" s="31"/>
      <c r="F938" s="32"/>
      <c r="I938" s="32"/>
    </row>
    <row r="939">
      <c r="D939" s="31"/>
      <c r="F939" s="32"/>
      <c r="I939" s="32"/>
    </row>
    <row r="940">
      <c r="D940" s="31"/>
      <c r="F940" s="32"/>
      <c r="I940" s="32"/>
    </row>
    <row r="941">
      <c r="D941" s="31"/>
      <c r="F941" s="32"/>
      <c r="I941" s="32"/>
    </row>
    <row r="942">
      <c r="D942" s="31"/>
      <c r="F942" s="32"/>
      <c r="I942" s="32"/>
    </row>
    <row r="943">
      <c r="D943" s="31"/>
      <c r="F943" s="32"/>
      <c r="I943" s="32"/>
    </row>
    <row r="944">
      <c r="D944" s="31"/>
      <c r="F944" s="32"/>
      <c r="I944" s="32"/>
    </row>
    <row r="945">
      <c r="D945" s="31"/>
      <c r="F945" s="32"/>
      <c r="I945" s="32"/>
    </row>
    <row r="946">
      <c r="D946" s="31"/>
      <c r="F946" s="32"/>
      <c r="I946" s="32"/>
    </row>
    <row r="947">
      <c r="D947" s="31"/>
      <c r="F947" s="32"/>
      <c r="I947" s="32"/>
    </row>
    <row r="948">
      <c r="D948" s="31"/>
      <c r="F948" s="32"/>
      <c r="I948" s="32"/>
    </row>
    <row r="949">
      <c r="D949" s="31"/>
      <c r="F949" s="32"/>
      <c r="I949" s="32"/>
    </row>
    <row r="950">
      <c r="D950" s="31"/>
      <c r="F950" s="32"/>
      <c r="I950" s="32"/>
    </row>
    <row r="951">
      <c r="D951" s="31"/>
      <c r="F951" s="32"/>
      <c r="I951" s="32"/>
    </row>
    <row r="952">
      <c r="D952" s="31"/>
      <c r="F952" s="32"/>
      <c r="I952" s="32"/>
    </row>
    <row r="953">
      <c r="D953" s="31"/>
      <c r="F953" s="32"/>
      <c r="I953" s="32"/>
    </row>
    <row r="954">
      <c r="D954" s="31"/>
      <c r="F954" s="32"/>
      <c r="I954" s="32"/>
    </row>
    <row r="955">
      <c r="D955" s="31"/>
      <c r="F955" s="32"/>
      <c r="I955" s="32"/>
    </row>
    <row r="956">
      <c r="D956" s="31"/>
      <c r="F956" s="32"/>
      <c r="I956" s="32"/>
    </row>
    <row r="957">
      <c r="D957" s="31"/>
      <c r="F957" s="32"/>
      <c r="I957" s="32"/>
    </row>
    <row r="958">
      <c r="D958" s="31"/>
      <c r="F958" s="32"/>
      <c r="I958" s="32"/>
    </row>
    <row r="959">
      <c r="D959" s="31"/>
      <c r="F959" s="32"/>
      <c r="I959" s="32"/>
    </row>
    <row r="960">
      <c r="D960" s="31"/>
      <c r="F960" s="32"/>
      <c r="I960" s="32"/>
    </row>
    <row r="961">
      <c r="D961" s="31"/>
      <c r="F961" s="32"/>
      <c r="I961" s="32"/>
    </row>
    <row r="962">
      <c r="D962" s="31"/>
      <c r="F962" s="32"/>
      <c r="I962" s="32"/>
    </row>
    <row r="963">
      <c r="D963" s="31"/>
      <c r="F963" s="32"/>
      <c r="I963" s="32"/>
    </row>
    <row r="964">
      <c r="D964" s="31"/>
      <c r="F964" s="32"/>
      <c r="I964" s="32"/>
    </row>
    <row r="965">
      <c r="D965" s="31"/>
      <c r="F965" s="32"/>
      <c r="I965" s="32"/>
    </row>
    <row r="966">
      <c r="D966" s="31"/>
      <c r="F966" s="32"/>
      <c r="I966" s="32"/>
    </row>
    <row r="967">
      <c r="D967" s="31"/>
      <c r="F967" s="32"/>
      <c r="I967" s="32"/>
    </row>
    <row r="968">
      <c r="D968" s="31"/>
      <c r="F968" s="32"/>
      <c r="I968" s="32"/>
    </row>
    <row r="969">
      <c r="D969" s="31"/>
      <c r="F969" s="32"/>
      <c r="I969" s="32"/>
    </row>
    <row r="970">
      <c r="D970" s="31"/>
      <c r="F970" s="32"/>
      <c r="I970" s="32"/>
    </row>
    <row r="971">
      <c r="D971" s="31"/>
      <c r="F971" s="32"/>
      <c r="I971" s="32"/>
    </row>
    <row r="972">
      <c r="D972" s="31"/>
      <c r="F972" s="32"/>
      <c r="I972" s="32"/>
    </row>
    <row r="973">
      <c r="D973" s="31"/>
      <c r="F973" s="32"/>
      <c r="I973" s="32"/>
    </row>
    <row r="974">
      <c r="D974" s="31"/>
      <c r="F974" s="32"/>
      <c r="I974" s="32"/>
    </row>
    <row r="975">
      <c r="D975" s="31"/>
      <c r="F975" s="32"/>
      <c r="I975" s="32"/>
    </row>
    <row r="976">
      <c r="D976" s="31"/>
      <c r="F976" s="32"/>
      <c r="I976" s="32"/>
    </row>
    <row r="977">
      <c r="D977" s="31"/>
      <c r="F977" s="32"/>
      <c r="I977" s="32"/>
    </row>
    <row r="978">
      <c r="D978" s="31"/>
      <c r="F978" s="32"/>
      <c r="I978" s="32"/>
    </row>
    <row r="979">
      <c r="D979" s="31"/>
      <c r="F979" s="32"/>
      <c r="I979" s="32"/>
    </row>
    <row r="980">
      <c r="D980" s="31"/>
      <c r="F980" s="32"/>
      <c r="I980" s="32"/>
    </row>
    <row r="981">
      <c r="D981" s="31"/>
      <c r="F981" s="32"/>
      <c r="I981" s="32"/>
    </row>
    <row r="982">
      <c r="D982" s="31"/>
      <c r="F982" s="32"/>
      <c r="I982" s="32"/>
    </row>
    <row r="983">
      <c r="D983" s="31"/>
      <c r="F983" s="32"/>
      <c r="I983" s="32"/>
    </row>
    <row r="984">
      <c r="D984" s="31"/>
      <c r="F984" s="32"/>
      <c r="I984" s="32"/>
    </row>
    <row r="985">
      <c r="D985" s="31"/>
      <c r="F985" s="32"/>
      <c r="I985" s="32"/>
    </row>
    <row r="986">
      <c r="D986" s="31"/>
      <c r="F986" s="32"/>
      <c r="I986" s="32"/>
    </row>
    <row r="987">
      <c r="D987" s="31"/>
      <c r="F987" s="32"/>
      <c r="I987" s="32"/>
    </row>
    <row r="988">
      <c r="D988" s="31"/>
      <c r="F988" s="32"/>
      <c r="I988" s="32"/>
    </row>
    <row r="989">
      <c r="F989" s="32"/>
      <c r="I989" s="32"/>
    </row>
    <row r="990">
      <c r="F990" s="32"/>
      <c r="I990" s="32"/>
    </row>
  </sheetData>
  <customSheetViews>
    <customSheetView guid="{B81E6A7E-5A82-4E50-93C1-8519CE32A118}" filter="1" showAutoFilter="1">
      <autoFilter ref="$A$1:$P$43">
        <sortState ref="A1:P43">
          <sortCondition ref="B1:B43"/>
        </sortState>
      </autoFilter>
    </customSheetView>
  </customSheetViews>
  <mergeCells count="2">
    <mergeCell ref="J50:N50"/>
    <mergeCell ref="J51:N5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34.86"/>
    <col customWidth="1" min="4" max="4" width="26.14"/>
  </cols>
  <sheetData>
    <row r="1">
      <c r="A1" s="16" t="s">
        <v>124</v>
      </c>
      <c r="B1" s="16" t="s">
        <v>125</v>
      </c>
      <c r="C1" s="16" t="s">
        <v>126</v>
      </c>
      <c r="D1" s="16" t="s">
        <v>127</v>
      </c>
    </row>
    <row r="2">
      <c r="A2" s="11" t="s">
        <v>16</v>
      </c>
      <c r="B2" s="11" t="s">
        <v>17</v>
      </c>
      <c r="C2" s="11" t="s">
        <v>18</v>
      </c>
      <c r="D2" s="11" t="s">
        <v>19</v>
      </c>
    </row>
    <row r="3">
      <c r="A3" s="11" t="s">
        <v>23</v>
      </c>
      <c r="B3" s="11" t="s">
        <v>24</v>
      </c>
      <c r="C3" s="11" t="s">
        <v>18</v>
      </c>
      <c r="D3" s="11" t="s">
        <v>19</v>
      </c>
      <c r="E3" s="11"/>
    </row>
    <row r="4">
      <c r="A4" s="11" t="s">
        <v>27</v>
      </c>
      <c r="B4" s="11" t="s">
        <v>28</v>
      </c>
      <c r="C4" s="11" t="s">
        <v>29</v>
      </c>
      <c r="D4" s="11" t="s">
        <v>30</v>
      </c>
      <c r="E4" s="34"/>
    </row>
    <row r="5">
      <c r="A5" s="11" t="s">
        <v>33</v>
      </c>
      <c r="B5" s="11" t="s">
        <v>34</v>
      </c>
      <c r="C5" s="11" t="s">
        <v>35</v>
      </c>
      <c r="D5" s="11" t="s">
        <v>30</v>
      </c>
      <c r="E5" s="11"/>
    </row>
    <row r="6">
      <c r="A6" s="11" t="s">
        <v>36</v>
      </c>
      <c r="B6" s="11" t="s">
        <v>37</v>
      </c>
      <c r="C6" s="11" t="s">
        <v>29</v>
      </c>
      <c r="D6" s="11" t="s">
        <v>30</v>
      </c>
    </row>
    <row r="7">
      <c r="A7" s="11" t="s">
        <v>39</v>
      </c>
      <c r="B7" s="11" t="s">
        <v>40</v>
      </c>
      <c r="C7" s="11" t="s">
        <v>41</v>
      </c>
      <c r="D7" s="11" t="s">
        <v>42</v>
      </c>
    </row>
    <row r="8">
      <c r="A8" s="11" t="s">
        <v>44</v>
      </c>
      <c r="B8" s="11" t="s">
        <v>45</v>
      </c>
      <c r="C8" s="11" t="s">
        <v>41</v>
      </c>
      <c r="D8" s="11" t="s">
        <v>42</v>
      </c>
    </row>
    <row r="9">
      <c r="A9" s="11" t="s">
        <v>46</v>
      </c>
      <c r="B9" s="11" t="s">
        <v>47</v>
      </c>
      <c r="C9" s="11" t="s">
        <v>41</v>
      </c>
      <c r="D9" s="11" t="s">
        <v>42</v>
      </c>
    </row>
    <row r="10">
      <c r="A10" s="11" t="s">
        <v>48</v>
      </c>
      <c r="B10" s="11" t="s">
        <v>49</v>
      </c>
      <c r="C10" s="11" t="s">
        <v>50</v>
      </c>
      <c r="D10" s="11" t="s">
        <v>51</v>
      </c>
    </row>
    <row r="11">
      <c r="A11" s="11" t="s">
        <v>52</v>
      </c>
      <c r="B11" s="11" t="s">
        <v>53</v>
      </c>
      <c r="C11" s="11" t="s">
        <v>50</v>
      </c>
      <c r="D11" s="11" t="s">
        <v>51</v>
      </c>
    </row>
    <row r="12">
      <c r="A12" s="11" t="s">
        <v>54</v>
      </c>
      <c r="B12" s="11" t="s">
        <v>55</v>
      </c>
      <c r="C12" s="11" t="s">
        <v>50</v>
      </c>
      <c r="D12" s="11" t="s">
        <v>51</v>
      </c>
    </row>
    <row r="13">
      <c r="A13" s="11" t="s">
        <v>56</v>
      </c>
      <c r="B13" s="11" t="s">
        <v>57</v>
      </c>
      <c r="C13" s="11" t="s">
        <v>50</v>
      </c>
      <c r="D13" s="11" t="s">
        <v>51</v>
      </c>
    </row>
    <row r="14">
      <c r="A14" s="11" t="s">
        <v>58</v>
      </c>
      <c r="B14" s="11" t="s">
        <v>59</v>
      </c>
      <c r="C14" s="11" t="s">
        <v>60</v>
      </c>
      <c r="D14" s="11" t="s">
        <v>51</v>
      </c>
    </row>
    <row r="15">
      <c r="A15" s="11" t="s">
        <v>61</v>
      </c>
      <c r="B15" s="11" t="s">
        <v>62</v>
      </c>
      <c r="C15" s="11" t="s">
        <v>60</v>
      </c>
      <c r="D15" s="11" t="s">
        <v>51</v>
      </c>
    </row>
    <row r="16">
      <c r="A16" s="11" t="s">
        <v>63</v>
      </c>
      <c r="B16" s="11" t="s">
        <v>64</v>
      </c>
      <c r="C16" s="11" t="s">
        <v>41</v>
      </c>
      <c r="D16" s="11" t="s">
        <v>42</v>
      </c>
    </row>
    <row r="17">
      <c r="A17" s="11" t="s">
        <v>66</v>
      </c>
      <c r="B17" s="11" t="s">
        <v>67</v>
      </c>
      <c r="C17" s="11" t="s">
        <v>41</v>
      </c>
      <c r="D17" s="11" t="s">
        <v>42</v>
      </c>
    </row>
    <row r="18">
      <c r="A18" s="11" t="s">
        <v>68</v>
      </c>
      <c r="B18" s="22" t="s">
        <v>69</v>
      </c>
      <c r="C18" s="11" t="s">
        <v>29</v>
      </c>
      <c r="D18" s="11" t="s">
        <v>30</v>
      </c>
    </row>
    <row r="19">
      <c r="A19" s="11" t="s">
        <v>70</v>
      </c>
      <c r="B19" s="11" t="s">
        <v>71</v>
      </c>
      <c r="C19" s="11" t="s">
        <v>18</v>
      </c>
      <c r="D19" s="11" t="s">
        <v>19</v>
      </c>
    </row>
    <row r="20">
      <c r="A20" s="11" t="s">
        <v>72</v>
      </c>
      <c r="B20" s="11" t="s">
        <v>73</v>
      </c>
      <c r="C20" s="11" t="s">
        <v>18</v>
      </c>
      <c r="D20" s="11" t="s">
        <v>19</v>
      </c>
    </row>
    <row r="21">
      <c r="A21" s="11" t="s">
        <v>74</v>
      </c>
      <c r="B21" s="11" t="s">
        <v>75</v>
      </c>
      <c r="C21" s="11" t="s">
        <v>41</v>
      </c>
      <c r="D21" s="11" t="s">
        <v>42</v>
      </c>
    </row>
    <row r="22">
      <c r="A22" s="11" t="s">
        <v>76</v>
      </c>
      <c r="B22" s="11" t="s">
        <v>77</v>
      </c>
      <c r="C22" s="11" t="s">
        <v>60</v>
      </c>
      <c r="D22" s="11" t="s">
        <v>51</v>
      </c>
    </row>
    <row r="23">
      <c r="A23" s="11" t="s">
        <v>78</v>
      </c>
      <c r="B23" s="11" t="s">
        <v>79</v>
      </c>
      <c r="C23" s="11" t="s">
        <v>41</v>
      </c>
      <c r="D23" s="11" t="s">
        <v>42</v>
      </c>
    </row>
    <row r="24">
      <c r="A24" s="11" t="s">
        <v>80</v>
      </c>
      <c r="B24" s="11" t="s">
        <v>81</v>
      </c>
      <c r="C24" s="11" t="s">
        <v>41</v>
      </c>
      <c r="D24" s="11" t="s">
        <v>42</v>
      </c>
    </row>
    <row r="25">
      <c r="A25" s="11" t="s">
        <v>83</v>
      </c>
      <c r="B25" s="11" t="s">
        <v>84</v>
      </c>
      <c r="C25" s="11" t="s">
        <v>18</v>
      </c>
      <c r="D25" s="11" t="s">
        <v>19</v>
      </c>
    </row>
    <row r="26">
      <c r="A26" s="11" t="s">
        <v>85</v>
      </c>
      <c r="B26" s="11" t="s">
        <v>86</v>
      </c>
      <c r="C26" s="11" t="s">
        <v>18</v>
      </c>
      <c r="D26" s="11" t="s">
        <v>19</v>
      </c>
    </row>
    <row r="27">
      <c r="A27" s="11" t="s">
        <v>87</v>
      </c>
      <c r="B27" s="11" t="s">
        <v>88</v>
      </c>
      <c r="C27" s="11" t="s">
        <v>18</v>
      </c>
      <c r="D27" s="11" t="s">
        <v>19</v>
      </c>
    </row>
    <row r="28">
      <c r="A28" s="11" t="s">
        <v>89</v>
      </c>
      <c r="B28" s="11" t="s">
        <v>90</v>
      </c>
      <c r="C28" s="11" t="s">
        <v>18</v>
      </c>
      <c r="D28" s="11" t="s">
        <v>19</v>
      </c>
    </row>
    <row r="29">
      <c r="A29" s="11" t="s">
        <v>91</v>
      </c>
      <c r="B29" s="11" t="s">
        <v>92</v>
      </c>
      <c r="C29" s="11" t="s">
        <v>41</v>
      </c>
      <c r="D29" s="11" t="s">
        <v>42</v>
      </c>
    </row>
    <row r="30">
      <c r="A30" s="11" t="s">
        <v>93</v>
      </c>
      <c r="B30" s="11" t="s">
        <v>94</v>
      </c>
      <c r="C30" s="11" t="s">
        <v>50</v>
      </c>
      <c r="D30" s="11" t="s">
        <v>51</v>
      </c>
    </row>
    <row r="31">
      <c r="A31" s="11" t="s">
        <v>95</v>
      </c>
      <c r="B31" s="11" t="s">
        <v>96</v>
      </c>
      <c r="C31" s="11" t="s">
        <v>60</v>
      </c>
      <c r="D31" s="11" t="s">
        <v>51</v>
      </c>
    </row>
    <row r="32">
      <c r="A32" s="11" t="s">
        <v>128</v>
      </c>
      <c r="B32" s="11" t="s">
        <v>129</v>
      </c>
      <c r="C32" s="11" t="s">
        <v>60</v>
      </c>
      <c r="D32" s="11" t="s">
        <v>51</v>
      </c>
    </row>
    <row r="33">
      <c r="A33" s="11" t="s">
        <v>97</v>
      </c>
      <c r="B33" s="11" t="s">
        <v>98</v>
      </c>
      <c r="C33" s="11" t="s">
        <v>99</v>
      </c>
      <c r="D33" s="11" t="s">
        <v>30</v>
      </c>
    </row>
    <row r="34">
      <c r="A34" s="11" t="s">
        <v>101</v>
      </c>
      <c r="B34" s="11" t="s">
        <v>102</v>
      </c>
      <c r="C34" s="11" t="s">
        <v>41</v>
      </c>
      <c r="D34" s="11" t="s">
        <v>42</v>
      </c>
    </row>
    <row r="35">
      <c r="A35" s="11" t="s">
        <v>103</v>
      </c>
      <c r="B35" s="11" t="s">
        <v>104</v>
      </c>
      <c r="C35" s="11" t="s">
        <v>41</v>
      </c>
      <c r="D35" s="11" t="s">
        <v>42</v>
      </c>
    </row>
    <row r="36">
      <c r="A36" s="11" t="s">
        <v>105</v>
      </c>
      <c r="B36" s="11" t="s">
        <v>106</v>
      </c>
      <c r="C36" s="11" t="s">
        <v>99</v>
      </c>
      <c r="D36" s="11" t="s">
        <v>30</v>
      </c>
    </row>
    <row r="37">
      <c r="A37" s="11" t="s">
        <v>107</v>
      </c>
      <c r="B37" s="22" t="s">
        <v>108</v>
      </c>
      <c r="C37" s="11" t="s">
        <v>41</v>
      </c>
      <c r="D37" s="11" t="s">
        <v>42</v>
      </c>
      <c r="E37" s="11" t="s">
        <v>130</v>
      </c>
    </row>
    <row r="38">
      <c r="A38" s="11" t="s">
        <v>109</v>
      </c>
      <c r="B38" s="11" t="s">
        <v>110</v>
      </c>
      <c r="C38" s="11" t="s">
        <v>99</v>
      </c>
      <c r="D38" s="11" t="s">
        <v>30</v>
      </c>
    </row>
    <row r="39">
      <c r="A39" s="11" t="s">
        <v>111</v>
      </c>
      <c r="B39" s="11" t="s">
        <v>112</v>
      </c>
      <c r="C39" s="11" t="s">
        <v>99</v>
      </c>
      <c r="D39" s="11" t="s">
        <v>30</v>
      </c>
    </row>
    <row r="40">
      <c r="A40" s="11" t="s">
        <v>113</v>
      </c>
      <c r="B40" s="11" t="s">
        <v>114</v>
      </c>
      <c r="C40" s="11" t="s">
        <v>60</v>
      </c>
      <c r="D40" s="11" t="s">
        <v>51</v>
      </c>
    </row>
    <row r="41">
      <c r="A41" s="11" t="s">
        <v>131</v>
      </c>
      <c r="B41" s="11" t="s">
        <v>132</v>
      </c>
      <c r="C41" s="11" t="s">
        <v>99</v>
      </c>
      <c r="D41" s="11" t="s">
        <v>30</v>
      </c>
    </row>
    <row r="42">
      <c r="A42" s="11" t="s">
        <v>115</v>
      </c>
      <c r="B42" s="11" t="s">
        <v>116</v>
      </c>
      <c r="C42" s="11" t="s">
        <v>18</v>
      </c>
      <c r="D42" s="11" t="s">
        <v>19</v>
      </c>
    </row>
    <row r="43">
      <c r="A43" s="11" t="s">
        <v>117</v>
      </c>
      <c r="B43" s="11" t="s">
        <v>118</v>
      </c>
      <c r="C43" s="11" t="s">
        <v>35</v>
      </c>
      <c r="D43" s="11" t="s">
        <v>30</v>
      </c>
    </row>
    <row r="44">
      <c r="A44" s="11" t="s">
        <v>119</v>
      </c>
      <c r="B44" s="11" t="s">
        <v>120</v>
      </c>
      <c r="C44" s="11" t="s">
        <v>41</v>
      </c>
      <c r="D44" s="11" t="s">
        <v>42</v>
      </c>
    </row>
    <row r="45">
      <c r="A45" s="11" t="s">
        <v>133</v>
      </c>
      <c r="B45" s="11" t="s">
        <v>122</v>
      </c>
      <c r="C45" s="11" t="s">
        <v>41</v>
      </c>
      <c r="D45" s="11" t="s">
        <v>42</v>
      </c>
    </row>
    <row r="49">
      <c r="A49" s="11" t="s">
        <v>134</v>
      </c>
    </row>
    <row r="50">
      <c r="A50" s="37" t="s">
        <v>135</v>
      </c>
      <c r="B50" s="38" t="s">
        <v>136</v>
      </c>
      <c r="C50" s="37" t="s">
        <v>41</v>
      </c>
      <c r="D50" s="37" t="s">
        <v>42</v>
      </c>
      <c r="E50" s="39"/>
      <c r="F50" s="40"/>
      <c r="G50" s="40"/>
      <c r="H50" s="40"/>
      <c r="I50" s="40"/>
      <c r="J50" s="40"/>
      <c r="K50" s="40"/>
      <c r="L50" s="40"/>
      <c r="M50" s="40"/>
      <c r="N50" s="40"/>
      <c r="O50" s="40"/>
      <c r="P50" s="40"/>
      <c r="Q50" s="40"/>
      <c r="R50" s="40"/>
      <c r="S50" s="40"/>
      <c r="T50" s="40"/>
      <c r="U50" s="40"/>
      <c r="V50" s="40"/>
      <c r="W50" s="40"/>
      <c r="X50" s="40"/>
      <c r="Y50" s="40"/>
      <c r="Z50" s="40"/>
    </row>
    <row r="51">
      <c r="A51" s="37" t="s">
        <v>137</v>
      </c>
      <c r="B51" s="37" t="s">
        <v>138</v>
      </c>
      <c r="C51" s="37" t="s">
        <v>41</v>
      </c>
      <c r="D51" s="37" t="s">
        <v>42</v>
      </c>
      <c r="E51" s="40"/>
      <c r="F51" s="40"/>
      <c r="G51" s="40"/>
      <c r="H51" s="40"/>
      <c r="I51" s="40"/>
      <c r="J51" s="40"/>
      <c r="K51" s="40"/>
      <c r="L51" s="40"/>
      <c r="M51" s="40"/>
      <c r="N51" s="40"/>
      <c r="O51" s="40"/>
      <c r="P51" s="40"/>
      <c r="Q51" s="40"/>
      <c r="R51" s="40"/>
      <c r="S51" s="40"/>
      <c r="T51" s="40"/>
      <c r="U51" s="40"/>
      <c r="V51" s="40"/>
      <c r="W51" s="40"/>
      <c r="X51" s="40"/>
      <c r="Y51" s="40"/>
      <c r="Z51" s="40"/>
    </row>
    <row r="52">
      <c r="A52" s="37" t="s">
        <v>139</v>
      </c>
      <c r="B52" s="37" t="s">
        <v>140</v>
      </c>
      <c r="C52" s="37" t="s">
        <v>41</v>
      </c>
      <c r="D52" s="37" t="s">
        <v>42</v>
      </c>
      <c r="E52" s="40"/>
      <c r="F52" s="40"/>
      <c r="G52" s="40"/>
      <c r="H52" s="40"/>
      <c r="I52" s="40"/>
      <c r="J52" s="40"/>
      <c r="K52" s="40"/>
      <c r="L52" s="40"/>
      <c r="M52" s="40"/>
      <c r="N52" s="40"/>
      <c r="O52" s="40"/>
      <c r="P52" s="40"/>
      <c r="Q52" s="40"/>
      <c r="R52" s="40"/>
      <c r="S52" s="40"/>
      <c r="T52" s="40"/>
      <c r="U52" s="40"/>
      <c r="V52" s="40"/>
      <c r="W52" s="40"/>
      <c r="X52" s="40"/>
      <c r="Y52" s="40"/>
      <c r="Z52" s="40"/>
    </row>
    <row r="53">
      <c r="A53" s="37" t="s">
        <v>141</v>
      </c>
      <c r="B53" s="37" t="s">
        <v>142</v>
      </c>
      <c r="C53" s="37" t="s">
        <v>143</v>
      </c>
      <c r="D53" s="37" t="s">
        <v>30</v>
      </c>
      <c r="E53" s="40"/>
      <c r="F53" s="40"/>
      <c r="G53" s="40"/>
      <c r="H53" s="40"/>
      <c r="I53" s="40"/>
      <c r="J53" s="40"/>
      <c r="K53" s="40"/>
      <c r="L53" s="40"/>
      <c r="M53" s="40"/>
      <c r="N53" s="40"/>
      <c r="O53" s="40"/>
      <c r="P53" s="40"/>
      <c r="Q53" s="40"/>
      <c r="R53" s="40"/>
      <c r="S53" s="40"/>
      <c r="T53" s="40"/>
      <c r="U53" s="40"/>
      <c r="V53" s="40"/>
      <c r="W53" s="40"/>
      <c r="X53" s="40"/>
      <c r="Y53" s="40"/>
      <c r="Z53" s="40"/>
    </row>
    <row r="54">
      <c r="A54" s="37" t="s">
        <v>144</v>
      </c>
      <c r="B54" s="37" t="s">
        <v>145</v>
      </c>
      <c r="C54" s="37" t="s">
        <v>99</v>
      </c>
      <c r="D54" s="37" t="s">
        <v>30</v>
      </c>
      <c r="E54" s="40"/>
      <c r="F54" s="40"/>
      <c r="G54" s="40"/>
      <c r="H54" s="40"/>
      <c r="I54" s="40"/>
      <c r="J54" s="40"/>
      <c r="K54" s="40"/>
      <c r="L54" s="40"/>
      <c r="M54" s="40"/>
      <c r="N54" s="40"/>
      <c r="O54" s="40"/>
      <c r="P54" s="40"/>
      <c r="Q54" s="40"/>
      <c r="R54" s="40"/>
      <c r="S54" s="40"/>
      <c r="T54" s="40"/>
      <c r="U54" s="40"/>
      <c r="V54" s="40"/>
      <c r="W54" s="40"/>
      <c r="X54" s="40"/>
      <c r="Y54" s="40"/>
      <c r="Z54" s="4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7.57"/>
    <col customWidth="1" min="2" max="2" width="34.86"/>
    <col customWidth="1" min="4" max="4" width="26.14"/>
    <col customWidth="1" min="5" max="5" width="22.57"/>
    <col customWidth="1" min="6" max="6" width="23.57"/>
    <col customWidth="1" min="7" max="7" width="19.57"/>
    <col customWidth="1" min="19" max="19" width="20.0"/>
  </cols>
  <sheetData>
    <row r="1">
      <c r="A1" s="16" t="s">
        <v>124</v>
      </c>
      <c r="B1" s="16" t="s">
        <v>125</v>
      </c>
      <c r="C1" s="16" t="s">
        <v>126</v>
      </c>
      <c r="D1" s="41" t="s">
        <v>127</v>
      </c>
      <c r="E1" s="3" t="s">
        <v>4</v>
      </c>
      <c r="F1" s="8" t="s">
        <v>5</v>
      </c>
      <c r="G1" s="16" t="s">
        <v>6</v>
      </c>
      <c r="H1" s="16" t="s">
        <v>146</v>
      </c>
      <c r="I1" s="16" t="s">
        <v>147</v>
      </c>
      <c r="J1" s="8" t="s">
        <v>148</v>
      </c>
      <c r="K1" s="8" t="s">
        <v>149</v>
      </c>
      <c r="L1" s="16" t="s">
        <v>10</v>
      </c>
      <c r="M1" s="16" t="s">
        <v>150</v>
      </c>
      <c r="N1" s="16" t="s">
        <v>151</v>
      </c>
      <c r="O1" s="16" t="s">
        <v>152</v>
      </c>
      <c r="P1" s="16" t="s">
        <v>13</v>
      </c>
      <c r="Q1" s="8" t="s">
        <v>153</v>
      </c>
      <c r="R1" s="8" t="s">
        <v>154</v>
      </c>
      <c r="S1" s="16" t="s">
        <v>155</v>
      </c>
    </row>
    <row r="2">
      <c r="A2" s="11" t="s">
        <v>16</v>
      </c>
      <c r="B2" s="11" t="s">
        <v>17</v>
      </c>
      <c r="C2" s="11" t="s">
        <v>18</v>
      </c>
      <c r="D2" s="12" t="s">
        <v>19</v>
      </c>
      <c r="E2" s="42" t="s">
        <v>20</v>
      </c>
      <c r="F2" s="43" t="s">
        <v>156</v>
      </c>
      <c r="G2" s="44" t="s">
        <v>157</v>
      </c>
      <c r="H2" s="11" t="s">
        <v>158</v>
      </c>
      <c r="I2" s="11" t="s">
        <v>159</v>
      </c>
      <c r="J2" s="11" t="s">
        <v>160</v>
      </c>
      <c r="K2" s="11" t="s">
        <v>160</v>
      </c>
      <c r="L2" s="11" t="s">
        <v>161</v>
      </c>
      <c r="M2" s="11" t="s">
        <v>162</v>
      </c>
      <c r="N2" s="11" t="s">
        <v>163</v>
      </c>
      <c r="O2" s="11" t="s">
        <v>164</v>
      </c>
      <c r="P2" s="11" t="s">
        <v>165</v>
      </c>
      <c r="Q2" s="11" t="s">
        <v>163</v>
      </c>
      <c r="R2" s="11" t="s">
        <v>162</v>
      </c>
    </row>
    <row r="3">
      <c r="A3" s="11" t="s">
        <v>23</v>
      </c>
      <c r="B3" s="11" t="s">
        <v>24</v>
      </c>
      <c r="C3" s="11" t="s">
        <v>18</v>
      </c>
      <c r="D3" s="12" t="s">
        <v>19</v>
      </c>
      <c r="E3" s="42" t="s">
        <v>20</v>
      </c>
      <c r="F3" s="43" t="s">
        <v>156</v>
      </c>
      <c r="G3" s="45" t="s">
        <v>166</v>
      </c>
      <c r="H3" s="11" t="s">
        <v>167</v>
      </c>
      <c r="I3" s="11" t="s">
        <v>159</v>
      </c>
      <c r="J3" s="11" t="s">
        <v>160</v>
      </c>
      <c r="K3" s="11" t="s">
        <v>160</v>
      </c>
      <c r="L3" s="11" t="s">
        <v>161</v>
      </c>
      <c r="M3" s="11" t="s">
        <v>162</v>
      </c>
      <c r="N3" s="11" t="s">
        <v>163</v>
      </c>
      <c r="O3" s="11" t="s">
        <v>164</v>
      </c>
      <c r="P3" s="11" t="s">
        <v>168</v>
      </c>
      <c r="Q3" s="11" t="s">
        <v>163</v>
      </c>
      <c r="R3" s="11" t="s">
        <v>162</v>
      </c>
    </row>
    <row r="4">
      <c r="A4" s="11" t="s">
        <v>27</v>
      </c>
      <c r="B4" s="11" t="s">
        <v>28</v>
      </c>
      <c r="C4" s="11" t="s">
        <v>29</v>
      </c>
      <c r="D4" s="12" t="s">
        <v>30</v>
      </c>
      <c r="E4" s="42" t="s">
        <v>31</v>
      </c>
      <c r="F4" s="46" t="s">
        <v>156</v>
      </c>
      <c r="G4" s="44" t="s">
        <v>169</v>
      </c>
      <c r="H4" s="44" t="s">
        <v>170</v>
      </c>
      <c r="I4" s="44" t="s">
        <v>171</v>
      </c>
      <c r="J4" s="11" t="s">
        <v>160</v>
      </c>
      <c r="K4" s="11" t="s">
        <v>160</v>
      </c>
      <c r="L4" s="11" t="s">
        <v>161</v>
      </c>
      <c r="M4" s="11" t="s">
        <v>162</v>
      </c>
      <c r="N4" s="11" t="s">
        <v>163</v>
      </c>
      <c r="O4" s="11" t="s">
        <v>164</v>
      </c>
      <c r="P4" s="11" t="s">
        <v>168</v>
      </c>
      <c r="Q4" s="11" t="s">
        <v>163</v>
      </c>
      <c r="R4" s="11" t="s">
        <v>162</v>
      </c>
      <c r="S4" s="11" t="s">
        <v>172</v>
      </c>
    </row>
    <row r="5">
      <c r="A5" s="11" t="s">
        <v>33</v>
      </c>
      <c r="B5" s="11" t="s">
        <v>34</v>
      </c>
      <c r="C5" s="11" t="s">
        <v>35</v>
      </c>
      <c r="D5" s="12" t="s">
        <v>173</v>
      </c>
      <c r="E5" s="42" t="s">
        <v>31</v>
      </c>
      <c r="F5" s="46" t="s">
        <v>156</v>
      </c>
      <c r="G5" s="47" t="s">
        <v>174</v>
      </c>
      <c r="H5" s="11" t="s">
        <v>175</v>
      </c>
      <c r="I5" s="11" t="s">
        <v>82</v>
      </c>
      <c r="J5" s="11" t="s">
        <v>160</v>
      </c>
      <c r="K5" s="11" t="s">
        <v>160</v>
      </c>
      <c r="L5" s="11" t="s">
        <v>161</v>
      </c>
      <c r="N5" s="11" t="s">
        <v>163</v>
      </c>
      <c r="O5" s="11" t="s">
        <v>164</v>
      </c>
      <c r="P5" s="11" t="s">
        <v>176</v>
      </c>
      <c r="Q5" s="11" t="s">
        <v>163</v>
      </c>
      <c r="R5" s="11" t="s">
        <v>177</v>
      </c>
      <c r="S5" s="11" t="s">
        <v>178</v>
      </c>
    </row>
    <row r="6">
      <c r="A6" s="11" t="s">
        <v>36</v>
      </c>
      <c r="B6" s="11" t="s">
        <v>37</v>
      </c>
      <c r="C6" s="11" t="s">
        <v>29</v>
      </c>
      <c r="D6" s="12" t="s">
        <v>30</v>
      </c>
      <c r="E6" s="42" t="s">
        <v>31</v>
      </c>
      <c r="F6" s="46" t="s">
        <v>156</v>
      </c>
      <c r="G6" s="48" t="s">
        <v>179</v>
      </c>
      <c r="H6" s="11" t="s">
        <v>180</v>
      </c>
      <c r="I6" s="11" t="s">
        <v>159</v>
      </c>
      <c r="J6" s="11" t="s">
        <v>160</v>
      </c>
      <c r="K6" s="11" t="s">
        <v>160</v>
      </c>
      <c r="L6" s="11" t="s">
        <v>161</v>
      </c>
      <c r="M6" s="11" t="s">
        <v>162</v>
      </c>
      <c r="N6" s="11" t="s">
        <v>163</v>
      </c>
      <c r="O6" s="11" t="s">
        <v>164</v>
      </c>
      <c r="P6" s="11" t="s">
        <v>181</v>
      </c>
      <c r="Q6" s="11" t="s">
        <v>163</v>
      </c>
      <c r="R6" s="11" t="s">
        <v>162</v>
      </c>
    </row>
    <row r="7">
      <c r="A7" s="11" t="s">
        <v>39</v>
      </c>
      <c r="B7" s="11" t="s">
        <v>40</v>
      </c>
      <c r="C7" s="11" t="s">
        <v>41</v>
      </c>
      <c r="D7" s="12" t="s">
        <v>42</v>
      </c>
      <c r="E7" s="49" t="s">
        <v>182</v>
      </c>
      <c r="F7" s="46" t="s">
        <v>156</v>
      </c>
      <c r="G7" s="44" t="s">
        <v>183</v>
      </c>
      <c r="H7" s="44" t="s">
        <v>184</v>
      </c>
      <c r="I7" s="44" t="s">
        <v>185</v>
      </c>
      <c r="J7" s="11" t="s">
        <v>160</v>
      </c>
      <c r="K7" s="11" t="s">
        <v>160</v>
      </c>
      <c r="L7" s="11" t="s">
        <v>161</v>
      </c>
      <c r="M7" s="11" t="s">
        <v>162</v>
      </c>
      <c r="N7" s="11" t="s">
        <v>163</v>
      </c>
      <c r="O7" s="11" t="s">
        <v>164</v>
      </c>
      <c r="P7" s="11" t="s">
        <v>168</v>
      </c>
      <c r="Q7" s="11" t="s">
        <v>163</v>
      </c>
      <c r="R7" s="11" t="s">
        <v>162</v>
      </c>
    </row>
    <row r="8">
      <c r="A8" s="11" t="s">
        <v>44</v>
      </c>
      <c r="B8" s="11" t="s">
        <v>45</v>
      </c>
      <c r="C8" s="11" t="s">
        <v>41</v>
      </c>
      <c r="D8" s="12" t="s">
        <v>42</v>
      </c>
      <c r="E8" s="49" t="s">
        <v>186</v>
      </c>
      <c r="F8" s="46" t="s">
        <v>156</v>
      </c>
      <c r="G8" s="44" t="s">
        <v>187</v>
      </c>
      <c r="H8" s="11" t="s">
        <v>188</v>
      </c>
      <c r="I8" s="11" t="s">
        <v>159</v>
      </c>
      <c r="J8" s="11" t="s">
        <v>160</v>
      </c>
      <c r="K8" s="11" t="s">
        <v>160</v>
      </c>
      <c r="L8" s="11" t="s">
        <v>161</v>
      </c>
      <c r="M8" s="11" t="s">
        <v>162</v>
      </c>
      <c r="N8" s="11" t="s">
        <v>163</v>
      </c>
      <c r="O8" s="11" t="s">
        <v>164</v>
      </c>
      <c r="P8" s="11" t="s">
        <v>168</v>
      </c>
      <c r="Q8" s="11" t="s">
        <v>163</v>
      </c>
      <c r="R8" s="11" t="s">
        <v>162</v>
      </c>
    </row>
    <row r="9">
      <c r="A9" s="11" t="s">
        <v>46</v>
      </c>
      <c r="B9" s="11" t="s">
        <v>47</v>
      </c>
      <c r="C9" s="11" t="s">
        <v>41</v>
      </c>
      <c r="D9" s="12" t="s">
        <v>42</v>
      </c>
      <c r="E9" s="42" t="s">
        <v>43</v>
      </c>
      <c r="F9" s="46" t="s">
        <v>156</v>
      </c>
      <c r="G9" s="44" t="s">
        <v>189</v>
      </c>
      <c r="H9" s="44" t="s">
        <v>190</v>
      </c>
      <c r="I9" s="44" t="s">
        <v>191</v>
      </c>
      <c r="J9" s="11" t="s">
        <v>160</v>
      </c>
      <c r="K9" s="11" t="s">
        <v>160</v>
      </c>
      <c r="L9" s="11" t="s">
        <v>161</v>
      </c>
      <c r="N9" s="11" t="s">
        <v>163</v>
      </c>
      <c r="O9" s="11" t="s">
        <v>164</v>
      </c>
      <c r="P9" s="11" t="s">
        <v>168</v>
      </c>
      <c r="Q9" s="11" t="s">
        <v>163</v>
      </c>
      <c r="R9" s="11" t="s">
        <v>192</v>
      </c>
    </row>
    <row r="10">
      <c r="A10" s="11" t="s">
        <v>48</v>
      </c>
      <c r="B10" s="11" t="s">
        <v>49</v>
      </c>
      <c r="C10" s="11" t="s">
        <v>50</v>
      </c>
      <c r="D10" s="12" t="s">
        <v>51</v>
      </c>
      <c r="E10" s="50" t="s">
        <v>193</v>
      </c>
      <c r="F10" s="46" t="s">
        <v>156</v>
      </c>
      <c r="G10" s="48" t="s">
        <v>179</v>
      </c>
      <c r="H10" s="11" t="s">
        <v>194</v>
      </c>
      <c r="I10" s="11" t="s">
        <v>159</v>
      </c>
      <c r="J10" s="11" t="s">
        <v>160</v>
      </c>
      <c r="K10" s="11" t="s">
        <v>160</v>
      </c>
      <c r="L10" s="11" t="s">
        <v>161</v>
      </c>
      <c r="M10" s="11" t="s">
        <v>162</v>
      </c>
      <c r="N10" s="11" t="s">
        <v>163</v>
      </c>
      <c r="O10" s="11" t="s">
        <v>164</v>
      </c>
      <c r="P10" s="11" t="s">
        <v>168</v>
      </c>
      <c r="Q10" s="11" t="s">
        <v>163</v>
      </c>
      <c r="R10" s="11" t="s">
        <v>162</v>
      </c>
    </row>
    <row r="11">
      <c r="A11" s="11" t="s">
        <v>52</v>
      </c>
      <c r="B11" s="11" t="s">
        <v>53</v>
      </c>
      <c r="C11" s="11" t="s">
        <v>50</v>
      </c>
      <c r="D11" s="12" t="s">
        <v>51</v>
      </c>
      <c r="E11" s="42" t="s">
        <v>43</v>
      </c>
      <c r="F11" s="46" t="s">
        <v>156</v>
      </c>
      <c r="G11" s="48" t="s">
        <v>179</v>
      </c>
      <c r="H11" s="11" t="s">
        <v>195</v>
      </c>
      <c r="I11" s="11" t="s">
        <v>82</v>
      </c>
      <c r="J11" s="11" t="s">
        <v>160</v>
      </c>
      <c r="K11" s="11" t="s">
        <v>160</v>
      </c>
      <c r="L11" s="11" t="s">
        <v>161</v>
      </c>
      <c r="M11" s="11" t="s">
        <v>162</v>
      </c>
      <c r="N11" s="11" t="s">
        <v>163</v>
      </c>
      <c r="O11" s="11" t="s">
        <v>164</v>
      </c>
      <c r="P11" s="11" t="s">
        <v>168</v>
      </c>
      <c r="Q11" s="11" t="s">
        <v>163</v>
      </c>
      <c r="R11" s="11" t="s">
        <v>162</v>
      </c>
    </row>
    <row r="12">
      <c r="A12" s="11" t="s">
        <v>54</v>
      </c>
      <c r="B12" s="11" t="s">
        <v>55</v>
      </c>
      <c r="C12" s="11" t="s">
        <v>50</v>
      </c>
      <c r="D12" s="12" t="s">
        <v>51</v>
      </c>
      <c r="E12" s="50" t="s">
        <v>196</v>
      </c>
      <c r="F12" s="46" t="s">
        <v>156</v>
      </c>
      <c r="G12" s="48" t="s">
        <v>179</v>
      </c>
      <c r="H12" s="11" t="s">
        <v>197</v>
      </c>
      <c r="I12" s="11" t="s">
        <v>82</v>
      </c>
      <c r="J12" s="11" t="s">
        <v>160</v>
      </c>
      <c r="K12" s="11" t="s">
        <v>160</v>
      </c>
      <c r="L12" s="11" t="s">
        <v>161</v>
      </c>
      <c r="M12" s="11" t="s">
        <v>162</v>
      </c>
      <c r="N12" s="11" t="s">
        <v>163</v>
      </c>
      <c r="O12" s="11" t="s">
        <v>164</v>
      </c>
      <c r="P12" s="11" t="s">
        <v>168</v>
      </c>
      <c r="Q12" s="11" t="s">
        <v>163</v>
      </c>
      <c r="R12" s="11" t="s">
        <v>162</v>
      </c>
    </row>
    <row r="13">
      <c r="A13" s="11" t="s">
        <v>56</v>
      </c>
      <c r="B13" s="11" t="s">
        <v>57</v>
      </c>
      <c r="C13" s="11" t="s">
        <v>50</v>
      </c>
      <c r="D13" s="12" t="s">
        <v>51</v>
      </c>
      <c r="E13" s="42" t="s">
        <v>43</v>
      </c>
      <c r="F13" s="46" t="s">
        <v>156</v>
      </c>
      <c r="G13" s="51" t="s">
        <v>198</v>
      </c>
      <c r="H13" s="11" t="s">
        <v>199</v>
      </c>
      <c r="I13" s="11" t="s">
        <v>82</v>
      </c>
      <c r="J13" s="11" t="s">
        <v>160</v>
      </c>
      <c r="K13" s="11" t="s">
        <v>160</v>
      </c>
      <c r="L13" s="11" t="s">
        <v>161</v>
      </c>
      <c r="O13" s="11" t="s">
        <v>164</v>
      </c>
      <c r="P13" s="11" t="s">
        <v>200</v>
      </c>
      <c r="Q13" s="11" t="s">
        <v>201</v>
      </c>
      <c r="R13" s="11" t="s">
        <v>202</v>
      </c>
      <c r="S13" s="11" t="s">
        <v>203</v>
      </c>
    </row>
    <row r="14">
      <c r="A14" s="11" t="s">
        <v>58</v>
      </c>
      <c r="B14" s="11" t="s">
        <v>59</v>
      </c>
      <c r="C14" s="11" t="s">
        <v>60</v>
      </c>
      <c r="D14" s="12" t="s">
        <v>51</v>
      </c>
      <c r="E14" s="42" t="s">
        <v>43</v>
      </c>
      <c r="F14" s="46" t="s">
        <v>156</v>
      </c>
      <c r="G14" s="44" t="s">
        <v>204</v>
      </c>
      <c r="H14" s="11" t="s">
        <v>205</v>
      </c>
      <c r="I14" s="11" t="s">
        <v>82</v>
      </c>
      <c r="J14" s="11" t="s">
        <v>160</v>
      </c>
      <c r="K14" s="11" t="s">
        <v>160</v>
      </c>
      <c r="L14" s="11" t="s">
        <v>161</v>
      </c>
      <c r="N14" s="11" t="s">
        <v>163</v>
      </c>
      <c r="O14" s="11" t="s">
        <v>164</v>
      </c>
      <c r="P14" s="11" t="s">
        <v>168</v>
      </c>
      <c r="Q14" s="11" t="s">
        <v>163</v>
      </c>
      <c r="R14" s="11" t="s">
        <v>206</v>
      </c>
      <c r="S14" s="11" t="s">
        <v>207</v>
      </c>
    </row>
    <row r="15">
      <c r="A15" s="11" t="s">
        <v>61</v>
      </c>
      <c r="B15" s="11" t="s">
        <v>62</v>
      </c>
      <c r="C15" s="11" t="s">
        <v>60</v>
      </c>
      <c r="D15" s="12" t="s">
        <v>51</v>
      </c>
      <c r="E15" s="42" t="s">
        <v>43</v>
      </c>
      <c r="F15" s="46" t="s">
        <v>156</v>
      </c>
      <c r="G15" s="44" t="s">
        <v>208</v>
      </c>
      <c r="H15" s="11" t="s">
        <v>209</v>
      </c>
      <c r="I15" s="11" t="s">
        <v>82</v>
      </c>
      <c r="J15" s="11" t="s">
        <v>160</v>
      </c>
      <c r="K15" s="11" t="s">
        <v>160</v>
      </c>
      <c r="L15" s="11" t="s">
        <v>161</v>
      </c>
      <c r="N15" s="11" t="s">
        <v>163</v>
      </c>
      <c r="O15" s="11" t="s">
        <v>164</v>
      </c>
      <c r="P15" s="11" t="s">
        <v>210</v>
      </c>
      <c r="Q15" s="11" t="s">
        <v>163</v>
      </c>
      <c r="R15" s="11" t="s">
        <v>211</v>
      </c>
    </row>
    <row r="16">
      <c r="A16" s="11" t="s">
        <v>63</v>
      </c>
      <c r="B16" s="11" t="s">
        <v>64</v>
      </c>
      <c r="C16" s="11" t="s">
        <v>41</v>
      </c>
      <c r="D16" s="12" t="s">
        <v>42</v>
      </c>
      <c r="E16" s="42" t="s">
        <v>43</v>
      </c>
      <c r="F16" s="46" t="s">
        <v>156</v>
      </c>
      <c r="G16" s="44" t="s">
        <v>212</v>
      </c>
      <c r="H16" s="11" t="s">
        <v>213</v>
      </c>
      <c r="I16" s="11" t="s">
        <v>82</v>
      </c>
      <c r="J16" s="11" t="s">
        <v>160</v>
      </c>
      <c r="K16" s="11" t="s">
        <v>160</v>
      </c>
      <c r="L16" s="11" t="s">
        <v>161</v>
      </c>
      <c r="N16" s="11" t="s">
        <v>163</v>
      </c>
      <c r="O16" s="11" t="s">
        <v>164</v>
      </c>
      <c r="P16" s="11" t="s">
        <v>168</v>
      </c>
      <c r="Q16" s="11" t="s">
        <v>214</v>
      </c>
      <c r="R16" s="11" t="s">
        <v>215</v>
      </c>
      <c r="S16" s="11" t="s">
        <v>216</v>
      </c>
    </row>
    <row r="17">
      <c r="A17" s="11" t="s">
        <v>66</v>
      </c>
      <c r="B17" s="11" t="s">
        <v>67</v>
      </c>
      <c r="C17" s="11" t="s">
        <v>41</v>
      </c>
      <c r="D17" s="12" t="s">
        <v>42</v>
      </c>
      <c r="E17" s="42" t="s">
        <v>43</v>
      </c>
      <c r="F17" s="46" t="s">
        <v>156</v>
      </c>
      <c r="G17" s="44" t="s">
        <v>217</v>
      </c>
      <c r="H17" s="11" t="s">
        <v>218</v>
      </c>
      <c r="I17" s="11" t="s">
        <v>82</v>
      </c>
      <c r="J17" s="11" t="s">
        <v>160</v>
      </c>
      <c r="K17" s="11" t="s">
        <v>160</v>
      </c>
      <c r="L17" s="11" t="s">
        <v>161</v>
      </c>
      <c r="O17" s="11" t="s">
        <v>164</v>
      </c>
      <c r="P17" s="11" t="s">
        <v>219</v>
      </c>
      <c r="Q17" s="11" t="s">
        <v>220</v>
      </c>
      <c r="R17" s="11" t="s">
        <v>221</v>
      </c>
      <c r="S17" s="11" t="s">
        <v>222</v>
      </c>
    </row>
    <row r="18">
      <c r="A18" s="11" t="s">
        <v>68</v>
      </c>
      <c r="B18" s="22" t="s">
        <v>69</v>
      </c>
      <c r="C18" s="11" t="s">
        <v>29</v>
      </c>
      <c r="D18" s="12" t="s">
        <v>30</v>
      </c>
      <c r="E18" s="42" t="s">
        <v>31</v>
      </c>
      <c r="F18" s="46" t="s">
        <v>156</v>
      </c>
      <c r="G18" s="44" t="s">
        <v>223</v>
      </c>
      <c r="H18" s="11" t="s">
        <v>224</v>
      </c>
      <c r="I18" s="11" t="s">
        <v>82</v>
      </c>
      <c r="J18" s="11" t="s">
        <v>160</v>
      </c>
      <c r="K18" s="11" t="s">
        <v>160</v>
      </c>
      <c r="L18" s="11" t="s">
        <v>161</v>
      </c>
      <c r="N18" s="11" t="s">
        <v>163</v>
      </c>
      <c r="O18" s="11" t="s">
        <v>164</v>
      </c>
      <c r="P18" s="11" t="s">
        <v>168</v>
      </c>
      <c r="Q18" s="11" t="s">
        <v>163</v>
      </c>
      <c r="R18" s="11" t="s">
        <v>225</v>
      </c>
    </row>
    <row r="19">
      <c r="A19" s="11" t="s">
        <v>70</v>
      </c>
      <c r="B19" s="11" t="s">
        <v>71</v>
      </c>
      <c r="C19" s="11" t="s">
        <v>18</v>
      </c>
      <c r="D19" s="12" t="s">
        <v>19</v>
      </c>
      <c r="E19" s="42" t="s">
        <v>20</v>
      </c>
      <c r="F19" s="46" t="s">
        <v>156</v>
      </c>
      <c r="G19" s="44" t="s">
        <v>226</v>
      </c>
      <c r="H19" s="44" t="s">
        <v>227</v>
      </c>
      <c r="I19" s="44" t="s">
        <v>228</v>
      </c>
      <c r="J19" s="11" t="s">
        <v>160</v>
      </c>
      <c r="K19" s="11" t="s">
        <v>160</v>
      </c>
      <c r="L19" s="11" t="s">
        <v>161</v>
      </c>
      <c r="M19" s="11" t="s">
        <v>162</v>
      </c>
      <c r="N19" s="11" t="s">
        <v>163</v>
      </c>
      <c r="O19" s="11" t="s">
        <v>164</v>
      </c>
      <c r="P19" s="11" t="s">
        <v>168</v>
      </c>
      <c r="Q19" s="11" t="s">
        <v>163</v>
      </c>
      <c r="R19" s="11" t="s">
        <v>162</v>
      </c>
    </row>
    <row r="20">
      <c r="A20" s="11" t="s">
        <v>72</v>
      </c>
      <c r="B20" s="11" t="s">
        <v>73</v>
      </c>
      <c r="C20" s="11" t="s">
        <v>18</v>
      </c>
      <c r="D20" s="12" t="s">
        <v>19</v>
      </c>
      <c r="E20" s="42" t="s">
        <v>31</v>
      </c>
      <c r="F20" s="46" t="s">
        <v>156</v>
      </c>
      <c r="G20" s="44" t="s">
        <v>226</v>
      </c>
      <c r="H20" s="11" t="s">
        <v>229</v>
      </c>
      <c r="I20" s="11" t="s">
        <v>159</v>
      </c>
      <c r="J20" s="11" t="s">
        <v>160</v>
      </c>
      <c r="K20" s="11" t="s">
        <v>160</v>
      </c>
      <c r="L20" s="11" t="s">
        <v>161</v>
      </c>
      <c r="M20" s="11" t="s">
        <v>162</v>
      </c>
      <c r="N20" s="11" t="s">
        <v>163</v>
      </c>
      <c r="O20" s="11" t="s">
        <v>164</v>
      </c>
      <c r="P20" s="11" t="s">
        <v>168</v>
      </c>
      <c r="Q20" s="11" t="s">
        <v>163</v>
      </c>
      <c r="R20" s="11" t="s">
        <v>229</v>
      </c>
    </row>
    <row r="21">
      <c r="A21" s="11" t="s">
        <v>74</v>
      </c>
      <c r="B21" s="11" t="s">
        <v>75</v>
      </c>
      <c r="C21" s="11" t="s">
        <v>41</v>
      </c>
      <c r="D21" s="12" t="s">
        <v>42</v>
      </c>
      <c r="E21" s="42" t="s">
        <v>43</v>
      </c>
      <c r="F21" s="46" t="s">
        <v>156</v>
      </c>
      <c r="G21" s="44" t="s">
        <v>230</v>
      </c>
      <c r="H21" s="44" t="s">
        <v>231</v>
      </c>
      <c r="I21" s="44" t="s">
        <v>232</v>
      </c>
      <c r="J21" s="11" t="s">
        <v>160</v>
      </c>
      <c r="K21" s="42" t="s">
        <v>233</v>
      </c>
      <c r="L21" s="11" t="s">
        <v>161</v>
      </c>
      <c r="O21" s="11" t="s">
        <v>164</v>
      </c>
      <c r="P21" s="11" t="s">
        <v>234</v>
      </c>
      <c r="Q21" s="11" t="s">
        <v>235</v>
      </c>
      <c r="R21" s="11" t="s">
        <v>236</v>
      </c>
      <c r="S21" s="11" t="s">
        <v>237</v>
      </c>
    </row>
    <row r="22">
      <c r="A22" s="11" t="s">
        <v>76</v>
      </c>
      <c r="B22" s="11" t="s">
        <v>77</v>
      </c>
      <c r="C22" s="11" t="s">
        <v>60</v>
      </c>
      <c r="D22" s="12" t="s">
        <v>51</v>
      </c>
      <c r="E22" s="42" t="s">
        <v>43</v>
      </c>
      <c r="F22" s="46" t="s">
        <v>156</v>
      </c>
      <c r="G22" s="44" t="s">
        <v>238</v>
      </c>
      <c r="H22" s="11" t="s">
        <v>239</v>
      </c>
      <c r="I22" s="11" t="s">
        <v>82</v>
      </c>
      <c r="J22" s="11" t="s">
        <v>160</v>
      </c>
      <c r="K22" s="11" t="s">
        <v>160</v>
      </c>
      <c r="L22" s="11" t="s">
        <v>161</v>
      </c>
      <c r="O22" s="11" t="s">
        <v>164</v>
      </c>
      <c r="P22" s="11" t="s">
        <v>240</v>
      </c>
      <c r="Q22" s="11" t="s">
        <v>241</v>
      </c>
      <c r="R22" s="11" t="s">
        <v>242</v>
      </c>
      <c r="S22" s="11" t="s">
        <v>243</v>
      </c>
    </row>
    <row r="23">
      <c r="A23" s="11" t="s">
        <v>78</v>
      </c>
      <c r="B23" s="11" t="s">
        <v>79</v>
      </c>
      <c r="C23" s="11" t="s">
        <v>41</v>
      </c>
      <c r="D23" s="12" t="s">
        <v>42</v>
      </c>
      <c r="E23" s="42" t="s">
        <v>43</v>
      </c>
      <c r="F23" s="46" t="s">
        <v>156</v>
      </c>
      <c r="G23" s="44" t="s">
        <v>244</v>
      </c>
      <c r="H23" s="11" t="s">
        <v>245</v>
      </c>
      <c r="I23" s="11" t="s">
        <v>82</v>
      </c>
      <c r="J23" s="11" t="s">
        <v>160</v>
      </c>
      <c r="K23" s="11" t="s">
        <v>160</v>
      </c>
      <c r="L23" s="11" t="s">
        <v>161</v>
      </c>
      <c r="N23" s="11" t="s">
        <v>163</v>
      </c>
      <c r="O23" s="11" t="s">
        <v>164</v>
      </c>
      <c r="P23" s="11" t="s">
        <v>168</v>
      </c>
      <c r="Q23" s="11" t="s">
        <v>163</v>
      </c>
      <c r="R23" s="11" t="s">
        <v>246</v>
      </c>
    </row>
    <row r="24">
      <c r="A24" s="23" t="s">
        <v>80</v>
      </c>
      <c r="B24" s="23" t="s">
        <v>81</v>
      </c>
      <c r="C24" s="23" t="s">
        <v>41</v>
      </c>
      <c r="D24" s="24" t="s">
        <v>42</v>
      </c>
      <c r="E24" s="52" t="s">
        <v>43</v>
      </c>
      <c r="F24" s="53" t="s">
        <v>156</v>
      </c>
      <c r="G24" s="54" t="s">
        <v>247</v>
      </c>
      <c r="H24" s="23"/>
      <c r="I24" s="23" t="s">
        <v>82</v>
      </c>
      <c r="J24" s="23" t="s">
        <v>160</v>
      </c>
      <c r="K24" s="23" t="s">
        <v>160</v>
      </c>
      <c r="L24" s="23" t="s">
        <v>161</v>
      </c>
      <c r="M24" s="26"/>
      <c r="N24" s="26"/>
      <c r="O24" s="26"/>
      <c r="P24" s="23" t="s">
        <v>82</v>
      </c>
      <c r="Q24" s="26"/>
      <c r="R24" s="23" t="s">
        <v>82</v>
      </c>
      <c r="S24" s="23" t="s">
        <v>248</v>
      </c>
    </row>
    <row r="25">
      <c r="A25" s="11" t="s">
        <v>83</v>
      </c>
      <c r="B25" s="11" t="s">
        <v>84</v>
      </c>
      <c r="C25" s="11" t="s">
        <v>18</v>
      </c>
      <c r="D25" s="12" t="s">
        <v>19</v>
      </c>
      <c r="E25" s="42" t="s">
        <v>31</v>
      </c>
      <c r="F25" s="46" t="s">
        <v>156</v>
      </c>
      <c r="G25" s="55" t="s">
        <v>249</v>
      </c>
      <c r="H25" s="11" t="s">
        <v>250</v>
      </c>
      <c r="I25" s="11" t="s">
        <v>159</v>
      </c>
      <c r="J25" s="11" t="s">
        <v>160</v>
      </c>
      <c r="K25" s="11" t="s">
        <v>160</v>
      </c>
      <c r="L25" s="11" t="s">
        <v>161</v>
      </c>
      <c r="M25" s="11" t="s">
        <v>162</v>
      </c>
      <c r="O25" s="11" t="s">
        <v>164</v>
      </c>
      <c r="P25" s="11" t="s">
        <v>251</v>
      </c>
      <c r="Q25" s="11" t="s">
        <v>162</v>
      </c>
      <c r="R25" s="11" t="s">
        <v>252</v>
      </c>
      <c r="S25" s="11" t="s">
        <v>253</v>
      </c>
    </row>
    <row r="26">
      <c r="A26" s="11" t="s">
        <v>85</v>
      </c>
      <c r="B26" s="11" t="s">
        <v>86</v>
      </c>
      <c r="C26" s="11" t="s">
        <v>18</v>
      </c>
      <c r="D26" s="12" t="s">
        <v>19</v>
      </c>
      <c r="E26" s="42" t="s">
        <v>31</v>
      </c>
      <c r="F26" s="46" t="s">
        <v>156</v>
      </c>
      <c r="G26" s="44" t="s">
        <v>226</v>
      </c>
      <c r="H26" s="11" t="s">
        <v>254</v>
      </c>
      <c r="I26" s="11" t="s">
        <v>159</v>
      </c>
      <c r="J26" s="42" t="s">
        <v>255</v>
      </c>
      <c r="K26" s="11" t="s">
        <v>160</v>
      </c>
      <c r="L26" s="11" t="s">
        <v>161</v>
      </c>
      <c r="O26" s="11" t="s">
        <v>164</v>
      </c>
      <c r="P26" s="50" t="s">
        <v>256</v>
      </c>
      <c r="Q26" s="11" t="s">
        <v>257</v>
      </c>
      <c r="R26" s="11" t="s">
        <v>258</v>
      </c>
    </row>
    <row r="27">
      <c r="A27" s="11" t="s">
        <v>87</v>
      </c>
      <c r="B27" s="11" t="s">
        <v>88</v>
      </c>
      <c r="C27" s="11" t="s">
        <v>18</v>
      </c>
      <c r="D27" s="12" t="s">
        <v>19</v>
      </c>
      <c r="E27" s="42" t="s">
        <v>20</v>
      </c>
      <c r="F27" s="46" t="s">
        <v>156</v>
      </c>
      <c r="G27" s="44" t="s">
        <v>226</v>
      </c>
      <c r="H27" s="11" t="s">
        <v>259</v>
      </c>
      <c r="I27" s="11" t="s">
        <v>82</v>
      </c>
      <c r="J27" s="11" t="s">
        <v>160</v>
      </c>
      <c r="K27" s="11" t="s">
        <v>160</v>
      </c>
      <c r="L27" s="11" t="s">
        <v>161</v>
      </c>
      <c r="N27" s="11" t="s">
        <v>163</v>
      </c>
      <c r="O27" s="11" t="s">
        <v>164</v>
      </c>
      <c r="P27" s="11" t="s">
        <v>168</v>
      </c>
      <c r="Q27" s="11" t="s">
        <v>163</v>
      </c>
      <c r="R27" s="11" t="s">
        <v>259</v>
      </c>
    </row>
    <row r="28">
      <c r="A28" s="11" t="s">
        <v>89</v>
      </c>
      <c r="B28" s="11" t="s">
        <v>90</v>
      </c>
      <c r="C28" s="11" t="s">
        <v>18</v>
      </c>
      <c r="D28" s="12" t="s">
        <v>19</v>
      </c>
      <c r="E28" s="42" t="s">
        <v>20</v>
      </c>
      <c r="F28" s="46" t="s">
        <v>156</v>
      </c>
      <c r="G28" s="44" t="s">
        <v>226</v>
      </c>
      <c r="H28" s="44" t="s">
        <v>260</v>
      </c>
      <c r="I28" s="44" t="s">
        <v>261</v>
      </c>
      <c r="J28" s="11" t="s">
        <v>160</v>
      </c>
      <c r="K28" s="11" t="s">
        <v>160</v>
      </c>
      <c r="L28" s="11" t="s">
        <v>161</v>
      </c>
      <c r="M28" s="11" t="s">
        <v>162</v>
      </c>
      <c r="N28" s="11" t="s">
        <v>163</v>
      </c>
      <c r="O28" s="11" t="s">
        <v>164</v>
      </c>
      <c r="P28" s="11" t="s">
        <v>168</v>
      </c>
      <c r="Q28" s="11" t="s">
        <v>163</v>
      </c>
      <c r="R28" s="11" t="s">
        <v>162</v>
      </c>
    </row>
    <row r="29">
      <c r="A29" s="11" t="s">
        <v>91</v>
      </c>
      <c r="B29" s="11" t="s">
        <v>92</v>
      </c>
      <c r="C29" s="11" t="s">
        <v>41</v>
      </c>
      <c r="D29" s="12" t="s">
        <v>42</v>
      </c>
      <c r="E29" s="42" t="s">
        <v>43</v>
      </c>
      <c r="F29" s="46" t="s">
        <v>156</v>
      </c>
      <c r="G29" s="44" t="s">
        <v>262</v>
      </c>
      <c r="H29" s="11" t="s">
        <v>263</v>
      </c>
      <c r="I29" s="11" t="s">
        <v>82</v>
      </c>
      <c r="J29" s="11" t="s">
        <v>160</v>
      </c>
      <c r="K29" s="11" t="s">
        <v>160</v>
      </c>
      <c r="L29" s="11" t="s">
        <v>161</v>
      </c>
      <c r="N29" s="11" t="s">
        <v>163</v>
      </c>
      <c r="O29" s="11" t="s">
        <v>164</v>
      </c>
      <c r="P29" s="11" t="s">
        <v>264</v>
      </c>
      <c r="Q29" s="11" t="s">
        <v>163</v>
      </c>
      <c r="R29" s="11" t="s">
        <v>265</v>
      </c>
    </row>
    <row r="30">
      <c r="A30" s="11" t="s">
        <v>93</v>
      </c>
      <c r="B30" s="11" t="s">
        <v>94</v>
      </c>
      <c r="C30" s="11" t="s">
        <v>50</v>
      </c>
      <c r="D30" s="12" t="s">
        <v>51</v>
      </c>
      <c r="E30" s="42" t="s">
        <v>43</v>
      </c>
      <c r="F30" s="46" t="s">
        <v>156</v>
      </c>
      <c r="G30" s="51" t="s">
        <v>266</v>
      </c>
      <c r="H30" s="11" t="s">
        <v>267</v>
      </c>
      <c r="I30" s="11" t="s">
        <v>159</v>
      </c>
      <c r="J30" s="11" t="s">
        <v>160</v>
      </c>
      <c r="K30" s="11" t="s">
        <v>160</v>
      </c>
      <c r="L30" s="11" t="s">
        <v>161</v>
      </c>
      <c r="M30" s="11" t="s">
        <v>162</v>
      </c>
      <c r="N30" s="11" t="s">
        <v>163</v>
      </c>
      <c r="O30" s="11" t="s">
        <v>164</v>
      </c>
      <c r="P30" s="11" t="s">
        <v>168</v>
      </c>
      <c r="Q30" s="11" t="s">
        <v>163</v>
      </c>
      <c r="R30" s="11" t="s">
        <v>162</v>
      </c>
    </row>
    <row r="31">
      <c r="A31" s="11" t="s">
        <v>95</v>
      </c>
      <c r="B31" s="11" t="s">
        <v>96</v>
      </c>
      <c r="C31" s="11" t="s">
        <v>60</v>
      </c>
      <c r="D31" s="12" t="s">
        <v>51</v>
      </c>
      <c r="E31" s="42" t="s">
        <v>43</v>
      </c>
      <c r="F31" s="46" t="s">
        <v>156</v>
      </c>
      <c r="G31" s="56" t="s">
        <v>208</v>
      </c>
      <c r="H31" s="11" t="s">
        <v>268</v>
      </c>
      <c r="I31" s="11" t="s">
        <v>82</v>
      </c>
      <c r="J31" s="11" t="s">
        <v>160</v>
      </c>
      <c r="K31" s="11" t="s">
        <v>160</v>
      </c>
      <c r="L31" s="11" t="s">
        <v>161</v>
      </c>
      <c r="N31" s="11" t="s">
        <v>163</v>
      </c>
      <c r="O31" s="11" t="s">
        <v>164</v>
      </c>
      <c r="P31" s="11" t="s">
        <v>269</v>
      </c>
      <c r="Q31" s="11" t="s">
        <v>163</v>
      </c>
      <c r="R31" s="11" t="s">
        <v>210</v>
      </c>
    </row>
    <row r="32">
      <c r="A32" s="11" t="s">
        <v>97</v>
      </c>
      <c r="B32" s="11" t="s">
        <v>98</v>
      </c>
      <c r="C32" s="11" t="s">
        <v>99</v>
      </c>
      <c r="D32" s="12" t="s">
        <v>30</v>
      </c>
      <c r="E32" s="42" t="s">
        <v>31</v>
      </c>
      <c r="F32" s="46" t="s">
        <v>156</v>
      </c>
      <c r="G32" s="48" t="s">
        <v>179</v>
      </c>
      <c r="H32" s="11" t="s">
        <v>270</v>
      </c>
      <c r="I32" s="11" t="s">
        <v>159</v>
      </c>
      <c r="J32" s="11" t="s">
        <v>160</v>
      </c>
      <c r="K32" s="11" t="s">
        <v>160</v>
      </c>
      <c r="L32" s="11" t="s">
        <v>161</v>
      </c>
      <c r="M32" s="11" t="s">
        <v>162</v>
      </c>
      <c r="N32" s="11" t="s">
        <v>163</v>
      </c>
      <c r="O32" s="11" t="s">
        <v>164</v>
      </c>
      <c r="P32" s="11" t="s">
        <v>168</v>
      </c>
      <c r="Q32" s="11" t="s">
        <v>163</v>
      </c>
      <c r="R32" s="11" t="s">
        <v>162</v>
      </c>
    </row>
    <row r="33">
      <c r="A33" s="11" t="s">
        <v>101</v>
      </c>
      <c r="B33" s="11" t="s">
        <v>102</v>
      </c>
      <c r="C33" s="11" t="s">
        <v>41</v>
      </c>
      <c r="D33" s="12" t="s">
        <v>42</v>
      </c>
      <c r="E33" s="49" t="s">
        <v>271</v>
      </c>
      <c r="F33" s="46" t="s">
        <v>156</v>
      </c>
      <c r="G33" s="44" t="s">
        <v>272</v>
      </c>
      <c r="H33" s="11" t="s">
        <v>273</v>
      </c>
      <c r="I33" s="11" t="s">
        <v>82</v>
      </c>
      <c r="J33" s="11" t="s">
        <v>160</v>
      </c>
      <c r="K33" s="11" t="s">
        <v>160</v>
      </c>
      <c r="L33" s="11" t="s">
        <v>161</v>
      </c>
      <c r="N33" s="11" t="s">
        <v>163</v>
      </c>
      <c r="O33" s="11" t="s">
        <v>164</v>
      </c>
      <c r="P33" s="11" t="s">
        <v>168</v>
      </c>
      <c r="Q33" s="11" t="s">
        <v>163</v>
      </c>
      <c r="R33" s="11" t="s">
        <v>274</v>
      </c>
      <c r="S33" s="11" t="s">
        <v>275</v>
      </c>
    </row>
    <row r="34">
      <c r="A34" s="23" t="s">
        <v>103</v>
      </c>
      <c r="B34" s="23" t="s">
        <v>104</v>
      </c>
      <c r="C34" s="23" t="s">
        <v>41</v>
      </c>
      <c r="D34" s="24" t="s">
        <v>42</v>
      </c>
      <c r="E34" s="52" t="s">
        <v>43</v>
      </c>
      <c r="F34" s="53" t="s">
        <v>156</v>
      </c>
      <c r="G34" s="23" t="s">
        <v>276</v>
      </c>
      <c r="H34" s="23" t="s">
        <v>277</v>
      </c>
      <c r="I34" s="23" t="s">
        <v>82</v>
      </c>
      <c r="J34" s="23" t="s">
        <v>160</v>
      </c>
      <c r="K34" s="23" t="s">
        <v>160</v>
      </c>
      <c r="L34" s="26"/>
      <c r="M34" s="26"/>
      <c r="N34" s="26"/>
      <c r="O34" s="26"/>
      <c r="P34" s="23" t="s">
        <v>278</v>
      </c>
      <c r="Q34" s="26"/>
      <c r="R34" s="23" t="s">
        <v>82</v>
      </c>
      <c r="S34" s="23" t="s">
        <v>276</v>
      </c>
    </row>
    <row r="35">
      <c r="A35" s="11" t="s">
        <v>105</v>
      </c>
      <c r="B35" s="11" t="s">
        <v>106</v>
      </c>
      <c r="C35" s="11" t="s">
        <v>99</v>
      </c>
      <c r="D35" s="12" t="s">
        <v>30</v>
      </c>
      <c r="E35" s="42" t="s">
        <v>31</v>
      </c>
      <c r="F35" s="46" t="s">
        <v>156</v>
      </c>
      <c r="G35" s="44" t="s">
        <v>279</v>
      </c>
      <c r="H35" s="11" t="s">
        <v>280</v>
      </c>
      <c r="I35" s="11" t="s">
        <v>82</v>
      </c>
      <c r="J35" s="11" t="s">
        <v>160</v>
      </c>
      <c r="K35" s="11" t="s">
        <v>160</v>
      </c>
      <c r="L35" s="11" t="s">
        <v>161</v>
      </c>
      <c r="N35" s="11" t="s">
        <v>163</v>
      </c>
      <c r="O35" s="11" t="s">
        <v>164</v>
      </c>
      <c r="P35" s="11" t="s">
        <v>281</v>
      </c>
      <c r="Q35" s="11" t="s">
        <v>163</v>
      </c>
      <c r="R35" s="11" t="s">
        <v>282</v>
      </c>
    </row>
    <row r="36">
      <c r="A36" s="11" t="s">
        <v>107</v>
      </c>
      <c r="B36" s="22" t="s">
        <v>108</v>
      </c>
      <c r="C36" s="11" t="s">
        <v>41</v>
      </c>
      <c r="D36" s="12" t="s">
        <v>42</v>
      </c>
      <c r="E36" s="42" t="s">
        <v>43</v>
      </c>
      <c r="F36" s="46" t="s">
        <v>156</v>
      </c>
      <c r="G36" s="48" t="s">
        <v>179</v>
      </c>
      <c r="H36" s="44" t="s">
        <v>283</v>
      </c>
      <c r="I36" s="44" t="s">
        <v>284</v>
      </c>
      <c r="J36" s="11" t="s">
        <v>160</v>
      </c>
      <c r="K36" s="11" t="s">
        <v>160</v>
      </c>
      <c r="L36" s="11" t="s">
        <v>161</v>
      </c>
      <c r="M36" s="11" t="s">
        <v>162</v>
      </c>
      <c r="N36" s="11" t="s">
        <v>163</v>
      </c>
      <c r="O36" s="11" t="s">
        <v>164</v>
      </c>
      <c r="P36" s="11" t="s">
        <v>168</v>
      </c>
      <c r="Q36" s="11" t="s">
        <v>162</v>
      </c>
      <c r="R36" s="11" t="s">
        <v>162</v>
      </c>
    </row>
    <row r="37">
      <c r="A37" s="11" t="s">
        <v>109</v>
      </c>
      <c r="B37" s="11" t="s">
        <v>110</v>
      </c>
      <c r="C37" s="11" t="s">
        <v>99</v>
      </c>
      <c r="D37" s="12" t="s">
        <v>30</v>
      </c>
      <c r="E37" s="42" t="s">
        <v>31</v>
      </c>
      <c r="F37" s="46" t="s">
        <v>156</v>
      </c>
      <c r="G37" s="48" t="s">
        <v>179</v>
      </c>
      <c r="H37" s="11" t="s">
        <v>285</v>
      </c>
      <c r="I37" s="11" t="s">
        <v>82</v>
      </c>
      <c r="J37" s="11" t="s">
        <v>160</v>
      </c>
      <c r="K37" s="11" t="s">
        <v>160</v>
      </c>
      <c r="L37" s="11" t="s">
        <v>161</v>
      </c>
      <c r="N37" s="11" t="s">
        <v>163</v>
      </c>
      <c r="O37" s="11" t="s">
        <v>164</v>
      </c>
      <c r="P37" s="11" t="s">
        <v>286</v>
      </c>
      <c r="Q37" s="11" t="s">
        <v>163</v>
      </c>
      <c r="R37" s="11" t="s">
        <v>287</v>
      </c>
      <c r="S37" s="11" t="s">
        <v>288</v>
      </c>
    </row>
    <row r="38">
      <c r="A38" s="11" t="s">
        <v>111</v>
      </c>
      <c r="B38" s="11" t="s">
        <v>112</v>
      </c>
      <c r="C38" s="11" t="s">
        <v>99</v>
      </c>
      <c r="D38" s="12" t="s">
        <v>30</v>
      </c>
      <c r="E38" s="42" t="s">
        <v>31</v>
      </c>
      <c r="F38" s="46" t="s">
        <v>156</v>
      </c>
      <c r="G38" s="48" t="s">
        <v>179</v>
      </c>
      <c r="H38" s="11" t="s">
        <v>289</v>
      </c>
      <c r="I38" s="11" t="s">
        <v>82</v>
      </c>
      <c r="J38" s="11" t="s">
        <v>160</v>
      </c>
      <c r="K38" s="11" t="s">
        <v>160</v>
      </c>
      <c r="L38" s="11" t="s">
        <v>161</v>
      </c>
      <c r="N38" s="11" t="s">
        <v>163</v>
      </c>
      <c r="O38" s="11" t="s">
        <v>164</v>
      </c>
      <c r="P38" s="11" t="s">
        <v>290</v>
      </c>
      <c r="Q38" s="11" t="s">
        <v>163</v>
      </c>
      <c r="R38" s="11" t="s">
        <v>291</v>
      </c>
      <c r="S38" s="11" t="s">
        <v>292</v>
      </c>
    </row>
    <row r="39">
      <c r="A39" s="11" t="s">
        <v>113</v>
      </c>
      <c r="B39" s="11" t="s">
        <v>114</v>
      </c>
      <c r="C39" s="11" t="s">
        <v>60</v>
      </c>
      <c r="D39" s="12" t="s">
        <v>51</v>
      </c>
      <c r="E39" s="42" t="s">
        <v>43</v>
      </c>
      <c r="F39" s="46" t="s">
        <v>156</v>
      </c>
      <c r="G39" s="44" t="s">
        <v>293</v>
      </c>
      <c r="H39" s="11" t="s">
        <v>294</v>
      </c>
      <c r="I39" s="11" t="s">
        <v>82</v>
      </c>
      <c r="J39" s="11" t="s">
        <v>160</v>
      </c>
      <c r="K39" s="11" t="s">
        <v>160</v>
      </c>
      <c r="L39" s="11" t="s">
        <v>161</v>
      </c>
      <c r="N39" s="11" t="s">
        <v>163</v>
      </c>
      <c r="O39" s="11" t="s">
        <v>164</v>
      </c>
      <c r="P39" s="11" t="s">
        <v>168</v>
      </c>
      <c r="Q39" s="11" t="s">
        <v>163</v>
      </c>
      <c r="R39" s="11" t="s">
        <v>295</v>
      </c>
    </row>
    <row r="40">
      <c r="A40" s="11" t="s">
        <v>115</v>
      </c>
      <c r="B40" s="11" t="s">
        <v>116</v>
      </c>
      <c r="C40" s="11" t="s">
        <v>18</v>
      </c>
      <c r="D40" s="12" t="s">
        <v>19</v>
      </c>
      <c r="E40" s="42" t="s">
        <v>31</v>
      </c>
      <c r="F40" s="46" t="s">
        <v>156</v>
      </c>
      <c r="G40" s="45" t="s">
        <v>166</v>
      </c>
      <c r="H40" s="11" t="s">
        <v>296</v>
      </c>
      <c r="I40" s="11" t="s">
        <v>159</v>
      </c>
      <c r="J40" s="11" t="s">
        <v>160</v>
      </c>
      <c r="K40" s="11" t="s">
        <v>160</v>
      </c>
      <c r="L40" s="11" t="s">
        <v>161</v>
      </c>
      <c r="O40" s="11" t="s">
        <v>164</v>
      </c>
      <c r="P40" s="11" t="s">
        <v>297</v>
      </c>
      <c r="Q40" s="11" t="s">
        <v>298</v>
      </c>
      <c r="R40" s="11" t="s">
        <v>299</v>
      </c>
      <c r="S40" s="11" t="s">
        <v>300</v>
      </c>
    </row>
    <row r="41">
      <c r="A41" s="11" t="s">
        <v>117</v>
      </c>
      <c r="B41" s="11" t="s">
        <v>118</v>
      </c>
      <c r="C41" s="11" t="s">
        <v>35</v>
      </c>
      <c r="D41" s="12" t="s">
        <v>30</v>
      </c>
      <c r="E41" s="42" t="s">
        <v>31</v>
      </c>
      <c r="F41" s="46" t="s">
        <v>156</v>
      </c>
      <c r="G41" s="48" t="s">
        <v>179</v>
      </c>
      <c r="H41" s="11" t="s">
        <v>301</v>
      </c>
      <c r="I41" s="11" t="s">
        <v>82</v>
      </c>
      <c r="J41" s="11" t="s">
        <v>160</v>
      </c>
      <c r="K41" s="11" t="s">
        <v>160</v>
      </c>
      <c r="L41" s="11" t="s">
        <v>161</v>
      </c>
      <c r="N41" s="11" t="s">
        <v>163</v>
      </c>
      <c r="O41" s="11" t="s">
        <v>164</v>
      </c>
      <c r="P41" s="11" t="s">
        <v>168</v>
      </c>
      <c r="Q41" s="11" t="s">
        <v>163</v>
      </c>
      <c r="R41" s="11" t="s">
        <v>302</v>
      </c>
    </row>
    <row r="42">
      <c r="A42" s="11" t="s">
        <v>119</v>
      </c>
      <c r="B42" s="11" t="s">
        <v>120</v>
      </c>
      <c r="C42" s="11" t="s">
        <v>41</v>
      </c>
      <c r="D42" s="12" t="s">
        <v>42</v>
      </c>
      <c r="E42" s="42" t="s">
        <v>43</v>
      </c>
      <c r="F42" s="46" t="s">
        <v>156</v>
      </c>
      <c r="G42" s="44" t="s">
        <v>303</v>
      </c>
      <c r="H42" s="11" t="s">
        <v>304</v>
      </c>
      <c r="I42" s="11" t="s">
        <v>82</v>
      </c>
      <c r="J42" s="11" t="s">
        <v>160</v>
      </c>
      <c r="K42" s="11" t="s">
        <v>160</v>
      </c>
      <c r="L42" s="11" t="s">
        <v>305</v>
      </c>
      <c r="O42" s="11" t="s">
        <v>164</v>
      </c>
      <c r="P42" s="11" t="s">
        <v>306</v>
      </c>
      <c r="Q42" s="11" t="s">
        <v>163</v>
      </c>
      <c r="R42" s="11" t="s">
        <v>307</v>
      </c>
      <c r="S42" s="57" t="s">
        <v>308</v>
      </c>
    </row>
    <row r="43">
      <c r="A43" s="11" t="s">
        <v>121</v>
      </c>
      <c r="B43" s="11" t="s">
        <v>122</v>
      </c>
      <c r="C43" s="11" t="s">
        <v>41</v>
      </c>
      <c r="D43" s="12" t="s">
        <v>42</v>
      </c>
      <c r="E43" s="42" t="s">
        <v>43</v>
      </c>
      <c r="F43" s="46" t="s">
        <v>156</v>
      </c>
      <c r="G43" s="44" t="s">
        <v>309</v>
      </c>
      <c r="H43" s="11" t="s">
        <v>310</v>
      </c>
      <c r="I43" s="11" t="s">
        <v>82</v>
      </c>
      <c r="J43" s="11" t="s">
        <v>160</v>
      </c>
      <c r="K43" s="11" t="s">
        <v>160</v>
      </c>
      <c r="L43" s="11" t="s">
        <v>161</v>
      </c>
      <c r="M43" s="11" t="s">
        <v>162</v>
      </c>
      <c r="N43" s="11" t="s">
        <v>163</v>
      </c>
      <c r="O43" s="11" t="s">
        <v>164</v>
      </c>
      <c r="P43" s="11" t="s">
        <v>311</v>
      </c>
      <c r="Q43" s="11" t="s">
        <v>163</v>
      </c>
      <c r="R43" s="11" t="s">
        <v>162</v>
      </c>
    </row>
    <row r="44">
      <c r="D44" s="31"/>
    </row>
    <row r="45">
      <c r="A45" s="34" t="s">
        <v>123</v>
      </c>
      <c r="D45" s="31"/>
    </row>
    <row r="46">
      <c r="D46" s="31"/>
    </row>
    <row r="47">
      <c r="D47" s="31"/>
    </row>
    <row r="48">
      <c r="D48" s="31"/>
    </row>
    <row r="49">
      <c r="A49" s="37"/>
      <c r="D49" s="31"/>
    </row>
    <row r="50">
      <c r="A50" s="37"/>
      <c r="D50" s="31"/>
    </row>
    <row r="51">
      <c r="A51" s="37"/>
      <c r="D51" s="31"/>
      <c r="L51" s="40"/>
      <c r="O51" s="40"/>
      <c r="S51" s="40"/>
    </row>
    <row r="52">
      <c r="A52" s="11" t="s">
        <v>134</v>
      </c>
      <c r="D52" s="31"/>
      <c r="L52" s="40"/>
      <c r="O52" s="40"/>
      <c r="S52" s="40"/>
    </row>
    <row r="53">
      <c r="A53" s="37" t="s">
        <v>135</v>
      </c>
      <c r="B53" s="38" t="s">
        <v>136</v>
      </c>
      <c r="C53" s="37" t="s">
        <v>41</v>
      </c>
      <c r="D53" s="58" t="s">
        <v>42</v>
      </c>
      <c r="E53" s="59" t="s">
        <v>43</v>
      </c>
      <c r="F53" s="40"/>
      <c r="G53" s="60" t="s">
        <v>82</v>
      </c>
      <c r="H53" s="37"/>
      <c r="I53" s="37" t="s">
        <v>82</v>
      </c>
      <c r="J53" s="37"/>
      <c r="K53" s="37" t="s">
        <v>82</v>
      </c>
      <c r="L53" s="40"/>
      <c r="M53" s="40"/>
      <c r="N53" s="40"/>
      <c r="O53" s="40"/>
      <c r="P53" s="40"/>
      <c r="Q53" s="40"/>
      <c r="R53" s="40"/>
      <c r="S53" s="40"/>
    </row>
    <row r="54">
      <c r="A54" s="37" t="s">
        <v>137</v>
      </c>
      <c r="B54" s="37" t="s">
        <v>138</v>
      </c>
      <c r="C54" s="37" t="s">
        <v>41</v>
      </c>
      <c r="D54" s="58" t="s">
        <v>42</v>
      </c>
      <c r="E54" s="61" t="s">
        <v>312</v>
      </c>
      <c r="F54" s="40"/>
      <c r="G54" s="60" t="s">
        <v>82</v>
      </c>
      <c r="H54" s="37"/>
      <c r="I54" s="37" t="s">
        <v>82</v>
      </c>
      <c r="J54" s="37"/>
      <c r="K54" s="37" t="s">
        <v>160</v>
      </c>
      <c r="L54" s="40"/>
      <c r="M54" s="40"/>
      <c r="N54" s="37" t="s">
        <v>163</v>
      </c>
      <c r="O54" s="40"/>
      <c r="P54" s="40"/>
      <c r="Q54" s="37" t="s">
        <v>163</v>
      </c>
      <c r="R54" s="40"/>
      <c r="S54" s="40"/>
    </row>
    <row r="55">
      <c r="A55" s="37" t="s">
        <v>144</v>
      </c>
      <c r="B55" s="37" t="s">
        <v>145</v>
      </c>
      <c r="C55" s="37" t="s">
        <v>99</v>
      </c>
      <c r="D55" s="58" t="s">
        <v>30</v>
      </c>
      <c r="E55" s="59" t="s">
        <v>31</v>
      </c>
      <c r="F55" s="40"/>
      <c r="G55" s="60" t="s">
        <v>82</v>
      </c>
      <c r="H55" s="37"/>
      <c r="I55" s="37" t="s">
        <v>82</v>
      </c>
      <c r="J55" s="37"/>
      <c r="K55" s="37" t="s">
        <v>160</v>
      </c>
      <c r="L55" s="40"/>
      <c r="M55" s="40"/>
      <c r="N55" s="40"/>
      <c r="O55" s="40"/>
      <c r="P55" s="40"/>
      <c r="Q55" s="40"/>
      <c r="R55" s="40"/>
      <c r="S55" s="40"/>
    </row>
    <row r="56">
      <c r="A56" s="37" t="s">
        <v>141</v>
      </c>
      <c r="B56" s="37" t="s">
        <v>142</v>
      </c>
      <c r="C56" s="37" t="s">
        <v>143</v>
      </c>
      <c r="D56" s="58" t="s">
        <v>30</v>
      </c>
      <c r="E56" s="59" t="s">
        <v>313</v>
      </c>
      <c r="F56" s="40"/>
      <c r="G56" s="60" t="s">
        <v>82</v>
      </c>
      <c r="H56" s="37"/>
      <c r="I56" s="37" t="s">
        <v>82</v>
      </c>
      <c r="J56" s="37"/>
      <c r="K56" s="37" t="s">
        <v>160</v>
      </c>
      <c r="M56" s="40"/>
      <c r="N56" s="40"/>
      <c r="P56" s="40"/>
      <c r="Q56" s="37" t="s">
        <v>163</v>
      </c>
      <c r="R56" s="40"/>
    </row>
    <row r="57">
      <c r="A57" s="37" t="s">
        <v>139</v>
      </c>
      <c r="B57" s="37" t="s">
        <v>140</v>
      </c>
      <c r="C57" s="37" t="s">
        <v>41</v>
      </c>
      <c r="D57" s="58" t="s">
        <v>42</v>
      </c>
      <c r="E57" s="59" t="s">
        <v>43</v>
      </c>
      <c r="F57" s="40"/>
      <c r="G57" s="60" t="s">
        <v>82</v>
      </c>
      <c r="H57" s="37"/>
      <c r="I57" s="37" t="s">
        <v>82</v>
      </c>
      <c r="J57" s="37"/>
      <c r="K57" s="37" t="s">
        <v>160</v>
      </c>
      <c r="M57" s="40"/>
      <c r="N57" s="40"/>
      <c r="P57" s="40"/>
      <c r="Q57" s="37" t="s">
        <v>163</v>
      </c>
      <c r="R57" s="40"/>
    </row>
    <row r="58">
      <c r="D58" s="31"/>
    </row>
    <row r="59">
      <c r="D59" s="31"/>
    </row>
    <row r="60">
      <c r="D60" s="31"/>
    </row>
    <row r="61">
      <c r="D61" s="31"/>
    </row>
    <row r="62">
      <c r="D62" s="31"/>
    </row>
    <row r="63">
      <c r="D63" s="31"/>
    </row>
    <row r="64">
      <c r="D64" s="31"/>
    </row>
    <row r="65">
      <c r="D65" s="31"/>
    </row>
    <row r="66">
      <c r="D66" s="31"/>
    </row>
    <row r="67">
      <c r="D67" s="31"/>
    </row>
    <row r="68">
      <c r="D68" s="31"/>
    </row>
    <row r="69">
      <c r="D69" s="31"/>
    </row>
    <row r="70">
      <c r="D70" s="31"/>
    </row>
    <row r="71">
      <c r="D71" s="31"/>
    </row>
    <row r="72">
      <c r="D72" s="31"/>
    </row>
    <row r="73">
      <c r="D73" s="31"/>
    </row>
    <row r="74">
      <c r="D74" s="31"/>
    </row>
    <row r="75">
      <c r="D75" s="31"/>
    </row>
    <row r="76">
      <c r="D76" s="31"/>
    </row>
    <row r="77">
      <c r="D77" s="31"/>
    </row>
    <row r="78">
      <c r="D78" s="31"/>
    </row>
    <row r="79">
      <c r="D79" s="31"/>
    </row>
    <row r="80">
      <c r="D80" s="31"/>
    </row>
    <row r="81">
      <c r="D81" s="31"/>
    </row>
    <row r="82">
      <c r="D82" s="31"/>
    </row>
    <row r="83">
      <c r="D83" s="31"/>
    </row>
    <row r="84">
      <c r="D84" s="31"/>
    </row>
    <row r="85">
      <c r="D85" s="31"/>
    </row>
    <row r="86">
      <c r="D86" s="31"/>
    </row>
    <row r="87">
      <c r="D87" s="31"/>
    </row>
    <row r="88">
      <c r="D88" s="31"/>
    </row>
    <row r="89">
      <c r="D89" s="31"/>
    </row>
    <row r="90">
      <c r="D90" s="31"/>
    </row>
    <row r="91">
      <c r="D91" s="31"/>
    </row>
    <row r="92">
      <c r="D92" s="31"/>
    </row>
    <row r="93">
      <c r="D93" s="31"/>
    </row>
    <row r="94">
      <c r="D94" s="31"/>
    </row>
    <row r="95">
      <c r="D95" s="31"/>
    </row>
    <row r="96">
      <c r="D96" s="31"/>
    </row>
    <row r="97">
      <c r="D97" s="31"/>
    </row>
    <row r="98">
      <c r="D98" s="31"/>
    </row>
    <row r="99">
      <c r="D99" s="31"/>
    </row>
    <row r="100">
      <c r="D100" s="31"/>
    </row>
    <row r="101">
      <c r="D101" s="31"/>
    </row>
    <row r="102">
      <c r="D102" s="31"/>
    </row>
    <row r="103">
      <c r="D103" s="31"/>
    </row>
    <row r="104">
      <c r="D104" s="31"/>
    </row>
    <row r="105">
      <c r="D105" s="31"/>
    </row>
    <row r="106">
      <c r="D106" s="31"/>
    </row>
    <row r="107">
      <c r="D107" s="31"/>
    </row>
    <row r="108">
      <c r="D108" s="31"/>
    </row>
    <row r="109">
      <c r="D109" s="31"/>
    </row>
    <row r="110">
      <c r="D110" s="31"/>
    </row>
    <row r="111">
      <c r="D111" s="31"/>
    </row>
    <row r="112">
      <c r="D112" s="31"/>
    </row>
    <row r="113">
      <c r="D113" s="31"/>
    </row>
    <row r="114">
      <c r="D114" s="31"/>
    </row>
    <row r="115">
      <c r="D115" s="31"/>
    </row>
    <row r="116">
      <c r="D116" s="31"/>
    </row>
    <row r="117">
      <c r="D117" s="31"/>
    </row>
    <row r="118">
      <c r="D118" s="31"/>
    </row>
    <row r="119">
      <c r="D119" s="31"/>
    </row>
    <row r="120">
      <c r="D120" s="31"/>
    </row>
    <row r="121">
      <c r="D121" s="31"/>
    </row>
    <row r="122">
      <c r="D122" s="31"/>
    </row>
    <row r="123">
      <c r="D123" s="31"/>
    </row>
    <row r="124">
      <c r="D124" s="31"/>
    </row>
    <row r="125">
      <c r="D125" s="31"/>
    </row>
    <row r="126">
      <c r="D126" s="31"/>
    </row>
    <row r="127">
      <c r="D127" s="31"/>
    </row>
    <row r="128">
      <c r="D128" s="31"/>
    </row>
    <row r="129">
      <c r="D129" s="31"/>
    </row>
    <row r="130">
      <c r="D130" s="31"/>
    </row>
    <row r="131">
      <c r="D131" s="31"/>
    </row>
    <row r="132">
      <c r="D132" s="31"/>
    </row>
    <row r="133">
      <c r="D133" s="31"/>
    </row>
    <row r="134">
      <c r="D134" s="31"/>
    </row>
    <row r="135">
      <c r="D135" s="31"/>
    </row>
    <row r="136">
      <c r="D136" s="31"/>
    </row>
    <row r="137">
      <c r="D137" s="31"/>
    </row>
    <row r="138">
      <c r="D138" s="31"/>
    </row>
    <row r="139">
      <c r="D139" s="31"/>
    </row>
    <row r="140">
      <c r="D140" s="31"/>
    </row>
    <row r="141">
      <c r="D141" s="31"/>
    </row>
    <row r="142">
      <c r="D142" s="31"/>
    </row>
    <row r="143">
      <c r="D143" s="31"/>
    </row>
    <row r="144">
      <c r="D144" s="31"/>
    </row>
    <row r="145">
      <c r="D145" s="31"/>
    </row>
    <row r="146">
      <c r="D146" s="31"/>
    </row>
    <row r="147">
      <c r="D147" s="31"/>
    </row>
    <row r="148">
      <c r="D148" s="31"/>
    </row>
    <row r="149">
      <c r="D149" s="31"/>
    </row>
    <row r="150">
      <c r="D150" s="31"/>
    </row>
    <row r="151">
      <c r="D151" s="31"/>
    </row>
    <row r="152">
      <c r="D152" s="31"/>
    </row>
    <row r="153">
      <c r="D153" s="31"/>
    </row>
    <row r="154">
      <c r="D154" s="31"/>
    </row>
    <row r="155">
      <c r="D155" s="31"/>
    </row>
    <row r="156">
      <c r="D156" s="31"/>
    </row>
    <row r="157">
      <c r="D157" s="31"/>
    </row>
    <row r="158">
      <c r="D158" s="31"/>
    </row>
    <row r="159">
      <c r="D159" s="31"/>
    </row>
    <row r="160">
      <c r="D160" s="31"/>
    </row>
    <row r="161">
      <c r="D161" s="31"/>
    </row>
    <row r="162">
      <c r="D162" s="31"/>
    </row>
    <row r="163">
      <c r="D163" s="31"/>
    </row>
    <row r="164">
      <c r="D164" s="31"/>
    </row>
    <row r="165">
      <c r="D165" s="31"/>
    </row>
    <row r="166">
      <c r="D166" s="31"/>
    </row>
    <row r="167">
      <c r="D167" s="31"/>
    </row>
    <row r="168">
      <c r="D168" s="31"/>
    </row>
    <row r="169">
      <c r="D169" s="31"/>
    </row>
    <row r="170">
      <c r="D170" s="31"/>
    </row>
    <row r="171">
      <c r="D171" s="31"/>
    </row>
    <row r="172">
      <c r="D172" s="31"/>
    </row>
    <row r="173">
      <c r="D173" s="31"/>
    </row>
    <row r="174">
      <c r="D174" s="31"/>
    </row>
    <row r="175">
      <c r="D175" s="31"/>
    </row>
    <row r="176">
      <c r="D176" s="31"/>
    </row>
    <row r="177">
      <c r="D177" s="31"/>
    </row>
    <row r="178">
      <c r="D178" s="31"/>
    </row>
    <row r="179">
      <c r="D179" s="31"/>
    </row>
    <row r="180">
      <c r="D180" s="31"/>
    </row>
    <row r="181">
      <c r="D181" s="31"/>
    </row>
    <row r="182">
      <c r="D182" s="31"/>
    </row>
    <row r="183">
      <c r="D183" s="31"/>
    </row>
    <row r="184">
      <c r="D184" s="31"/>
    </row>
    <row r="185">
      <c r="D185" s="31"/>
    </row>
    <row r="186">
      <c r="D186" s="31"/>
    </row>
    <row r="187">
      <c r="D187" s="31"/>
    </row>
    <row r="188">
      <c r="D188" s="31"/>
    </row>
    <row r="189">
      <c r="D189" s="31"/>
    </row>
    <row r="190">
      <c r="D190" s="31"/>
    </row>
    <row r="191">
      <c r="D191" s="31"/>
    </row>
    <row r="192">
      <c r="D192" s="31"/>
    </row>
    <row r="193">
      <c r="D193" s="31"/>
    </row>
    <row r="194">
      <c r="D194" s="31"/>
    </row>
    <row r="195">
      <c r="D195" s="31"/>
    </row>
    <row r="196">
      <c r="D196" s="31"/>
    </row>
    <row r="197">
      <c r="D197" s="31"/>
    </row>
    <row r="198">
      <c r="D198" s="31"/>
    </row>
    <row r="199">
      <c r="D199" s="31"/>
    </row>
    <row r="200">
      <c r="D200" s="31"/>
    </row>
    <row r="201">
      <c r="D201" s="31"/>
    </row>
    <row r="202">
      <c r="D202" s="31"/>
    </row>
    <row r="203">
      <c r="D203" s="31"/>
    </row>
    <row r="204">
      <c r="D204" s="31"/>
    </row>
    <row r="205">
      <c r="D205" s="31"/>
    </row>
    <row r="206">
      <c r="D206" s="31"/>
    </row>
    <row r="207">
      <c r="D207" s="31"/>
    </row>
    <row r="208">
      <c r="D208" s="31"/>
    </row>
    <row r="209">
      <c r="D209" s="31"/>
    </row>
    <row r="210">
      <c r="D210" s="31"/>
    </row>
    <row r="211">
      <c r="D211" s="31"/>
    </row>
    <row r="212">
      <c r="D212" s="31"/>
    </row>
    <row r="213">
      <c r="D213" s="31"/>
    </row>
    <row r="214">
      <c r="D214" s="31"/>
    </row>
    <row r="215">
      <c r="D215" s="31"/>
    </row>
    <row r="216">
      <c r="D216" s="31"/>
    </row>
    <row r="217">
      <c r="D217" s="31"/>
    </row>
    <row r="218">
      <c r="D218" s="31"/>
    </row>
    <row r="219">
      <c r="D219" s="31"/>
    </row>
    <row r="220">
      <c r="D220" s="31"/>
    </row>
    <row r="221">
      <c r="D221" s="31"/>
    </row>
    <row r="222">
      <c r="D222" s="31"/>
    </row>
    <row r="223">
      <c r="D223" s="31"/>
    </row>
    <row r="224">
      <c r="D224" s="31"/>
    </row>
    <row r="225">
      <c r="D225" s="31"/>
    </row>
    <row r="226">
      <c r="D226" s="31"/>
    </row>
    <row r="227">
      <c r="D227" s="31"/>
    </row>
    <row r="228">
      <c r="D228" s="31"/>
    </row>
    <row r="229">
      <c r="D229" s="31"/>
    </row>
    <row r="230">
      <c r="D230" s="31"/>
    </row>
    <row r="231">
      <c r="D231" s="31"/>
    </row>
    <row r="232">
      <c r="D232" s="31"/>
    </row>
    <row r="233">
      <c r="D233" s="31"/>
    </row>
    <row r="234">
      <c r="D234" s="31"/>
    </row>
    <row r="235">
      <c r="D235" s="31"/>
    </row>
    <row r="236">
      <c r="D236" s="31"/>
    </row>
    <row r="237">
      <c r="D237" s="31"/>
    </row>
    <row r="238">
      <c r="D238" s="31"/>
    </row>
    <row r="239">
      <c r="D239" s="31"/>
    </row>
    <row r="240">
      <c r="D240" s="31"/>
    </row>
    <row r="241">
      <c r="D241" s="31"/>
    </row>
    <row r="242">
      <c r="D242" s="31"/>
    </row>
    <row r="243">
      <c r="D243" s="31"/>
    </row>
    <row r="244">
      <c r="D244" s="31"/>
    </row>
    <row r="245">
      <c r="D245" s="31"/>
    </row>
    <row r="246">
      <c r="D246" s="31"/>
    </row>
    <row r="247">
      <c r="D247" s="31"/>
    </row>
    <row r="248">
      <c r="D248" s="31"/>
    </row>
    <row r="249">
      <c r="D249" s="31"/>
    </row>
    <row r="250">
      <c r="D250" s="31"/>
    </row>
    <row r="251">
      <c r="D251" s="31"/>
    </row>
    <row r="252">
      <c r="D252" s="31"/>
    </row>
    <row r="253">
      <c r="D253" s="31"/>
    </row>
    <row r="254">
      <c r="D254" s="31"/>
    </row>
    <row r="255">
      <c r="D255" s="31"/>
    </row>
    <row r="256">
      <c r="D256" s="31"/>
    </row>
    <row r="257">
      <c r="D257" s="31"/>
    </row>
    <row r="258">
      <c r="D258" s="31"/>
    </row>
    <row r="259">
      <c r="D259" s="31"/>
    </row>
    <row r="260">
      <c r="D260" s="31"/>
    </row>
    <row r="261">
      <c r="D261" s="31"/>
    </row>
    <row r="262">
      <c r="D262" s="31"/>
    </row>
    <row r="263">
      <c r="D263" s="31"/>
    </row>
    <row r="264">
      <c r="D264" s="31"/>
    </row>
    <row r="265">
      <c r="D265" s="31"/>
    </row>
    <row r="266">
      <c r="D266" s="31"/>
    </row>
    <row r="267">
      <c r="D267" s="31"/>
    </row>
    <row r="268">
      <c r="D268" s="31"/>
    </row>
    <row r="269">
      <c r="D269" s="31"/>
    </row>
    <row r="270">
      <c r="D270" s="31"/>
    </row>
    <row r="271">
      <c r="D271" s="31"/>
    </row>
    <row r="272">
      <c r="D272" s="31"/>
    </row>
    <row r="273">
      <c r="D273" s="31"/>
    </row>
    <row r="274">
      <c r="D274" s="31"/>
    </row>
    <row r="275">
      <c r="D275" s="31"/>
    </row>
    <row r="276">
      <c r="D276" s="31"/>
    </row>
    <row r="277">
      <c r="D277" s="31"/>
    </row>
    <row r="278">
      <c r="D278" s="31"/>
    </row>
    <row r="279">
      <c r="D279" s="31"/>
    </row>
    <row r="280">
      <c r="D280" s="31"/>
    </row>
    <row r="281">
      <c r="D281" s="31"/>
    </row>
    <row r="282">
      <c r="D282" s="31"/>
    </row>
    <row r="283">
      <c r="D283" s="31"/>
    </row>
    <row r="284">
      <c r="D284" s="31"/>
    </row>
    <row r="285">
      <c r="D285" s="31"/>
    </row>
    <row r="286">
      <c r="D286" s="31"/>
    </row>
    <row r="287">
      <c r="D287" s="31"/>
    </row>
    <row r="288">
      <c r="D288" s="31"/>
    </row>
    <row r="289">
      <c r="D289" s="31"/>
    </row>
    <row r="290">
      <c r="D290" s="31"/>
    </row>
    <row r="291">
      <c r="D291" s="31"/>
    </row>
    <row r="292">
      <c r="D292" s="31"/>
    </row>
    <row r="293">
      <c r="D293" s="31"/>
    </row>
    <row r="294">
      <c r="D294" s="31"/>
    </row>
    <row r="295">
      <c r="D295" s="31"/>
    </row>
    <row r="296">
      <c r="D296" s="31"/>
    </row>
    <row r="297">
      <c r="D297" s="31"/>
    </row>
    <row r="298">
      <c r="D298" s="31"/>
    </row>
    <row r="299">
      <c r="D299" s="31"/>
    </row>
    <row r="300">
      <c r="D300" s="31"/>
    </row>
    <row r="301">
      <c r="D301" s="31"/>
    </row>
    <row r="302">
      <c r="D302" s="31"/>
    </row>
    <row r="303">
      <c r="D303" s="31"/>
    </row>
    <row r="304">
      <c r="D304" s="31"/>
    </row>
    <row r="305">
      <c r="D305" s="31"/>
    </row>
    <row r="306">
      <c r="D306" s="31"/>
    </row>
    <row r="307">
      <c r="D307" s="31"/>
    </row>
    <row r="308">
      <c r="D308" s="31"/>
    </row>
    <row r="309">
      <c r="D309" s="31"/>
    </row>
    <row r="310">
      <c r="D310" s="31"/>
    </row>
    <row r="311">
      <c r="D311" s="31"/>
    </row>
    <row r="312">
      <c r="D312" s="31"/>
    </row>
    <row r="313">
      <c r="D313" s="31"/>
    </row>
    <row r="314">
      <c r="D314" s="31"/>
    </row>
    <row r="315">
      <c r="D315" s="31"/>
    </row>
    <row r="316">
      <c r="D316" s="31"/>
    </row>
    <row r="317">
      <c r="D317" s="31"/>
    </row>
    <row r="318">
      <c r="D318" s="31"/>
    </row>
    <row r="319">
      <c r="D319" s="31"/>
    </row>
    <row r="320">
      <c r="D320" s="31"/>
    </row>
    <row r="321">
      <c r="D321" s="31"/>
    </row>
    <row r="322">
      <c r="D322" s="31"/>
    </row>
    <row r="323">
      <c r="D323" s="31"/>
    </row>
    <row r="324">
      <c r="D324" s="31"/>
    </row>
    <row r="325">
      <c r="D325" s="31"/>
    </row>
    <row r="326">
      <c r="D326" s="31"/>
    </row>
    <row r="327">
      <c r="D327" s="31"/>
    </row>
    <row r="328">
      <c r="D328" s="31"/>
    </row>
    <row r="329">
      <c r="D329" s="31"/>
    </row>
    <row r="330">
      <c r="D330" s="31"/>
    </row>
    <row r="331">
      <c r="D331" s="31"/>
    </row>
    <row r="332">
      <c r="D332" s="31"/>
    </row>
    <row r="333">
      <c r="D333" s="31"/>
    </row>
    <row r="334">
      <c r="D334" s="31"/>
    </row>
    <row r="335">
      <c r="D335" s="31"/>
    </row>
    <row r="336">
      <c r="D336" s="31"/>
    </row>
    <row r="337">
      <c r="D337" s="31"/>
    </row>
    <row r="338">
      <c r="D338" s="31"/>
    </row>
    <row r="339">
      <c r="D339" s="31"/>
    </row>
    <row r="340">
      <c r="D340" s="31"/>
    </row>
    <row r="341">
      <c r="D341" s="31"/>
    </row>
    <row r="342">
      <c r="D342" s="31"/>
    </row>
    <row r="343">
      <c r="D343" s="31"/>
    </row>
    <row r="344">
      <c r="D344" s="31"/>
    </row>
    <row r="345">
      <c r="D345" s="31"/>
    </row>
    <row r="346">
      <c r="D346" s="31"/>
    </row>
    <row r="347">
      <c r="D347" s="31"/>
    </row>
    <row r="348">
      <c r="D348" s="31"/>
    </row>
    <row r="349">
      <c r="D349" s="31"/>
    </row>
    <row r="350">
      <c r="D350" s="31"/>
    </row>
    <row r="351">
      <c r="D351" s="31"/>
    </row>
    <row r="352">
      <c r="D352" s="31"/>
    </row>
    <row r="353">
      <c r="D353" s="31"/>
    </row>
    <row r="354">
      <c r="D354" s="31"/>
    </row>
    <row r="355">
      <c r="D355" s="31"/>
    </row>
    <row r="356">
      <c r="D356" s="31"/>
    </row>
    <row r="357">
      <c r="D357" s="31"/>
    </row>
    <row r="358">
      <c r="D358" s="31"/>
    </row>
    <row r="359">
      <c r="D359" s="31"/>
    </row>
    <row r="360">
      <c r="D360" s="31"/>
    </row>
    <row r="361">
      <c r="D361" s="31"/>
    </row>
    <row r="362">
      <c r="D362" s="31"/>
    </row>
    <row r="363">
      <c r="D363" s="31"/>
    </row>
    <row r="364">
      <c r="D364" s="31"/>
    </row>
    <row r="365">
      <c r="D365" s="31"/>
    </row>
    <row r="366">
      <c r="D366" s="31"/>
    </row>
    <row r="367">
      <c r="D367" s="31"/>
    </row>
    <row r="368">
      <c r="D368" s="31"/>
    </row>
    <row r="369">
      <c r="D369" s="31"/>
    </row>
    <row r="370">
      <c r="D370" s="31"/>
    </row>
    <row r="371">
      <c r="D371" s="31"/>
    </row>
    <row r="372">
      <c r="D372" s="31"/>
    </row>
    <row r="373">
      <c r="D373" s="31"/>
    </row>
    <row r="374">
      <c r="D374" s="31"/>
    </row>
    <row r="375">
      <c r="D375" s="31"/>
    </row>
    <row r="376">
      <c r="D376" s="31"/>
    </row>
    <row r="377">
      <c r="D377" s="31"/>
    </row>
    <row r="378">
      <c r="D378" s="31"/>
    </row>
    <row r="379">
      <c r="D379" s="31"/>
    </row>
    <row r="380">
      <c r="D380" s="31"/>
    </row>
    <row r="381">
      <c r="D381" s="31"/>
    </row>
    <row r="382">
      <c r="D382" s="31"/>
    </row>
    <row r="383">
      <c r="D383" s="31"/>
    </row>
    <row r="384">
      <c r="D384" s="31"/>
    </row>
    <row r="385">
      <c r="D385" s="31"/>
    </row>
    <row r="386">
      <c r="D386" s="31"/>
    </row>
    <row r="387">
      <c r="D387" s="31"/>
    </row>
    <row r="388">
      <c r="D388" s="31"/>
    </row>
    <row r="389">
      <c r="D389" s="31"/>
    </row>
    <row r="390">
      <c r="D390" s="31"/>
    </row>
    <row r="391">
      <c r="D391" s="31"/>
    </row>
    <row r="392">
      <c r="D392" s="31"/>
    </row>
    <row r="393">
      <c r="D393" s="31"/>
    </row>
    <row r="394">
      <c r="D394" s="31"/>
    </row>
    <row r="395">
      <c r="D395" s="31"/>
    </row>
    <row r="396">
      <c r="D396" s="31"/>
    </row>
    <row r="397">
      <c r="D397" s="31"/>
    </row>
    <row r="398">
      <c r="D398" s="31"/>
    </row>
    <row r="399">
      <c r="D399" s="31"/>
    </row>
    <row r="400">
      <c r="D400" s="31"/>
    </row>
    <row r="401">
      <c r="D401" s="31"/>
    </row>
    <row r="402">
      <c r="D402" s="31"/>
    </row>
    <row r="403">
      <c r="D403" s="31"/>
    </row>
    <row r="404">
      <c r="D404" s="31"/>
    </row>
    <row r="405">
      <c r="D405" s="31"/>
    </row>
    <row r="406">
      <c r="D406" s="31"/>
    </row>
    <row r="407">
      <c r="D407" s="31"/>
    </row>
    <row r="408">
      <c r="D408" s="31"/>
    </row>
    <row r="409">
      <c r="D409" s="31"/>
    </row>
    <row r="410">
      <c r="D410" s="31"/>
    </row>
    <row r="411">
      <c r="D411" s="31"/>
    </row>
    <row r="412">
      <c r="D412" s="31"/>
    </row>
    <row r="413">
      <c r="D413" s="31"/>
    </row>
    <row r="414">
      <c r="D414" s="31"/>
    </row>
    <row r="415">
      <c r="D415" s="31"/>
    </row>
    <row r="416">
      <c r="D416" s="31"/>
    </row>
    <row r="417">
      <c r="D417" s="31"/>
    </row>
    <row r="418">
      <c r="D418" s="31"/>
    </row>
    <row r="419">
      <c r="D419" s="31"/>
    </row>
    <row r="420">
      <c r="D420" s="31"/>
    </row>
    <row r="421">
      <c r="D421" s="31"/>
    </row>
    <row r="422">
      <c r="D422" s="31"/>
    </row>
    <row r="423">
      <c r="D423" s="31"/>
    </row>
    <row r="424">
      <c r="D424" s="31"/>
    </row>
    <row r="425">
      <c r="D425" s="31"/>
    </row>
    <row r="426">
      <c r="D426" s="31"/>
    </row>
    <row r="427">
      <c r="D427" s="31"/>
    </row>
    <row r="428">
      <c r="D428" s="31"/>
    </row>
    <row r="429">
      <c r="D429" s="31"/>
    </row>
    <row r="430">
      <c r="D430" s="31"/>
    </row>
    <row r="431">
      <c r="D431" s="31"/>
    </row>
    <row r="432">
      <c r="D432" s="31"/>
    </row>
    <row r="433">
      <c r="D433" s="31"/>
    </row>
    <row r="434">
      <c r="D434" s="31"/>
    </row>
    <row r="435">
      <c r="D435" s="31"/>
    </row>
    <row r="436">
      <c r="D436" s="31"/>
    </row>
    <row r="437">
      <c r="D437" s="31"/>
    </row>
    <row r="438">
      <c r="D438" s="31"/>
    </row>
    <row r="439">
      <c r="D439" s="31"/>
    </row>
    <row r="440">
      <c r="D440" s="31"/>
    </row>
    <row r="441">
      <c r="D441" s="31"/>
    </row>
    <row r="442">
      <c r="D442" s="31"/>
    </row>
    <row r="443">
      <c r="D443" s="31"/>
    </row>
    <row r="444">
      <c r="D444" s="31"/>
    </row>
    <row r="445">
      <c r="D445" s="31"/>
    </row>
    <row r="446">
      <c r="D446" s="31"/>
    </row>
    <row r="447">
      <c r="D447" s="31"/>
    </row>
    <row r="448">
      <c r="D448" s="31"/>
    </row>
    <row r="449">
      <c r="D449" s="31"/>
    </row>
    <row r="450">
      <c r="D450" s="31"/>
    </row>
    <row r="451">
      <c r="D451" s="31"/>
    </row>
    <row r="452">
      <c r="D452" s="31"/>
    </row>
    <row r="453">
      <c r="D453" s="31"/>
    </row>
    <row r="454">
      <c r="D454" s="31"/>
    </row>
    <row r="455">
      <c r="D455" s="31"/>
    </row>
    <row r="456">
      <c r="D456" s="31"/>
    </row>
    <row r="457">
      <c r="D457" s="31"/>
    </row>
    <row r="458">
      <c r="D458" s="31"/>
    </row>
    <row r="459">
      <c r="D459" s="31"/>
    </row>
    <row r="460">
      <c r="D460" s="31"/>
    </row>
    <row r="461">
      <c r="D461" s="31"/>
    </row>
    <row r="462">
      <c r="D462" s="31"/>
    </row>
    <row r="463">
      <c r="D463" s="31"/>
    </row>
    <row r="464">
      <c r="D464" s="31"/>
    </row>
    <row r="465">
      <c r="D465" s="31"/>
    </row>
    <row r="466">
      <c r="D466" s="31"/>
    </row>
    <row r="467">
      <c r="D467" s="31"/>
    </row>
    <row r="468">
      <c r="D468" s="31"/>
    </row>
    <row r="469">
      <c r="D469" s="31"/>
    </row>
    <row r="470">
      <c r="D470" s="31"/>
    </row>
    <row r="471">
      <c r="D471" s="31"/>
    </row>
    <row r="472">
      <c r="D472" s="31"/>
    </row>
    <row r="473">
      <c r="D473" s="31"/>
    </row>
    <row r="474">
      <c r="D474" s="31"/>
    </row>
    <row r="475">
      <c r="D475" s="31"/>
    </row>
    <row r="476">
      <c r="D476" s="31"/>
    </row>
    <row r="477">
      <c r="D477" s="31"/>
    </row>
    <row r="478">
      <c r="D478" s="31"/>
    </row>
    <row r="479">
      <c r="D479" s="31"/>
    </row>
    <row r="480">
      <c r="D480" s="31"/>
    </row>
    <row r="481">
      <c r="D481" s="31"/>
    </row>
    <row r="482">
      <c r="D482" s="31"/>
    </row>
    <row r="483">
      <c r="D483" s="31"/>
    </row>
    <row r="484">
      <c r="D484" s="31"/>
    </row>
    <row r="485">
      <c r="D485" s="31"/>
    </row>
    <row r="486">
      <c r="D486" s="31"/>
    </row>
    <row r="487">
      <c r="D487" s="31"/>
    </row>
    <row r="488">
      <c r="D488" s="31"/>
    </row>
    <row r="489">
      <c r="D489" s="31"/>
    </row>
    <row r="490">
      <c r="D490" s="31"/>
    </row>
    <row r="491">
      <c r="D491" s="31"/>
    </row>
    <row r="492">
      <c r="D492" s="31"/>
    </row>
    <row r="493">
      <c r="D493" s="31"/>
    </row>
    <row r="494">
      <c r="D494" s="31"/>
    </row>
    <row r="495">
      <c r="D495" s="31"/>
    </row>
    <row r="496">
      <c r="D496" s="31"/>
    </row>
    <row r="497">
      <c r="D497" s="31"/>
    </row>
    <row r="498">
      <c r="D498" s="31"/>
    </row>
    <row r="499">
      <c r="D499" s="31"/>
    </row>
    <row r="500">
      <c r="D500" s="31"/>
    </row>
    <row r="501">
      <c r="D501" s="31"/>
    </row>
    <row r="502">
      <c r="D502" s="31"/>
    </row>
    <row r="503">
      <c r="D503" s="31"/>
    </row>
    <row r="504">
      <c r="D504" s="31"/>
    </row>
    <row r="505">
      <c r="D505" s="31"/>
    </row>
    <row r="506">
      <c r="D506" s="31"/>
    </row>
    <row r="507">
      <c r="D507" s="31"/>
    </row>
    <row r="508">
      <c r="D508" s="31"/>
    </row>
    <row r="509">
      <c r="D509" s="31"/>
    </row>
    <row r="510">
      <c r="D510" s="31"/>
    </row>
    <row r="511">
      <c r="D511" s="31"/>
    </row>
    <row r="512">
      <c r="D512" s="31"/>
    </row>
    <row r="513">
      <c r="D513" s="31"/>
    </row>
    <row r="514">
      <c r="D514" s="31"/>
    </row>
    <row r="515">
      <c r="D515" s="31"/>
    </row>
    <row r="516">
      <c r="D516" s="31"/>
    </row>
    <row r="517">
      <c r="D517" s="31"/>
    </row>
    <row r="518">
      <c r="D518" s="31"/>
    </row>
    <row r="519">
      <c r="D519" s="31"/>
    </row>
    <row r="520">
      <c r="D520" s="31"/>
    </row>
    <row r="521">
      <c r="D521" s="31"/>
    </row>
    <row r="522">
      <c r="D522" s="31"/>
    </row>
    <row r="523">
      <c r="D523" s="31"/>
    </row>
    <row r="524">
      <c r="D524" s="31"/>
    </row>
    <row r="525">
      <c r="D525" s="31"/>
    </row>
    <row r="526">
      <c r="D526" s="31"/>
    </row>
    <row r="527">
      <c r="D527" s="31"/>
    </row>
    <row r="528">
      <c r="D528" s="31"/>
    </row>
    <row r="529">
      <c r="D529" s="31"/>
    </row>
    <row r="530">
      <c r="D530" s="31"/>
    </row>
    <row r="531">
      <c r="D531" s="31"/>
    </row>
    <row r="532">
      <c r="D532" s="31"/>
    </row>
    <row r="533">
      <c r="D533" s="31"/>
    </row>
    <row r="534">
      <c r="D534" s="31"/>
    </row>
    <row r="535">
      <c r="D535" s="31"/>
    </row>
    <row r="536">
      <c r="D536" s="31"/>
    </row>
    <row r="537">
      <c r="D537" s="31"/>
    </row>
    <row r="538">
      <c r="D538" s="31"/>
    </row>
    <row r="539">
      <c r="D539" s="31"/>
    </row>
    <row r="540">
      <c r="D540" s="31"/>
    </row>
    <row r="541">
      <c r="D541" s="31"/>
    </row>
    <row r="542">
      <c r="D542" s="31"/>
    </row>
    <row r="543">
      <c r="D543" s="31"/>
    </row>
    <row r="544">
      <c r="D544" s="31"/>
    </row>
    <row r="545">
      <c r="D545" s="31"/>
    </row>
    <row r="546">
      <c r="D546" s="31"/>
    </row>
    <row r="547">
      <c r="D547" s="31"/>
    </row>
    <row r="548">
      <c r="D548" s="31"/>
    </row>
    <row r="549">
      <c r="D549" s="31"/>
    </row>
    <row r="550">
      <c r="D550" s="31"/>
    </row>
    <row r="551">
      <c r="D551" s="31"/>
    </row>
    <row r="552">
      <c r="D552" s="31"/>
    </row>
    <row r="553">
      <c r="D553" s="31"/>
    </row>
    <row r="554">
      <c r="D554" s="31"/>
    </row>
    <row r="555">
      <c r="D555" s="31"/>
    </row>
    <row r="556">
      <c r="D556" s="31"/>
    </row>
    <row r="557">
      <c r="D557" s="31"/>
    </row>
    <row r="558">
      <c r="D558" s="31"/>
    </row>
    <row r="559">
      <c r="D559" s="31"/>
    </row>
    <row r="560">
      <c r="D560" s="31"/>
    </row>
    <row r="561">
      <c r="D561" s="31"/>
    </row>
    <row r="562">
      <c r="D562" s="31"/>
    </row>
    <row r="563">
      <c r="D563" s="31"/>
    </row>
    <row r="564">
      <c r="D564" s="31"/>
    </row>
    <row r="565">
      <c r="D565" s="31"/>
    </row>
    <row r="566">
      <c r="D566" s="31"/>
    </row>
    <row r="567">
      <c r="D567" s="31"/>
    </row>
    <row r="568">
      <c r="D568" s="31"/>
    </row>
    <row r="569">
      <c r="D569" s="31"/>
    </row>
    <row r="570">
      <c r="D570" s="31"/>
    </row>
    <row r="571">
      <c r="D571" s="31"/>
    </row>
    <row r="572">
      <c r="D572" s="31"/>
    </row>
    <row r="573">
      <c r="D573" s="31"/>
    </row>
    <row r="574">
      <c r="D574" s="31"/>
    </row>
    <row r="575">
      <c r="D575" s="31"/>
    </row>
    <row r="576">
      <c r="D576" s="31"/>
    </row>
    <row r="577">
      <c r="D577" s="31"/>
    </row>
    <row r="578">
      <c r="D578" s="31"/>
    </row>
    <row r="579">
      <c r="D579" s="31"/>
    </row>
    <row r="580">
      <c r="D580" s="31"/>
    </row>
    <row r="581">
      <c r="D581" s="31"/>
    </row>
    <row r="582">
      <c r="D582" s="31"/>
    </row>
    <row r="583">
      <c r="D583" s="31"/>
    </row>
    <row r="584">
      <c r="D584" s="31"/>
    </row>
    <row r="585">
      <c r="D585" s="31"/>
    </row>
    <row r="586">
      <c r="D586" s="31"/>
    </row>
    <row r="587">
      <c r="D587" s="31"/>
    </row>
    <row r="588">
      <c r="D588" s="31"/>
    </row>
    <row r="589">
      <c r="D589" s="31"/>
    </row>
    <row r="590">
      <c r="D590" s="31"/>
    </row>
    <row r="591">
      <c r="D591" s="31"/>
    </row>
    <row r="592">
      <c r="D592" s="31"/>
    </row>
    <row r="593">
      <c r="D593" s="31"/>
    </row>
    <row r="594">
      <c r="D594" s="31"/>
    </row>
    <row r="595">
      <c r="D595" s="31"/>
    </row>
    <row r="596">
      <c r="D596" s="31"/>
    </row>
    <row r="597">
      <c r="D597" s="31"/>
    </row>
    <row r="598">
      <c r="D598" s="31"/>
    </row>
    <row r="599">
      <c r="D599" s="31"/>
    </row>
    <row r="600">
      <c r="D600" s="31"/>
    </row>
    <row r="601">
      <c r="D601" s="31"/>
    </row>
    <row r="602">
      <c r="D602" s="31"/>
    </row>
    <row r="603">
      <c r="D603" s="31"/>
    </row>
    <row r="604">
      <c r="D604" s="31"/>
    </row>
    <row r="605">
      <c r="D605" s="31"/>
    </row>
    <row r="606">
      <c r="D606" s="31"/>
    </row>
    <row r="607">
      <c r="D607" s="31"/>
    </row>
    <row r="608">
      <c r="D608" s="31"/>
    </row>
    <row r="609">
      <c r="D609" s="31"/>
    </row>
    <row r="610">
      <c r="D610" s="31"/>
    </row>
    <row r="611">
      <c r="D611" s="31"/>
    </row>
    <row r="612">
      <c r="D612" s="31"/>
    </row>
    <row r="613">
      <c r="D613" s="31"/>
    </row>
    <row r="614">
      <c r="D614" s="31"/>
    </row>
    <row r="615">
      <c r="D615" s="31"/>
    </row>
    <row r="616">
      <c r="D616" s="31"/>
    </row>
    <row r="617">
      <c r="D617" s="31"/>
    </row>
    <row r="618">
      <c r="D618" s="31"/>
    </row>
    <row r="619">
      <c r="D619" s="31"/>
    </row>
    <row r="620">
      <c r="D620" s="31"/>
    </row>
    <row r="621">
      <c r="D621" s="31"/>
    </row>
    <row r="622">
      <c r="D622" s="31"/>
    </row>
    <row r="623">
      <c r="D623" s="31"/>
    </row>
    <row r="624">
      <c r="D624" s="31"/>
    </row>
    <row r="625">
      <c r="D625" s="31"/>
    </row>
    <row r="626">
      <c r="D626" s="31"/>
    </row>
    <row r="627">
      <c r="D627" s="31"/>
    </row>
    <row r="628">
      <c r="D628" s="31"/>
    </row>
    <row r="629">
      <c r="D629" s="31"/>
    </row>
    <row r="630">
      <c r="D630" s="31"/>
    </row>
    <row r="631">
      <c r="D631" s="31"/>
    </row>
    <row r="632">
      <c r="D632" s="31"/>
    </row>
    <row r="633">
      <c r="D633" s="31"/>
    </row>
    <row r="634">
      <c r="D634" s="31"/>
    </row>
    <row r="635">
      <c r="D635" s="31"/>
    </row>
    <row r="636">
      <c r="D636" s="31"/>
    </row>
    <row r="637">
      <c r="D637" s="31"/>
    </row>
    <row r="638">
      <c r="D638" s="31"/>
    </row>
    <row r="639">
      <c r="D639" s="31"/>
    </row>
    <row r="640">
      <c r="D640" s="31"/>
    </row>
    <row r="641">
      <c r="D641" s="31"/>
    </row>
    <row r="642">
      <c r="D642" s="31"/>
    </row>
    <row r="643">
      <c r="D643" s="31"/>
    </row>
    <row r="644">
      <c r="D644" s="31"/>
    </row>
    <row r="645">
      <c r="D645" s="31"/>
    </row>
    <row r="646">
      <c r="D646" s="31"/>
    </row>
    <row r="647">
      <c r="D647" s="31"/>
    </row>
    <row r="648">
      <c r="D648" s="31"/>
    </row>
    <row r="649">
      <c r="D649" s="31"/>
    </row>
    <row r="650">
      <c r="D650" s="31"/>
    </row>
    <row r="651">
      <c r="D651" s="31"/>
    </row>
    <row r="652">
      <c r="D652" s="31"/>
    </row>
    <row r="653">
      <c r="D653" s="31"/>
    </row>
    <row r="654">
      <c r="D654" s="31"/>
    </row>
    <row r="655">
      <c r="D655" s="31"/>
    </row>
    <row r="656">
      <c r="D656" s="31"/>
    </row>
    <row r="657">
      <c r="D657" s="31"/>
    </row>
    <row r="658">
      <c r="D658" s="31"/>
    </row>
    <row r="659">
      <c r="D659" s="31"/>
    </row>
    <row r="660">
      <c r="D660" s="31"/>
    </row>
    <row r="661">
      <c r="D661" s="31"/>
    </row>
    <row r="662">
      <c r="D662" s="31"/>
    </row>
    <row r="663">
      <c r="D663" s="31"/>
    </row>
    <row r="664">
      <c r="D664" s="31"/>
    </row>
    <row r="665">
      <c r="D665" s="31"/>
    </row>
    <row r="666">
      <c r="D666" s="31"/>
    </row>
    <row r="667">
      <c r="D667" s="31"/>
    </row>
    <row r="668">
      <c r="D668" s="31"/>
    </row>
    <row r="669">
      <c r="D669" s="31"/>
    </row>
    <row r="670">
      <c r="D670" s="31"/>
    </row>
    <row r="671">
      <c r="D671" s="31"/>
    </row>
    <row r="672">
      <c r="D672" s="31"/>
    </row>
    <row r="673">
      <c r="D673" s="31"/>
    </row>
    <row r="674">
      <c r="D674" s="31"/>
    </row>
    <row r="675">
      <c r="D675" s="31"/>
    </row>
    <row r="676">
      <c r="D676" s="31"/>
    </row>
    <row r="677">
      <c r="D677" s="31"/>
    </row>
    <row r="678">
      <c r="D678" s="31"/>
    </row>
    <row r="679">
      <c r="D679" s="31"/>
    </row>
    <row r="680">
      <c r="D680" s="31"/>
    </row>
    <row r="681">
      <c r="D681" s="31"/>
    </row>
    <row r="682">
      <c r="D682" s="31"/>
    </row>
    <row r="683">
      <c r="D683" s="31"/>
    </row>
    <row r="684">
      <c r="D684" s="31"/>
    </row>
    <row r="685">
      <c r="D685" s="31"/>
    </row>
    <row r="686">
      <c r="D686" s="31"/>
    </row>
    <row r="687">
      <c r="D687" s="31"/>
    </row>
    <row r="688">
      <c r="D688" s="31"/>
    </row>
    <row r="689">
      <c r="D689" s="31"/>
    </row>
    <row r="690">
      <c r="D690" s="31"/>
    </row>
    <row r="691">
      <c r="D691" s="31"/>
    </row>
    <row r="692">
      <c r="D692" s="31"/>
    </row>
    <row r="693">
      <c r="D693" s="31"/>
    </row>
    <row r="694">
      <c r="D694" s="31"/>
    </row>
    <row r="695">
      <c r="D695" s="31"/>
    </row>
    <row r="696">
      <c r="D696" s="31"/>
    </row>
    <row r="697">
      <c r="D697" s="31"/>
    </row>
    <row r="698">
      <c r="D698" s="31"/>
    </row>
    <row r="699">
      <c r="D699" s="31"/>
    </row>
    <row r="700">
      <c r="D700" s="31"/>
    </row>
    <row r="701">
      <c r="D701" s="31"/>
    </row>
    <row r="702">
      <c r="D702" s="31"/>
    </row>
    <row r="703">
      <c r="D703" s="31"/>
    </row>
    <row r="704">
      <c r="D704" s="31"/>
    </row>
    <row r="705">
      <c r="D705" s="31"/>
    </row>
    <row r="706">
      <c r="D706" s="31"/>
    </row>
    <row r="707">
      <c r="D707" s="31"/>
    </row>
    <row r="708">
      <c r="D708" s="31"/>
    </row>
    <row r="709">
      <c r="D709" s="31"/>
    </row>
    <row r="710">
      <c r="D710" s="31"/>
    </row>
    <row r="711">
      <c r="D711" s="31"/>
    </row>
    <row r="712">
      <c r="D712" s="31"/>
    </row>
    <row r="713">
      <c r="D713" s="31"/>
    </row>
    <row r="714">
      <c r="D714" s="31"/>
    </row>
    <row r="715">
      <c r="D715" s="31"/>
    </row>
    <row r="716">
      <c r="D716" s="31"/>
    </row>
    <row r="717">
      <c r="D717" s="31"/>
    </row>
    <row r="718">
      <c r="D718" s="31"/>
    </row>
    <row r="719">
      <c r="D719" s="31"/>
    </row>
    <row r="720">
      <c r="D720" s="31"/>
    </row>
    <row r="721">
      <c r="D721" s="31"/>
    </row>
    <row r="722">
      <c r="D722" s="31"/>
    </row>
    <row r="723">
      <c r="D723" s="31"/>
    </row>
    <row r="724">
      <c r="D724" s="31"/>
    </row>
    <row r="725">
      <c r="D725" s="31"/>
    </row>
    <row r="726">
      <c r="D726" s="31"/>
    </row>
    <row r="727">
      <c r="D727" s="31"/>
    </row>
    <row r="728">
      <c r="D728" s="31"/>
    </row>
    <row r="729">
      <c r="D729" s="31"/>
    </row>
    <row r="730">
      <c r="D730" s="31"/>
    </row>
    <row r="731">
      <c r="D731" s="31"/>
    </row>
    <row r="732">
      <c r="D732" s="31"/>
    </row>
    <row r="733">
      <c r="D733" s="31"/>
    </row>
    <row r="734">
      <c r="D734" s="31"/>
    </row>
    <row r="735">
      <c r="D735" s="31"/>
    </row>
    <row r="736">
      <c r="D736" s="31"/>
    </row>
    <row r="737">
      <c r="D737" s="31"/>
    </row>
    <row r="738">
      <c r="D738" s="31"/>
    </row>
    <row r="739">
      <c r="D739" s="31"/>
    </row>
    <row r="740">
      <c r="D740" s="31"/>
    </row>
    <row r="741">
      <c r="D741" s="31"/>
    </row>
    <row r="742">
      <c r="D742" s="31"/>
    </row>
    <row r="743">
      <c r="D743" s="31"/>
    </row>
    <row r="744">
      <c r="D744" s="31"/>
    </row>
    <row r="745">
      <c r="D745" s="31"/>
    </row>
    <row r="746">
      <c r="D746" s="31"/>
    </row>
    <row r="747">
      <c r="D747" s="31"/>
    </row>
    <row r="748">
      <c r="D748" s="31"/>
    </row>
    <row r="749">
      <c r="D749" s="31"/>
    </row>
    <row r="750">
      <c r="D750" s="31"/>
    </row>
    <row r="751">
      <c r="D751" s="31"/>
    </row>
    <row r="752">
      <c r="D752" s="31"/>
    </row>
    <row r="753">
      <c r="D753" s="31"/>
    </row>
    <row r="754">
      <c r="D754" s="31"/>
    </row>
    <row r="755">
      <c r="D755" s="31"/>
    </row>
    <row r="756">
      <c r="D756" s="31"/>
    </row>
    <row r="757">
      <c r="D757" s="31"/>
    </row>
    <row r="758">
      <c r="D758" s="31"/>
    </row>
    <row r="759">
      <c r="D759" s="31"/>
    </row>
    <row r="760">
      <c r="D760" s="31"/>
    </row>
    <row r="761">
      <c r="D761" s="31"/>
    </row>
    <row r="762">
      <c r="D762" s="31"/>
    </row>
    <row r="763">
      <c r="D763" s="31"/>
    </row>
    <row r="764">
      <c r="D764" s="31"/>
    </row>
    <row r="765">
      <c r="D765" s="31"/>
    </row>
    <row r="766">
      <c r="D766" s="31"/>
    </row>
    <row r="767">
      <c r="D767" s="31"/>
    </row>
    <row r="768">
      <c r="D768" s="31"/>
    </row>
    <row r="769">
      <c r="D769" s="31"/>
    </row>
    <row r="770">
      <c r="D770" s="31"/>
    </row>
    <row r="771">
      <c r="D771" s="31"/>
    </row>
    <row r="772">
      <c r="D772" s="31"/>
    </row>
    <row r="773">
      <c r="D773" s="31"/>
    </row>
    <row r="774">
      <c r="D774" s="31"/>
    </row>
    <row r="775">
      <c r="D775" s="31"/>
    </row>
    <row r="776">
      <c r="D776" s="31"/>
    </row>
    <row r="777">
      <c r="D777" s="31"/>
    </row>
    <row r="778">
      <c r="D778" s="31"/>
    </row>
    <row r="779">
      <c r="D779" s="31"/>
    </row>
    <row r="780">
      <c r="D780" s="31"/>
    </row>
    <row r="781">
      <c r="D781" s="31"/>
    </row>
    <row r="782">
      <c r="D782" s="31"/>
    </row>
    <row r="783">
      <c r="D783" s="31"/>
    </row>
    <row r="784">
      <c r="D784" s="31"/>
    </row>
    <row r="785">
      <c r="D785" s="31"/>
    </row>
    <row r="786">
      <c r="D786" s="31"/>
    </row>
    <row r="787">
      <c r="D787" s="31"/>
    </row>
    <row r="788">
      <c r="D788" s="31"/>
    </row>
    <row r="789">
      <c r="D789" s="31"/>
    </row>
    <row r="790">
      <c r="D790" s="31"/>
    </row>
    <row r="791">
      <c r="D791" s="31"/>
    </row>
    <row r="792">
      <c r="D792" s="31"/>
    </row>
    <row r="793">
      <c r="D793" s="31"/>
    </row>
    <row r="794">
      <c r="D794" s="31"/>
    </row>
    <row r="795">
      <c r="D795" s="31"/>
    </row>
    <row r="796">
      <c r="D796" s="31"/>
    </row>
    <row r="797">
      <c r="D797" s="31"/>
    </row>
    <row r="798">
      <c r="D798" s="31"/>
    </row>
    <row r="799">
      <c r="D799" s="31"/>
    </row>
    <row r="800">
      <c r="D800" s="31"/>
    </row>
    <row r="801">
      <c r="D801" s="31"/>
    </row>
    <row r="802">
      <c r="D802" s="31"/>
    </row>
    <row r="803">
      <c r="D803" s="31"/>
    </row>
    <row r="804">
      <c r="D804" s="31"/>
    </row>
    <row r="805">
      <c r="D805" s="31"/>
    </row>
    <row r="806">
      <c r="D806" s="31"/>
    </row>
    <row r="807">
      <c r="D807" s="31"/>
    </row>
    <row r="808">
      <c r="D808" s="31"/>
    </row>
    <row r="809">
      <c r="D809" s="31"/>
    </row>
    <row r="810">
      <c r="D810" s="31"/>
    </row>
    <row r="811">
      <c r="D811" s="31"/>
    </row>
    <row r="812">
      <c r="D812" s="31"/>
    </row>
    <row r="813">
      <c r="D813" s="31"/>
    </row>
    <row r="814">
      <c r="D814" s="31"/>
    </row>
    <row r="815">
      <c r="D815" s="31"/>
    </row>
    <row r="816">
      <c r="D816" s="31"/>
    </row>
    <row r="817">
      <c r="D817" s="31"/>
    </row>
    <row r="818">
      <c r="D818" s="31"/>
    </row>
    <row r="819">
      <c r="D819" s="31"/>
    </row>
    <row r="820">
      <c r="D820" s="31"/>
    </row>
    <row r="821">
      <c r="D821" s="31"/>
    </row>
    <row r="822">
      <c r="D822" s="31"/>
    </row>
    <row r="823">
      <c r="D823" s="31"/>
    </row>
    <row r="824">
      <c r="D824" s="31"/>
    </row>
    <row r="825">
      <c r="D825" s="31"/>
    </row>
    <row r="826">
      <c r="D826" s="31"/>
    </row>
    <row r="827">
      <c r="D827" s="31"/>
    </row>
    <row r="828">
      <c r="D828" s="31"/>
    </row>
    <row r="829">
      <c r="D829" s="31"/>
    </row>
    <row r="830">
      <c r="D830" s="31"/>
    </row>
    <row r="831">
      <c r="D831" s="31"/>
    </row>
    <row r="832">
      <c r="D832" s="31"/>
    </row>
    <row r="833">
      <c r="D833" s="31"/>
    </row>
    <row r="834">
      <c r="D834" s="31"/>
    </row>
    <row r="835">
      <c r="D835" s="31"/>
    </row>
    <row r="836">
      <c r="D836" s="31"/>
    </row>
    <row r="837">
      <c r="D837" s="31"/>
    </row>
    <row r="838">
      <c r="D838" s="31"/>
    </row>
    <row r="839">
      <c r="D839" s="31"/>
    </row>
    <row r="840">
      <c r="D840" s="31"/>
    </row>
    <row r="841">
      <c r="D841" s="31"/>
    </row>
    <row r="842">
      <c r="D842" s="31"/>
    </row>
    <row r="843">
      <c r="D843" s="31"/>
    </row>
    <row r="844">
      <c r="D844" s="31"/>
    </row>
    <row r="845">
      <c r="D845" s="31"/>
    </row>
    <row r="846">
      <c r="D846" s="31"/>
    </row>
    <row r="847">
      <c r="D847" s="31"/>
    </row>
    <row r="848">
      <c r="D848" s="31"/>
    </row>
    <row r="849">
      <c r="D849" s="31"/>
    </row>
    <row r="850">
      <c r="D850" s="31"/>
    </row>
    <row r="851">
      <c r="D851" s="31"/>
    </row>
    <row r="852">
      <c r="D852" s="31"/>
    </row>
    <row r="853">
      <c r="D853" s="31"/>
    </row>
    <row r="854">
      <c r="D854" s="31"/>
    </row>
    <row r="855">
      <c r="D855" s="31"/>
    </row>
    <row r="856">
      <c r="D856" s="31"/>
    </row>
    <row r="857">
      <c r="D857" s="31"/>
    </row>
    <row r="858">
      <c r="D858" s="31"/>
    </row>
    <row r="859">
      <c r="D859" s="31"/>
    </row>
    <row r="860">
      <c r="D860" s="31"/>
    </row>
    <row r="861">
      <c r="D861" s="31"/>
    </row>
    <row r="862">
      <c r="D862" s="31"/>
    </row>
    <row r="863">
      <c r="D863" s="31"/>
    </row>
    <row r="864">
      <c r="D864" s="31"/>
    </row>
    <row r="865">
      <c r="D865" s="31"/>
    </row>
    <row r="866">
      <c r="D866" s="31"/>
    </row>
    <row r="867">
      <c r="D867" s="31"/>
    </row>
    <row r="868">
      <c r="D868" s="31"/>
    </row>
    <row r="869">
      <c r="D869" s="31"/>
    </row>
    <row r="870">
      <c r="D870" s="31"/>
    </row>
    <row r="871">
      <c r="D871" s="31"/>
    </row>
    <row r="872">
      <c r="D872" s="31"/>
    </row>
    <row r="873">
      <c r="D873" s="31"/>
    </row>
    <row r="874">
      <c r="D874" s="31"/>
    </row>
    <row r="875">
      <c r="D875" s="31"/>
    </row>
    <row r="876">
      <c r="D876" s="31"/>
    </row>
    <row r="877">
      <c r="D877" s="31"/>
    </row>
    <row r="878">
      <c r="D878" s="31"/>
    </row>
    <row r="879">
      <c r="D879" s="31"/>
    </row>
    <row r="880">
      <c r="D880" s="31"/>
    </row>
    <row r="881">
      <c r="D881" s="31"/>
    </row>
    <row r="882">
      <c r="D882" s="31"/>
    </row>
    <row r="883">
      <c r="D883" s="31"/>
    </row>
    <row r="884">
      <c r="D884" s="31"/>
    </row>
    <row r="885">
      <c r="D885" s="31"/>
    </row>
    <row r="886">
      <c r="D886" s="31"/>
    </row>
    <row r="887">
      <c r="D887" s="31"/>
    </row>
    <row r="888">
      <c r="D888" s="31"/>
    </row>
    <row r="889">
      <c r="D889" s="31"/>
    </row>
    <row r="890">
      <c r="D890" s="31"/>
    </row>
    <row r="891">
      <c r="D891" s="31"/>
    </row>
    <row r="892">
      <c r="D892" s="31"/>
    </row>
    <row r="893">
      <c r="D893" s="31"/>
    </row>
    <row r="894">
      <c r="D894" s="31"/>
    </row>
    <row r="895">
      <c r="D895" s="31"/>
    </row>
    <row r="896">
      <c r="D896" s="31"/>
    </row>
    <row r="897">
      <c r="D897" s="31"/>
    </row>
    <row r="898">
      <c r="D898" s="31"/>
    </row>
    <row r="899">
      <c r="D899" s="31"/>
    </row>
    <row r="900">
      <c r="D900" s="31"/>
    </row>
    <row r="901">
      <c r="D901" s="31"/>
    </row>
    <row r="902">
      <c r="D902" s="31"/>
    </row>
    <row r="903">
      <c r="D903" s="31"/>
    </row>
    <row r="904">
      <c r="D904" s="31"/>
    </row>
    <row r="905">
      <c r="D905" s="31"/>
    </row>
    <row r="906">
      <c r="D906" s="31"/>
    </row>
    <row r="907">
      <c r="D907" s="31"/>
    </row>
    <row r="908">
      <c r="D908" s="31"/>
    </row>
    <row r="909">
      <c r="D909" s="31"/>
    </row>
    <row r="910">
      <c r="D910" s="31"/>
    </row>
    <row r="911">
      <c r="D911" s="31"/>
    </row>
    <row r="912">
      <c r="D912" s="31"/>
    </row>
    <row r="913">
      <c r="D913" s="31"/>
    </row>
    <row r="914">
      <c r="D914" s="31"/>
    </row>
    <row r="915">
      <c r="D915" s="31"/>
    </row>
    <row r="916">
      <c r="D916" s="31"/>
    </row>
    <row r="917">
      <c r="D917" s="31"/>
    </row>
    <row r="918">
      <c r="D918" s="31"/>
    </row>
    <row r="919">
      <c r="D919" s="31"/>
    </row>
    <row r="920">
      <c r="D920" s="31"/>
    </row>
    <row r="921">
      <c r="D921" s="31"/>
    </row>
    <row r="922">
      <c r="D922" s="31"/>
    </row>
    <row r="923">
      <c r="D923" s="31"/>
    </row>
    <row r="924">
      <c r="D924" s="31"/>
    </row>
    <row r="925">
      <c r="D925" s="31"/>
    </row>
    <row r="926">
      <c r="D926" s="31"/>
    </row>
    <row r="927">
      <c r="D927" s="31"/>
    </row>
    <row r="928">
      <c r="D928" s="31"/>
    </row>
    <row r="929">
      <c r="D929" s="31"/>
    </row>
    <row r="930">
      <c r="D930" s="31"/>
    </row>
    <row r="931">
      <c r="D931" s="31"/>
    </row>
    <row r="932">
      <c r="D932" s="31"/>
    </row>
    <row r="933">
      <c r="D933" s="31"/>
    </row>
    <row r="934">
      <c r="D934" s="31"/>
    </row>
    <row r="935">
      <c r="D935" s="31"/>
    </row>
    <row r="936">
      <c r="D936" s="31"/>
    </row>
    <row r="937">
      <c r="D937" s="31"/>
    </row>
    <row r="938">
      <c r="D938" s="31"/>
    </row>
    <row r="939">
      <c r="D939" s="31"/>
    </row>
    <row r="940">
      <c r="D940" s="31"/>
    </row>
    <row r="941">
      <c r="D941" s="31"/>
    </row>
    <row r="942">
      <c r="D942" s="31"/>
    </row>
    <row r="943">
      <c r="D943" s="31"/>
    </row>
    <row r="944">
      <c r="D944" s="31"/>
    </row>
    <row r="945">
      <c r="D945" s="31"/>
    </row>
    <row r="946">
      <c r="D946" s="31"/>
    </row>
    <row r="947">
      <c r="D947" s="31"/>
    </row>
    <row r="948">
      <c r="D948" s="31"/>
    </row>
    <row r="949">
      <c r="D949" s="31"/>
    </row>
    <row r="950">
      <c r="D950" s="31"/>
    </row>
    <row r="951">
      <c r="D951" s="31"/>
    </row>
    <row r="952">
      <c r="D952" s="31"/>
    </row>
    <row r="953">
      <c r="D953" s="31"/>
    </row>
    <row r="954">
      <c r="D954" s="31"/>
    </row>
    <row r="955">
      <c r="D955" s="31"/>
    </row>
    <row r="956">
      <c r="D956" s="31"/>
    </row>
    <row r="957">
      <c r="D957" s="31"/>
    </row>
    <row r="958">
      <c r="D958" s="31"/>
    </row>
    <row r="959">
      <c r="D959" s="31"/>
    </row>
    <row r="960">
      <c r="D960" s="31"/>
    </row>
    <row r="961">
      <c r="D961" s="31"/>
    </row>
    <row r="962">
      <c r="D962" s="31"/>
    </row>
    <row r="963">
      <c r="D963" s="31"/>
    </row>
    <row r="964">
      <c r="D964" s="31"/>
    </row>
    <row r="965">
      <c r="D965" s="31"/>
    </row>
    <row r="966">
      <c r="D966" s="31"/>
    </row>
    <row r="967">
      <c r="D967" s="31"/>
    </row>
    <row r="968">
      <c r="D968" s="31"/>
    </row>
    <row r="969">
      <c r="D969" s="31"/>
    </row>
    <row r="970">
      <c r="D970" s="31"/>
    </row>
    <row r="971">
      <c r="D971" s="31"/>
    </row>
    <row r="972">
      <c r="D972" s="31"/>
    </row>
    <row r="973">
      <c r="D973" s="31"/>
    </row>
    <row r="974">
      <c r="D974" s="31"/>
    </row>
    <row r="975">
      <c r="D975" s="31"/>
    </row>
    <row r="976">
      <c r="D976" s="31"/>
    </row>
    <row r="977">
      <c r="D977" s="31"/>
    </row>
    <row r="978">
      <c r="D978" s="31"/>
    </row>
    <row r="979">
      <c r="D979" s="31"/>
    </row>
    <row r="980">
      <c r="D980" s="31"/>
    </row>
    <row r="981">
      <c r="D981" s="31"/>
    </row>
    <row r="982">
      <c r="D982" s="31"/>
    </row>
    <row r="983">
      <c r="D983" s="31"/>
    </row>
    <row r="984">
      <c r="D984" s="31"/>
    </row>
    <row r="985">
      <c r="D985" s="31"/>
    </row>
    <row r="986">
      <c r="D986" s="31"/>
    </row>
    <row r="987">
      <c r="D987" s="31"/>
    </row>
    <row r="988">
      <c r="D988" s="31"/>
    </row>
    <row r="989">
      <c r="D989" s="31"/>
    </row>
    <row r="990">
      <c r="D990" s="31"/>
    </row>
    <row r="991">
      <c r="D991" s="31"/>
    </row>
    <row r="992">
      <c r="D992" s="31"/>
    </row>
    <row r="993">
      <c r="D993" s="31"/>
    </row>
  </sheetData>
  <hyperlinks>
    <hyperlink r:id="rId2" ref="E2"/>
    <hyperlink r:id="rId3" location="MOESM1" ref="F2"/>
    <hyperlink r:id="rId4" ref="E3"/>
    <hyperlink r:id="rId5" location="MOESM1" ref="F3"/>
    <hyperlink r:id="rId6" ref="E4"/>
    <hyperlink r:id="rId7" ref="E5"/>
    <hyperlink r:id="rId8" ref="G5"/>
    <hyperlink r:id="rId9" ref="E6"/>
    <hyperlink r:id="rId10" location="supplementary-material" ref="G6"/>
    <hyperlink r:id="rId11" ref="E7"/>
    <hyperlink r:id="rId12" ref="E8"/>
    <hyperlink r:id="rId13" ref="E9"/>
    <hyperlink r:id="rId14" ref="E10"/>
    <hyperlink r:id="rId15" location="supplementary-material" ref="G10"/>
    <hyperlink r:id="rId16" ref="E11"/>
    <hyperlink r:id="rId17" location="supplementary-material" ref="G11"/>
    <hyperlink r:id="rId18" ref="E12"/>
    <hyperlink r:id="rId19" location="supplementary-material" ref="G12"/>
    <hyperlink r:id="rId20" ref="E13"/>
    <hyperlink r:id="rId21" ref="G13"/>
    <hyperlink r:id="rId22" ref="E14"/>
    <hyperlink r:id="rId23" ref="E15"/>
    <hyperlink r:id="rId24" ref="E16"/>
    <hyperlink r:id="rId25" ref="E17"/>
    <hyperlink r:id="rId26" ref="E18"/>
    <hyperlink r:id="rId27" ref="E19"/>
    <hyperlink r:id="rId28" ref="E20"/>
    <hyperlink r:id="rId29" ref="E21"/>
    <hyperlink r:id="rId30" ref="K21"/>
    <hyperlink r:id="rId31" ref="E22"/>
    <hyperlink r:id="rId32" ref="E23"/>
    <hyperlink r:id="rId33" ref="E24"/>
    <hyperlink r:id="rId34" ref="E25"/>
    <hyperlink r:id="rId35" ref="E26"/>
    <hyperlink r:id="rId36" ref="J26"/>
    <hyperlink r:id="rId37" ref="P26"/>
    <hyperlink r:id="rId38" ref="E27"/>
    <hyperlink r:id="rId39" ref="E28"/>
    <hyperlink r:id="rId40" ref="E29"/>
    <hyperlink r:id="rId41" ref="E30"/>
    <hyperlink r:id="rId42" ref="G30"/>
    <hyperlink r:id="rId43" ref="E31"/>
    <hyperlink r:id="rId44" ref="E32"/>
    <hyperlink r:id="rId45" location="supplementary-material" ref="G32"/>
    <hyperlink r:id="rId46" ref="E33"/>
    <hyperlink r:id="rId47" ref="E34"/>
    <hyperlink r:id="rId48" ref="E35"/>
    <hyperlink r:id="rId49" ref="E36"/>
    <hyperlink r:id="rId50" location="supplementary-material" ref="G36"/>
    <hyperlink r:id="rId51" ref="E37"/>
    <hyperlink r:id="rId52" location="supplementary-material" ref="G37"/>
    <hyperlink r:id="rId53" ref="E38"/>
    <hyperlink r:id="rId54" location="supplementary-material" ref="G38"/>
    <hyperlink r:id="rId55" ref="E39"/>
    <hyperlink r:id="rId56" ref="E40"/>
    <hyperlink r:id="rId57" ref="E41"/>
    <hyperlink r:id="rId58" location="supplementary-material" ref="G41"/>
    <hyperlink r:id="rId59" ref="E42"/>
    <hyperlink r:id="rId60" ref="E43"/>
    <hyperlink r:id="rId61" ref="E53"/>
    <hyperlink r:id="rId62" ref="E54"/>
    <hyperlink r:id="rId63" ref="E55"/>
    <hyperlink r:id="rId64" ref="E56"/>
    <hyperlink r:id="rId65" ref="E57"/>
  </hyperlinks>
  <drawing r:id="rId66"/>
  <legacyDrawing r:id="rId6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3" max="3" width="23.0"/>
    <col customWidth="1" min="4" max="4" width="24.29"/>
    <col customWidth="1" min="5" max="5" width="20.57"/>
  </cols>
  <sheetData>
    <row r="1">
      <c r="A1" s="16"/>
      <c r="C1" s="16" t="s">
        <v>150</v>
      </c>
      <c r="D1" s="16" t="s">
        <v>151</v>
      </c>
      <c r="E1" s="16" t="s">
        <v>152</v>
      </c>
    </row>
    <row r="2">
      <c r="A2" s="11" t="s">
        <v>16</v>
      </c>
      <c r="C2" s="11">
        <v>15.2</v>
      </c>
      <c r="D2" s="11">
        <v>0.05</v>
      </c>
      <c r="E2" s="14">
        <f>(25.5+5.7)/2</f>
        <v>15.6</v>
      </c>
    </row>
    <row r="3">
      <c r="A3" s="11" t="s">
        <v>23</v>
      </c>
      <c r="C3" s="11">
        <v>110.8</v>
      </c>
      <c r="D3" s="11">
        <v>1.39</v>
      </c>
      <c r="E3" s="11">
        <f>(116.67+139)/2</f>
        <v>127.835</v>
      </c>
    </row>
    <row r="4">
      <c r="A4" s="11" t="s">
        <v>27</v>
      </c>
      <c r="C4" s="11">
        <v>344.0</v>
      </c>
      <c r="D4" s="11">
        <v>0.88</v>
      </c>
      <c r="E4" s="11">
        <v>355.0</v>
      </c>
    </row>
    <row r="5">
      <c r="A5" s="11" t="s">
        <v>33</v>
      </c>
      <c r="D5" s="11">
        <v>1.16</v>
      </c>
      <c r="E5" s="11">
        <v>192.0</v>
      </c>
    </row>
    <row r="6">
      <c r="A6" s="11" t="s">
        <v>36</v>
      </c>
      <c r="C6" s="11">
        <v>128.7</v>
      </c>
      <c r="D6" s="11">
        <v>0.68</v>
      </c>
      <c r="E6" s="14">
        <f>(87+275)/2</f>
        <v>181</v>
      </c>
    </row>
    <row r="7">
      <c r="A7" s="11" t="s">
        <v>39</v>
      </c>
      <c r="C7" s="11">
        <v>319.7</v>
      </c>
      <c r="D7" s="11">
        <v>5.91</v>
      </c>
      <c r="E7" s="11">
        <f>(47.75+83)/2</f>
        <v>65.375</v>
      </c>
    </row>
    <row r="8">
      <c r="A8" s="11" t="s">
        <v>44</v>
      </c>
      <c r="C8" s="11">
        <v>75.0</v>
      </c>
      <c r="D8" s="11">
        <v>0.46</v>
      </c>
      <c r="E8" s="11">
        <f>157</f>
        <v>157</v>
      </c>
    </row>
    <row r="9">
      <c r="A9" s="11" t="s">
        <v>46</v>
      </c>
      <c r="D9" s="11">
        <v>2.63</v>
      </c>
      <c r="E9" s="11">
        <f>(725+350)/2</f>
        <v>537.5</v>
      </c>
    </row>
    <row r="10">
      <c r="A10" s="11" t="s">
        <v>48</v>
      </c>
      <c r="C10" s="11">
        <v>1767.3</v>
      </c>
      <c r="D10" s="11">
        <v>10.85</v>
      </c>
      <c r="E10" s="11">
        <f>(1646.7+678+2620)/3</f>
        <v>1648.233333</v>
      </c>
    </row>
    <row r="11">
      <c r="A11" s="11" t="s">
        <v>52</v>
      </c>
      <c r="C11" s="11">
        <v>3475.0</v>
      </c>
      <c r="D11" s="11">
        <v>27.93</v>
      </c>
      <c r="E11" s="11">
        <v>4000.0</v>
      </c>
    </row>
    <row r="12">
      <c r="A12" s="11" t="s">
        <v>54</v>
      </c>
      <c r="C12" s="11">
        <v>2544.5</v>
      </c>
      <c r="D12" s="11">
        <v>4.03</v>
      </c>
      <c r="E12" s="11">
        <f>(1100+2170+617.5)/3</f>
        <v>1295.833333</v>
      </c>
    </row>
    <row r="13">
      <c r="A13" s="11" t="s">
        <v>56</v>
      </c>
      <c r="E13" s="11">
        <v>277.0</v>
      </c>
    </row>
    <row r="14">
      <c r="A14" s="11" t="s">
        <v>58</v>
      </c>
      <c r="D14" s="11">
        <v>0.22</v>
      </c>
      <c r="E14" s="11">
        <v>17.3</v>
      </c>
    </row>
    <row r="15">
      <c r="A15" s="11" t="s">
        <v>61</v>
      </c>
      <c r="D15" s="11">
        <v>0.26</v>
      </c>
      <c r="E15" s="14">
        <f>(44+46)/2</f>
        <v>45</v>
      </c>
    </row>
    <row r="16">
      <c r="A16" s="11" t="s">
        <v>63</v>
      </c>
      <c r="D16" s="11">
        <v>0.03</v>
      </c>
      <c r="E16" s="11">
        <f>(19+5.25+7.25)/3</f>
        <v>10.5</v>
      </c>
    </row>
    <row r="17">
      <c r="A17" s="11" t="s">
        <v>66</v>
      </c>
      <c r="E17" s="11">
        <v>104.75</v>
      </c>
    </row>
    <row r="18">
      <c r="A18" s="11" t="s">
        <v>68</v>
      </c>
      <c r="D18" s="11">
        <v>0.35</v>
      </c>
      <c r="E18" s="11">
        <f>(59+46.05+36+46.35+72.5+361)/6</f>
        <v>103.4833333</v>
      </c>
    </row>
    <row r="19">
      <c r="A19" s="11" t="s">
        <v>70</v>
      </c>
      <c r="C19" s="11">
        <v>47.9</v>
      </c>
      <c r="D19" s="11">
        <v>0.05</v>
      </c>
      <c r="E19" s="11">
        <f>(16.2+5)/2</f>
        <v>10.6</v>
      </c>
    </row>
    <row r="20">
      <c r="A20" s="11" t="s">
        <v>72</v>
      </c>
      <c r="C20" s="11">
        <v>5.3</v>
      </c>
      <c r="D20" s="11">
        <v>0.03</v>
      </c>
      <c r="E20" s="11">
        <f>(19.1+3)/2</f>
        <v>11.05</v>
      </c>
    </row>
    <row r="21">
      <c r="A21" s="11" t="s">
        <v>74</v>
      </c>
      <c r="E21" s="14">
        <f>160.5</f>
        <v>160.5</v>
      </c>
    </row>
    <row r="22">
      <c r="A22" s="11" t="s">
        <v>76</v>
      </c>
      <c r="E22" s="14">
        <f>(87.5+350+37.9)/3</f>
        <v>158.4666667</v>
      </c>
    </row>
    <row r="23">
      <c r="A23" s="11" t="s">
        <v>78</v>
      </c>
      <c r="D23" s="11">
        <v>0.14</v>
      </c>
      <c r="E23" s="11">
        <f>(40.5+77.4)/2</f>
        <v>58.95</v>
      </c>
    </row>
    <row r="24">
      <c r="A24" s="11" t="s">
        <v>80</v>
      </c>
    </row>
    <row r="25">
      <c r="A25" s="11" t="s">
        <v>83</v>
      </c>
      <c r="C25" s="11">
        <v>4.7</v>
      </c>
      <c r="E25" s="14">
        <f>(7.625+1.35)/2</f>
        <v>4.4875</v>
      </c>
    </row>
    <row r="26">
      <c r="A26" s="11" t="s">
        <v>85</v>
      </c>
      <c r="E26" s="11">
        <v>5.28</v>
      </c>
    </row>
    <row r="27">
      <c r="A27" s="11" t="s">
        <v>87</v>
      </c>
      <c r="D27" s="11">
        <v>0.05</v>
      </c>
      <c r="E27" s="11">
        <f>(7.53+5)/2</f>
        <v>6.265</v>
      </c>
    </row>
    <row r="28">
      <c r="A28" s="11" t="s">
        <v>89</v>
      </c>
      <c r="C28" s="11">
        <v>1.2</v>
      </c>
      <c r="D28" s="11">
        <v>0.05</v>
      </c>
      <c r="E28" s="11">
        <f>(2.85+5)/2</f>
        <v>3.925</v>
      </c>
    </row>
    <row r="29">
      <c r="A29" s="11" t="s">
        <v>91</v>
      </c>
      <c r="D29" s="11">
        <v>0.88</v>
      </c>
      <c r="E29" s="14">
        <f>(125+500)/2</f>
        <v>312.5</v>
      </c>
    </row>
    <row r="30">
      <c r="A30" s="11" t="s">
        <v>93</v>
      </c>
      <c r="C30" s="11">
        <v>203.3</v>
      </c>
      <c r="D30" s="11">
        <v>3.88</v>
      </c>
      <c r="E30" s="11">
        <f>(409.5+203.3+694.7)/3</f>
        <v>435.8333333</v>
      </c>
    </row>
    <row r="31">
      <c r="A31" s="11" t="s">
        <v>95</v>
      </c>
      <c r="D31" s="11">
        <v>0.12</v>
      </c>
      <c r="E31" s="11">
        <v>17.0</v>
      </c>
    </row>
    <row r="32">
      <c r="A32" s="11" t="s">
        <v>97</v>
      </c>
      <c r="C32" s="11">
        <v>8.6</v>
      </c>
      <c r="D32" s="11">
        <v>0.02</v>
      </c>
      <c r="E32" s="11">
        <f>(2.2+5)/2</f>
        <v>3.6</v>
      </c>
    </row>
    <row r="33">
      <c r="A33" s="11" t="s">
        <v>101</v>
      </c>
      <c r="D33" s="11">
        <v>1.25</v>
      </c>
      <c r="E33" s="11">
        <f>(63+93)/2</f>
        <v>78</v>
      </c>
    </row>
    <row r="34">
      <c r="A34" s="11" t="s">
        <v>103</v>
      </c>
    </row>
    <row r="35">
      <c r="A35" s="11" t="s">
        <v>105</v>
      </c>
      <c r="D35" s="11">
        <v>0.26</v>
      </c>
      <c r="E35" s="14">
        <f>(147+45.2)/2</f>
        <v>96.1</v>
      </c>
    </row>
    <row r="36">
      <c r="A36" s="11" t="s">
        <v>107</v>
      </c>
      <c r="C36" s="11">
        <v>1260.5</v>
      </c>
      <c r="D36" s="11">
        <v>4.83</v>
      </c>
      <c r="E36" s="11">
        <f>(1968+4357+455)/3</f>
        <v>2260</v>
      </c>
    </row>
    <row r="37">
      <c r="A37" s="11" t="s">
        <v>109</v>
      </c>
      <c r="D37" s="11">
        <v>0.22</v>
      </c>
      <c r="E37" s="11">
        <v>30.0</v>
      </c>
    </row>
    <row r="38">
      <c r="A38" s="11" t="s">
        <v>111</v>
      </c>
      <c r="D38" s="11">
        <v>0.05</v>
      </c>
      <c r="E38" s="14">
        <f>(36.5+35)/2</f>
        <v>35.75</v>
      </c>
    </row>
    <row r="39">
      <c r="A39" s="11" t="s">
        <v>113</v>
      </c>
      <c r="D39" s="11">
        <v>0.32</v>
      </c>
      <c r="E39" s="11">
        <f>(55+41+20)/3</f>
        <v>38.66666667</v>
      </c>
    </row>
    <row r="40">
      <c r="A40" s="11" t="s">
        <v>115</v>
      </c>
      <c r="E40" s="14">
        <f>(24.55+10.5)/2</f>
        <v>17.525</v>
      </c>
    </row>
    <row r="41">
      <c r="A41" s="11" t="s">
        <v>117</v>
      </c>
      <c r="D41" s="11">
        <v>2.82</v>
      </c>
      <c r="E41" s="11">
        <f>(440+760+195)/3</f>
        <v>465</v>
      </c>
    </row>
    <row r="42">
      <c r="A42" s="11" t="s">
        <v>119</v>
      </c>
      <c r="E42" s="14">
        <f>(64.5+27+19)/3</f>
        <v>36.83333333</v>
      </c>
    </row>
    <row r="43">
      <c r="A43" s="11" t="s">
        <v>121</v>
      </c>
      <c r="C43" s="11">
        <v>2750.0</v>
      </c>
      <c r="D43" s="11">
        <v>24.28</v>
      </c>
      <c r="E43" s="11">
        <v>1830.0</v>
      </c>
    </row>
    <row r="46">
      <c r="A46" s="34" t="s">
        <v>123</v>
      </c>
    </row>
  </sheetData>
  <drawing r:id="rId1"/>
</worksheet>
</file>