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ilation for paper" sheetId="1" r:id="rId4"/>
    <sheet state="visible" name="iv_models" sheetId="2" r:id="rId5"/>
    <sheet state="visible" name="species" sheetId="3" r:id="rId6"/>
    <sheet state="visible" name="sources_iv_models" sheetId="4" r:id="rId7"/>
    <sheet state="visible" name="HomeRange" sheetId="5" r:id="rId8"/>
  </sheets>
  <definedNames>
    <definedName hidden="1" localSheetId="1" name="Z_15D59FE5_8179_4BD4_86C2_477412AB8B0E_.wvu.FilterData">iv_models!$A$1:$P$43</definedName>
  </definedNames>
  <calcPr/>
  <customWorkbookViews>
    <customWorkbookView activeSheetId="0" maximized="1" windowHeight="0" windowWidth="0" guid="{15D59FE5-8179-4BD4-86C2-477412AB8B0E}"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6">
      <text>
        <t xml:space="preserve">A. nigroviridis and C. hamlyni had been removed because of lack of data, no?
	-Yseult Hb
yes, that's correct
	-Manuel Bohn</t>
      </text>
    </comment>
    <comment authorId="0" ref="J5">
      <text>
        <t xml:space="preserve">Cite ATWP here then?
	-KR Caspar</t>
      </text>
    </comment>
    <comment authorId="0" ref="A1">
      <text>
        <t xml:space="preserve">Call repertoires are not included in this reference
	-KR Caspar
----
Most are a range (two numbers separated by a "-") - might need to be changed for the analysis
	-Camille Troisi
----
In Pasquaretta, there is both data from the wild and data from captivity. As I'm not sure it makes sense to include social data from captivity this column only includes data from Pasquaretta that was collected in the wild
	-Camille Troisi
----
In Pasquaretta, there is both data from the wild and data from captivity. As I'm not sure it makes sense to include social data from captivity this column only includes data from Pasquaretta that was collected in the wild
	-Camille Troisi
makes sense - we are looking for a value that is most representative of the species (well, there evolutionary past if we are honest) so data from the wild seems reasonable.
	-Manuel Bohn</t>
      </text>
    </comment>
  </commentList>
</comments>
</file>

<file path=xl/comments2.xml><?xml version="1.0" encoding="utf-8"?>
<comments xmlns:r="http://schemas.openxmlformats.org/officeDocument/2006/relationships" xmlns="http://schemas.openxmlformats.org/spreadsheetml/2006/main">
  <authors>
    <author/>
  </authors>
  <commentList>
    <comment authorId="0" ref="P27">
      <text>
        <t xml:space="preserve">Nunn &amp; vanSchaik: 2
	-Yseult Hb</t>
      </text>
    </comment>
    <comment authorId="0" ref="P3">
      <text>
        <t xml:space="preserve">Nunn &amp; vanSchaik: 3.1
	-Yseult Hb
source used by Powell: Gould and Sauther 07 review (diverse in ATWP 2011)
	-Yseult Hb</t>
      </text>
    </comment>
    <comment authorId="0" ref="P34">
      <text>
        <t xml:space="preserve">Vincent: there is data from line transects, of small group sizes, that are generally seen as subgroups rather than the whole group. These group sizes average 2.7 animals in the Kahuzi- Biega lowlands and Ituri Forest (Hall et al. 2002-2003) or 3.6 animals in the Nyungwe National Park (Easton et al. 2011).
	-Yseult Hb</t>
      </text>
    </comment>
    <comment authorId="0" ref="O40">
      <text>
        <t xml:space="preserve">All The World's primates ?
	-Yseult Hb</t>
      </text>
    </comment>
    <comment authorId="0" ref="O34">
      <text>
        <t xml:space="preserve">All The World's primates ?
	-Yseult Hb</t>
      </text>
    </comment>
    <comment authorId="0" ref="O26">
      <text>
        <t xml:space="preserve">All The World's primates ?
	-Yseult Hb</t>
      </text>
    </comment>
    <comment authorId="0" ref="A1">
      <text>
        <t xml:space="preserve">Camille's comment (former second sheet): Most are a range (two numbers separated by a "-") - might need to be changed for the analysis
	-Yseult Hb
----
Similar vocal repertoire as reported for Varecia variegata (which the other citations refer to)
	-Camille Troisi
----
Difficult to discern since their duets consist of multiple distinct parts
	-Camille Troisi
Should at least be vaguely similar to other gibbon genera, but there's no comprehensive study on this. I'm afraid we have to keep the NA here. From my own experience with the species, I can definitely say that 2 is not correct.
	-KR Caspar
----
6 vocalizations recorded for other Propithecus spp.: Patel, E.R., Anderson, J.D., Owren, M.J.. 2005. Conference Proceeding. Sex differences in the acoustic structure in a monomorphic primate: Wild silky sifakas (Propithecus candidus) of Northeastern Madagascar. American Journal of Primatology, 66(Suppl 1), 46-47
	-Camille Troisi
----
Difficult to discern since their duets consist of multiple distinct parts
	-Camille Troisi
Eichler (2002) (http://docplayer.org/67154649-Das-lautrepertoire-der-schopfgibbons-gattung-nomascus.html)
lists 18 adult non-song vocalizations.
At least 2 more have recently been described and the repertoire might not be fixed (https://brill.com/view/journals/beh/aop/article-10.1163-1568539X-bja10045/article-10.1163-1568539X-bja10045.xml?language=en)
Songs might be counted as a single single vocalization. Goustard (1984) identifies 3 main vocalization motifs in both the female and the male song of N. leucogenys. We'd therefore have 18+2+3+3 = 26.
	-KR Caspar
----
This is what Eppley wrote. Not sure how to take the "+" into account for the analysis
	-Camille Troisi
----
No data on the species, but at least 15 calls reported from the genus Ateles
	-Camille Troisi
----
No data; reported as 226-232 days for genus Ateles
	-Camille Troisi</t>
      </text>
    </comment>
    <comment authorId="0" ref="L1">
      <text>
        <t xml:space="preserve">body size will be discarded
	-Yseult Hb
----
to discard
	-Yseult Hb
----
In Pasquaretta, there is both data from the wild and data from captivity. As I'm not sure it makes sense to include social data from captivity this column only includes data from Pasquaretta that was collected in the wild
	-Camille Troisi
----
In Pasquaretta, there is both data from the wild and data from captivity. As I'm not sure it makes sense to include social data from captivity this column only includes data from Pasquaretta that was collected in the wild
	-Camille Troisi
----
When several measures per species were given, the average was calculated
	-Camille Troisi
SNA will be discarded
	-Yseult Hb</t>
      </text>
    </comment>
    <comment authorId="0" ref="I1">
      <text>
        <t xml:space="preserve">to discard
	-Yseult Hb</t>
      </text>
    </comment>
    <comment authorId="0" ref="P42">
      <text>
        <t xml:space="preserve">Full range: 4 - 18 individuals
	-Camille Troisi
Eppley's data
	-Yseult Hb
----
Chiropotes chiropotes
	-Yseult Hb</t>
      </text>
    </comment>
    <comment authorId="0" ref="K4">
      <text>
        <t xml:space="preserve">Cebus apella
	-Camille Troisi
----
Cebus apella
	-Camille Troisi
----
Cebus apella
	-Camille Troisi
----
called "Cebus apella"
	-Camille Troisi
----
called "Cebus apella"
	-Camille Troisi</t>
      </text>
    </comment>
    <comment authorId="0" ref="K1">
      <text>
        <t xml:space="preserve">"Population group size" as opposed to "Foraging group size"
	-Camille Troisi
----
In Pasquaretta, there is both data from the wild and data from captivity. As I'm not sure it makes sense to include social data from captivity this column only includes data from Pasquaretta that was collected in the wild
	-Camille Troisi
----
Mix of data from wild and captive settings. Not sure if should use the captive data as it might not represent usual social dynamics
	-Camille Troisi</t>
      </text>
    </comment>
    <comment authorId="0" ref="K19">
      <text>
        <t xml:space="preserve">"Lemur fulvus"
	-Camille Troisi</t>
      </text>
    </comment>
    <comment authorId="0" ref="P1">
      <text>
        <t xml:space="preserve">data average from 2 or 3 different datasets (some unpublished, see details in paper)
	-Yseult Hb
total NAs: 1
	-Yseult Hb</t>
      </text>
    </comment>
    <comment authorId="0" ref="L4">
      <text>
        <t xml:space="preserve">called "Cebus apella"
	-Camille Troisi</t>
      </text>
    </comment>
    <comment authorId="0" ref="K22">
      <text>
        <t xml:space="preserve">Called "Hylobates leucogenys"
	-Camille Troisi</t>
      </text>
    </comment>
    <comment authorId="0" ref="K14">
      <text>
        <t xml:space="preserve">Called "Hylobates syndactylus"
	-Camille Troisi</t>
      </text>
    </comment>
    <comment authorId="0" ref="K2">
      <text>
        <t xml:space="preserve">Called Eulemur catta in Pasquaretta et al. 2014
	-Camille Troisi</t>
      </text>
    </comment>
    <comment authorId="0" ref="K10">
      <text>
        <t xml:space="preserve">According to Grueter et al. 2013, this refers to the group size, not the community size. They also provide values for community/band size. Should we take that into account?
	-Camille Troisi
how would you take community size into account?
	-Manuel Bohn
They provide data on community size. But I guess this wouldn't be comparable to other species which don't have communities
	-Camille Troisi
right - so going with just group size would be fine in that case
	-Manuel Bohn</t>
      </text>
    </comment>
  </commentList>
</comments>
</file>

<file path=xl/sharedStrings.xml><?xml version="1.0" encoding="utf-8"?>
<sst xmlns="http://schemas.openxmlformats.org/spreadsheetml/2006/main" count="2145" uniqueCount="666">
  <si>
    <t>species_latin</t>
  </si>
  <si>
    <t>species_english</t>
  </si>
  <si>
    <t>family</t>
  </si>
  <si>
    <t>superordinate_group</t>
  </si>
  <si>
    <t>life_expectancy</t>
  </si>
  <si>
    <t>color_vision</t>
  </si>
  <si>
    <t>Source</t>
  </si>
  <si>
    <t>Comments</t>
  </si>
  <si>
    <t>vocal_repertoire (# vocalization types)</t>
  </si>
  <si>
    <t>group_size</t>
  </si>
  <si>
    <t>home_range</t>
  </si>
  <si>
    <t>day_journey_length</t>
  </si>
  <si>
    <t>resting_time_percent_activitybudget</t>
  </si>
  <si>
    <t>feeding_budget</t>
  </si>
  <si>
    <t>dietary_breadth</t>
  </si>
  <si>
    <t>diet_diversity</t>
  </si>
  <si>
    <t>percent_frugivory</t>
  </si>
  <si>
    <t>terrestriality</t>
  </si>
  <si>
    <t>body_size (kg)</t>
  </si>
  <si>
    <t>Ateles_chamek</t>
  </si>
  <si>
    <t>black_faced_spider_monkey</t>
  </si>
  <si>
    <t>Atelidae</t>
  </si>
  <si>
    <t>new_world_monkey</t>
  </si>
  <si>
    <t>polymorphic</t>
  </si>
  <si>
    <t>Jacobs, G. H., &amp; Deegan, J. F. (2001). Photopigments and Colour Vision in New World Monkeys from the Family Atelidae. Proceedings: Biological Sciences, 268(1468), 695–702.</t>
  </si>
  <si>
    <t>Source refers to congeneric species: Ateles fusciceps &amp; Ateles geoffroyi</t>
  </si>
  <si>
    <t>Dubreuil, C., Notman, H., &amp; Pavelka, M. S. (2015). Sex differences in the use of whinny vocalizations in spider monkeys (Ateles geoffroyi). International Journal of Primatology, 36(2), 412-428.</t>
  </si>
  <si>
    <r>
      <rPr>
        <rFont val="Calibri, sans-serif"/>
        <color rgb="FF000000"/>
        <sz val="11.0"/>
      </rPr>
      <t xml:space="preserve">Only noted for </t>
    </r>
    <r>
      <rPr>
        <rFont val="Calibri, sans-serif"/>
        <i/>
        <color rgb="FF000000"/>
        <sz val="11.0"/>
      </rPr>
      <t>Ateles</t>
    </r>
    <r>
      <rPr>
        <rFont val="Calibri, sans-serif"/>
        <color rgb="FF000000"/>
        <sz val="11.0"/>
      </rPr>
      <t xml:space="preserve"> in general not </t>
    </r>
    <r>
      <rPr>
        <rFont val="Calibri, sans-serif"/>
        <i/>
        <color rgb="FF000000"/>
        <sz val="11.0"/>
      </rPr>
      <t>A. chamek</t>
    </r>
    <r>
      <rPr>
        <rFont val="Calibri, sans-serif"/>
        <color rgb="FF000000"/>
        <sz val="11.0"/>
      </rPr>
      <t xml:space="preserve"> in particular</t>
    </r>
  </si>
  <si>
    <t>Powell, L. E., Isler, K., &amp; Barton, R. A. (2017). Re-evaluating the link between brain size and behavioural ecology in primates. Proceedings of the Royal Society B: Biological Sciences, 284(1865), 20171765. https://doi.org/10.1098/rspb.2017.1765</t>
  </si>
  <si>
    <t>Galán-Acedo, C., Arroyo-Rodríguez, V., Andresen, E., &amp; Arasa-Gisbert, R. (2019). Ecological traits of the world’s primates. Scientific Data, 6(1), 55. https://doi.org/10.1038/s41597-019-0059-9</t>
  </si>
  <si>
    <t>Symington, M. M. (1988). Demography, ranging patterns, and activity budgets of black spider monkeys (Ateles paniscus chamek) in the Manu National Park, Peru. American Journal of Primatology, 15(1), 45–67. https://doi.org/10.1002/ajp.1350150106</t>
  </si>
  <si>
    <t>Wallace, R. B. (2001). Diurnal activity budgets of black spider monkeys, Ateles chamek, in a southern Amazonian tropical forest. Neotropical Primates, 9(3), 101-107.</t>
  </si>
  <si>
    <t>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https://doi.org/10.1890/08-1494.1</t>
  </si>
  <si>
    <t>Frugivore</t>
  </si>
  <si>
    <t>arboreal</t>
  </si>
  <si>
    <t>Callithrix_jacchus</t>
  </si>
  <si>
    <t>common_marmoset</t>
  </si>
  <si>
    <t>Callitrichidae</t>
  </si>
  <si>
    <t>Travis, D. S., Bowmaker, J. K., &amp; Mollon, J. D. (1988). Polymorphism of visual pigments in a callitrichid monkey. Vision Research, 28(4), 481–490. https://doi.org/10.1016/0042-6989(88)90170-8</t>
  </si>
  <si>
    <t>Dunn, J. C., &amp; Smaers, J. B. (2018). Neural correlates of vocal repertoire in primates. Frontiers in neuroscience, 12, 534.</t>
  </si>
  <si>
    <t>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https://doi.org/10.1073/pnas.1323533111</t>
  </si>
  <si>
    <t>Pinheiro, Herbert Leonardo Nascimento &amp; Pontes, Antonio Rossano Mendes. "Home Range, Diet, and Activity Patterns of Common Marmosets (Callithrix jacchus) in Very Small and Isolated Fragments of the Atlantic Forest of Northeastern Brazil", International Journal of Ecology, vol. 2015, Article ID 685816, 13 pages, 2015. https://doi.org/10.1155/2015/685816</t>
  </si>
  <si>
    <t>Kamilar, J. M., &amp; Cooper, N. (2013). Phylogenetic signal in primate behaviour, ecology and life history. Philosophical Transactions of the Royal Society B: Biological Sciences, 368(1618), 20120341.</t>
  </si>
  <si>
    <t>Gummivore</t>
  </si>
  <si>
    <t>Cebus_capucinus</t>
  </si>
  <si>
    <t>white_faced_capuchin</t>
  </si>
  <si>
    <t>Cebidae</t>
  </si>
  <si>
    <t>Melin, A. D., Fedigan, L. M., Hiramatsu, C., Hiwatashi, T., Parr, N., &amp; Kawamura, S. (2009). Fig Foraging by Dichromatic and Trichromatic Cebus capucinus in a Tropical Dry Forest. International Journal of Primatology, 30(6), 753. https://doi.org/10.1007/s10764-009-9383-9</t>
  </si>
  <si>
    <t>Source refers to Cebus imitator</t>
  </si>
  <si>
    <t>Gros-Louis, J. J., Perry, S. E., Fichtel, C., Wikberg, E., Gilkenson, H., Wofsy, S., &amp; Fuentes, A. (2008). Vocal repertoire of Cebus capucinus: acoustic structure, context, and usage. International Journal of Primatology, 29(3), 641-670.</t>
  </si>
  <si>
    <r>
      <rPr>
        <rFont val="Calibri, sans-serif"/>
        <color rgb="FF000000"/>
        <sz val="11.0"/>
      </rPr>
      <t xml:space="preserve">No data available, source refers to </t>
    </r>
    <r>
      <rPr>
        <rFont val="Calibri, sans-serif"/>
        <i/>
        <color rgb="FF000000"/>
        <sz val="11.0"/>
      </rPr>
      <t>C. imitator</t>
    </r>
  </si>
  <si>
    <t>Defler, T. (2004). Primates of Colombia. Bogotá, D.C., Colombia: Conservation International. pp. 227–235.</t>
  </si>
  <si>
    <t>Campos &amp; Fedigan, 2009</t>
  </si>
  <si>
    <t>Resting time - average of low temp (7.6%) and high temp (33.5%)</t>
  </si>
  <si>
    <t>Omnivore</t>
  </si>
  <si>
    <t>Cercopithecus_diana</t>
  </si>
  <si>
    <t>diana_monkey</t>
  </si>
  <si>
    <t>Cercopithecidae</t>
  </si>
  <si>
    <t>old_world_monkey</t>
  </si>
  <si>
    <t>trichromatic</t>
  </si>
  <si>
    <t>Jacobs, G. H., &amp; Williams, G. A. (2001). The prevalence of defective color vision in Old World monkeys and apes. Color Research &amp; Application, 26(S1), S123–S127. https://doi.org/10.1002/1520-6378(2001)26:1+&lt;::AID-COL27&gt;3.0.CO;2-6</t>
  </si>
  <si>
    <t>Magnuson (unpub) (ATWP)</t>
  </si>
  <si>
    <t>Holenweg, A.-K., Noë, R., Schabel, M. (1996). Waser's gas model applied to associations between red colobus and diana monkeys in the Taï National Park, Ivory Coast. Folia Primatol., 67: 125–136.</t>
  </si>
  <si>
    <t>McGraw WS. 1998. Comparative locomotion and habitat use of six monkeys in the Tai
 Forest, Ivory Coast. American Journal of Physical Anthropology 105: 493-510. (ATWP)</t>
  </si>
  <si>
    <t>Chlorocebus_sabaeus</t>
  </si>
  <si>
    <t>green_monkey</t>
  </si>
  <si>
    <t>Jacobs, G. H., Neitz, J., Crognale, M. A., &amp; Brammer, G. L. (1991). Spectral sensitivity of vervet monkeys (Cercopithecus aethiops sabaeus) and the issue of catarrhine trichromacy. American journal of primatology, 23(3), 185-195.</t>
  </si>
  <si>
    <t>Galat Gérard. (1975). Eco-ethologie de Cercopithecus sabaeus en limite d'aire au Sénégal : rapport d'élève de 2ème année. Dakar : ORSTOM, 215 p. multigr.</t>
  </si>
  <si>
    <t>Harrison 1983, Territorial behaviour among green monkeys (Cercopithecus sabaeus)</t>
  </si>
  <si>
    <t>Galat, G. 1983. Socio-écologie du singe vert (Cercopithecus aethiops sabaeus), en référence de quatre Cercopithécinés forestiers sympatriques (Cercocebus atys, Cercopithecus campbelli, C. diana, C. petaurista) d'Afrique de l'Ouest. PhD thesis, Université Pierre et Marie Curie, Paris.</t>
  </si>
  <si>
    <t>Adeyemo AI. 1997. Diurnal activities of green monkeys Cercopithecus aethiops in Old Oyo National Park, Nigeria. South African Journal of Wildlife Research, 27, 24-26.</t>
  </si>
  <si>
    <t>Galat G, Galat-Luong A. 1977. Démographie et régime alimentaire d'une troupe de Cercopithecus aethiops sabaeus en habitat marginal au Nord Sénégal. Revue d’Ecologie (Terre et Vie), 31, 557-577.</t>
  </si>
  <si>
    <t>terrestrial</t>
  </si>
  <si>
    <t>Dunbar, R. I. M. (1974). Observations on the ecology and social organization of the green monkey,Cercopithecus sabaeus, in Senegal. Primates, 15(4), 341–350. https://doi.org/10.1007/BF01791671</t>
  </si>
  <si>
    <t>Colobus_polykomos</t>
  </si>
  <si>
    <t>king_colobus</t>
  </si>
  <si>
    <t>Source refers to congeneric species  Colobus guereza &amp; Colobus angolensis</t>
  </si>
  <si>
    <t>Walek, M. L. (1978). Vocalizations of the black and white colobus monkey (Colobus polykomos Zimmerman 1780). American Journal of Physical Anthropology, 49(2), 227-239.</t>
  </si>
  <si>
    <t>Korstjens, A. (2001). The mob, the secret sorority, and the phantoms. An analysis of the socio-ecol ogical strategies of the three colobines of Taï (Doctoral Thesis)</t>
  </si>
  <si>
    <t>Dasilva, G. L. (1989). The Ecology of the Western Black and White Colobus (Colobus polykomos polykomos Zimmerman 1780) on a Riverine Island in Southeastern Sierra Leone [PhD], University of Oxford, Oxford, England.</t>
  </si>
  <si>
    <t>Folivore</t>
  </si>
  <si>
    <t>Eulemur_coronatus</t>
  </si>
  <si>
    <t>crowned_lemur</t>
  </si>
  <si>
    <t>Lemuridae</t>
  </si>
  <si>
    <t>lemur</t>
  </si>
  <si>
    <t>dichromatic</t>
  </si>
  <si>
    <r>
      <rPr>
        <rFont val="Calibri, sans-serif"/>
        <color rgb="FF000000"/>
        <sz val="11.0"/>
      </rPr>
      <t xml:space="preserve">Jacobs, R. L., Veilleux, C. C., Louis, E. E., Herrera, J. P., Hiramatsu, C., Frankel, D. C., Irwin, M. T., Melin, A. D., &amp; Bradley, B. J. (2019). Less is more: Lemurs (Eulemur spp.) may benefit from loss of trichromatic vision. Behavioral Ecology and Sociobiology, 73(2), 22. </t>
    </r>
    <r>
      <rPr>
        <rFont val="Calibri, sans-serif"/>
        <color rgb="FF1155CC"/>
        <sz val="11.0"/>
        <u/>
      </rPr>
      <t>https://doi.org/10.1007/s00265-018-2629-9</t>
    </r>
  </si>
  <si>
    <t>Gamba, M., Friard, O., Riondato, I., Righini, R., Colombo, C., Miaretsoa, L., ... &amp; Giacoma, C. (2015). Comparative analysis of the vocal repertoire of Eulemur: a dynamic time warping approach. International Journal of Primatology, 36(5), 894-910.</t>
  </si>
  <si>
    <t>Freed, B.Z. (1996). Co-occurrence among crowned lemurs (Lemur coronatus) and Sanford's lemurs (Lemur fulvus sanfordi) of Madagascar (Doctoral Thesis).</t>
  </si>
  <si>
    <t>Eulemur_flavifrons</t>
  </si>
  <si>
    <t>blue_eyed_black_lemur</t>
  </si>
  <si>
    <t>Jacobs, R. L., Veilleux, C. C., Louis, E. E., Herrera, J. P., Hiramatsu, C., Frankel, D. C., Irwin, M. T., Melin, A. D., &amp; Bradley, B. J. (2019). Less is more: Lemurs (Eulemur spp.) may benefit from loss of trichromatic vision. Behavioral Ecology and Sociobiology, 73(2), 22. https://doi.org/10.1007/s00265-018-2629-9</t>
  </si>
  <si>
    <t>Volampeno, M. S. N., Masters, J. C., &amp; Downs, C. T. (2011). Home range size in the blue-eyed black lemur (Eulemur flavifrons): A comparison between dry and wet seasons. Mammalian Biology, 76(2), 157–164. https://doi.org/10.1016/j.mambio.2010.04.005</t>
  </si>
  <si>
    <t>Schwitzer, C., Schwitzer, N., Randriatahina, G., Rabarivola, C., Kaumans, W. 2006. "Programme Sahamalaza": New perspectives for the in situ and ex situ and conservation of the blue-eyed black lemur (Eulemur macaco flavifrons) in a fragmented habitat. 
Proceedings of the German-Malagasy Research Cooperation in Life and Earth Sciences</t>
  </si>
  <si>
    <t>Volampeno, M. S. N., Masters, J. C., &amp; Downs, C. T. (2011). Life history traits, maternal behavior and infant development of blue‐eyed black lemurs (Eulemur flavifrons). American Journal of Primatology, 73, 474–484. https://doi.org/10.1002/ajp.20925</t>
  </si>
  <si>
    <t>Schwitzer C, Schwitzer N, Randriatahina GH, Rabarivola C, Kaumanns W. (2006). "Programme Sahamalaza": New perspectives for the in situ and ex situ study and conservation of the blue-eyed black lemur (Eulemur macaco flavifrons) in a fragmented habitat. Pp. 135-149. In: Schwitzer C, Brandt S, Ramilijaona O, Rakotomalala RazanahoeraM, Ackermand D, Razakamanana T, Ganzhorn JU (editors). Proceedings of the German-Malagasy Research Cooperation in Life and Earth Sciences. Concept Verlag, Berlin, D.</t>
  </si>
  <si>
    <t>Folivore_frugivore</t>
  </si>
  <si>
    <t>Mittermeier, R. A., Wallis, J., Rylands, A. B., Ganzhorn, J. U., Oates, J. F., Williamson, E. A., Palacios, E., Heymann, E. W., Kierulff, M. C. M., Yongcheng, L., Supriatna, J., Roos, C., Walker, S., Cortés-Ortiz, L., &amp; Schwitzer, C. (2009). Primates in Peril: The World’s 25 Most Endangered Primates 2008–2010. Primate Conservation, 24(1), 1–57. https://doi.org/10.1896/052.024.0101</t>
  </si>
  <si>
    <t>Eulemur_fulvus</t>
  </si>
  <si>
    <t>brown_lemur</t>
  </si>
  <si>
    <t>Sussman, R. W. (1974). Ecological distinctions in sympatric species of Lemur. In Martin,
 R. D. Doyle, G. A., and Walker, A. C. (eds.), Prosimian Biology, Duckworth, London,
 pp. 75-108.</t>
  </si>
  <si>
    <t>Eulemur_macaco</t>
  </si>
  <si>
    <t>black_lemur</t>
  </si>
  <si>
    <t>Bayart, F., &amp; Simmen, B. (2005). Demography, range use, and behavior in black lemurs (Eulemur macaco macaco) at Ampasikely, northwest Madagascar. American Journal of Primatology, 67(3), 299–312. https://doi.org/10.1002/ajp.20186</t>
  </si>
  <si>
    <t>Bayart, F., &amp; Simmen, B. (2005). Demography, range use, and behavior in black lemurs (Eulemur macaco macaco) at Ampasikely, northwest Madagascar. American Journal of Primatology: Official Journal of the American Society of Primatologists, 67(3), 299-312.</t>
  </si>
  <si>
    <t>Eulemur_mongoz</t>
  </si>
  <si>
    <t>mongoose_lemur</t>
  </si>
  <si>
    <t>Andriatsarafara R. 1988. Etude ecoéthologique de deux lémuriens sympatriques De la forêt sèche caducifoliée d_x0092_ampijoroa (lemur fulvus fulvus, lemur mongoz). [Doctorat de troisième cycle] Université de Madagascar; Antananarivo.</t>
  </si>
  <si>
    <t>Gorilla_gorilla</t>
  </si>
  <si>
    <t>western_gorilla</t>
  </si>
  <si>
    <t>Hominidae</t>
  </si>
  <si>
    <t>ape</t>
  </si>
  <si>
    <t>Source for this species is cited (see refs)</t>
  </si>
  <si>
    <t>Masi, S., Cipolletta, C., &amp; Robbins, M. M. (2009). Western lowland gorillas (Gorilla gorilla gorilla) change their activity patterns in response to frugivory. American Journal of Primatology: Official Journal of the American Society of Primatologists, 71(2), 91-100.</t>
  </si>
  <si>
    <t>Hylobates_lar</t>
  </si>
  <si>
    <t>white_handed_gibbon</t>
  </si>
  <si>
    <t>Hylobatidae</t>
  </si>
  <si>
    <t>Hiwatashi, T., Mikami, A., Katsumura, T., Suryobroto, B., Perwitasari-Farajallah, D., Malaivijitnond, S., ... &amp; Kawamura, S. (2011). Gene conversion and purifying selection shape nucleotide variation in gibbon L/M opsin genes. BMC evolutionary biology, 11(1), 1-14.</t>
  </si>
  <si>
    <t>Baldwin, L.A. &amp; Teleki, G. (1976). Patterns of gibbon behavior on Hall’s Island, Bermuda: a preliminary ethogram for Hylobates lar. — In: Gibbon and Siamang. Vol. 4: suspensory behavior, locomotion, and other behaviors of captive gibbons; cognition (Rumbaugh, D.M., ed.). Karger, Basel, p. 21-105.</t>
  </si>
  <si>
    <t>Chivers, D. J., &amp; Raemaekers, J. J. (1980). Long-Term Changes in Behaviour. In D. J. Chivers (Ed.), Malayan Forest Primates: Ten Years’ Study in Tropical Rain Forest (pp. 209–260). Springer US. https://doi.org/10.1007/978-1-4757-0878-3_8</t>
  </si>
  <si>
    <t>Bartlett TQ. 2009. The gibbons of Khao Yai: seasonal variation in behavior and ecology. Upper Saddle River: Pearson.</t>
  </si>
  <si>
    <t>Resting time - averaged males and females, across seasons</t>
  </si>
  <si>
    <t>Hylobates_moloch</t>
  </si>
  <si>
    <t>javan_gibbon</t>
  </si>
  <si>
    <r>
      <rPr>
        <rFont val="Calibri, sans-serif"/>
        <color rgb="FF000000"/>
        <sz val="11.0"/>
      </rPr>
      <t xml:space="preserve">No data available, source refers to </t>
    </r>
    <r>
      <rPr>
        <rFont val="Calibri, sans-serif"/>
        <i/>
        <color rgb="FF000000"/>
        <sz val="11.0"/>
      </rPr>
      <t>H. lar.</t>
    </r>
  </si>
  <si>
    <t>Kappeler, M. (1981). The Javan Silvery Gibbon (Hylobates Lar Moloch): Habitat, Distribution and Numbers (Doctoral Thesis).</t>
  </si>
  <si>
    <t>Kim S, Lappan S,, Choe JC. 2011. Diet and ranging behavior of the endangered Javan gibbon (Hylobates moloch) in a submontane tropical rainforest. Am J Primatol , 73, 270–280.</t>
  </si>
  <si>
    <t>Hylobates_muelleri</t>
  </si>
  <si>
    <t>muellers_gibbon</t>
  </si>
  <si>
    <r>
      <rPr>
        <rFont val="Calibri, sans-serif"/>
        <color rgb="FF000000"/>
        <sz val="11.0"/>
      </rPr>
      <t xml:space="preserve">No data available, source refers to </t>
    </r>
    <r>
      <rPr>
        <rFont val="Calibri, sans-serif"/>
        <i/>
        <color rgb="FF000000"/>
        <sz val="11.0"/>
      </rPr>
      <t>H. lar.</t>
    </r>
  </si>
  <si>
    <t>Chivers, D. J. (1984). Feeding and Ranging in Gibbons: A Summary. In Preuschroft, H., Chivers, D., Brockelman, W., and Creel, N. (eds.), The Lesser Apes, Edinburgh University Press, Edinburgh, UK, pp. 267–281</t>
  </si>
  <si>
    <t>Lagothrix_lagotricha</t>
  </si>
  <si>
    <t>brown_woolly_monkey</t>
  </si>
  <si>
    <t>Jacobs, G. H., &amp; Deegan, J. F. (2001). Photopigments and colour vision in New World monkeys from the family Atelidae. Proceedings of the Royal Society B: Biological Sciences, 268(1468), 695–702. https://doi.org/10.1098/rspb.2000.1421</t>
  </si>
  <si>
    <t>Zárate, D. A., &amp; Stevenson, P. R. (2014). Behavioral Ecology and Interindividual Distance of Woolly Monkeys (Lagothrix lagothricha) in a Rainforest Fragment in Colombia. In T. R. Defler &amp; P. R. Stevenson (Eds.), The Woolly Monkey: Behavior, Ecology, Systematics, and Captive Research (pp. 227–245). Springer. https://doi.org/10.1007/978-1-4939-0697-0_13</t>
  </si>
  <si>
    <t>Stevenson, P.R. 2006. Activity and ranging patterns of colombian woolly monkeys in north-west Amazonia. Primates. 47:239-247.</t>
  </si>
  <si>
    <t>Lemur_catta</t>
  </si>
  <si>
    <t>ring_tailed_lemur</t>
  </si>
  <si>
    <t>Jacobs, G. H., &amp; Deegan, J. F. (1993). Photopigments underlying color vision in ringtail lemurs (Lemur catta) and brown lemurs (Eulemur fulvus). American Journal of Primatology, 30(3), 243–256. https://doi.org/10.1002/ajp.1350300307</t>
  </si>
  <si>
    <t>Macedonia, J. M. (1993). The vocal repertoire of the ringtailed lemur (Lemur catta). Folia primatologica, 61(4), 186-217.</t>
  </si>
  <si>
    <t>Kelley EA. 2011. Lemur catta in the region of Cap Sainte-Marie, Madagascar: introduced cacti, xerophytic DidiereaceaeEuphorbia bush, and tombs. PhD dissertation, Washington University, St. Louis, MO.</t>
  </si>
  <si>
    <t>Resting time - went for group 2 as it's closer to older estimates</t>
  </si>
  <si>
    <t>Sussman, R. W. (1977). Feeding behavior of Lemur catta and Lemurfulvus. In Clutton-Brock, T. H. (ed.), Primate Ecology: Studies of Feeding and Ranging Behavior in Lemurs, Monkeys and Apes, Academic Press, New York, pp. 1-36.</t>
  </si>
  <si>
    <t>Leontopithecus_rosalia</t>
  </si>
  <si>
    <t>golden_lion_tamarin</t>
  </si>
  <si>
    <t>Jacobs, G. H., &amp; Deegan, J. F. (2003). Cone pigment variations in four genera of new world monkeys. Vision Research, 43(3), 227–236. https://doi.org/10.1016/S0042-6989(02)00565-5</t>
  </si>
  <si>
    <t>McLanahan, E. B. &amp; K. M. Green, 1977. The vocal repertoire and an analysis of the context vocalization in Leontopithecus rosalia. In: Biology and Conservation of the Callitrichidae, Devra G. Kleiman (ed.), Smithsonian Inst. Press, Washington, D.C., pp. 251–270.</t>
  </si>
  <si>
    <t>Dietz, J. M., Peres, C. A., &amp; Pinder, L. (1997). Foraging ecology and use of space in wild golden lion tamarins (Leontopithecus rosalia). American Journal of Primatology, 41(4), 289–305. https://doi.org/10.1002/(SICI)1098-2345(1997)41:4&lt;289::AID-AJP2&gt;3.0.CO;2-T</t>
  </si>
  <si>
    <t>Kierulff, M. C. M. (2000). Ecology and behaviour of translocated groups of golden lion tamarin (Leontopithecus rosalia) (Doctoral dissertation, University of Cambridge).</t>
  </si>
  <si>
    <t>Dietz JM, Peres CA, Pinder L. 1997. Foraging Ecology and Use of Space in Wild Golden Lion Tamarins (Leontopithecus rosalia). American Journal of Primatology, 41, 289-305</t>
  </si>
  <si>
    <t>Macaca_fascicularis</t>
  </si>
  <si>
    <t>long_tailed_macaque</t>
  </si>
  <si>
    <t>Palombit, R. A. (1992). A preliminary study of vocal communication in wild long-tailed macaques (Macaca fascicularis). I. Vocal repertoire and call emission. International Journal of Primatology, 13(2), 143.</t>
  </si>
  <si>
    <t>Son, V. D. (2004). Time budgets of Macaca fascicularis in a mangrove forest, Vietnam. Laboratory Primate Newsletter, 43(3), 1-4.</t>
  </si>
  <si>
    <t>Macaca_mulatta</t>
  </si>
  <si>
    <t>rhesus_macaque</t>
  </si>
  <si>
    <t>Hauser, M. D., &amp; Marler, P. (1993). Food-associated calls in rhesus macaques (Macaca mulatta): I. Socioecological factors. Behavioral Ecology, 4(3), 194-205.</t>
  </si>
  <si>
    <t>Post, W., &amp; Baulu, J. (1978). Time budgets of Macaca mulatta. Primates, 19(1), 125-140.</t>
  </si>
  <si>
    <t>Resting time - 6.5% sleep +14.4% inactive</t>
  </si>
  <si>
    <t>Macaca_silenus</t>
  </si>
  <si>
    <t>lion_tailed_macaque</t>
  </si>
  <si>
    <t>Source refers to congeneric species Macaca mulatta &amp; Macaca fascicularis</t>
  </si>
  <si>
    <t>Hohmann, G. (1991). Comparative analyses of age-and sex-specific patterns of vocal behaviour in four species of old world monkeys. Folia Primatologica, 56(3), 133-156.</t>
  </si>
  <si>
    <t>Kumar, A. (1987). The ecology and population dynamics of the lion-tailed macaque (Macaca silenus) in South India (Doctoral thesis). https://doi.org/10.17863/CAM.31024</t>
  </si>
  <si>
    <t>Sushma H S 2004 Resource utilization and niche separation in sympatric rainforest arboreal Mammals, Ph.D. Dissertation, University of Mysore, Mysore</t>
  </si>
  <si>
    <t>Kumar A. 1987, Dissertation. Ecology and Population Dynamics of Lion-Tailed Macaques, Macaca silenus, in South India, 153, Cambridge University. Cambridge.</t>
  </si>
  <si>
    <t>Macaca_sylvanus</t>
  </si>
  <si>
    <t>barbary_macaque</t>
  </si>
  <si>
    <t>Fischer, J., &amp; Hammerschmidt, K. (2002). An overview of the Barbary macaque, Macaca sylvanus, vocal repertoire. Folia Primatologica, 73(1), 32-45.</t>
  </si>
  <si>
    <t>Namous, S., &amp; Znari, M. (2018). Home range and habitat use of crop-raiding barbary macaques in the upper ourika valley, western high atlas mountains, morocco. International Journal of Avian &amp; Wildlife Biology, Volume 3(Issue 1). https://doi.org/10.15406/ijawb.2018.03.00049</t>
  </si>
  <si>
    <t>Machairas, I., Ciani, A. C., &amp; Sgardelis, S. (2003). Interpopulation differences in activity patterns ofMacaca sylvanus in the Moroccan Middle Atlas. Human Evolution, 18(3-4), 185-202.</t>
  </si>
  <si>
    <t>Macaca_tonkeana</t>
  </si>
  <si>
    <t>tonkean_macaque</t>
  </si>
  <si>
    <t>Masataka, N., &amp; Thierry, B. (1993). Vocal communication of Tonkean macaques in confined environments. Primates, 34(2), 169-180.</t>
  </si>
  <si>
    <t>Pombo, A. R., Waltert, M., Mansjoer, S. S., Mardiastuti, A., &amp; Mühlenberg, M. (2004). Home Range, Diet and Behaviour of the Tonkean Macaque (Macaca tonkeana) in Lore Lindu National Park, Sulawesi. In G. Gerold, M. Fremerey, &amp; E. Guhardja (Eds.), Land Use, Nature Conservation and the Stability of Rainforest Margins in Southeast Asia (pp. 313–325). Springer. https://doi.org/10.1007/978-3-662-08237-9_18</t>
  </si>
  <si>
    <t>Pombo A, Waltert M, Supraptini Mansjoer S, Mardiastuti A, Muhlenberg M. 2004. Home range, diet and behavior of the tonkean macaque (Macaca tonkeana) in Lore Lindu National Park, Sulawesi. Gerold G, Fremerey M, Guhardja E (eds). Land Use, Nature Conservation and the Stability of Rainforest Margins in Southeast Asia, 313-325, Springer. Verlag Berlin Heidelberg.</t>
  </si>
  <si>
    <t>Riley E. 2007. Flexibility in diet and activity patterns of Macaca tonkeana in response to anthropogenic habitat alteration. International Journal of Primatology, 28(1), 107-133.</t>
  </si>
  <si>
    <t>Nomascus_leucogenys</t>
  </si>
  <si>
    <t>northern_white_cheeked_gibbon</t>
  </si>
  <si>
    <t>Eichler, S. (2002). Das Lautrepertoire der Schopfgibbons (Gattung Nomascus). Diploma thesis, Anthropological Institute Zurich, Zurich.</t>
  </si>
  <si>
    <t>Refers to the complete adult repertoire of the light-cheeked gibbon species group (incl. N. gabriellae)</t>
  </si>
  <si>
    <t>Ruppell, J. (2013). Ecology of White-Cheeked Crested Gibbons in Laos. Dissertations and Theses. https://doi.org/10.15760/etd.1007</t>
  </si>
  <si>
    <t>Ruppell, J. 2013, Dissertation. Ecology of Nomascus leucogenys. Ph.D. Dissertation.</t>
  </si>
  <si>
    <t>Lee E. Harding, Nomascus leucogenys (Primates: Hylobatidae), Mammalian Species, Volume 44, Issue 890, 25 January 2012, Pages 1–15, https://doi.org/10.1644/890.1</t>
  </si>
  <si>
    <t>Pan_paniscus</t>
  </si>
  <si>
    <t>bonobo</t>
  </si>
  <si>
    <t>Source refers to congeneric species Pan troglodytes</t>
  </si>
  <si>
    <t>White, F. J. (1992). Activity budgets, feeding behavior, and habitat use of pygmy chimpanzees at Lomako, Zaire. American Journal of Primatology, 26(3), 215-223.</t>
  </si>
  <si>
    <t>Pan_troglodytes</t>
  </si>
  <si>
    <t>chimpanzee</t>
  </si>
  <si>
    <t>Wrangham, R. W. (1977) Feeding behavioral ecology of chimpanzees in Gombe National Park, Tanzania. In: Primate Ecology, Cluttin-Brock, T.H. (ed.), Academic Press, London, pp. 352-378. (ATWP)</t>
  </si>
  <si>
    <t>Papio_anubis</t>
  </si>
  <si>
    <t>olive_baboon</t>
  </si>
  <si>
    <t>Bowmaker, J. K., Astell, S., Hunt, D. M., &amp; Mollon, J. D. (1991). Photosensitive and photostable pigments in the retinae of Old World monkeys. Journal of experimental Biology, 156(1), 1-19.</t>
  </si>
  <si>
    <t>Source refers to Papio papio</t>
  </si>
  <si>
    <t>Kunz BK, Linsenmair KE (2008) The role of the olive baboon (Papio anubis, Cercopithecidae) as seed disperser in a savanna forest mosaic of West Africa. Journal of Tropical Ecology, 24, 235–246.</t>
  </si>
  <si>
    <t>Pongo_abelii</t>
  </si>
  <si>
    <t>sumatran_orangutan</t>
  </si>
  <si>
    <t>Hardus ME, Lameira AR, Singleton I, Morrogh-Bernard HC, Knott CD, et al. (2009) A description of the orangutan’s vocal and sound repertoire, with a focus on geographic variation. Orangutans: Geographic variation in behavioral ecology and conservation. New York: Oxford Univ Press. pp. 49–64.</t>
  </si>
  <si>
    <t>Wich SA, Geurts ML, Setia TM, Utami-Atmoko SS. (2006). Influence of fruit availability on Sumatran orangutan socialityand reproduction. In: Hohmann G, Robbins MM, Boesch C,editors. Feeding ecology of the apes and other primates. Cam-bridge: Cambridge University Press. p 337–358</t>
  </si>
  <si>
    <t>Morrogh-Bernard, H., Husson, S., Knott, C., Wich, S., van Shaik, C., van Noordwijk, A., Lackman-Ancrenaz, I., Marshall, A., Kanamori, T., Kuze, N., Sakong, R. (2008). Oranguran acitivity budgets and diet: a comparison between species, populations and habitats. In: Orangutans: Geographic variation in behavioral ecology and conservation. Eds: Wich, S., Atmoko, S., Setia, T., van Schaik, C.</t>
  </si>
  <si>
    <t>Data is mean of unflanged males, flanged males, sexually active females, non-sexually active females from the two P. abelli sites (Suaq Balimbing and Ketambe)</t>
  </si>
  <si>
    <t>Rijksen, HD 1978. A field Study of Sumatran Orangutan (Pongo pygmaeus abelii Lesson 1827): Ecology, Behavior, and Conservation. Netherlands: Veenan and Zonen.</t>
  </si>
  <si>
    <t>Morrogh-Bernard, H. C., Husson, S. J., Knott, C. D., Wich, S. A., Schaik, C. P. van, Noordwijk, M. A. van, Lackman-Ancrenaz, I., Marshall, A. J., Kanamori, T., Kuze, N., &amp; Sakong, R. bin. (n.d.). Orangutan activity budgets and diet: A comparison between species, populations and habitats. In Orangutans. Oxford University Press. Retrieved 3 June 2021, from https://oxford.universitypressscholarship.com/view/10.1093/acprof:oso/9780199213276.001.0001/acprof-9780199213276-chapter-8</t>
  </si>
  <si>
    <t>Pongo_pygmaeus</t>
  </si>
  <si>
    <t>bornean_orangutan</t>
  </si>
  <si>
    <t>Data is mean of unflanged males, flanged males, sexually active females, non-sexually active females from the P.pygmaeus sites (Sabangau, Tuanan, Tanjung Puting, Gunung Palung, Mentoko, Ulu Segama, Kinabatangan)</t>
  </si>
  <si>
    <t>Propithecus_coquereli</t>
  </si>
  <si>
    <t>coquerels_sifaka</t>
  </si>
  <si>
    <t>Jacobs, G. H., Deegan II, J. F., Tan, Y., &amp; Li, W.-H. (2002). Opsin gene and photopigment polymorphism in a prosimian primate. Vision Research, 42(1), 11–18. https://doi.org/10.1016/S0042-6989(01)00264-4</t>
  </si>
  <si>
    <t>Patel, E.R., Anderson, J.D., Owren, M.J.. 2005. Conference Proceeding. Sex differences in the acoustic structure in a monomorphic primate: Wild silky sifakas (Propithecus candidus) of Northeastern Madagascar. American Journal of Primatology, 66(Suppl 1), 46-47</t>
  </si>
  <si>
    <t>No data available, source refers to P. candidus.</t>
  </si>
  <si>
    <t>Harcourt, C.S. and Thornback, J. (1990). Lemurs of Madagascar and the Comoros: The IUCN Red Data Book</t>
  </si>
  <si>
    <t>Wallace, G. L., Paquette, L. B., &amp; Glander, K. E. (2016). A comparison of activity patterns for captive Propithecus tattersalli and Propithecus coquereli. Zoo biology, 35(2), 128-136.</t>
  </si>
  <si>
    <t>Resting time - Captive population</t>
  </si>
  <si>
    <t>Richard A. 1974. Intra-specific variation in the social organization and ecology of Propithecus verreauxi. Folia Primatologica, 22, 178-202.</t>
  </si>
  <si>
    <t>Saguinus_imperator</t>
  </si>
  <si>
    <t>emperor_tamarin</t>
  </si>
  <si>
    <t>No data available, source refers to S. oedipus</t>
  </si>
  <si>
    <t>Bicca-Marques, J. (2000). Cognitive Aspects of Within-Patch Foraging Decisions in Wild Diurnal and Nocturnal New World Monkeys. (Doctoral Thesis).</t>
  </si>
  <si>
    <t>Terborgh J. 1983. Five New World Primates, Princeton University Press. Princeton, New Jersey</t>
  </si>
  <si>
    <t>Saguinus_midas</t>
  </si>
  <si>
    <t>golden_handed_tamarin</t>
  </si>
  <si>
    <t>Day, R. T., &amp; Elwood, R. W. (1999). Sleeping Site Selection by the Golden-handed Tamarin Saguinus midas midas: The Role of Predation Risk, Proximity to Feeding Sites, and Territorial Defence. Ethology, 105(12), 1035–1051. https://doi.org/10.1046/j.1439-0310.1999.10512492.x</t>
  </si>
  <si>
    <t>Masilkova, M., Weiss, A., Šlipogor, V., &amp; Konečná, M. (2020). Comparative assessment of behaviorally derived personality structures in golden-handed tamarins (Saguinus midas), cotton-top tamarins (Saguinus oedipus), and common marmosets (Callithrix jacchus). Journal of Comparative Psychology, 134(4), 453–466. https://doi.org/10.1037/com0000226</t>
  </si>
  <si>
    <t>Resting time - From Masikova et al 2020 Sup. Materials, captive. low, but consistent with Martenson 1991 (captive, use "huddling" as resting, not "stationary", bc stationary is described as alert. bear in mind, big chunks of time they were "off exhibit"</t>
  </si>
  <si>
    <t>Veracini C. 2001. Ecologia alimentar e o uso dos habitats de Saguinus midas niger [Feeding ecology and use of habitat by Saguinus midas niger]. Lisboa PLB (ed). Caxiuanã: Populações Tradicionais, meio físico e diversidade biológica, 719-734, Museu Paraense Emilio Goeldi. Belém.</t>
  </si>
  <si>
    <t>Saimiri_sciureus</t>
  </si>
  <si>
    <t>common_squirrel_monkey</t>
  </si>
  <si>
    <r>
      <rPr>
        <rFont val="Calibri, sans-serif"/>
        <color rgb="FF000000"/>
        <sz val="11.0"/>
      </rPr>
      <t xml:space="preserve">Mollon, J. D., Bowmaker, J. K., Jacobs, Gerald. H., &amp; Barlow, H. B. (1984). Variations of colour vision in a New World primate can be explained by polymorphism of retinal photopigments. Proceedings of the Royal Society of London. Series B. Biological Sciences, 222(1228), 373–399. </t>
    </r>
    <r>
      <rPr>
        <rFont val="Calibri, sans-serif"/>
        <color rgb="FF1155CC"/>
        <sz val="11.0"/>
        <u/>
      </rPr>
      <t>https://doi.org/10.1098/rspb.1984.0071</t>
    </r>
  </si>
  <si>
    <t>Pinheiro, T., Ferrari, S. F., &amp; Lopes, M. A. (2013). Activity budget, diet, and use of space by two groups of squirrel monkeys (Saimiri sciureus) in eastern Amazonia. Primates, 54(3), 301-308.</t>
  </si>
  <si>
    <t>Pinheiro, T., Ferrari, S. F., &amp; Lopes, M. A. (2013). Activity budget, diet, and use of space by two groups of squirrel monkeys (Saimiri sciureus) in eastern Amazonia. Primates, 54(3), 301-308</t>
  </si>
  <si>
    <t>Insectivore_frugivore</t>
  </si>
  <si>
    <t>Sapajus_apella</t>
  </si>
  <si>
    <t>brown_capuchin_monkey</t>
  </si>
  <si>
    <t>Jacobs, G. H., &amp; Neitz, J. (1987). Polymorphism of the middle wavelength cone in two species of south american monkey: Cebus apella and callicebus moloch. Vision Research, 27(8), 1263–1268. https://doi.org/10.1016/0042-6989(87)90202-1</t>
  </si>
  <si>
    <t>Di Bitetti, M. S. (2001). Food-associated calls in the tufted capuchin monkey (Cebus apella). State University of New York at Stony Brook.</t>
  </si>
  <si>
    <t>No data available, source refers to S. nigritus.</t>
  </si>
  <si>
    <t>Back, P., Suzin, A., &amp; Aguiar, L. (2019). Activity budget and social behavior of urban capuchin monkeys, Sapajus sp. (Primates: Cebidae). Zoologia, 36, e30845–10. https://doi.org/10.3897/zoologia.36. e30845</t>
  </si>
  <si>
    <t>Symphalangus_syndactylus</t>
  </si>
  <si>
    <t>siamang</t>
  </si>
  <si>
    <t>Chivers, D. J. (1976). Communication within and between family groups of siamang (Symphalangus syndactylus). Behaviour, 57(1-2), 116-135.</t>
  </si>
  <si>
    <t>Lappan, S. (2005). Biparental care and male reproductive strategies in siamangs (Symphalangus syndactylus) in southern Sumatra (Doctoral thesis).</t>
  </si>
  <si>
    <t>Resting time - mean males and females</t>
  </si>
  <si>
    <t>Trachypithecus_auratus</t>
  </si>
  <si>
    <t>east_javan_langur</t>
  </si>
  <si>
    <t>Vincent Nijman, pers. com.</t>
  </si>
  <si>
    <t>Beckwith, R. S. (1995). Ecology and behaviour of the Javan black langur, in lower montane rain forest, West Java. (Doctoral thesis).</t>
  </si>
  <si>
    <t>Kool KM. 1993. The diet and feeding behavior of the silver leaf monkey (Trachypithecus auratus sondaicus) in Indonesia. International Journal of Primatology, 14(5), 667-700.</t>
  </si>
  <si>
    <t>Trachypithecus_francoisi</t>
  </si>
  <si>
    <t>francois_langur</t>
  </si>
  <si>
    <t>Tilo Nadler (unpub) (ATWP)</t>
  </si>
  <si>
    <t>Grueter, C. C., Bissonnette, A., Isler, K., &amp; van Schaik, C. P. (2013). Grooming and group cohesion in primates: implications for the evolution of language. Evolution and Human Behavior, 34(1), 61-68.</t>
  </si>
  <si>
    <t>Zhou, Q., Huang, C., Li, Y., &amp; Cai, X. (2007). Ranging behavior of the François’ langur (Trachypithecus francoisi) in the Fusui Nature Reserve, China. Primates, 48(4), 320–323. https://doi.org/10.1007/s10329-006-0027-9</t>
  </si>
  <si>
    <t>Yang, L., Minghai, Z., Jianzhang, M., Ankang, W., Shuangxi, W., Shusen, Z. 2007. Time budget of daily activity of Francois' langur (Trachypithecus francoisi francoisi) in disturbance habitat. Acta Ecologica Sinica. 27(5). 1715-1722.</t>
  </si>
  <si>
    <t>Seasonal average in undisturbed site.</t>
  </si>
  <si>
    <t>Luo Yang, Zhang Ming-hai, Ma Jian-zhang, Wang Shuang-xi, Zhang Shu-sen, Wu An-kang. 2005. Time budget of daily activity of Francois' langur (Trachypithecus francoisi francoisi) in Guizhou Province. Acta Theriologica Sinica, 25, 156-162</t>
  </si>
  <si>
    <t>Varecia_rubra</t>
  </si>
  <si>
    <t>red_ruffed_lemur</t>
  </si>
  <si>
    <t>Tan, Y., &amp; Li, W.-H. (1999). Trichromatic vision in prosimians. Nature, 402(6757), 36–36. https://doi.org/10.1038/46947</t>
  </si>
  <si>
    <t>Zimmermann, E. (2017). Evolutionary origins of primate vocal communication: Diversity, flexibility, and complexity of vocalizations in basal primates. In Primate hearing and communication (pp. 109-140). Springer, Cham.</t>
  </si>
  <si>
    <t>No data available, source refers to V. variegata</t>
  </si>
  <si>
    <t>Vasey, N. (2007). Impact of Seasonality and Reproduction on Social Structure, Ranging Patterns, and Fission–Fusion Social Organization in Red Ruffed Lemurs. In L. Gould &amp; M. L. Sauther (Eds.), Lemurs: Ecology and Adaptation (pp. 275–304). Springer US. https://doi.org/10.1007/978-0-387-34586-4_13</t>
  </si>
  <si>
    <t>Vasey N. 2005. Activity budgets and activity rhythms in red ruffed lemurs (Varecia rubra) on the Masoala Peninsula, Madagascar: Seasonality and reproductive energetics. American Journal of Primatology, 66, 23-44.</t>
  </si>
  <si>
    <t>Vasey, N. (2002). Niche separation in Varecia variegata rubra and Eulemur fulvus albifrons: II. Intraspecific patterns. American Journal of Physical Anthropology, 118(2), 169–183. https://doi.org/10.1002/ajpa.10054</t>
  </si>
  <si>
    <t>Varecia_variegata</t>
  </si>
  <si>
    <t>black_and_white_ruffed_lemur</t>
  </si>
  <si>
    <t>Morland, H.S., 1991. Social organization and ecology of black and white ruffed lemurs (Varecia variegata variegata) in lowland rain forest, Nosy Mangabe, Madagascar. Ph.D. Dissertation, Yale.</t>
  </si>
  <si>
    <t>Resting time - chose study NOT about habitat disturbance</t>
  </si>
  <si>
    <t>Cercopithecus_hamlyni</t>
  </si>
  <si>
    <t>hamlyns_monkey</t>
  </si>
  <si>
    <t>Allenopithecus_nigroviridis</t>
  </si>
  <si>
    <t>allens_swamp_monkey</t>
  </si>
  <si>
    <t>vocal_repertoire</t>
  </si>
  <si>
    <t>body_size</t>
  </si>
  <si>
    <t>NA</t>
  </si>
  <si>
    <t>sichuan_snub_nosed_monkey</t>
  </si>
  <si>
    <t>Rhinopithecus_roxellana</t>
  </si>
  <si>
    <t>row 37 (baboons): including two P. anubis x cynocephalus hybrids</t>
  </si>
  <si>
    <t>Species_English</t>
  </si>
  <si>
    <t>Species_Latin</t>
  </si>
  <si>
    <t>Family</t>
  </si>
  <si>
    <t>Superordinate group</t>
  </si>
  <si>
    <t>pileated_gibbon</t>
  </si>
  <si>
    <t>Hylobates_pileatus</t>
  </si>
  <si>
    <t>including two P. anubis x cynocephalus hybrids</t>
  </si>
  <si>
    <t>cotton_top_tamarin</t>
  </si>
  <si>
    <t>Saguinus_oedipus</t>
  </si>
  <si>
    <t>sichuan_snub-nosed_monkey</t>
  </si>
  <si>
    <t>dicarded species (uni barcelona)</t>
  </si>
  <si>
    <t>white_naped_mangabey</t>
  </si>
  <si>
    <t>Cercocebus_lunulatus</t>
  </si>
  <si>
    <t>de_brazzas_monkey</t>
  </si>
  <si>
    <t>Cercopithecus_neglectus</t>
  </si>
  <si>
    <t>drill</t>
  </si>
  <si>
    <t>Mandrillus_leucophaeus</t>
  </si>
  <si>
    <t>nancy_mas_night_monkey</t>
  </si>
  <si>
    <t>Aotus_nancymaae</t>
  </si>
  <si>
    <t>Aotidae</t>
  </si>
  <si>
    <t>geoffroys_marmoset</t>
  </si>
  <si>
    <t>Callithrix_geoffroyi</t>
  </si>
  <si>
    <t>resting_time_percent</t>
  </si>
  <si>
    <t>resting_time_hours</t>
  </si>
  <si>
    <t>source_percent_frugivory</t>
  </si>
  <si>
    <t>source_terrestriality</t>
  </si>
  <si>
    <t>home_range_MacLean</t>
  </si>
  <si>
    <t>home_range_Km2_Jones</t>
  </si>
  <si>
    <t>home_range_Galán-Acedo et al. 2019</t>
  </si>
  <si>
    <t>dietary_breadth_Jones</t>
  </si>
  <si>
    <t>day_journey_length_MacLean</t>
  </si>
  <si>
    <t>vocalisations_Eppley</t>
  </si>
  <si>
    <t>COMMENTS</t>
  </si>
  <si>
    <r>
      <rPr>
        <rFont val="Arial"/>
        <color theme="7"/>
      </rPr>
      <t xml:space="preserve">Jacobs, G. H., &amp; Deegan, J. F. (1993). Photopigments underlying color vision in ringtail lemurs (Lemur catta) and brown lemurs (Eulemur fulvus). American Journal of Primatology, 30(3), 243–256. </t>
    </r>
    <r>
      <rPr>
        <rFont val="Arial"/>
        <color theme="7"/>
      </rPr>
      <t>https://doi.org/10.1002/ajp.1350300307</t>
    </r>
  </si>
  <si>
    <t xml:space="preserve">Galán-Acedo, C., Arroyo-Rodríguez, V., Andresen, E., &amp; Arasa-Gisbert, R. (2019). Ecological traits of the world’s primates. Scientific Data, 6(1), 55. https://doi.org/10.1038/s41597-019-0059-9 </t>
  </si>
  <si>
    <t>Macedonia, 1993</t>
  </si>
  <si>
    <t>Kelley, 2011 (ATWP)</t>
  </si>
  <si>
    <t>Nunn &amp; Samson, 2018</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</si>
  <si>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</si>
  <si>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</si>
  <si>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</si>
  <si>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</si>
  <si>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</si>
  <si>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t>Sussman1977 (ATWP)</t>
  </si>
  <si>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</si>
  <si>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rgb="FF34A853"/>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</si>
  <si>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7"/>
      </rPr>
      <t xml:space="preserve">Tan, Y., &amp; Li, W.-H. (1999). Trichromatic vision in prosimians. Nature, 402(6757), 36–36. </t>
    </r>
    <r>
      <rPr>
        <rFont val="Arial"/>
        <color theme="7"/>
      </rPr>
      <t>https://doi.org/10.1038/46947</t>
    </r>
  </si>
  <si>
    <t>Zimmermann, 2017</t>
  </si>
  <si>
    <t>Morland, 1991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</si>
  <si>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</si>
  <si>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</si>
  <si>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</si>
  <si>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</si>
  <si>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</si>
  <si>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t>Kamilar &amp; Cooper. 2013</t>
  </si>
  <si>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</si>
  <si>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rFont val="Arial"/>
        <color theme="7"/>
      </rPr>
      <t>https://doi.org/10.1073/pnas.1323533111</t>
    </r>
  </si>
  <si>
    <r>
      <rPr>
        <rFont val="Arial"/>
        <color theme="7"/>
      </rPr>
      <t xml:space="preserve">Jacobs, G. H., &amp; Neitz, J. (1987). Polymorphism of the middle wavelength cone in two species of south american monkey: Cebus apella and callicebus moloch. Vision Research, 27(8), 1263–1268. </t>
    </r>
    <r>
      <rPr>
        <rFont val="Arial"/>
        <color theme="7"/>
      </rPr>
      <t>https://doi.org/10.1016/0042-6989(87)90202-1</t>
    </r>
  </si>
  <si>
    <t>Di Bitteti, 2003 (https://www.researchgate.net/publication/34516720_Food-associated_calls_in_the_tufted_capuchin_monkey_Cebus_apella)</t>
  </si>
  <si>
    <t>Back et al. (2019)</t>
  </si>
  <si>
    <t>Fragaszy, 1990</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</si>
  <si>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</si>
  <si>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</si>
  <si>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</si>
  <si>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</si>
  <si>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</si>
  <si>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</si>
  <si>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rFont val="Arial"/>
        <color theme="7"/>
      </rPr>
      <t>https://doi.org/10.1073/pnas.1323533111</t>
    </r>
  </si>
  <si>
    <t xml:space="preserve">Márquez L, Sanz V. 1991, Dissertation. Evaluación de la presencia de Cebus apella margaritae (Hollister, 1914) en la Isla de Margarita, 68, Universidad Central de Venezuela. Caracas.
</t>
  </si>
  <si>
    <t xml:space="preserve">new_world_monkey </t>
  </si>
  <si>
    <r>
      <rPr>
        <color rgb="FF34A853"/>
      </rPr>
      <t xml:space="preserve">Galán-Acedo, C., Arroyo-Rodríguez, V., Andresen, E., &amp; Arasa-Gisbert, R. (2019). Ecological traits of the world’s primates. Scientific Data, 6(1), 55. </t>
    </r>
    <r>
      <rPr>
        <color rgb="FF1155CC"/>
        <u/>
      </rPr>
      <t>https://doi.org/10.1038/s41597-019-0059-9</t>
    </r>
  </si>
  <si>
    <r>
      <rPr/>
      <t xml:space="preserve">Dubreil, 2015 (only noted, referring to genus Ateles, not A. chamek in particular: </t>
    </r>
    <r>
      <rPr>
        <color rgb="FF1155CC"/>
        <u/>
      </rPr>
      <t>https://www.researchgate.net/profile/Hugh-Notman/publication/257570933_Do_Adult_Male_Spider_Monkeys_Ateles_geoffroyi_Preferentially_Handle_Male_Infants/links/5593f13a08ae5af2b0ecd94d/Do-Adult-Male-Spider-Monkeys-Ateles-geoffroyi-Preferentially-Handle-Male-Infants.pdf)</t>
    </r>
  </si>
  <si>
    <t>Wallace, 2001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</si>
  <si>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</si>
  <si>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</si>
  <si>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</si>
  <si>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</si>
  <si>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t>Wallace 2001 (ATWP)</t>
  </si>
  <si>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</si>
  <si>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Symington, M. M. (1988). Demography, ranging patterns, and activity budgets of black spider monkeys (Ateles paniscus chamek) in the Manu National Park, Peru. American Journal of Primatology, 15(1), 45–67. </t>
    </r>
    <r>
      <rPr>
        <color theme="7"/>
        <u/>
      </rPr>
      <t>https://doi.org/10.1002/ajp.1350150106</t>
    </r>
  </si>
  <si>
    <t>Eisenberg JF. 1976. Communication mechanisms and social integration in the black spider monkey, Ateles fusciceps robustus, and related species. Smithsonian Contributions to Zoology, 213, 1-108.; Ramos-Fernández G. 2005. Vocal communication in a fission-fusion society: do spider monkeys stay in touch with close associates? International Journal of Primatology, 26, 1077-1092.; Teixidor P, Byrne RW. 1997. Can spider monkeys (Ateles geoffroyi) discriminate vocalizations of familiar individuals and strangers? Folia Primatologica, 68, 254-264</t>
  </si>
  <si>
    <r>
      <rPr>
        <rFont val="Arial"/>
        <color theme="7"/>
      </rPr>
      <t xml:space="preserve">Mollon, J. D., Bowmaker, J. K., Jacobs, Gerald. H., &amp; Barlow, H. B. (1984). Variations of colour vision in a New World primate can be explained by polymorphism of retinal photopigments. Proceedings of the Royal Society of London. Series B. Biological Sciences, 222(1228), 373–399. </t>
    </r>
    <r>
      <rPr>
        <rFont val="Arial"/>
        <color theme="7"/>
      </rPr>
      <t>https://doi.org/10.1098/rspb.1984.0071</t>
    </r>
  </si>
  <si>
    <t>https://www.frontiersin.org/articles/10.3389/fnins.2018.00534/full#supplementary-material</t>
  </si>
  <si>
    <t>Pinheiro et al. 2013</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</si>
  <si>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</si>
  <si>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</si>
  <si>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</si>
  <si>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</si>
  <si>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</si>
  <si>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</si>
  <si>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</si>
  <si>
    <t>Hauser and Marler 1993</t>
  </si>
  <si>
    <t>Post &amp; Baulu, 1978</t>
  </si>
  <si>
    <t>Robinson Et Al., 2003</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</si>
  <si>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</si>
  <si>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</si>
  <si>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</si>
  <si>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</si>
  <si>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</si>
  <si>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</si>
  <si>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</si>
  <si>
    <t>Palombit, 1992</t>
  </si>
  <si>
    <t>Son, 2004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</si>
  <si>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</si>
  <si>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</si>
  <si>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</si>
  <si>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</si>
  <si>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</si>
  <si>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</si>
  <si>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</si>
  <si>
    <t>Fischer &amp; Hammerschmidt, 2002</t>
  </si>
  <si>
    <t>Machairas et al. 2003 (ATWP)</t>
  </si>
  <si>
    <t>Gonzalez Et Al., 1979</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</si>
  <si>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</si>
  <si>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</si>
  <si>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</si>
  <si>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</si>
  <si>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</si>
  <si>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Namous, S., &amp; Znari, M. (2018). Home range and habitat use of crop-raiding barbary macaques in the upper ourika valley, western high atlas mountains, morocco. International Journal of Avian &amp; Wildlife Biology, Volume 3(Issue 1). </t>
    </r>
    <r>
      <rPr>
        <color theme="7"/>
        <u/>
      </rPr>
      <t>https://doi.org/10.15406/ijawb.2018.03.00049</t>
    </r>
  </si>
  <si>
    <t>Wrangham, 1977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</si>
  <si>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</si>
  <si>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</si>
  <si>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</si>
  <si>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</si>
  <si>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</si>
  <si>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</si>
  <si>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</si>
  <si>
    <t>White 1992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</si>
  <si>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</si>
  <si>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</si>
  <si>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</si>
  <si>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</si>
  <si>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</si>
  <si>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</si>
  <si>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</si>
  <si>
    <t>Masi et al. 2008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</si>
  <si>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</si>
  <si>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</si>
  <si>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</si>
  <si>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</si>
  <si>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</si>
  <si>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</si>
  <si>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</si>
  <si>
    <r>
      <rPr>
        <rFont val="Roboto, RobotoDraft, Helvetica, Arial, sans-serif"/>
        <color rgb="FF3C4043"/>
        <sz val="11.0"/>
        <u/>
      </rPr>
      <t>https://www.researchgate.net/publication/46714501_A_description_of_the_orangutan's_vocal_and_sound_repertoire_with_a_focus_on_geographic_variation</t>
    </r>
    <r>
      <rPr>
        <rFont val="Roboto, RobotoDraft, Helvetica, Arial, sans-serif"/>
        <color rgb="FF3C4043"/>
        <sz val="11.0"/>
      </rPr>
      <t>), they list 28 adult vocalizations</t>
    </r>
  </si>
  <si>
    <t>Kanamori, 2010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</si>
  <si>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</si>
  <si>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</si>
  <si>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</si>
  <si>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t>Rijksen 1978 (ATWP)</t>
  </si>
  <si>
    <r>
      <rPr>
        <rFont val="Arial"/>
        <b/>
        <color theme="7"/>
      </rPr>
      <t xml:space="preserve">Morrogh-Bernard, H. C., Husson, S. J., Knott, C. D., Wich, S. A., Schaik, C. P. van, Noordwijk, M. A. van, Lackman-Ancrenaz, I., Marshall, A. J., Kanamori, T., Kuze, N., &amp; Sakong, R. bin. (n.d.). Orangutan activity budgets and diet: A comparison between species, populations and habitats. In Orangutans. Oxford University Press. Retrieved 3 June 2021, from </t>
    </r>
    <r>
      <rPr>
        <rFont val="Arial"/>
        <b/>
        <color theme="7"/>
      </rPr>
      <t>https://oxford.universitypressscholarship.com/view/10.1093/acprof:oso/9780199213276.001.0001/acprof-9780199213276-chapter-8</t>
    </r>
  </si>
  <si>
    <t xml:space="preserve">Hardus ME, Lameira AR, Singleton I, Morrogh-Bernard HC, Knott CD, Ancrenaz M, Utami Atomoko, Wich SA . 2009. A description of the orangutan’s vocal and sound repertoire, with a focus on geographic variation. Wich SA, Utami Atmoko SS, Mitra Setia T, and van Schaik CP. Orangutans: Geographic variation in behavioral ecology and conservation, 49-64, Oxford University Press.; Wich S, Krutzen M, Lameira AR, Nater A, Arora N, Bastian ML, Meulman E, Morrogh-Bernard HC, Utami Atmoko SS, Pamungkas J, Perwitasari-Farajallah D, Hardus ME, van Noordwijk M, van Schaik CP. 2012. Call Cultures in Orang-Utans?. PLOS ONE, Plos One 7:5 e36180
</t>
  </si>
  <si>
    <r>
      <rPr>
        <rFont val="Arial"/>
        <color theme="7"/>
      </rPr>
      <t xml:space="preserve">Jacobs, G. H. (2008). Primate color vision: A comparative perspective. Visual Neuroscience, 25(5–6), 619–633. </t>
    </r>
    <r>
      <rPr>
        <rFont val="Arial"/>
        <color theme="7"/>
      </rPr>
      <t>https://doi.org/10.1017/S0952523808080760</t>
    </r>
  </si>
  <si>
    <t>Chivers, David J. (1976). Communication Within and Between Family Groups of Siamang (Symphalangus Syndactylus). Behaviour, 57(1), 116–135. doi:10.1163/156853976x00136</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</si>
  <si>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</si>
  <si>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</si>
  <si>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</si>
  <si>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</si>
  <si>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</si>
  <si>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t xml:space="preserve">Geissmann T. 1993, Dissertation. Evolution of Communication in Gibbons (Hylobatidae), Universität Zürich. Zürich.; Haimoff EH. 1983, Dissertation. Gibbon songs: an acoustical, organisational and behavioural analysis, Cambridge.
</t>
  </si>
  <si>
    <r>
      <rPr>
        <rFont val="Arial"/>
        <color theme="7"/>
      </rPr>
      <t xml:space="preserve">Jacobs, G. H. (2008). Primate color vision: A comparative perspective. Visual Neuroscience, 25(5–6), 619–633. </t>
    </r>
    <r>
      <rPr>
        <rFont val="Arial"/>
        <color theme="7"/>
      </rPr>
      <t>https://doi.org/10.1017/S0952523808080760</t>
    </r>
  </si>
  <si>
    <t>Baldwin &amp; Teleki, 1976 (referring to H. lar)</t>
  </si>
  <si>
    <r>
      <t xml:space="preserve">
</t>
    </r>
    <r>
      <rPr>
        <rFont val="Arial"/>
        <color theme="7"/>
      </rPr>
      <t>Powell, L. E., Isler, K., &amp; Barton, R. A. (2017). Re-evaluating the link between brain size and behavioural ecology in primates. Proceedings of the Royal Society B: Biological Sciences, 284(1865), 20171765.</t>
    </r>
    <r>
      <rPr>
        <rFont val="Arial"/>
        <color theme="7"/>
      </rPr>
      <t xml:space="preserve"> </t>
    </r>
    <r>
      <rPr>
        <rFont val="Arial"/>
        <color theme="7"/>
      </rPr>
      <t>https://doi.org/10.1098/rspb.2017.176</t>
    </r>
    <r>
      <rPr>
        <rFont val="Arial"/>
        <color theme="7"/>
        <u/>
      </rPr>
      <t>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</si>
  <si>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</si>
  <si>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</si>
  <si>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</si>
  <si>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</si>
  <si>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t>Vocal rep - taken from H.lar</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</si>
  <si>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</si>
  <si>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</si>
  <si>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</si>
  <si>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</si>
  <si>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t xml:space="preserve">Kool KM. 1993. The diet and feeding behavior of the silver leaf monkey (Trachypithecus auratus sondaicus) in Indonesia. International Journal of Primatology, 14(5), 667-700. </t>
  </si>
  <si>
    <t xml:space="preserve">Vogt M. 2003, Dissertation. Freilanduntersuchungen zur Oekologie und zum Verhalten von Trachypithecus auratus kohlbruggei (Haubenlanguren) im West-Bali-Nationalpark, Indonesien, University of Tuebingen.
</t>
  </si>
  <si>
    <t>Masataka &amp; Thierry, 1993</t>
  </si>
  <si>
    <r>
      <rPr>
        <color theme="7"/>
      </rPr>
      <t xml:space="preserve">Pombo, A. R., Waltert, M., Mansjoer, S. S., Mardiastuti, A., &amp; Mühlenberg, M. (2004). Home Range, Diet and Behaviour of the Tonkean Macaque (Macaca tonkeana) in Lore Lindu National Park, Sulawesi. In G. Gerold, M. Fremerey, &amp; E. Guhardja (Eds.), Land Use, Nature Conservation and the Stability of Rainforest Margins in Southeast Asia (pp. 313–325). Springer. </t>
    </r>
    <r>
      <rPr>
        <color theme="7"/>
        <u/>
      </rPr>
      <t>https://doi.org/10.1007/978-3-662-08237-9_18</t>
    </r>
  </si>
  <si>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</si>
  <si>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</si>
  <si>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</si>
  <si>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color rgb="FF34A853"/>
      </rPr>
      <t xml:space="preserve">Pombo, A. R., Waltert, M., Mansjoer, S. S., Mardiastuti, A., &amp; Mühlenberg, M. (2004). Home Range, Diet and Behaviour of the Tonkean Macaque (Macaca tonkeana) in Lore Lindu National Park, Sulawesi. In G. Gerold, M. Fremerey, &amp; E. Guhardja (Eds.), Land Use, Nature Conservation and the Stability of Rainforest Margins in Southeast Asia (pp. 313–325). Springer. </t>
    </r>
    <r>
      <rPr>
        <color rgb="FF34A853"/>
        <u/>
      </rPr>
      <t>https://doi.org/10.1007/978-3-662-08237-9_18</t>
    </r>
  </si>
  <si>
    <t xml:space="preserve">Masataka N, Thierry B. 1993. Vocal communication in Tonkean Macaques in confined environments. Primates, 34, 169-180.
</t>
  </si>
  <si>
    <t>Gros-Louis et al., 2008</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</si>
  <si>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</si>
  <si>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</si>
  <si>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</si>
  <si>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</si>
  <si>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</si>
  <si>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Jacobs, R. L., Veilleux, C. C., Louis, E. E., Herrera, J. P., Hiramatsu, C., Frankel, D. C., Irwin, M. T., Melin, A. D., &amp; Bradley, B. J. (2019). Less is more: Lemurs (Eulemur spp.) may benefit from loss of trichromatic vision. Behavioral Ecology and Sociobiology, 73(2), 22. </t>
    </r>
    <r>
      <rPr>
        <rFont val="Arial"/>
        <color theme="7"/>
      </rPr>
      <t>https://doi.org/10.1007/s00265-018-2629-9</t>
    </r>
  </si>
  <si>
    <t>Gamba et al., 2015</t>
  </si>
  <si>
    <t>Sussman 1974</t>
  </si>
  <si>
    <t>Campbell &amp; Tobler, 1984</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</si>
  <si>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</si>
  <si>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</si>
  <si>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</si>
  <si>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</si>
  <si>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</si>
  <si>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</si>
  <si>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</si>
  <si>
    <r>
      <rPr>
        <rFont val="Arial"/>
        <color theme="7"/>
      </rPr>
      <t xml:space="preserve">Jacobs, R. L., Veilleux, C. C., Louis, E. E., Herrera, J. P., Hiramatsu, C., Frankel, D. C., Irwin, M. T., Melin, A. D., &amp; Bradley, B. J. (2019). Less is more: Lemurs (Eulemur spp.) may benefit from loss of trichromatic vision. Behavioral Ecology and Sociobiology, 73(2), 22. </t>
    </r>
    <r>
      <rPr>
        <rFont val="Arial"/>
        <color theme="7"/>
      </rPr>
      <t>https://doi.org/10.1007/s00265-018-2629-9</t>
    </r>
  </si>
  <si>
    <t>Bayart &amp; Simmen 2005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</si>
  <si>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</si>
  <si>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</si>
  <si>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</si>
  <si>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</si>
  <si>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</si>
  <si>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</si>
  <si>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Bayart, F., &amp; Simmen, B. (2005). Demography, range use, and behavior in black lemurs (Eulemur macaco macaco) at Ampasikely, northwest Madagascar. American Journal of Primatology, 67(3), 299–312. </t>
    </r>
    <r>
      <rPr>
        <color theme="7"/>
        <u/>
      </rPr>
      <t>https://doi.org/10.1002/ajp.20186</t>
    </r>
  </si>
  <si>
    <t>Galat 1975</t>
  </si>
  <si>
    <t>Galat 1983 (ATWP)</t>
  </si>
  <si>
    <t>Balzamo Et Al., 1978</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</si>
  <si>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</si>
  <si>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rFont val="Arial"/>
        <color theme="7"/>
      </rPr>
      <t xml:space="preserve">Dunbar, R. I. M. (1974). Observations on the ecology and social organization of the green monkey,Cercopithecus sabaeus, in Senegal. Primates, 15(4), 341–350. </t>
    </r>
    <r>
      <rPr>
        <rFont val="Arial"/>
        <color theme="7"/>
      </rPr>
      <t>https://doi.org/10.1007/BF01791671</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</si>
  <si>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</si>
  <si>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t>Galat G. 1975, Dissertation. Eco-éthologie de Cercopithecus aethiops sabaeus en limite d'aire de répartition au Sénégal, 216, Orstom. Dakar.</t>
  </si>
  <si>
    <r>
      <rPr>
        <color rgb="FF34A853"/>
      </rPr>
      <t xml:space="preserve">Jacobs, G. H. (2008). Primate color vision: A comparative perspective. Visual Neuroscience, 25(5–6), 619–633. </t>
    </r>
    <r>
      <rPr>
        <color rgb="FF1155CC"/>
        <u/>
      </rPr>
      <t>https://doi.org/10.1017/S0952523808080760</t>
    </r>
  </si>
  <si>
    <t>Eichler, 2002. Diploma thesis, University of Zürich</t>
  </si>
  <si>
    <t>Ruppell, 2013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</si>
  <si>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</si>
  <si>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</si>
  <si>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</si>
  <si>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b/>
        <color theme="7"/>
      </rPr>
      <t xml:space="preserve">Lee E. Harding,  Nomascus leucogenys (Primates: Hylobatidae), Mammalian Species, Volume 44, Issue 890, 25 January 2012, Pages 1–15, </t>
    </r>
    <r>
      <rPr>
        <rFont val="Arial"/>
        <b/>
        <color theme="7"/>
      </rPr>
      <t>https://doi.org/10.1644/890.1</t>
    </r>
  </si>
  <si>
    <r>
      <rPr>
        <rFont val="Arial"/>
        <color theme="7"/>
      </rPr>
      <t xml:space="preserve">Ruppell, J. (2013). Ecology of White-Cheeked Crested Gibbons in Laos. Dissertations and Theses. </t>
    </r>
    <r>
      <rPr>
        <rFont val="Arial"/>
        <color theme="7"/>
      </rPr>
      <t>https://doi.org/10.15760/etd.1007</t>
    </r>
  </si>
  <si>
    <t xml:space="preserve">Deputte B. 1982, Book. Duetting in Male and Female Songs of the White-cheeked Gibbon (Hylobates concolor leucogenys). Snowden C, Brown C, Petersen M (eds). Primate Communication, 67-93, Cambridge University Press. Cambridge.; Geissman T, Nguyen Xuan Dang, Lormee N, Momberg F. 2000, Book. Vietnam Primate Conservation Status Review 2000 Part 1: Gibbons, 124, Fauna and Flora International - Indochina Programme. Hanoi.
</t>
  </si>
  <si>
    <t>Walek, 1978</t>
  </si>
  <si>
    <t>Dasilva, 1989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</si>
  <si>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</si>
  <si>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</si>
  <si>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</si>
  <si>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</si>
  <si>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</si>
  <si>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t>Gautier 1988 (ATWP)</t>
  </si>
  <si>
    <t>Powell, et al., 2017</t>
  </si>
  <si>
    <t>Powell et al. 2017</t>
  </si>
  <si>
    <t xml:space="preserve">Gautier JP. 1988. Interspecific affinities among guenons as deduced from vocalisations. Gautier-Hion A; Bourliere F; Gautier J; Kingdon J. A Primate Radiation: Evolutionary Biology of the African Guenons, 194-226, Cambridge University Press. Cambridge.
</t>
  </si>
  <si>
    <t>This species (and others) not specifically included in Jacobs, G. H., &amp; Williams, G. A. (2001) nor the paper it refers to, Jacobs &amp; Deegan 1999, but in any case all OWM get treated as trichromats.</t>
  </si>
  <si>
    <r>
      <rPr>
        <rFont val="Arial"/>
        <color theme="7"/>
      </rPr>
      <t xml:space="preserve">Jacobs, G. H., Deegan II, J. F., Tan, Y., &amp; Li, W.-H. (2002). Opsin gene and photopigment polymorphism in a prosimian primate. Vision Research, 42(1), 11–18. </t>
    </r>
    <r>
      <rPr>
        <rFont val="Arial"/>
        <color theme="7"/>
      </rPr>
      <t>https://doi.org/10.1016/S0042-6989(01)00264-4</t>
    </r>
  </si>
  <si>
    <t>Wallace et al. 2016</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</si>
  <si>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</si>
  <si>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</si>
  <si>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</si>
  <si>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</si>
  <si>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</si>
  <si>
    <t xml:space="preserve">Claudia FIchtel, Peter Kappeler. 2011. Variation in the meaning of alarm calls in Verreaux's and Coquerel's sifakas (Propithecus verreauxi, P. coquereli). International Journal of Primatology, 32, 346-361.
</t>
  </si>
  <si>
    <r>
      <rPr>
        <rFont val="Arial"/>
        <color theme="7"/>
      </rPr>
      <t xml:space="preserve">Jacobs, R. L., Veilleux, C. C., Louis, E. E., Herrera, J. P., Hiramatsu, C., Frankel, D. C., Irwin, M. T., Melin, A. D., &amp; Bradley, B. J. (2019). Less is more: Lemurs (Eulemur spp.) may benefit from loss of trichromatic vision. Behavioral Ecology and Sociobiology, 73(2), 22. </t>
    </r>
    <r>
      <rPr>
        <rFont val="Arial"/>
        <color theme="7"/>
      </rPr>
      <t>https://doi.org/10.1007/s00265-018-2629-9</t>
    </r>
  </si>
  <si>
    <t>Schwitzer 2003 (ATWP)</t>
  </si>
  <si>
    <r>
      <rPr>
        <rFont val="Arial"/>
        <color theme="7"/>
      </rPr>
      <t xml:space="preserve">Mittermeier, R. A., Wallis, J., Rylands, A. B., Ganzhorn, J. U., Oates, J. F., Williamson, E. A., Palacios, E., Heymann, E. W., Kierulff, M. C. M., Yongcheng, L., Supriatna, J., Roos, C., Walker, S., Cortés-Ortiz, L., &amp; Schwitzer, C. (2009). Primates in Peril: The World’s 25 Most Endangered Primates 2008–2010. Primate Conservation, 24(1), 1–57. </t>
    </r>
    <r>
      <rPr>
        <rFont val="Arial"/>
        <color theme="7"/>
      </rPr>
      <t>https://doi.org/10.1896/052.024.0101</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</si>
  <si>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</si>
  <si>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</si>
  <si>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Volampeno, M. S. N., Masters, J. C., &amp; Downs, C. T. (2011). Life history traits, maternal behavior and infant development of blue‐eyed black lemurs (Eulemur flavifrons). American Journal of Primatology, 73, 474–484. </t>
    </r>
    <r>
      <rPr>
        <color rgb="FF1155CC"/>
        <u/>
      </rPr>
      <t>https://doi.org/10.1002/ajp.20925</t>
    </r>
  </si>
  <si>
    <t>Schwitzer  C,  Schwitzer  N,  Randriatahina  GH,  Rabarivola  C,  Kaumanns  W.  (2006).  "Programme Sahamalaza": New perspectives for the in situ and ex situ study and conservation of the blue-eyed black lemur (Eulemur macaco flavifrons) in a fragmented habitat. Pp. 135-149. In: Schwitzer C, Brandt S, Ramilijaona O, Rakotomalala RazanahoeraM, Ackermand D, Razakamanana T, Ganzhorn JU (editors). Proceedings of the German-Malagasy Research Cooperation in Life and Earth Sciences. Concept Verlag, Berlin, D.</t>
  </si>
  <si>
    <r>
      <rPr>
        <rFont val="Arial"/>
        <color theme="7"/>
      </rPr>
      <t xml:space="preserve">Volampeno, M. S. N., Masters, J. C., &amp; Downs, C. T. (2011). Home range size in the blue-eyed black lemur (Eulemur flavifrons): A comparison between dry and wet seasons. Mammalian Biology, 76(2), 157–164. </t>
    </r>
    <r>
      <rPr>
        <rFont val="Arial"/>
        <color theme="7"/>
      </rPr>
      <t>https://doi.org/10.1016/j.mambio.2010.04.005</t>
    </r>
  </si>
  <si>
    <r>
      <rPr>
        <rFont val="Arial"/>
        <color theme="7"/>
      </rPr>
      <t xml:space="preserve">Jacobs, R. L., Veilleux, C. C., Louis, E. E., Herrera, J. P., Hiramatsu, C., Frankel, D. C., Irwin, M. T., Melin, A. D., &amp; Bradley, B. J. (2019). Less is more: Lemurs (Eulemur spp.) may benefit from loss of trichromatic vision. Behavioral Ecology and Sociobiology, 73(2), 22. </t>
    </r>
    <r>
      <rPr>
        <rFont val="Arial"/>
        <color theme="7"/>
      </rPr>
      <t>https://doi.org/10.1007/s00265-018-2629-9</t>
    </r>
  </si>
  <si>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</si>
  <si>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</si>
  <si>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</si>
  <si>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</si>
  <si>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</si>
  <si>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Jacobs, R. L., Veilleux, C. C., Louis, E. E., Herrera, J. P., Hiramatsu, C., Frankel, D. C., Irwin, M. T., Melin, A. D., &amp; Bradley, B. J. (2019). Less is more: Lemurs (Eulemur spp.) may benefit from loss of trichromatic vision. Behavioral Ecology and Sociobiology, 73(2), 22. </t>
    </r>
    <r>
      <rPr>
        <rFont val="Arial"/>
        <color theme="7"/>
      </rPr>
      <t>https://doi.org/10.1007/s00265-018-2629-9</t>
    </r>
  </si>
  <si>
    <t>Andriatsarafara 1988 (ATWP)</t>
  </si>
  <si>
    <t>Balzamo Et Al., 1978B</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</si>
  <si>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</si>
  <si>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</si>
  <si>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</si>
  <si>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</si>
  <si>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</si>
  <si>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</si>
  <si>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rFont val="Arial"/>
        <color theme="7"/>
      </rPr>
      <t>https://doi.org/10.1073/pnas.1323533111</t>
    </r>
  </si>
  <si>
    <t>Hohman, 1991</t>
  </si>
  <si>
    <t>Sushma 2004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</si>
  <si>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</si>
  <si>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</si>
  <si>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</si>
  <si>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</si>
  <si>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t>Kumar A. 1987, Dissertation. Ecology and Population Dynamics of Lion-Tailed Macaques, Macaca silenus, in South India, 153, Cambridge University. Cambridge.</t>
  </si>
  <si>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</si>
  <si>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Kumar, A. (1987). The ecology and population dynamics of the lion-tailed macaque (Macaca silenus) in South India (Doctoral thesis). </t>
    </r>
    <r>
      <rPr>
        <rFont val="Arial"/>
        <color theme="7"/>
      </rPr>
      <t>https://doi.org/10.17863/CAM.31024</t>
    </r>
  </si>
  <si>
    <r>
      <rPr>
        <rFont val="Roboto, RobotoDraft, Helvetica, Arial, sans-serif"/>
        <color rgb="FF3C4043"/>
        <sz val="11.0"/>
        <u/>
      </rPr>
      <t>https://www.researchgate.net/publication/46714501_A_description_of_the_orangutan's_vocal_and_sound_repertoire_with_a_focus_on_geographic_variation</t>
    </r>
    <r>
      <rPr>
        <rFont val="Roboto, RobotoDraft, Helvetica, Arial, sans-serif"/>
        <color rgb="FF3C4043"/>
        <sz val="11.0"/>
      </rPr>
      <t>), they list 28 adult vocalizations</t>
    </r>
  </si>
  <si>
    <t>Rodman 1988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</si>
  <si>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</si>
  <si>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</si>
  <si>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</si>
  <si>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</si>
  <si>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</si>
  <si>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</si>
  <si>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rFont val="Arial"/>
        <color theme="7"/>
      </rPr>
      <t>https://doi.org/10.1073/pnas.1323533111</t>
    </r>
  </si>
  <si>
    <r>
      <rPr>
        <rFont val="Arial"/>
        <color theme="7"/>
      </rPr>
      <t xml:space="preserve">Jacobs, G. H. (2008). Primate color vision: A comparative perspective. Visual Neuroscience, 25(5–6), 619–633. </t>
    </r>
    <r>
      <rPr>
        <rFont val="Arial"/>
        <color theme="7"/>
      </rPr>
      <t>https://doi.org/10.1017/S0952523808080760</t>
    </r>
  </si>
  <si>
    <t>Kim, Lappan &amp; Choe, 2011</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</si>
  <si>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</si>
  <si>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</si>
  <si>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</si>
  <si>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</si>
  <si>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</si>
  <si>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t>Vocal rep - taken from H. lar</t>
  </si>
  <si>
    <r>
      <rPr>
        <rFont val="Arial"/>
        <color theme="7"/>
      </rPr>
      <t xml:space="preserve">Travis, D. S., Bowmaker, J. K., &amp; Mollon, J. D. (1988). Polymorphism of visual pigments in a callitrichid monkey. Vision Research, 28(4), 481–490. </t>
    </r>
    <r>
      <rPr>
        <rFont val="Arial"/>
        <color theme="7"/>
      </rPr>
      <t>https://doi.org/10.1016/0042-6989(88)90170-8</t>
    </r>
  </si>
  <si>
    <t>Rylands &amp; Mittermeier, 2013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</si>
  <si>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</si>
  <si>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</si>
  <si>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</si>
  <si>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</si>
  <si>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</si>
  <si>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</si>
  <si>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rFont val="Arial"/>
        <color theme="7"/>
      </rPr>
      <t>https://doi.org/10.1073/pnas.1323533111</t>
    </r>
  </si>
  <si>
    <t>McGraw, 1998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</si>
  <si>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</si>
  <si>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t xml:space="preserve">
</t>
    </r>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</si>
  <si>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</si>
  <si>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</si>
  <si>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</si>
  <si>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t>Gautier JP. 1988. Interspecific affinities among guenons as deduced from vocalisations. Gautier-Hion A; Bourliere F; Gautier J; Kingdon J. A Primate Radiation: Evolutionary Biology of the African Guenons, 194-226, Cambridge University Press. Cambridge.; Shultz S, Faurie C, Noe R. 2003. Behavioral responses of Diana monkeys to male long-distance calls: changes in ranging, association patterns and activity. Behavioral Ecology and Sociobiology, 53, 238-245.</t>
  </si>
  <si>
    <t>Gautier JP. 1988. Interspecific affinities among guenons as deduced from vocalisations. Gautier-Hion A; Bourliere F; Gautier J; Kingdon J. A Primate Radiation: Evolutionary Biology of the African Guenons, 194-226, Cambridge University Press. Cambridge.</t>
  </si>
  <si>
    <t>Natre &amp; Kaplin, in prep (ATWP)</t>
  </si>
  <si>
    <t>Ntare and Kaplin, unpublished data from All The World's Primates (N. Rowe and M. Myers)</t>
  </si>
  <si>
    <r>
      <rPr>
        <rFont val="Arial"/>
        <color theme="7"/>
      </rPr>
      <t xml:space="preserve">Jacobs, G. H., &amp; Deegan, J. F. (2003). Cone pigment variations in four genera of new world monkeys. Vision Research, 43(3), 227–236. </t>
    </r>
    <r>
      <rPr>
        <rFont val="Arial"/>
        <color theme="7"/>
      </rPr>
      <t>https://doi.org/10.1016/S0042-6989(02)00565-5</t>
    </r>
  </si>
  <si>
    <t>MacLanahan &amp; Greeen, 1977</t>
  </si>
  <si>
    <t>Kierulff, 2000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</si>
  <si>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</si>
  <si>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</si>
  <si>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</si>
  <si>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</si>
  <si>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</si>
  <si>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t>Kunz &amp; Linsenmair, 2008 (ATWP)</t>
  </si>
  <si>
    <t>Balzamo &amp; Bert, 1975</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</si>
  <si>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</si>
  <si>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</si>
  <si>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</si>
  <si>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</si>
  <si>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</si>
  <si>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rFont val="Arial"/>
        <color theme="7"/>
      </rPr>
      <t>https://doi.org/10.1073/pnas.1323533111</t>
    </r>
  </si>
  <si>
    <r>
      <rPr>
        <rFont val="Arial"/>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rFont val="Arial"/>
        <color theme="7"/>
      </rPr>
      <t>https://doi.org/10.1073/pnas.1323533111</t>
    </r>
  </si>
  <si>
    <r>
      <rPr>
        <rFont val="Arial"/>
        <color theme="7"/>
      </rPr>
      <t xml:space="preserve">Jacobs, G. H., &amp; Deegan, J. F. (2003). Cone pigment variations in four genera of new world monkeys. Vision Research, 43(3), 227–236. </t>
    </r>
    <r>
      <rPr>
        <rFont val="Arial"/>
        <color theme="7"/>
      </rPr>
      <t>https://doi.org/10.1016/S0042-6989(02)00565-5</t>
    </r>
  </si>
  <si>
    <t>Terborgh, 1983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</si>
  <si>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</si>
  <si>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</si>
  <si>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</si>
  <si>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</si>
  <si>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</si>
  <si>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t xml:space="preserve">Bicca-Marques, J. (2000). Cognitive Aspects of Within-Patch Foraging Decisions in Wild Diurnal and Nocturnal New World Monkeys. (Doctoral Thesis).
 </t>
  </si>
  <si>
    <t xml:space="preserve">Windfelder TL. 2001. Interspecific communication in mixed-species groups of tamarins: evidence from playback experiments. Animal Behaviour, 61, 1193-1201.
</t>
  </si>
  <si>
    <r>
      <rPr>
        <rFont val="Arial"/>
        <color theme="7"/>
      </rPr>
      <t xml:space="preserve">Jacobs, G. H., &amp; Deegan, J. F. (2003). Cone pigment variations in four genera of new world monkeys. Vision Research, 43(3), 227–236. </t>
    </r>
    <r>
      <rPr>
        <rFont val="Arial"/>
        <color theme="7"/>
      </rPr>
      <t>https://doi.org/10.1016/S0042-6989(02)00565-5</t>
    </r>
  </si>
  <si>
    <t>Masilkova et al. 2020</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</si>
  <si>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</si>
  <si>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</si>
  <si>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</si>
  <si>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</si>
  <si>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</si>
  <si>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Day, R. T., &amp; Elwood, R. W. (1999). Sleeping Site Selection by the Golden-handed Tamarin Saguinus midas midas: The Role of Predation Risk, Proximity to Feeding Sites, and Territorial Defence. Ethology, 105(12), 1035–1051. </t>
    </r>
    <r>
      <rPr>
        <rFont val="Arial"/>
        <color theme="7"/>
      </rPr>
      <t>https://doi.org/10.1046/j.1439-0310.1999.10512492.x</t>
    </r>
  </si>
  <si>
    <t xml:space="preserve">Bayart F, Pagès E. 1998. Ecological and social correlates of intergroup encounters in Saguinus midas (Callitrichidae) in French Guiana [Abstract]. Folia Primatologica, 69(1), 42.; Hershkovitz P. 1977. Living New World Monkeys (Platyrrhini), 1, The University of Chicago Press. Chicago.
</t>
  </si>
  <si>
    <r>
      <rPr>
        <rFont val="Arial"/>
        <color theme="7"/>
      </rPr>
      <t xml:space="preserve">Deegan, J. F., &amp; Jacobs, G. H. (2001). Spectral Sensitivity of Gibbons: Implications for Photopigments and Color Vision. Folia Primatologica, 72(1), 26–29. </t>
    </r>
    <r>
      <rPr>
        <rFont val="Arial"/>
        <color theme="7"/>
      </rPr>
      <t>https://doi.org/10.1159/000049915</t>
    </r>
  </si>
  <si>
    <t>Baldwin &amp; Teleki, 1976</t>
  </si>
  <si>
    <t>Bartlett 2009</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</si>
  <si>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</si>
  <si>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</si>
  <si>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</si>
  <si>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</si>
  <si>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</si>
  <si>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Chivers, D. J., &amp; Raemaekers, J. J. (1980). Long-Term Changes in Behaviour. In D. J. Chivers (Ed.), Malayan Forest Primates: Ten Years’ Study in Tropical Rain Forest (pp. 209–260). Springer US. </t>
    </r>
    <r>
      <rPr>
        <rFont val="Arial"/>
        <color theme="7"/>
      </rPr>
      <t>https://doi.org/10.1007/978-1-4757-0878-3_8</t>
    </r>
  </si>
  <si>
    <r>
      <rPr>
        <rFont val="Arial"/>
        <color theme="7"/>
      </rPr>
      <t xml:space="preserve">Tan, Y., &amp; Li, W.-H. (1999). Trichromatic vision in prosimians. Nature, 402(6757), 36–36. </t>
    </r>
    <r>
      <rPr>
        <rFont val="Arial"/>
        <color theme="7"/>
      </rPr>
      <t>https://doi.org/10.1038/46947</t>
    </r>
  </si>
  <si>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</si>
  <si>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</si>
  <si>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</si>
  <si>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color theme="7"/>
      </rPr>
      <t xml:space="preserve">Vasey, N. (2002). Niche separation in Varecia variegata rubra and Eulemur fulvus albifrons: II. Intraspecific patterns. American Journal of Physical Anthropology, 118(2), 169–183. </t>
    </r>
    <r>
      <rPr>
        <color theme="7"/>
        <u/>
      </rPr>
      <t>https://doi.org/10.1002/ajpa.10054</t>
    </r>
  </si>
  <si>
    <r>
      <rPr>
        <rFont val="Arial"/>
        <color theme="7"/>
      </rPr>
      <t xml:space="preserve">Vasey, N. (2007). Impact of Seasonality and Reproduction on Social Structure, Ranging Patterns, and Fission–Fusion Social Organization in Red Ruffed Lemurs. In L. Gould &amp; M. L. Sauther (Eds.), Lemurs: Ecology and Adaptation (pp. 275–304). Springer US. </t>
    </r>
    <r>
      <rPr>
        <rFont val="Arial"/>
        <color theme="7"/>
      </rPr>
      <t>https://doi.org/10.1007/978-0-387-34586-4_13</t>
    </r>
  </si>
  <si>
    <t xml:space="preserve">Eppley, T.M. unpublished data; Geissmann, T., &amp; Mutschler, T. (2006). Diurnal distribution of loud calls in sympatric wild indris (Indri indri) and ruffed lemurs (Varecia variegata): implications for call functions. Primates, 47(4), 393-396.; Macedonia, J. M. (1990). What is communicated in the antipredator calls of lemurs: evidence from playback experiments with ringtailed and ruffed lemurs. Ethology, 86(3), 177-190.; Morland HS. 1991, Dissertation. Social Organization and Ecology of Black and White Ruffed Lemurs (Varecia variegata variegata) in Lowland Rain Forest, Nosy Mangabe, Eastern Madagascar, Yale University . New Haven.; Britt, A. (1996). Environmental influences on the behavioural ecology of the black-and-white ruffed lemur (Varecia variegata variegata, Kerr, 1792) (Doctoral dissertation, University of Liverpool).; Balko E. 1998, Dissertation. A behaviorally plastic response to forest composition and logging disturbance by Varecia variegata variegata in Ranomafana National Park, Madagascar, 245, SUNY-College of Environmental Science and Forestry. Syracuse.
</t>
  </si>
  <si>
    <t>Stevenson, 2006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</si>
  <si>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</si>
  <si>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</si>
  <si>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</si>
  <si>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</si>
  <si>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</si>
  <si>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Zárate, D. A., &amp; Stevenson, P. R. (2014). Behavioral Ecology and Interindividual Distance of Woolly Monkeys (Lagothrix lagothricha) in a Rainforest Fragment in Colombia. In T. R. Defler &amp; P. R. Stevenson (Eds.), The Woolly Monkey: Behavior, Ecology, Systematics, and Captive Research (pp. 227–245). Springer. </t>
    </r>
    <r>
      <rPr>
        <rFont val="Arial"/>
        <color theme="7"/>
      </rPr>
      <t>https://doi.org/10.1007/978-1-4939-0697-0_13</t>
    </r>
  </si>
  <si>
    <t>Nadler (unpub) (ATWP)</t>
  </si>
  <si>
    <t>Zhaoyuan, 2006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</si>
  <si>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</si>
  <si>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</si>
  <si>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t>Grueter et al. 2013</t>
  </si>
  <si>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</si>
  <si>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Zhou, Q., Huang, C., Li, Y., &amp; Cai, X. (2007). Ranging behavior of the François’ langur (Trachypithecus francoisi) in the Fusui Nature Reserve, China. Primates, 48(4), 320–323. </t>
    </r>
    <r>
      <rPr>
        <color theme="7"/>
        <u/>
      </rPr>
      <t>https://doi.org/10.1007/s10329-006-0027-9</t>
    </r>
  </si>
  <si>
    <t>Nadler, T. unpublished data from All The World's Primates (N. Rowe and M. Myers); Ramesh K. 1994. Vocalizations of captive Francois' langurs linked to stereotypy and possible stress. Folia Primatologica, 63, 91-95.</t>
  </si>
  <si>
    <t>Fan et al. 2018</t>
  </si>
  <si>
    <t>Lv &amp; Li, 2007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</si>
  <si>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</si>
  <si>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</si>
  <si>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</si>
  <si>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</si>
  <si>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</si>
  <si>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t>Guo ST, Li BG, Watanabe K. 2007. Diet and activity budget of Rhinopithecus roxellana in the Qinling Mountains, China. Primates, 48, 268-276.</t>
  </si>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</sst>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font>
    <font>
      <b/>
      <color theme="1"/>
      <name val="Arial"/>
    </font>
    <font>
      <b/>
      <sz val="11.0"/>
      <color rgb="FF000000"/>
      <name val="Calibri"/>
    </font>
    <font>
      <sz val="11.0"/>
      <color rgb="FF000000"/>
      <name val="Calibri"/>
    </font>
    <font>
      <color rgb="FF000000"/>
      <name val="Arial"/>
    </font>
    <font>
      <color rgb="FF222222"/>
      <name val="Arial"/>
    </font>
    <font>
      <color rgb="FF000000"/>
      <name val="Roboto"/>
    </font>
    <font>
      <u/>
      <sz val="11.0"/>
      <color rgb="FF000000"/>
      <name val="Calibri"/>
    </font>
    <font>
      <b/>
      <sz val="10.0"/>
      <color theme="7"/>
      <name val="Arial"/>
    </font>
    <font>
      <b/>
      <color theme="7"/>
      <name val="Arial"/>
    </font>
    <font>
      <b/>
      <color rgb="FF34A853"/>
      <name val="Arial"/>
    </font>
    <font>
      <b/>
      <sz val="10.0"/>
      <color rgb="FF34A853"/>
      <name val="Arial"/>
    </font>
    <font>
      <b/>
      <color rgb="FF6AA84F"/>
      <name val="Arial"/>
    </font>
    <font>
      <color theme="1"/>
      <name val="Arial"/>
    </font>
    <font>
      <sz val="10.0"/>
      <color theme="1"/>
      <name val="Arial"/>
    </font>
    <font>
      <i/>
      <color theme="1"/>
      <name val="Arial"/>
    </font>
    <font>
      <b/>
      <i/>
      <color theme="1"/>
      <name val="Arial"/>
    </font>
    <font>
      <i/>
      <color rgb="FF000000"/>
      <name val="Arial"/>
    </font>
    <font>
      <color rgb="FF000000"/>
      <name val="&quot;Arial&quot;"/>
    </font>
    <font>
      <strike/>
      <color theme="1"/>
      <name val="Arial"/>
    </font>
    <font>
      <strike/>
      <color rgb="FF000000"/>
      <name val="Arial"/>
    </font>
    <font>
      <i/>
      <strike/>
      <color theme="1"/>
      <name val="Arial"/>
    </font>
    <font>
      <b/>
      <color rgb="FFB7B7B7"/>
      <name val="Arial"/>
    </font>
    <font>
      <color theme="7"/>
      <name val="Arial"/>
    </font>
    <font>
      <color rgb="FFB7B7B7"/>
      <name val="Arial"/>
    </font>
    <font>
      <u/>
      <color theme="7"/>
    </font>
    <font>
      <u/>
      <color rgb="FF0000FF"/>
    </font>
    <font>
      <u/>
      <color rgb="FF0000FF"/>
    </font>
    <font>
      <color theme="7"/>
    </font>
    <font>
      <u/>
      <color theme="7"/>
    </font>
    <font>
      <u/>
      <sz val="10.0"/>
      <color rgb="FF000000"/>
    </font>
    <font>
      <u/>
      <sz val="10.0"/>
      <color rgb="FF000000"/>
    </font>
    <font>
      <u/>
      <sz val="11.0"/>
      <color rgb="FF3C4043"/>
      <name val="Roboto"/>
    </font>
    <font>
      <color rgb="FF34A853"/>
      <name val="Arial"/>
    </font>
    <font>
      <sz val="11.0"/>
      <color rgb="FF3C4043"/>
      <name val="Roboto"/>
    </font>
    <font>
      <sz val="11.0"/>
      <color rgb="FF000000"/>
      <name val="Arial"/>
    </font>
    <font>
      <strike/>
      <color theme="7"/>
      <name val="Arial"/>
    </font>
    <font>
      <strike/>
      <color rgb="FFB7B7B7"/>
      <name val="Arial"/>
    </font>
  </fonts>
  <fills count="6">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F4CCCC"/>
        <bgColor rgb="FFF4CCCC"/>
      </patternFill>
    </fill>
  </fills>
  <borders count="10">
    <border/>
    <border>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shrinkToFit="0" vertical="bottom" wrapText="0"/>
    </xf>
    <xf borderId="2" fillId="0" fontId="2" numFmtId="0" xfId="0" applyAlignment="1" applyBorder="1" applyFont="1">
      <alignment readingOrder="0" shrinkToFit="0" vertical="bottom" wrapText="0"/>
    </xf>
    <xf borderId="3" fillId="0" fontId="2" numFmtId="0" xfId="0" applyAlignment="1" applyBorder="1" applyFont="1">
      <alignment readingOrder="0" shrinkToFit="0" vertical="bottom" wrapText="0"/>
    </xf>
    <xf borderId="4" fillId="0" fontId="2" numFmtId="0" xfId="0" applyAlignment="1" applyBorder="1" applyFont="1">
      <alignment readingOrder="0" shrinkToFit="0" vertical="bottom" wrapText="0"/>
    </xf>
    <xf borderId="5" fillId="0" fontId="2" numFmtId="0" xfId="0" applyAlignment="1" applyBorder="1" applyFont="1">
      <alignment readingOrder="0" shrinkToFit="0" vertical="bottom" wrapText="0"/>
    </xf>
    <xf borderId="6" fillId="0" fontId="2" numFmtId="0" xfId="0" applyAlignment="1" applyBorder="1" applyFont="1">
      <alignment readingOrder="0" shrinkToFit="0" vertical="bottom" wrapText="0"/>
    </xf>
    <xf borderId="0" fillId="0" fontId="3" numFmtId="0" xfId="0" applyAlignment="1" applyFont="1">
      <alignment shrinkToFit="0" vertical="bottom" wrapText="0"/>
    </xf>
    <xf borderId="7" fillId="0" fontId="3" numFmtId="0" xfId="0" applyAlignment="1" applyBorder="1" applyFont="1">
      <alignment readingOrder="0" shrinkToFit="0" vertical="bottom" wrapText="0"/>
    </xf>
    <xf borderId="5" fillId="0" fontId="3" numFmtId="0" xfId="0" applyAlignment="1" applyBorder="1" applyFont="1">
      <alignment readingOrder="0" shrinkToFit="0" vertical="bottom" wrapText="0"/>
    </xf>
    <xf borderId="3" fillId="0" fontId="3" numFmtId="0" xfId="0" applyAlignment="1" applyBorder="1" applyFont="1">
      <alignment readingOrder="0" shrinkToFit="0" vertical="bottom" wrapText="0"/>
    </xf>
    <xf borderId="8" fillId="0" fontId="3" numFmtId="0" xfId="0" applyAlignment="1" applyBorder="1" applyFont="1">
      <alignment readingOrder="0" shrinkToFit="0" vertical="bottom" wrapText="0"/>
    </xf>
    <xf borderId="2" fillId="0" fontId="3" numFmtId="0" xfId="0" applyAlignment="1" applyBorder="1" applyFont="1">
      <alignment readingOrder="0" shrinkToFit="0" vertical="bottom" wrapText="0"/>
    </xf>
    <xf borderId="8" fillId="0" fontId="3" numFmtId="0" xfId="0" applyAlignment="1" applyBorder="1" applyFont="1">
      <alignment horizontal="right" readingOrder="0" shrinkToFit="0" vertical="bottom" wrapText="0"/>
    </xf>
    <xf borderId="2" fillId="0" fontId="3" numFmtId="0" xfId="0" applyAlignment="1" applyBorder="1" applyFont="1">
      <alignment shrinkToFit="0" vertical="bottom" wrapText="0"/>
    </xf>
    <xf borderId="2" fillId="0" fontId="4" numFmtId="0" xfId="0" applyAlignment="1" applyBorder="1" applyFont="1">
      <alignment readingOrder="0" shrinkToFit="0" wrapText="0"/>
    </xf>
    <xf borderId="1" fillId="0" fontId="3" numFmtId="0" xfId="0" applyAlignment="1" applyBorder="1" applyFont="1">
      <alignment shrinkToFit="0" vertical="bottom" wrapText="0"/>
    </xf>
    <xf borderId="2" fillId="2" fontId="3" numFmtId="0" xfId="0" applyAlignment="1" applyBorder="1" applyFill="1" applyFont="1">
      <alignment readingOrder="0" shrinkToFit="0" vertical="bottom" wrapText="0"/>
    </xf>
    <xf borderId="8" fillId="3" fontId="3" numFmtId="0" xfId="0" applyAlignment="1" applyBorder="1" applyFill="1" applyFont="1">
      <alignment horizontal="right" readingOrder="0" shrinkToFit="0" vertical="bottom" wrapText="0"/>
    </xf>
    <xf borderId="2" fillId="4" fontId="3" numFmtId="0" xfId="0" applyAlignment="1" applyBorder="1" applyFill="1" applyFont="1">
      <alignment readingOrder="0" shrinkToFit="0" vertical="bottom" wrapText="0"/>
    </xf>
    <xf borderId="2" fillId="0" fontId="4" numFmtId="0" xfId="0" applyAlignment="1" applyBorder="1" applyFont="1">
      <alignment readingOrder="0" vertical="bottom"/>
    </xf>
    <xf borderId="2" fillId="0" fontId="3" numFmtId="0" xfId="0" applyAlignment="1" applyBorder="1" applyFont="1">
      <alignment readingOrder="0" vertical="bottom"/>
    </xf>
    <xf borderId="0" fillId="3" fontId="5" numFmtId="0" xfId="0" applyAlignment="1" applyFont="1">
      <alignment horizontal="left" readingOrder="0"/>
    </xf>
    <xf borderId="0" fillId="3" fontId="6" numFmtId="0" xfId="0" applyAlignment="1" applyFont="1">
      <alignment readingOrder="0"/>
    </xf>
    <xf borderId="2" fillId="0" fontId="7" numFmtId="0" xfId="0" applyAlignment="1" applyBorder="1" applyFont="1">
      <alignment readingOrder="0" shrinkToFit="0" vertical="bottom" wrapText="0"/>
    </xf>
    <xf borderId="2" fillId="0" fontId="4" numFmtId="0" xfId="0" applyAlignment="1" applyBorder="1" applyFont="1">
      <alignment readingOrder="0"/>
    </xf>
    <xf borderId="2" fillId="0" fontId="5" numFmtId="0" xfId="0" applyAlignment="1" applyBorder="1" applyFont="1">
      <alignment readingOrder="0" shrinkToFit="0" vertical="bottom" wrapText="0"/>
    </xf>
    <xf borderId="0" fillId="0" fontId="4" numFmtId="0" xfId="0" applyAlignment="1" applyFont="1">
      <alignment readingOrder="0" shrinkToFit="0" vertical="bottom" wrapText="0"/>
    </xf>
    <xf borderId="9" fillId="0" fontId="1" numFmtId="0" xfId="0" applyAlignment="1" applyBorder="1" applyFont="1">
      <alignment readingOrder="0"/>
    </xf>
    <xf borderId="0" fillId="0" fontId="8" numFmtId="0" xfId="0" applyAlignment="1" applyFont="1">
      <alignment readingOrder="0"/>
    </xf>
    <xf borderId="0" fillId="0" fontId="9"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shrinkToFit="0" vertical="bottom" wrapText="0"/>
    </xf>
    <xf borderId="0" fillId="0" fontId="8" numFmtId="0" xfId="0" applyAlignment="1" applyFont="1">
      <alignment readingOrder="0" shrinkToFit="0" vertical="bottom" wrapText="0"/>
    </xf>
    <xf borderId="0" fillId="0" fontId="9" numFmtId="0" xfId="0" applyAlignment="1" applyFont="1">
      <alignment readingOrder="0"/>
    </xf>
    <xf borderId="0" fillId="0" fontId="9" numFmtId="0" xfId="0" applyAlignment="1" applyFont="1">
      <alignment readingOrder="0" vertical="bottom"/>
    </xf>
    <xf borderId="0" fillId="0" fontId="12" numFmtId="0" xfId="0" applyAlignment="1" applyFont="1">
      <alignment readingOrder="0"/>
    </xf>
    <xf borderId="0" fillId="0" fontId="13" numFmtId="0" xfId="0" applyAlignment="1" applyFont="1">
      <alignment readingOrder="0"/>
    </xf>
    <xf borderId="9" fillId="0" fontId="13" numFmtId="0" xfId="0" applyAlignment="1" applyBorder="1" applyFont="1">
      <alignment readingOrder="0"/>
    </xf>
    <xf borderId="0" fillId="0" fontId="0" numFmtId="0" xfId="0" applyAlignment="1" applyFont="1">
      <alignment readingOrder="0"/>
    </xf>
    <xf borderId="0" fillId="0" fontId="13" numFmtId="0" xfId="0" applyFont="1"/>
    <xf borderId="0" fillId="0" fontId="13" numFmtId="0" xfId="0" applyAlignment="1" applyFont="1">
      <alignment horizontal="right" vertical="bottom"/>
    </xf>
    <xf borderId="0" fillId="0" fontId="13" numFmtId="0" xfId="0" applyAlignment="1" applyFont="1">
      <alignment horizontal="right" vertical="bottom"/>
    </xf>
    <xf borderId="0" fillId="0" fontId="0" numFmtId="0" xfId="0" applyAlignment="1" applyFont="1">
      <alignment horizontal="right" readingOrder="0" shrinkToFit="0" vertical="bottom" wrapText="0"/>
    </xf>
    <xf borderId="0" fillId="0" fontId="14" numFmtId="0" xfId="0" applyAlignment="1" applyFont="1">
      <alignment readingOrder="0"/>
    </xf>
    <xf borderId="0" fillId="0" fontId="15" numFmtId="0" xfId="0" applyAlignment="1" applyFont="1">
      <alignment horizontal="right" readingOrder="0"/>
    </xf>
    <xf borderId="0" fillId="0" fontId="3" numFmtId="0" xfId="0" applyAlignment="1" applyFont="1">
      <alignment horizontal="right" readingOrder="0" shrinkToFit="0" vertical="bottom" wrapText="0"/>
    </xf>
    <xf borderId="0" fillId="4" fontId="13" numFmtId="0" xfId="0" applyAlignment="1" applyFont="1">
      <alignment readingOrder="0"/>
    </xf>
    <xf borderId="0" fillId="0" fontId="4" numFmtId="0" xfId="0" applyAlignment="1" applyFont="1">
      <alignment readingOrder="0"/>
    </xf>
    <xf borderId="0" fillId="5" fontId="13" numFmtId="0" xfId="0" applyAlignment="1" applyFill="1" applyFont="1">
      <alignment readingOrder="0"/>
    </xf>
    <xf borderId="9" fillId="5" fontId="13" numFmtId="0" xfId="0" applyAlignment="1" applyBorder="1" applyFont="1">
      <alignment readingOrder="0"/>
    </xf>
    <xf borderId="0" fillId="5" fontId="0" numFmtId="0" xfId="0" applyAlignment="1" applyFont="1">
      <alignment readingOrder="0"/>
    </xf>
    <xf borderId="0" fillId="5" fontId="1" numFmtId="0" xfId="0" applyAlignment="1" applyFont="1">
      <alignment readingOrder="0"/>
    </xf>
    <xf borderId="0" fillId="5" fontId="13" numFmtId="0" xfId="0" applyFont="1"/>
    <xf borderId="0" fillId="5" fontId="13" numFmtId="0" xfId="0" applyAlignment="1" applyFont="1">
      <alignment horizontal="right" vertical="bottom"/>
    </xf>
    <xf borderId="0" fillId="5" fontId="16" numFmtId="0" xfId="0" applyAlignment="1" applyFont="1">
      <alignment readingOrder="0"/>
    </xf>
    <xf borderId="0" fillId="0" fontId="17" numFmtId="0" xfId="0" applyAlignment="1" applyFont="1">
      <alignment horizontal="right" readingOrder="0"/>
    </xf>
    <xf borderId="0" fillId="0" fontId="13" numFmtId="0" xfId="0" applyAlignment="1" applyFont="1">
      <alignment horizontal="right" readingOrder="0" vertical="bottom"/>
    </xf>
    <xf borderId="0" fillId="5" fontId="13" numFmtId="0" xfId="0" applyAlignment="1" applyFont="1">
      <alignment horizontal="right" readingOrder="0" vertical="bottom"/>
    </xf>
    <xf borderId="0" fillId="0" fontId="13" numFmtId="0" xfId="0" applyAlignment="1" applyFont="1">
      <alignment horizontal="right" readingOrder="0" vertical="bottom"/>
    </xf>
    <xf borderId="0" fillId="2" fontId="13" numFmtId="0" xfId="0" applyAlignment="1" applyFont="1">
      <alignment horizontal="right" readingOrder="0" vertical="bottom"/>
    </xf>
    <xf borderId="9" fillId="0" fontId="13" numFmtId="0" xfId="0" applyBorder="1" applyFont="1"/>
    <xf borderId="0" fillId="0" fontId="14" numFmtId="0" xfId="0" applyFont="1"/>
    <xf borderId="0" fillId="0" fontId="1" numFmtId="0" xfId="0" applyFont="1"/>
    <xf borderId="0" fillId="0" fontId="15" numFmtId="0" xfId="0" applyAlignment="1" applyFont="1">
      <alignment readingOrder="0"/>
    </xf>
    <xf borderId="0" fillId="0" fontId="13" numFmtId="0" xfId="0" applyAlignment="1" applyFont="1">
      <alignment readingOrder="0" shrinkToFit="0" vertical="center" wrapText="1"/>
    </xf>
    <xf borderId="0" fillId="0" fontId="18" numFmtId="0" xfId="0" applyAlignment="1" applyFont="1">
      <alignment readingOrder="0" shrinkToFit="0" wrapText="1"/>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19" numFmtId="0" xfId="0" applyFont="1"/>
    <xf borderId="0" fillId="0" fontId="11" numFmtId="0" xfId="0" applyAlignment="1" applyFont="1">
      <alignment readingOrder="0"/>
    </xf>
    <xf borderId="0" fillId="0" fontId="22" numFmtId="0" xfId="0" applyAlignment="1" applyFont="1">
      <alignment readingOrder="0"/>
    </xf>
    <xf borderId="0" fillId="0" fontId="1" numFmtId="0" xfId="0" applyAlignment="1" applyFont="1">
      <alignment readingOrder="0" shrinkToFit="0" wrapText="0"/>
    </xf>
    <xf borderId="0" fillId="0" fontId="1" numFmtId="0" xfId="0" applyAlignment="1" applyFont="1">
      <alignment readingOrder="0" shrinkToFit="0" wrapText="0"/>
    </xf>
    <xf borderId="0" fillId="0" fontId="23" numFmtId="0" xfId="0" applyAlignment="1" applyFont="1">
      <alignment readingOrder="0"/>
    </xf>
    <xf borderId="0" fillId="0" fontId="23" numFmtId="0" xfId="0" applyAlignment="1" applyFont="1">
      <alignment readingOrder="0" shrinkToFit="0" wrapText="0"/>
    </xf>
    <xf borderId="0" fillId="0" fontId="13" numFmtId="0" xfId="0" applyAlignment="1" applyFont="1">
      <alignment readingOrder="0" shrinkToFit="0" wrapText="0"/>
    </xf>
    <xf borderId="0" fillId="0" fontId="24" numFmtId="0" xfId="0" applyAlignment="1" applyFont="1">
      <alignment readingOrder="0"/>
    </xf>
    <xf borderId="0" fillId="0" fontId="23"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0" fontId="13" numFmtId="0" xfId="0" applyAlignment="1" applyFont="1">
      <alignment readingOrder="0"/>
    </xf>
    <xf borderId="0" fillId="0" fontId="4" numFmtId="0" xfId="0" applyAlignment="1" applyFont="1">
      <alignment readingOrder="0" shrinkToFit="0" wrapText="0"/>
    </xf>
    <xf borderId="0" fillId="0" fontId="28" numFmtId="0" xfId="0" applyAlignment="1" applyFont="1">
      <alignment readingOrder="0" shrinkToFit="0" wrapText="0"/>
    </xf>
    <xf borderId="0" fillId="0" fontId="13" numFmtId="0" xfId="0" applyAlignment="1" applyFont="1">
      <alignment shrinkToFit="0" wrapText="0"/>
    </xf>
    <xf borderId="0" fillId="0" fontId="13" numFmtId="0" xfId="0" applyAlignment="1" applyFont="1">
      <alignment readingOrder="0" shrinkToFit="0" wrapText="0"/>
    </xf>
    <xf borderId="0" fillId="0" fontId="0" numFmtId="0" xfId="0" applyAlignment="1" applyFont="1">
      <alignment readingOrder="0" shrinkToFit="0" wrapText="0"/>
    </xf>
    <xf borderId="0" fillId="0" fontId="23" numFmtId="0" xfId="0" applyAlignment="1" applyFont="1">
      <alignment readingOrder="0" shrinkToFit="0" wrapText="0"/>
    </xf>
    <xf borderId="0" fillId="0" fontId="24" numFmtId="0" xfId="0" applyAlignment="1" applyFont="1">
      <alignment readingOrder="0" shrinkToFit="0" wrapText="0"/>
    </xf>
    <xf borderId="0" fillId="0" fontId="28" numFmtId="0" xfId="0" applyAlignment="1" applyFont="1">
      <alignment readingOrder="0" shrinkToFit="0" wrapText="0"/>
    </xf>
    <xf borderId="0" fillId="0" fontId="29" numFmtId="0" xfId="0" applyAlignment="1" applyFont="1">
      <alignment readingOrder="0" shrinkToFit="0" wrapText="0"/>
    </xf>
    <xf borderId="0" fillId="0" fontId="30" numFmtId="0" xfId="0" applyAlignment="1" applyFont="1">
      <alignment readingOrder="0" shrinkToFit="0" wrapText="0"/>
    </xf>
    <xf borderId="0" fillId="0" fontId="13" numFmtId="0" xfId="0" applyAlignment="1" applyFont="1">
      <alignment shrinkToFit="0" wrapText="0"/>
    </xf>
    <xf borderId="0" fillId="3" fontId="4" numFmtId="0" xfId="0" applyAlignment="1" applyFont="1">
      <alignment horizontal="left" readingOrder="0"/>
    </xf>
    <xf borderId="0" fillId="0" fontId="31" numFmtId="0" xfId="0" applyAlignment="1" applyFont="1">
      <alignment readingOrder="0" shrinkToFit="0" wrapText="0"/>
    </xf>
    <xf borderId="0" fillId="3" fontId="32" numFmtId="0" xfId="0" applyAlignment="1" applyFont="1">
      <alignment horizontal="left" readingOrder="0"/>
    </xf>
    <xf borderId="0" fillId="0" fontId="9" numFmtId="0" xfId="0" applyAlignment="1" applyFont="1">
      <alignment readingOrder="0"/>
    </xf>
    <xf borderId="0" fillId="0" fontId="23" numFmtId="0" xfId="0" applyAlignment="1" applyFont="1">
      <alignment readingOrder="0" shrinkToFit="0" wrapText="0"/>
    </xf>
    <xf borderId="0" fillId="0" fontId="23" numFmtId="0" xfId="0" applyAlignment="1" applyFont="1">
      <alignment readingOrder="0"/>
    </xf>
    <xf borderId="0" fillId="0" fontId="33" numFmtId="0" xfId="0" applyAlignment="1" applyFont="1">
      <alignment readingOrder="0" shrinkToFit="0" wrapText="0"/>
    </xf>
    <xf borderId="0" fillId="0" fontId="28" numFmtId="0" xfId="0" applyAlignment="1" applyFont="1">
      <alignment readingOrder="0"/>
    </xf>
    <xf borderId="0" fillId="0" fontId="33" numFmtId="0" xfId="0" applyAlignment="1" applyFont="1">
      <alignment readingOrder="0"/>
    </xf>
    <xf borderId="0" fillId="5" fontId="33" numFmtId="0" xfId="0" applyAlignment="1" applyFont="1">
      <alignment readingOrder="0"/>
    </xf>
    <xf borderId="0" fillId="5" fontId="23" numFmtId="0" xfId="0" applyAlignment="1" applyFont="1">
      <alignment readingOrder="0" shrinkToFit="0" wrapText="0"/>
    </xf>
    <xf borderId="0" fillId="5" fontId="13" numFmtId="0" xfId="0" applyAlignment="1" applyFont="1">
      <alignment readingOrder="0" shrinkToFit="0" wrapText="0"/>
    </xf>
    <xf borderId="0" fillId="5" fontId="24" numFmtId="0" xfId="0" applyAlignment="1" applyFont="1">
      <alignment readingOrder="0"/>
    </xf>
    <xf borderId="0" fillId="5" fontId="23" numFmtId="0" xfId="0" applyAlignment="1" applyFont="1">
      <alignment readingOrder="0"/>
    </xf>
    <xf borderId="0" fillId="5" fontId="23" numFmtId="0" xfId="0" applyFont="1"/>
    <xf borderId="0" fillId="5" fontId="23" numFmtId="0" xfId="0" applyAlignment="1" applyFont="1">
      <alignment readingOrder="0" shrinkToFit="0" wrapText="0"/>
    </xf>
    <xf borderId="0" fillId="5" fontId="13" numFmtId="0" xfId="0" applyAlignment="1" applyFont="1">
      <alignment readingOrder="0" shrinkToFit="0" wrapText="0"/>
    </xf>
    <xf borderId="0" fillId="3" fontId="34" numFmtId="0" xfId="0" applyAlignment="1" applyFont="1">
      <alignment horizontal="left" readingOrder="0"/>
    </xf>
    <xf borderId="0" fillId="5" fontId="23" numFmtId="0" xfId="0" applyAlignment="1" applyFont="1">
      <alignment readingOrder="0"/>
    </xf>
    <xf borderId="0" fillId="0" fontId="35" numFmtId="0" xfId="0" applyAlignment="1" applyFont="1">
      <alignment readingOrder="0" shrinkToFit="0" vertical="bottom" wrapText="0"/>
    </xf>
    <xf borderId="0" fillId="0" fontId="35" numFmtId="0" xfId="0" applyAlignment="1" applyFont="1">
      <alignment readingOrder="0" shrinkToFit="0" vertical="bottom" wrapText="0"/>
    </xf>
    <xf borderId="0" fillId="0" fontId="23" numFmtId="0" xfId="0" applyFont="1"/>
    <xf borderId="0" fillId="0" fontId="24" numFmtId="0" xfId="0" applyFont="1"/>
    <xf borderId="0" fillId="0" fontId="23" numFmtId="0" xfId="0" applyAlignment="1" applyFont="1">
      <alignment shrinkToFit="0" wrapText="0"/>
    </xf>
    <xf borderId="0" fillId="0" fontId="19" numFmtId="0" xfId="0" applyAlignment="1" applyFont="1">
      <alignment shrinkToFit="0" wrapText="0"/>
    </xf>
    <xf borderId="0" fillId="0" fontId="19" numFmtId="0" xfId="0" applyAlignment="1" applyFont="1">
      <alignment shrinkToFit="0" wrapText="0"/>
    </xf>
    <xf borderId="9" fillId="0" fontId="19" numFmtId="0" xfId="0" applyAlignment="1" applyBorder="1" applyFont="1">
      <alignment readingOrder="0"/>
    </xf>
    <xf borderId="0" fillId="0" fontId="36" numFmtId="0" xfId="0" applyAlignment="1" applyFont="1">
      <alignment readingOrder="0"/>
    </xf>
    <xf borderId="0" fillId="0" fontId="36" numFmtId="0" xfId="0" applyFont="1"/>
    <xf borderId="0" fillId="0" fontId="19" numFmtId="0" xfId="0" applyAlignment="1" applyFont="1">
      <alignment readingOrder="0" shrinkToFit="0" wrapText="0"/>
    </xf>
    <xf borderId="0" fillId="0" fontId="37" numFmtId="0" xfId="0" applyAlignment="1" applyFont="1">
      <alignment readingOrder="0"/>
    </xf>
    <xf borderId="0" fillId="0" fontId="36" numFmtId="0" xfId="0" applyAlignment="1" applyFont="1">
      <alignment readingOrder="0"/>
    </xf>
    <xf borderId="0" fillId="0" fontId="36"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007/s00265-018-2629-9" TargetMode="External"/><Relationship Id="rId3" Type="http://schemas.openxmlformats.org/officeDocument/2006/relationships/hyperlink" Target="https://doi.org/10.1098/rspb.1984.0071"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i.org/10.1073/pnas.1323533111" TargetMode="External"/><Relationship Id="rId42" Type="http://schemas.openxmlformats.org/officeDocument/2006/relationships/hyperlink" Target="https://www.frontiersin.org/articles/10.3389/fnins.2018.00534/full" TargetMode="External"/><Relationship Id="rId41" Type="http://schemas.openxmlformats.org/officeDocument/2006/relationships/hyperlink" Target="https://doi.org/10.1073/pnas.1323533111" TargetMode="External"/><Relationship Id="rId44" Type="http://schemas.openxmlformats.org/officeDocument/2006/relationships/hyperlink" Target="https://doi.org/10.1098/rspb.2017.1765" TargetMode="External"/><Relationship Id="rId43" Type="http://schemas.openxmlformats.org/officeDocument/2006/relationships/hyperlink" Target="https://doi.org/10.1098/rspb.2017.1765" TargetMode="External"/><Relationship Id="rId46" Type="http://schemas.openxmlformats.org/officeDocument/2006/relationships/hyperlink" Target="https://doi.org/10.1073/pnas.1323533111" TargetMode="External"/><Relationship Id="rId45" Type="http://schemas.openxmlformats.org/officeDocument/2006/relationships/hyperlink" Target="https://doi.org/10.1073/pnas.1323533111" TargetMode="External"/><Relationship Id="rId107" Type="http://schemas.openxmlformats.org/officeDocument/2006/relationships/hyperlink" Target="https://doi.org/10.1073/pnas.1323533111" TargetMode="External"/><Relationship Id="rId106" Type="http://schemas.openxmlformats.org/officeDocument/2006/relationships/hyperlink" Target="https://doi.org/10.1098/rspb.2017.1765" TargetMode="External"/><Relationship Id="rId105" Type="http://schemas.openxmlformats.org/officeDocument/2006/relationships/hyperlink" Target="https://doi.org/10.1098/rspb.2017.1765" TargetMode="External"/><Relationship Id="rId104" Type="http://schemas.openxmlformats.org/officeDocument/2006/relationships/hyperlink" Target="https://www.frontiersin.org/articles/10.3389/fnins.2018.00534/full" TargetMode="External"/><Relationship Id="rId109" Type="http://schemas.openxmlformats.org/officeDocument/2006/relationships/hyperlink" Target="https://doi.org/10.1098/rspb.2017.1765" TargetMode="External"/><Relationship Id="rId108" Type="http://schemas.openxmlformats.org/officeDocument/2006/relationships/hyperlink" Target="https://www.frontiersin.org/articles/10.3389/fnins.2018.00534/full" TargetMode="External"/><Relationship Id="rId48" Type="http://schemas.openxmlformats.org/officeDocument/2006/relationships/hyperlink" Target="https://doi.org/10.1098/rspb.2017.1765" TargetMode="External"/><Relationship Id="rId47" Type="http://schemas.openxmlformats.org/officeDocument/2006/relationships/hyperlink" Target="https://www.google.com/url?q=https://www.researchgate.net/publication/46714501_A_description_of_the_orangutan%27s_vocal_and_sound_repertoire_with_a_focus_on_geographic_variation&amp;sa=D&amp;source=editors&amp;ust=1616769586505000&amp;usg=AFQjCNHEJKyemLdnWnEM1S8X9GVxDqaWag" TargetMode="External"/><Relationship Id="rId49" Type="http://schemas.openxmlformats.org/officeDocument/2006/relationships/hyperlink" Target="https://doi.org/10.1098/rspb.2017.1765" TargetMode="External"/><Relationship Id="rId103" Type="http://schemas.openxmlformats.org/officeDocument/2006/relationships/hyperlink" Target="https://doi.org/10.1098/rspb.2017.1765" TargetMode="External"/><Relationship Id="rId102" Type="http://schemas.openxmlformats.org/officeDocument/2006/relationships/hyperlink" Target="https://doi.org/10.1098/rspb.2017.1765" TargetMode="External"/><Relationship Id="rId101" Type="http://schemas.openxmlformats.org/officeDocument/2006/relationships/hyperlink" Target="https://doi.org/10.1098/rspb.2017.1765" TargetMode="External"/><Relationship Id="rId100" Type="http://schemas.openxmlformats.org/officeDocument/2006/relationships/hyperlink" Target="https://doi.org/10.1098/rspb.2017.1765" TargetMode="External"/><Relationship Id="rId31" Type="http://schemas.openxmlformats.org/officeDocument/2006/relationships/hyperlink" Target="https://doi.org/10.15406/ijawb.2018.03.00049" TargetMode="External"/><Relationship Id="rId30" Type="http://schemas.openxmlformats.org/officeDocument/2006/relationships/hyperlink" Target="https://doi.org/10.1098/rspb.2017.1765" TargetMode="External"/><Relationship Id="rId33" Type="http://schemas.openxmlformats.org/officeDocument/2006/relationships/hyperlink" Target="https://doi.org/10.1098/rspb.2017.1765" TargetMode="External"/><Relationship Id="rId32" Type="http://schemas.openxmlformats.org/officeDocument/2006/relationships/hyperlink" Target="https://www.frontiersin.org/articles/10.3389/fnins.2018.00534/full" TargetMode="External"/><Relationship Id="rId35" Type="http://schemas.openxmlformats.org/officeDocument/2006/relationships/hyperlink" Target="https://doi.org/10.1073/pnas.1323533111" TargetMode="External"/><Relationship Id="rId34" Type="http://schemas.openxmlformats.org/officeDocument/2006/relationships/hyperlink" Target="https://doi.org/10.1098/rspb.2017.1765" TargetMode="External"/><Relationship Id="rId37" Type="http://schemas.openxmlformats.org/officeDocument/2006/relationships/hyperlink" Target="https://www.frontiersin.org/articles/10.3389/fnins.2018.00534/full" TargetMode="External"/><Relationship Id="rId36" Type="http://schemas.openxmlformats.org/officeDocument/2006/relationships/hyperlink" Target="https://doi.org/10.1073/pnas.1323533111" TargetMode="External"/><Relationship Id="rId39" Type="http://schemas.openxmlformats.org/officeDocument/2006/relationships/hyperlink" Target="https://doi.org/10.1098/rspb.2017.1765" TargetMode="External"/><Relationship Id="rId38" Type="http://schemas.openxmlformats.org/officeDocument/2006/relationships/hyperlink" Target="https://doi.org/10.1098/rspb.2017.1765" TargetMode="External"/><Relationship Id="rId20" Type="http://schemas.openxmlformats.org/officeDocument/2006/relationships/hyperlink" Target="https://doi.org/10.1073/pnas.1323533111" TargetMode="External"/><Relationship Id="rId22" Type="http://schemas.openxmlformats.org/officeDocument/2006/relationships/hyperlink" Target="https://doi.org/10.1098/rspb.2017.1765" TargetMode="External"/><Relationship Id="rId21" Type="http://schemas.openxmlformats.org/officeDocument/2006/relationships/hyperlink" Target="https://doi.org/10.1098/rspb.2017.1765" TargetMode="External"/><Relationship Id="rId24" Type="http://schemas.openxmlformats.org/officeDocument/2006/relationships/hyperlink" Target="https://doi.org/10.1073/pnas.1323533111" TargetMode="External"/><Relationship Id="rId23" Type="http://schemas.openxmlformats.org/officeDocument/2006/relationships/hyperlink" Target="https://doi.org/10.1073/pnas.1323533111" TargetMode="External"/><Relationship Id="rId128" Type="http://schemas.openxmlformats.org/officeDocument/2006/relationships/drawing" Target="../drawings/drawing4.xml"/><Relationship Id="rId127" Type="http://schemas.openxmlformats.org/officeDocument/2006/relationships/hyperlink" Target="https://doi.org/10.1073/pnas.1323533111" TargetMode="External"/><Relationship Id="rId126" Type="http://schemas.openxmlformats.org/officeDocument/2006/relationships/hyperlink" Target="https://doi.org/10.1073/pnas.1323533111" TargetMode="External"/><Relationship Id="rId26" Type="http://schemas.openxmlformats.org/officeDocument/2006/relationships/hyperlink" Target="https://doi.org/10.1098/rspb.2017.1765" TargetMode="External"/><Relationship Id="rId121" Type="http://schemas.openxmlformats.org/officeDocument/2006/relationships/hyperlink" Target="https://doi.org/10.1098/rspb.2017.1765" TargetMode="External"/><Relationship Id="rId25" Type="http://schemas.openxmlformats.org/officeDocument/2006/relationships/hyperlink" Target="https://doi.org/10.1098/rspb.2017.1765" TargetMode="External"/><Relationship Id="rId120" Type="http://schemas.openxmlformats.org/officeDocument/2006/relationships/hyperlink" Target="https://doi.org/10.1098/rspb.2017.1765" TargetMode="External"/><Relationship Id="rId28" Type="http://schemas.openxmlformats.org/officeDocument/2006/relationships/hyperlink" Target="https://doi.org/10.1073/pnas.1323533111" TargetMode="External"/><Relationship Id="rId27" Type="http://schemas.openxmlformats.org/officeDocument/2006/relationships/hyperlink" Target="https://doi.org/10.1073/pnas.1323533111" TargetMode="External"/><Relationship Id="rId125" Type="http://schemas.openxmlformats.org/officeDocument/2006/relationships/hyperlink" Target="https://doi.org/10.1098/rspb.2017.1765" TargetMode="External"/><Relationship Id="rId29" Type="http://schemas.openxmlformats.org/officeDocument/2006/relationships/hyperlink" Target="https://doi.org/10.1098/rspb.2017.1765" TargetMode="External"/><Relationship Id="rId124" Type="http://schemas.openxmlformats.org/officeDocument/2006/relationships/hyperlink" Target="https://doi.org/10.1098/rspb.2017.1765" TargetMode="External"/><Relationship Id="rId123" Type="http://schemas.openxmlformats.org/officeDocument/2006/relationships/hyperlink" Target="https://doi.org/10.1007/s10329-006-0027-9" TargetMode="External"/><Relationship Id="rId122" Type="http://schemas.openxmlformats.org/officeDocument/2006/relationships/hyperlink" Target="https://doi.org/10.1098/rspb.2017.1765" TargetMode="External"/><Relationship Id="rId95" Type="http://schemas.openxmlformats.org/officeDocument/2006/relationships/hyperlink" Target="https://doi.org/10.1098/rspb.2017.1765" TargetMode="External"/><Relationship Id="rId94" Type="http://schemas.openxmlformats.org/officeDocument/2006/relationships/hyperlink" Target="https://doi.org/10.1098/rspb.2017.1765" TargetMode="External"/><Relationship Id="rId97" Type="http://schemas.openxmlformats.org/officeDocument/2006/relationships/hyperlink" Target="https://doi.org/10.1098/rspb.2017.1765" TargetMode="External"/><Relationship Id="rId96" Type="http://schemas.openxmlformats.org/officeDocument/2006/relationships/hyperlink" Target="https://www.frontiersin.org/articles/10.3389/fnins.2018.00534/full" TargetMode="External"/><Relationship Id="rId11" Type="http://schemas.openxmlformats.org/officeDocument/2006/relationships/hyperlink" Target="https://doi.org/10.1038/s41597-019-0059-9" TargetMode="External"/><Relationship Id="rId99" Type="http://schemas.openxmlformats.org/officeDocument/2006/relationships/hyperlink" Target="https://doi.org/10.1073/pnas.1323533111" TargetMode="External"/><Relationship Id="rId10" Type="http://schemas.openxmlformats.org/officeDocument/2006/relationships/hyperlink" Target="https://doi.org/10.1073/pnas.1323533111" TargetMode="External"/><Relationship Id="rId98" Type="http://schemas.openxmlformats.org/officeDocument/2006/relationships/hyperlink" Target="https://doi.org/10.1098/rspb.2017.1765" TargetMode="External"/><Relationship Id="rId13" Type="http://schemas.openxmlformats.org/officeDocument/2006/relationships/hyperlink" Target="https://doi.org/10.1098/rspb.2017.1765" TargetMode="External"/><Relationship Id="rId12" Type="http://schemas.openxmlformats.org/officeDocument/2006/relationships/hyperlink" Target="https://www.researchgate.net/profile/Hugh-Notman/publication/257570933_Do_Adult_Male_Spider_Monkeys_Ateles_geoffroyi_Preferentially_Handle_Male_Infants/links/5593f13a08ae5af2b0ecd94d/Do-Adult-Male-Spider-Monkeys-Ateles-geoffroyi-Preferentially-Handle-Male-Infants.pdf)" TargetMode="External"/><Relationship Id="rId91" Type="http://schemas.openxmlformats.org/officeDocument/2006/relationships/hyperlink" Target="https://doi.org/10.1098/rspb.2017.1765" TargetMode="External"/><Relationship Id="rId90" Type="http://schemas.openxmlformats.org/officeDocument/2006/relationships/hyperlink" Target="https://www.google.com/url?q=https://www.researchgate.net/publication/46714501_A_description_of_the_orangutan%27s_vocal_and_sound_repertoire_with_a_focus_on_geographic_variation&amp;sa=D&amp;source=editors&amp;ust=1616769586505000&amp;usg=AFQjCNHEJKyemLdnWnEM1S8X9GVxDqaWag" TargetMode="External"/><Relationship Id="rId93" Type="http://schemas.openxmlformats.org/officeDocument/2006/relationships/hyperlink" Target="https://doi.org/10.1073/pnas.1323533111" TargetMode="External"/><Relationship Id="rId92" Type="http://schemas.openxmlformats.org/officeDocument/2006/relationships/hyperlink" Target="https://doi.org/10.1098/rspb.2017.1765" TargetMode="External"/><Relationship Id="rId118" Type="http://schemas.openxmlformats.org/officeDocument/2006/relationships/hyperlink" Target="https://doi.org/10.1002/ajpa.10054" TargetMode="External"/><Relationship Id="rId117" Type="http://schemas.openxmlformats.org/officeDocument/2006/relationships/hyperlink" Target="https://doi.org/10.1098/rspb.2017.1765" TargetMode="External"/><Relationship Id="rId116" Type="http://schemas.openxmlformats.org/officeDocument/2006/relationships/hyperlink" Target="https://doi.org/10.1098/rspb.2017.1765" TargetMode="External"/><Relationship Id="rId115" Type="http://schemas.openxmlformats.org/officeDocument/2006/relationships/hyperlink" Target="https://doi.org/10.1098/rspb.2017.1765" TargetMode="External"/><Relationship Id="rId119" Type="http://schemas.openxmlformats.org/officeDocument/2006/relationships/hyperlink" Target="https://www.frontiersin.org/articles/10.3389/fnins.2018.00534/full" TargetMode="External"/><Relationship Id="rId15" Type="http://schemas.openxmlformats.org/officeDocument/2006/relationships/hyperlink" Target="https://doi.org/10.1002/ajp.1350150106" TargetMode="External"/><Relationship Id="rId110" Type="http://schemas.openxmlformats.org/officeDocument/2006/relationships/hyperlink" Target="https://doi.org/10.1098/rspb.2017.1765" TargetMode="External"/><Relationship Id="rId14" Type="http://schemas.openxmlformats.org/officeDocument/2006/relationships/hyperlink" Target="https://doi.org/10.1098/rspb.2017.1765" TargetMode="External"/><Relationship Id="rId17" Type="http://schemas.openxmlformats.org/officeDocument/2006/relationships/hyperlink" Target="https://doi.org/10.1098/rspb.2017.1765" TargetMode="External"/><Relationship Id="rId16" Type="http://schemas.openxmlformats.org/officeDocument/2006/relationships/hyperlink" Target="https://www.frontiersin.org/articles/10.3389/fnins.2018.00534/full" TargetMode="External"/><Relationship Id="rId19" Type="http://schemas.openxmlformats.org/officeDocument/2006/relationships/hyperlink" Target="https://doi.org/10.1073/pnas.1323533111" TargetMode="External"/><Relationship Id="rId114" Type="http://schemas.openxmlformats.org/officeDocument/2006/relationships/hyperlink" Target="https://doi.org/10.1098/rspb.2017.1765" TargetMode="External"/><Relationship Id="rId18" Type="http://schemas.openxmlformats.org/officeDocument/2006/relationships/hyperlink" Target="https://doi.org/10.1098/rspb.2017.1765" TargetMode="External"/><Relationship Id="rId113" Type="http://schemas.openxmlformats.org/officeDocument/2006/relationships/hyperlink" Target="https://doi.org/10.1098/rspb.2017.1765" TargetMode="External"/><Relationship Id="rId112" Type="http://schemas.openxmlformats.org/officeDocument/2006/relationships/hyperlink" Target="https://doi.org/10.1098/rspb.2017.1765" TargetMode="External"/><Relationship Id="rId111" Type="http://schemas.openxmlformats.org/officeDocument/2006/relationships/hyperlink" Target="https://www.frontiersin.org/articles/10.3389/fnins.2018.00534/full" TargetMode="External"/><Relationship Id="rId84" Type="http://schemas.openxmlformats.org/officeDocument/2006/relationships/hyperlink" Target="https://doi.org/10.1098/rspb.2017.1765" TargetMode="External"/><Relationship Id="rId83" Type="http://schemas.openxmlformats.org/officeDocument/2006/relationships/hyperlink" Target="https://doi.org/10.1098/rspb.2017.1765" TargetMode="External"/><Relationship Id="rId86" Type="http://schemas.openxmlformats.org/officeDocument/2006/relationships/hyperlink" Target="https://doi.org/10.1098/rspb.2017.1765" TargetMode="External"/><Relationship Id="rId85" Type="http://schemas.openxmlformats.org/officeDocument/2006/relationships/hyperlink" Target="https://doi.org/10.1098/rspb.2017.1765" TargetMode="External"/><Relationship Id="rId88" Type="http://schemas.openxmlformats.org/officeDocument/2006/relationships/hyperlink" Target="https://doi.org/10.1098/rspb.2017.1765" TargetMode="External"/><Relationship Id="rId87" Type="http://schemas.openxmlformats.org/officeDocument/2006/relationships/hyperlink" Target="https://doi.org/10.1073/pnas.1323533111" TargetMode="External"/><Relationship Id="rId89" Type="http://schemas.openxmlformats.org/officeDocument/2006/relationships/hyperlink" Target="https://doi.org/10.1098/rspb.2017.1765" TargetMode="External"/><Relationship Id="rId80" Type="http://schemas.openxmlformats.org/officeDocument/2006/relationships/hyperlink" Target="https://doi.org/10.1098/rspb.2017.1765" TargetMode="External"/><Relationship Id="rId82" Type="http://schemas.openxmlformats.org/officeDocument/2006/relationships/hyperlink" Target="https://doi.org/10.1002/ajp.20925" TargetMode="External"/><Relationship Id="rId81" Type="http://schemas.openxmlformats.org/officeDocument/2006/relationships/hyperlink" Target="https://doi.org/10.1098/rspb.2017.1765" TargetMode="External"/><Relationship Id="rId1" Type="http://schemas.openxmlformats.org/officeDocument/2006/relationships/hyperlink" Target="https://doi.org/10.1098/rspb.2017.1765" TargetMode="External"/><Relationship Id="rId2" Type="http://schemas.openxmlformats.org/officeDocument/2006/relationships/hyperlink" Target="https://doi.org/10.1098/rspb.2017.1765" TargetMode="External"/><Relationship Id="rId3" Type="http://schemas.openxmlformats.org/officeDocument/2006/relationships/hyperlink" Target="https://doi.org/10.1073/pnas.1323533111" TargetMode="External"/><Relationship Id="rId4" Type="http://schemas.openxmlformats.org/officeDocument/2006/relationships/hyperlink" Target="https://doi.org/10.1073/pnas.1323533111" TargetMode="External"/><Relationship Id="rId9" Type="http://schemas.openxmlformats.org/officeDocument/2006/relationships/hyperlink" Target="https://doi.org/10.1098/rspb.2017.1765" TargetMode="External"/><Relationship Id="rId5" Type="http://schemas.openxmlformats.org/officeDocument/2006/relationships/hyperlink" Target="https://doi.org/10.1098/rspb.2017.1765" TargetMode="External"/><Relationship Id="rId6" Type="http://schemas.openxmlformats.org/officeDocument/2006/relationships/hyperlink" Target="https://doi.org/10.1098/rspb.2017.1765" TargetMode="External"/><Relationship Id="rId7" Type="http://schemas.openxmlformats.org/officeDocument/2006/relationships/hyperlink" Target="https://doi.org/10.1073/pnas.1323533111" TargetMode="External"/><Relationship Id="rId8" Type="http://schemas.openxmlformats.org/officeDocument/2006/relationships/hyperlink" Target="https://doi.org/10.1098/rspb.2017.1765" TargetMode="External"/><Relationship Id="rId73" Type="http://schemas.openxmlformats.org/officeDocument/2006/relationships/hyperlink" Target="https://doi.org/10.1098/rspb.2017.1765" TargetMode="External"/><Relationship Id="rId72" Type="http://schemas.openxmlformats.org/officeDocument/2006/relationships/hyperlink" Target="https://doi.org/10.1098/rspb.2017.1765" TargetMode="External"/><Relationship Id="rId75" Type="http://schemas.openxmlformats.org/officeDocument/2006/relationships/hyperlink" Target="https://doi.org/10.1098/rspb.2017.1765" TargetMode="External"/><Relationship Id="rId74" Type="http://schemas.openxmlformats.org/officeDocument/2006/relationships/hyperlink" Target="https://doi.org/10.1098/rspb.2017.1765" TargetMode="External"/><Relationship Id="rId77" Type="http://schemas.openxmlformats.org/officeDocument/2006/relationships/hyperlink" Target="https://doi.org/10.1098/rspb.2017.1765" TargetMode="External"/><Relationship Id="rId76" Type="http://schemas.openxmlformats.org/officeDocument/2006/relationships/hyperlink" Target="https://doi.org/10.1098/rspb.2017.1765" TargetMode="External"/><Relationship Id="rId79" Type="http://schemas.openxmlformats.org/officeDocument/2006/relationships/hyperlink" Target="https://doi.org/10.1073/pnas.1323533111" TargetMode="External"/><Relationship Id="rId78" Type="http://schemas.openxmlformats.org/officeDocument/2006/relationships/hyperlink" Target="https://doi.org/10.1073/pnas.1323533111" TargetMode="External"/><Relationship Id="rId71" Type="http://schemas.openxmlformats.org/officeDocument/2006/relationships/hyperlink" Target="https://doi.org/10.1017/S0952523808080760" TargetMode="External"/><Relationship Id="rId70" Type="http://schemas.openxmlformats.org/officeDocument/2006/relationships/hyperlink" Target="https://doi.org/10.1098/rspb.2017.1765" TargetMode="External"/><Relationship Id="rId62" Type="http://schemas.openxmlformats.org/officeDocument/2006/relationships/hyperlink" Target="https://doi.org/10.1098/rspb.2017.1765" TargetMode="External"/><Relationship Id="rId61" Type="http://schemas.openxmlformats.org/officeDocument/2006/relationships/hyperlink" Target="https://doi.org/10.1098/rspb.2017.1765" TargetMode="External"/><Relationship Id="rId64" Type="http://schemas.openxmlformats.org/officeDocument/2006/relationships/hyperlink" Target="https://doi.org/10.1073/pnas.1323533111" TargetMode="External"/><Relationship Id="rId63" Type="http://schemas.openxmlformats.org/officeDocument/2006/relationships/hyperlink" Target="https://doi.org/10.1098/rspb.2017.1765" TargetMode="External"/><Relationship Id="rId66" Type="http://schemas.openxmlformats.org/officeDocument/2006/relationships/hyperlink" Target="https://doi.org/10.1098/rspb.2017.1765" TargetMode="External"/><Relationship Id="rId65" Type="http://schemas.openxmlformats.org/officeDocument/2006/relationships/hyperlink" Target="https://doi.org/10.1073/pnas.1323533111" TargetMode="External"/><Relationship Id="rId68" Type="http://schemas.openxmlformats.org/officeDocument/2006/relationships/hyperlink" Target="https://doi.org/10.1073/pnas.1323533111" TargetMode="External"/><Relationship Id="rId67" Type="http://schemas.openxmlformats.org/officeDocument/2006/relationships/hyperlink" Target="https://doi.org/10.1098/rspb.2017.1765" TargetMode="External"/><Relationship Id="rId60" Type="http://schemas.openxmlformats.org/officeDocument/2006/relationships/hyperlink" Target="https://doi.org/10.1098/rspb.2017.1765" TargetMode="External"/><Relationship Id="rId69" Type="http://schemas.openxmlformats.org/officeDocument/2006/relationships/hyperlink" Target="https://doi.org/10.1002/ajp.20186" TargetMode="External"/><Relationship Id="rId51" Type="http://schemas.openxmlformats.org/officeDocument/2006/relationships/hyperlink" Target="https://doi.org/10.1098/rspb.2017.1765" TargetMode="External"/><Relationship Id="rId50" Type="http://schemas.openxmlformats.org/officeDocument/2006/relationships/hyperlink" Target="https://doi.org/10.1098/rspb.2017.1765" TargetMode="External"/><Relationship Id="rId53" Type="http://schemas.openxmlformats.org/officeDocument/2006/relationships/hyperlink" Target="https://doi.org/10.1098/rspb.2017.1765" TargetMode="External"/><Relationship Id="rId52" Type="http://schemas.openxmlformats.org/officeDocument/2006/relationships/hyperlink" Target="https://doi.org/10.1098/rspb.2017.1765" TargetMode="External"/><Relationship Id="rId55" Type="http://schemas.openxmlformats.org/officeDocument/2006/relationships/hyperlink" Target="https://doi.org/10.1098/rspb.2017.1765" TargetMode="External"/><Relationship Id="rId54" Type="http://schemas.openxmlformats.org/officeDocument/2006/relationships/hyperlink" Target="https://doi.org/10.1098/rspb.2017.1765" TargetMode="External"/><Relationship Id="rId57" Type="http://schemas.openxmlformats.org/officeDocument/2006/relationships/hyperlink" Target="https://doi.org/10.1098/rspb.2017.1765" TargetMode="External"/><Relationship Id="rId56" Type="http://schemas.openxmlformats.org/officeDocument/2006/relationships/hyperlink" Target="https://doi.org/10.1007/978-3-662-08237-9_18" TargetMode="External"/><Relationship Id="rId59" Type="http://schemas.openxmlformats.org/officeDocument/2006/relationships/hyperlink" Target="https://doi.org/10.1007/978-3-662-08237-9_18" TargetMode="External"/><Relationship Id="rId58" Type="http://schemas.openxmlformats.org/officeDocument/2006/relationships/hyperlink" Target="https://doi.org/10.1098/rspb.2017.1765"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 customWidth="1" min="2" max="2" width="25.57"/>
    <col customWidth="1" min="3" max="3" width="16.0"/>
    <col customWidth="1" min="4" max="4" width="19.14"/>
    <col customWidth="1" min="7" max="7" width="64.57"/>
    <col customWidth="1" min="9" max="9" width="13.14"/>
    <col customWidth="1" min="10" max="10" width="46.71"/>
    <col customWidth="1" min="11" max="11" width="23.14"/>
  </cols>
  <sheetData>
    <row r="1">
      <c r="A1" s="1" t="s">
        <v>0</v>
      </c>
      <c r="B1" s="1" t="s">
        <v>1</v>
      </c>
      <c r="C1" s="2" t="s">
        <v>2</v>
      </c>
      <c r="D1" s="3" t="s">
        <v>3</v>
      </c>
      <c r="E1" s="4" t="s">
        <v>4</v>
      </c>
      <c r="F1" s="5" t="s">
        <v>5</v>
      </c>
      <c r="G1" s="4" t="s">
        <v>6</v>
      </c>
      <c r="H1" s="6" t="s">
        <v>7</v>
      </c>
      <c r="I1" s="7" t="s">
        <v>8</v>
      </c>
      <c r="J1" s="7" t="s">
        <v>6</v>
      </c>
      <c r="K1" s="7" t="s">
        <v>7</v>
      </c>
      <c r="L1" s="7" t="s">
        <v>9</v>
      </c>
      <c r="M1" s="7" t="s">
        <v>6</v>
      </c>
      <c r="N1" s="7" t="s">
        <v>7</v>
      </c>
      <c r="O1" s="7" t="s">
        <v>10</v>
      </c>
      <c r="P1" s="7" t="s">
        <v>6</v>
      </c>
      <c r="Q1" s="7" t="s">
        <v>7</v>
      </c>
      <c r="R1" s="7" t="s">
        <v>11</v>
      </c>
      <c r="S1" s="7" t="s">
        <v>6</v>
      </c>
      <c r="T1" s="7" t="s">
        <v>7</v>
      </c>
      <c r="U1" s="7" t="s">
        <v>12</v>
      </c>
      <c r="V1" s="7" t="s">
        <v>6</v>
      </c>
      <c r="W1" s="7" t="s">
        <v>7</v>
      </c>
      <c r="X1" s="7" t="s">
        <v>13</v>
      </c>
      <c r="Y1" s="7" t="s">
        <v>6</v>
      </c>
      <c r="Z1" s="7" t="s">
        <v>7</v>
      </c>
      <c r="AA1" s="7" t="s">
        <v>14</v>
      </c>
      <c r="AB1" s="7" t="s">
        <v>6</v>
      </c>
      <c r="AC1" s="7" t="s">
        <v>7</v>
      </c>
      <c r="AD1" s="7" t="s">
        <v>15</v>
      </c>
      <c r="AE1" s="7" t="s">
        <v>6</v>
      </c>
      <c r="AF1" s="7" t="s">
        <v>7</v>
      </c>
      <c r="AG1" s="7" t="s">
        <v>16</v>
      </c>
      <c r="AH1" s="7" t="s">
        <v>6</v>
      </c>
      <c r="AI1" s="7" t="s">
        <v>7</v>
      </c>
      <c r="AJ1" s="7" t="s">
        <v>17</v>
      </c>
      <c r="AK1" s="7" t="s">
        <v>6</v>
      </c>
      <c r="AL1" s="7" t="s">
        <v>7</v>
      </c>
      <c r="AM1" s="7" t="s">
        <v>18</v>
      </c>
      <c r="AN1" s="7" t="s">
        <v>6</v>
      </c>
      <c r="AO1" s="7" t="s">
        <v>7</v>
      </c>
      <c r="AP1" s="8"/>
      <c r="AQ1" s="8"/>
      <c r="AR1" s="8"/>
      <c r="AS1" s="8"/>
      <c r="AT1" s="8"/>
      <c r="AU1" s="8"/>
      <c r="AV1" s="8"/>
      <c r="AW1" s="8"/>
    </row>
    <row r="2">
      <c r="A2" s="9" t="s">
        <v>19</v>
      </c>
      <c r="B2" s="10" t="s">
        <v>20</v>
      </c>
      <c r="C2" s="10" t="s">
        <v>21</v>
      </c>
      <c r="D2" s="11" t="s">
        <v>22</v>
      </c>
      <c r="E2" s="11">
        <v>46.0</v>
      </c>
      <c r="F2" s="12" t="s">
        <v>23</v>
      </c>
      <c r="G2" s="13" t="s">
        <v>24</v>
      </c>
      <c r="H2" s="13" t="s">
        <v>25</v>
      </c>
      <c r="I2" s="14">
        <v>14.0</v>
      </c>
      <c r="J2" s="13" t="s">
        <v>26</v>
      </c>
      <c r="K2" s="13" t="s">
        <v>27</v>
      </c>
      <c r="L2" s="14">
        <v>38.5</v>
      </c>
      <c r="M2" s="13" t="s">
        <v>28</v>
      </c>
      <c r="N2" s="15"/>
      <c r="O2" s="14">
        <v>192.0</v>
      </c>
      <c r="P2" s="13" t="s">
        <v>29</v>
      </c>
      <c r="Q2" s="15"/>
      <c r="R2" s="14">
        <v>1977.0</v>
      </c>
      <c r="S2" s="16" t="s">
        <v>30</v>
      </c>
      <c r="T2" s="15"/>
      <c r="U2" s="14">
        <v>45.5</v>
      </c>
      <c r="V2" s="13" t="s">
        <v>31</v>
      </c>
      <c r="W2" s="15"/>
      <c r="X2" s="14">
        <v>18.9</v>
      </c>
      <c r="Y2" s="13" t="s">
        <v>31</v>
      </c>
      <c r="Z2" s="15"/>
      <c r="AA2" s="14">
        <v>2.0</v>
      </c>
      <c r="AB2" s="13" t="s">
        <v>32</v>
      </c>
      <c r="AC2" s="15"/>
      <c r="AD2" s="12" t="s">
        <v>33</v>
      </c>
      <c r="AE2" s="13" t="s">
        <v>29</v>
      </c>
      <c r="AF2" s="15"/>
      <c r="AG2" s="14">
        <v>78.2</v>
      </c>
      <c r="AH2" s="13" t="s">
        <v>28</v>
      </c>
      <c r="AI2" s="15"/>
      <c r="AJ2" s="12" t="s">
        <v>34</v>
      </c>
      <c r="AK2" s="13" t="s">
        <v>28</v>
      </c>
      <c r="AL2" s="15"/>
      <c r="AM2" s="14">
        <v>9.37</v>
      </c>
      <c r="AN2" s="13" t="s">
        <v>28</v>
      </c>
      <c r="AO2" s="17"/>
      <c r="AP2" s="8"/>
      <c r="AQ2" s="8"/>
      <c r="AR2" s="8"/>
      <c r="AS2" s="8"/>
      <c r="AT2" s="8"/>
      <c r="AU2" s="8"/>
      <c r="AV2" s="8"/>
      <c r="AW2" s="8"/>
    </row>
    <row r="3">
      <c r="A3" s="9" t="s">
        <v>35</v>
      </c>
      <c r="B3" s="10" t="s">
        <v>36</v>
      </c>
      <c r="C3" s="10" t="s">
        <v>37</v>
      </c>
      <c r="D3" s="11" t="s">
        <v>22</v>
      </c>
      <c r="E3" s="11">
        <v>22.8</v>
      </c>
      <c r="F3" s="12" t="s">
        <v>23</v>
      </c>
      <c r="G3" s="13" t="s">
        <v>38</v>
      </c>
      <c r="H3" s="13"/>
      <c r="I3" s="14">
        <v>13.0</v>
      </c>
      <c r="J3" s="13" t="s">
        <v>39</v>
      </c>
      <c r="K3" s="15"/>
      <c r="L3" s="14">
        <v>8.4</v>
      </c>
      <c r="M3" s="13" t="s">
        <v>28</v>
      </c>
      <c r="N3" s="15"/>
      <c r="O3" s="14">
        <v>3.6</v>
      </c>
      <c r="P3" s="13" t="s">
        <v>29</v>
      </c>
      <c r="Q3" s="15"/>
      <c r="R3" s="14">
        <v>757.0</v>
      </c>
      <c r="S3" s="16" t="s">
        <v>40</v>
      </c>
      <c r="T3" s="15"/>
      <c r="U3" s="14">
        <v>35.6</v>
      </c>
      <c r="V3" s="18" t="s">
        <v>41</v>
      </c>
      <c r="W3" s="15"/>
      <c r="X3" s="14">
        <v>43.0</v>
      </c>
      <c r="Y3" s="13" t="s">
        <v>42</v>
      </c>
      <c r="Z3" s="15"/>
      <c r="AA3" s="14">
        <v>5.0</v>
      </c>
      <c r="AB3" s="13" t="s">
        <v>32</v>
      </c>
      <c r="AC3" s="15"/>
      <c r="AD3" s="12" t="s">
        <v>43</v>
      </c>
      <c r="AE3" s="13" t="s">
        <v>29</v>
      </c>
      <c r="AF3" s="15"/>
      <c r="AG3" s="14">
        <v>20.6</v>
      </c>
      <c r="AH3" s="13" t="s">
        <v>28</v>
      </c>
      <c r="AI3" s="15"/>
      <c r="AJ3" s="12" t="s">
        <v>34</v>
      </c>
      <c r="AK3" s="13" t="s">
        <v>28</v>
      </c>
      <c r="AL3" s="15"/>
      <c r="AM3" s="19">
        <v>0.32</v>
      </c>
      <c r="AN3" s="13" t="s">
        <v>28</v>
      </c>
      <c r="AO3" s="17"/>
      <c r="AP3" s="8"/>
      <c r="AQ3" s="8"/>
      <c r="AR3" s="8"/>
      <c r="AS3" s="8"/>
      <c r="AT3" s="8"/>
      <c r="AU3" s="8"/>
      <c r="AV3" s="8"/>
      <c r="AW3" s="8"/>
    </row>
    <row r="4">
      <c r="A4" s="9" t="s">
        <v>44</v>
      </c>
      <c r="B4" s="10" t="s">
        <v>45</v>
      </c>
      <c r="C4" s="10" t="s">
        <v>46</v>
      </c>
      <c r="D4" s="11" t="s">
        <v>22</v>
      </c>
      <c r="E4" s="11">
        <v>54.0</v>
      </c>
      <c r="F4" s="12" t="s">
        <v>23</v>
      </c>
      <c r="G4" s="13" t="s">
        <v>47</v>
      </c>
      <c r="H4" s="13" t="s">
        <v>48</v>
      </c>
      <c r="I4" s="14">
        <v>27.0</v>
      </c>
      <c r="J4" s="13" t="s">
        <v>49</v>
      </c>
      <c r="K4" s="13" t="s">
        <v>50</v>
      </c>
      <c r="L4" s="14">
        <v>16.4</v>
      </c>
      <c r="M4" s="13" t="s">
        <v>28</v>
      </c>
      <c r="N4" s="15"/>
      <c r="O4" s="14">
        <v>103.484</v>
      </c>
      <c r="P4" s="13" t="s">
        <v>29</v>
      </c>
      <c r="Q4" s="15"/>
      <c r="R4" s="14">
        <v>2000.0</v>
      </c>
      <c r="S4" s="16" t="s">
        <v>51</v>
      </c>
      <c r="T4" s="15"/>
      <c r="U4" s="14">
        <v>20.55</v>
      </c>
      <c r="V4" s="13" t="s">
        <v>52</v>
      </c>
      <c r="W4" s="13" t="s">
        <v>53</v>
      </c>
      <c r="X4" s="14">
        <v>24.4</v>
      </c>
      <c r="Y4" s="13" t="s">
        <v>42</v>
      </c>
      <c r="Z4" s="15"/>
      <c r="AA4" s="14">
        <v>4.0</v>
      </c>
      <c r="AB4" s="13" t="s">
        <v>32</v>
      </c>
      <c r="AC4" s="15"/>
      <c r="AD4" s="12" t="s">
        <v>54</v>
      </c>
      <c r="AE4" s="13" t="s">
        <v>29</v>
      </c>
      <c r="AF4" s="15"/>
      <c r="AG4" s="14">
        <v>65.0</v>
      </c>
      <c r="AH4" s="13" t="s">
        <v>28</v>
      </c>
      <c r="AI4" s="15"/>
      <c r="AJ4" s="12" t="s">
        <v>34</v>
      </c>
      <c r="AK4" s="13" t="s">
        <v>28</v>
      </c>
      <c r="AL4" s="15"/>
      <c r="AM4" s="14">
        <v>3.11</v>
      </c>
      <c r="AN4" s="13" t="s">
        <v>28</v>
      </c>
      <c r="AO4" s="17"/>
      <c r="AP4" s="8"/>
      <c r="AQ4" s="8"/>
      <c r="AR4" s="8"/>
      <c r="AS4" s="8"/>
      <c r="AT4" s="8"/>
      <c r="AU4" s="8"/>
      <c r="AV4" s="8"/>
      <c r="AW4" s="8"/>
    </row>
    <row r="5" ht="17.25" customHeight="1">
      <c r="A5" s="9" t="s">
        <v>55</v>
      </c>
      <c r="B5" s="10" t="s">
        <v>56</v>
      </c>
      <c r="C5" s="10" t="s">
        <v>57</v>
      </c>
      <c r="D5" s="11" t="s">
        <v>58</v>
      </c>
      <c r="E5" s="11">
        <v>35.1</v>
      </c>
      <c r="F5" s="12" t="s">
        <v>59</v>
      </c>
      <c r="G5" s="13" t="s">
        <v>60</v>
      </c>
      <c r="H5" s="13"/>
      <c r="I5" s="14">
        <v>4.0</v>
      </c>
      <c r="J5" s="20" t="s">
        <v>61</v>
      </c>
      <c r="K5" s="15"/>
      <c r="L5" s="14">
        <v>22.0</v>
      </c>
      <c r="M5" s="13" t="s">
        <v>28</v>
      </c>
      <c r="N5" s="15"/>
      <c r="O5" s="14">
        <v>78.0</v>
      </c>
      <c r="P5" s="13" t="s">
        <v>29</v>
      </c>
      <c r="Q5" s="15"/>
      <c r="R5" s="14">
        <v>1215.0</v>
      </c>
      <c r="S5" s="21" t="s">
        <v>62</v>
      </c>
      <c r="T5" s="15"/>
      <c r="U5" s="14">
        <v>8.8</v>
      </c>
      <c r="V5" s="22" t="s">
        <v>63</v>
      </c>
      <c r="W5" s="15"/>
      <c r="X5" s="14">
        <v>28.1</v>
      </c>
      <c r="Y5" s="13" t="s">
        <v>42</v>
      </c>
      <c r="Z5" s="15"/>
      <c r="AA5" s="14">
        <v>3.0</v>
      </c>
      <c r="AB5" s="13" t="s">
        <v>32</v>
      </c>
      <c r="AC5" s="15"/>
      <c r="AD5" s="12" t="s">
        <v>33</v>
      </c>
      <c r="AE5" s="13" t="s">
        <v>29</v>
      </c>
      <c r="AF5" s="15"/>
      <c r="AG5" s="14">
        <v>42.9</v>
      </c>
      <c r="AH5" s="13" t="s">
        <v>28</v>
      </c>
      <c r="AI5" s="15"/>
      <c r="AJ5" s="12" t="s">
        <v>34</v>
      </c>
      <c r="AK5" s="22" t="s">
        <v>28</v>
      </c>
      <c r="AL5" s="15"/>
      <c r="AM5" s="19">
        <v>4.5</v>
      </c>
      <c r="AN5" s="13" t="s">
        <v>28</v>
      </c>
      <c r="AO5" s="17"/>
      <c r="AP5" s="8"/>
      <c r="AQ5" s="8"/>
      <c r="AR5" s="8"/>
      <c r="AS5" s="8"/>
      <c r="AT5" s="8"/>
      <c r="AU5" s="8"/>
      <c r="AV5" s="8"/>
      <c r="AW5" s="8"/>
    </row>
    <row r="6">
      <c r="A6" s="9" t="s">
        <v>64</v>
      </c>
      <c r="B6" s="10" t="s">
        <v>65</v>
      </c>
      <c r="C6" s="10" t="s">
        <v>57</v>
      </c>
      <c r="D6" s="11" t="s">
        <v>58</v>
      </c>
      <c r="E6" s="11">
        <v>26.75</v>
      </c>
      <c r="F6" s="12" t="s">
        <v>59</v>
      </c>
      <c r="G6" s="23" t="s">
        <v>66</v>
      </c>
      <c r="H6" s="24"/>
      <c r="I6" s="14">
        <v>25.0</v>
      </c>
      <c r="J6" s="18" t="s">
        <v>67</v>
      </c>
      <c r="K6" s="15"/>
      <c r="L6" s="14">
        <v>14.9</v>
      </c>
      <c r="M6" s="13" t="s">
        <v>28</v>
      </c>
      <c r="N6" s="15"/>
      <c r="O6" s="14">
        <v>160.5</v>
      </c>
      <c r="P6" s="13" t="s">
        <v>29</v>
      </c>
      <c r="Q6" s="15"/>
      <c r="R6" s="14">
        <v>1667.5</v>
      </c>
      <c r="S6" s="16" t="s">
        <v>68</v>
      </c>
      <c r="T6" s="15"/>
      <c r="U6" s="14">
        <v>34.0</v>
      </c>
      <c r="V6" s="13" t="s">
        <v>69</v>
      </c>
      <c r="W6" s="15"/>
      <c r="X6" s="14">
        <v>32.86</v>
      </c>
      <c r="Y6" s="13" t="s">
        <v>70</v>
      </c>
      <c r="Z6" s="15"/>
      <c r="AA6" s="14">
        <v>9.0</v>
      </c>
      <c r="AB6" s="13" t="s">
        <v>71</v>
      </c>
      <c r="AC6" s="15"/>
      <c r="AD6" s="12" t="s">
        <v>54</v>
      </c>
      <c r="AE6" s="13" t="s">
        <v>29</v>
      </c>
      <c r="AF6" s="15"/>
      <c r="AG6" s="14">
        <v>26.6</v>
      </c>
      <c r="AH6" s="13" t="s">
        <v>28</v>
      </c>
      <c r="AI6" s="15"/>
      <c r="AJ6" s="12" t="s">
        <v>72</v>
      </c>
      <c r="AK6" s="13" t="s">
        <v>73</v>
      </c>
      <c r="AL6" s="15"/>
      <c r="AM6" s="14">
        <v>4.875</v>
      </c>
      <c r="AN6" s="13" t="s">
        <v>28</v>
      </c>
      <c r="AO6" s="17"/>
      <c r="AP6" s="8"/>
      <c r="AQ6" s="8"/>
      <c r="AR6" s="8"/>
      <c r="AS6" s="8"/>
      <c r="AT6" s="8"/>
      <c r="AU6" s="8"/>
      <c r="AV6" s="8"/>
      <c r="AW6" s="8"/>
    </row>
    <row r="7">
      <c r="A7" s="9" t="s">
        <v>74</v>
      </c>
      <c r="B7" s="10" t="s">
        <v>75</v>
      </c>
      <c r="C7" s="10" t="s">
        <v>57</v>
      </c>
      <c r="D7" s="11" t="s">
        <v>58</v>
      </c>
      <c r="E7" s="11">
        <v>33.9</v>
      </c>
      <c r="F7" s="12" t="s">
        <v>59</v>
      </c>
      <c r="G7" s="13" t="s">
        <v>60</v>
      </c>
      <c r="H7" s="13" t="s">
        <v>76</v>
      </c>
      <c r="I7" s="14">
        <v>6.0</v>
      </c>
      <c r="J7" s="13" t="s">
        <v>77</v>
      </c>
      <c r="K7" s="15"/>
      <c r="L7" s="14">
        <v>13.6</v>
      </c>
      <c r="M7" s="13" t="s">
        <v>28</v>
      </c>
      <c r="N7" s="15"/>
      <c r="O7" s="14">
        <v>58.95</v>
      </c>
      <c r="P7" s="13" t="s">
        <v>29</v>
      </c>
      <c r="Q7" s="15"/>
      <c r="R7" s="14">
        <v>617.0</v>
      </c>
      <c r="S7" s="16" t="s">
        <v>78</v>
      </c>
      <c r="T7" s="15"/>
      <c r="U7" s="14">
        <v>61.0</v>
      </c>
      <c r="V7" s="13" t="s">
        <v>79</v>
      </c>
      <c r="W7" s="15"/>
      <c r="X7" s="14">
        <v>61.0</v>
      </c>
      <c r="Y7" s="13" t="s">
        <v>42</v>
      </c>
      <c r="Z7" s="15"/>
      <c r="AA7" s="14">
        <v>2.0</v>
      </c>
      <c r="AB7" s="13" t="s">
        <v>32</v>
      </c>
      <c r="AC7" s="15"/>
      <c r="AD7" s="12" t="s">
        <v>80</v>
      </c>
      <c r="AE7" s="13" t="s">
        <v>29</v>
      </c>
      <c r="AF7" s="15"/>
      <c r="AG7" s="14">
        <v>3.56</v>
      </c>
      <c r="AH7" s="13" t="s">
        <v>28</v>
      </c>
      <c r="AI7" s="15"/>
      <c r="AJ7" s="12" t="s">
        <v>34</v>
      </c>
      <c r="AK7" s="13" t="s">
        <v>28</v>
      </c>
      <c r="AL7" s="15"/>
      <c r="AM7" s="14">
        <v>9.1</v>
      </c>
      <c r="AN7" s="13" t="s">
        <v>28</v>
      </c>
      <c r="AO7" s="17"/>
      <c r="AP7" s="8"/>
      <c r="AQ7" s="8"/>
      <c r="AR7" s="8"/>
      <c r="AS7" s="8"/>
      <c r="AT7" s="8"/>
      <c r="AU7" s="8"/>
      <c r="AV7" s="8"/>
      <c r="AW7" s="8"/>
    </row>
    <row r="8">
      <c r="A8" s="9" t="s">
        <v>81</v>
      </c>
      <c r="B8" s="10" t="s">
        <v>82</v>
      </c>
      <c r="C8" s="10" t="s">
        <v>83</v>
      </c>
      <c r="D8" s="11" t="s">
        <v>84</v>
      </c>
      <c r="E8" s="11">
        <v>27.0</v>
      </c>
      <c r="F8" s="12" t="s">
        <v>85</v>
      </c>
      <c r="G8" s="25" t="s">
        <v>86</v>
      </c>
      <c r="H8" s="15"/>
      <c r="I8" s="14">
        <v>13.0</v>
      </c>
      <c r="J8" s="13" t="s">
        <v>87</v>
      </c>
      <c r="K8" s="15"/>
      <c r="L8" s="14">
        <v>5.5</v>
      </c>
      <c r="M8" s="13" t="s">
        <v>28</v>
      </c>
      <c r="N8" s="15"/>
      <c r="O8" s="14">
        <v>6.265</v>
      </c>
      <c r="P8" s="13" t="s">
        <v>29</v>
      </c>
      <c r="Q8" s="15"/>
      <c r="R8" s="14">
        <v>910.0</v>
      </c>
      <c r="S8" s="16" t="s">
        <v>88</v>
      </c>
      <c r="T8" s="15"/>
      <c r="U8" s="14">
        <v>46.0</v>
      </c>
      <c r="V8" s="13" t="s">
        <v>88</v>
      </c>
      <c r="W8" s="15"/>
      <c r="X8" s="14">
        <v>19.4</v>
      </c>
      <c r="Y8" s="13" t="s">
        <v>42</v>
      </c>
      <c r="Z8" s="15"/>
      <c r="AA8" s="14">
        <v>4.0</v>
      </c>
      <c r="AB8" s="13" t="s">
        <v>32</v>
      </c>
      <c r="AC8" s="15"/>
      <c r="AD8" s="12" t="s">
        <v>33</v>
      </c>
      <c r="AE8" s="13" t="s">
        <v>29</v>
      </c>
      <c r="AF8" s="15"/>
      <c r="AG8" s="14">
        <v>81.85</v>
      </c>
      <c r="AH8" s="13" t="s">
        <v>28</v>
      </c>
      <c r="AI8" s="15"/>
      <c r="AJ8" s="12" t="s">
        <v>34</v>
      </c>
      <c r="AK8" s="13" t="s">
        <v>28</v>
      </c>
      <c r="AL8" s="15"/>
      <c r="AM8" s="14">
        <v>1.47</v>
      </c>
      <c r="AN8" s="13" t="s">
        <v>28</v>
      </c>
      <c r="AO8" s="17"/>
      <c r="AP8" s="8"/>
      <c r="AQ8" s="8"/>
      <c r="AR8" s="8"/>
      <c r="AS8" s="8"/>
      <c r="AT8" s="8"/>
      <c r="AU8" s="8"/>
      <c r="AV8" s="8"/>
      <c r="AW8" s="8"/>
    </row>
    <row r="9">
      <c r="A9" s="9" t="s">
        <v>89</v>
      </c>
      <c r="B9" s="10" t="s">
        <v>90</v>
      </c>
      <c r="C9" s="10" t="s">
        <v>83</v>
      </c>
      <c r="D9" s="11" t="s">
        <v>84</v>
      </c>
      <c r="E9" s="11">
        <v>37.5</v>
      </c>
      <c r="F9" s="12" t="s">
        <v>23</v>
      </c>
      <c r="G9" s="13" t="s">
        <v>91</v>
      </c>
      <c r="H9" s="15"/>
      <c r="I9" s="14">
        <v>10.0</v>
      </c>
      <c r="J9" s="13" t="s">
        <v>87</v>
      </c>
      <c r="K9" s="15"/>
      <c r="L9" s="14">
        <v>8.5</v>
      </c>
      <c r="M9" s="13" t="s">
        <v>28</v>
      </c>
      <c r="N9" s="15"/>
      <c r="O9" s="14">
        <v>5.28</v>
      </c>
      <c r="P9" s="13" t="s">
        <v>29</v>
      </c>
      <c r="Q9" s="15"/>
      <c r="R9" s="14">
        <v>545.0</v>
      </c>
      <c r="S9" s="16" t="s">
        <v>92</v>
      </c>
      <c r="T9" s="15"/>
      <c r="U9" s="14">
        <v>53.0</v>
      </c>
      <c r="V9" s="18" t="s">
        <v>93</v>
      </c>
      <c r="W9" s="15"/>
      <c r="X9" s="14">
        <v>19.0</v>
      </c>
      <c r="Y9" s="13" t="s">
        <v>94</v>
      </c>
      <c r="Z9" s="15"/>
      <c r="AA9" s="14">
        <v>4.0</v>
      </c>
      <c r="AB9" s="13" t="s">
        <v>95</v>
      </c>
      <c r="AC9" s="15"/>
      <c r="AD9" s="12" t="s">
        <v>96</v>
      </c>
      <c r="AE9" s="13" t="s">
        <v>29</v>
      </c>
      <c r="AF9" s="15"/>
      <c r="AG9" s="14">
        <v>52.3</v>
      </c>
      <c r="AH9" s="13" t="s">
        <v>97</v>
      </c>
      <c r="AI9" s="15"/>
      <c r="AJ9" s="12" t="s">
        <v>34</v>
      </c>
      <c r="AK9" s="13" t="s">
        <v>28</v>
      </c>
      <c r="AL9" s="15"/>
      <c r="AM9" s="14">
        <v>1.83</v>
      </c>
      <c r="AN9" s="13" t="s">
        <v>28</v>
      </c>
      <c r="AO9" s="17"/>
      <c r="AP9" s="8"/>
      <c r="AQ9" s="8"/>
      <c r="AR9" s="8"/>
      <c r="AS9" s="8"/>
      <c r="AT9" s="8"/>
      <c r="AU9" s="8"/>
      <c r="AV9" s="8"/>
      <c r="AW9" s="8"/>
    </row>
    <row r="10" ht="21.0" customHeight="1">
      <c r="A10" s="9" t="s">
        <v>98</v>
      </c>
      <c r="B10" s="10" t="s">
        <v>99</v>
      </c>
      <c r="C10" s="10" t="s">
        <v>83</v>
      </c>
      <c r="D10" s="11" t="s">
        <v>84</v>
      </c>
      <c r="E10" s="11">
        <v>35.5</v>
      </c>
      <c r="F10" s="12" t="s">
        <v>85</v>
      </c>
      <c r="G10" s="13" t="s">
        <v>91</v>
      </c>
      <c r="H10" s="15"/>
      <c r="I10" s="14">
        <v>11.0</v>
      </c>
      <c r="J10" s="13" t="s">
        <v>87</v>
      </c>
      <c r="K10" s="15"/>
      <c r="L10" s="14">
        <v>11.5</v>
      </c>
      <c r="M10" s="13" t="s">
        <v>28</v>
      </c>
      <c r="N10" s="15"/>
      <c r="O10" s="14">
        <v>10.6</v>
      </c>
      <c r="P10" s="13" t="s">
        <v>29</v>
      </c>
      <c r="Q10" s="15"/>
      <c r="R10" s="14">
        <v>549.8</v>
      </c>
      <c r="S10" s="16" t="s">
        <v>40</v>
      </c>
      <c r="T10" s="15"/>
      <c r="U10" s="14">
        <v>56.58</v>
      </c>
      <c r="V10" s="22" t="s">
        <v>100</v>
      </c>
      <c r="W10" s="15"/>
      <c r="X10" s="14">
        <v>18.4</v>
      </c>
      <c r="Y10" s="13" t="s">
        <v>42</v>
      </c>
      <c r="Z10" s="15"/>
      <c r="AA10" s="14">
        <v>3.0</v>
      </c>
      <c r="AB10" s="13" t="s">
        <v>32</v>
      </c>
      <c r="AC10" s="15"/>
      <c r="AD10" s="12" t="s">
        <v>96</v>
      </c>
      <c r="AE10" s="13" t="s">
        <v>29</v>
      </c>
      <c r="AF10" s="15"/>
      <c r="AG10" s="14">
        <v>64.4</v>
      </c>
      <c r="AH10" s="13" t="s">
        <v>28</v>
      </c>
      <c r="AI10" s="15"/>
      <c r="AJ10" s="12" t="s">
        <v>34</v>
      </c>
      <c r="AK10" s="13" t="s">
        <v>28</v>
      </c>
      <c r="AL10" s="15"/>
      <c r="AM10" s="14">
        <v>1.84</v>
      </c>
      <c r="AN10" s="13" t="s">
        <v>28</v>
      </c>
      <c r="AO10" s="17"/>
      <c r="AP10" s="8"/>
      <c r="AQ10" s="8"/>
      <c r="AR10" s="8"/>
      <c r="AS10" s="8"/>
      <c r="AT10" s="8"/>
      <c r="AU10" s="8"/>
      <c r="AV10" s="8"/>
      <c r="AW10" s="8"/>
    </row>
    <row r="11">
      <c r="A11" s="9" t="s">
        <v>101</v>
      </c>
      <c r="B11" s="10" t="s">
        <v>102</v>
      </c>
      <c r="C11" s="10" t="s">
        <v>83</v>
      </c>
      <c r="D11" s="11" t="s">
        <v>84</v>
      </c>
      <c r="E11" s="11">
        <v>37.5</v>
      </c>
      <c r="F11" s="12" t="s">
        <v>23</v>
      </c>
      <c r="G11" s="13" t="s">
        <v>91</v>
      </c>
      <c r="H11" s="15"/>
      <c r="I11" s="14">
        <v>10.0</v>
      </c>
      <c r="J11" s="13" t="s">
        <v>87</v>
      </c>
      <c r="K11" s="15"/>
      <c r="L11" s="14">
        <v>8.5</v>
      </c>
      <c r="M11" s="13" t="s">
        <v>28</v>
      </c>
      <c r="N11" s="15"/>
      <c r="O11" s="14">
        <v>11.05</v>
      </c>
      <c r="P11" s="13" t="s">
        <v>29</v>
      </c>
      <c r="Q11" s="15"/>
      <c r="R11" s="14">
        <v>583.0</v>
      </c>
      <c r="S11" s="16" t="s">
        <v>103</v>
      </c>
      <c r="T11" s="15"/>
      <c r="U11" s="14">
        <v>31.5</v>
      </c>
      <c r="V11" s="13" t="s">
        <v>104</v>
      </c>
      <c r="W11" s="15"/>
      <c r="X11" s="14">
        <v>13.6</v>
      </c>
      <c r="Y11" s="13" t="s">
        <v>42</v>
      </c>
      <c r="Z11" s="15"/>
      <c r="AA11" s="14">
        <v>4.0</v>
      </c>
      <c r="AB11" s="13" t="s">
        <v>32</v>
      </c>
      <c r="AC11" s="15"/>
      <c r="AD11" s="12" t="s">
        <v>33</v>
      </c>
      <c r="AE11" s="13" t="s">
        <v>29</v>
      </c>
      <c r="AF11" s="15"/>
      <c r="AG11" s="14">
        <v>70.65</v>
      </c>
      <c r="AH11" s="13" t="s">
        <v>28</v>
      </c>
      <c r="AI11" s="15"/>
      <c r="AJ11" s="12" t="s">
        <v>34</v>
      </c>
      <c r="AK11" s="13" t="s">
        <v>28</v>
      </c>
      <c r="AL11" s="15"/>
      <c r="AM11" s="14">
        <v>2.06</v>
      </c>
      <c r="AN11" s="13" t="s">
        <v>28</v>
      </c>
      <c r="AO11" s="17"/>
      <c r="AP11" s="8"/>
      <c r="AQ11" s="8"/>
      <c r="AR11" s="8"/>
      <c r="AS11" s="8"/>
      <c r="AT11" s="8"/>
      <c r="AU11" s="8"/>
      <c r="AV11" s="8"/>
      <c r="AW11" s="8"/>
    </row>
    <row r="12">
      <c r="A12" s="9" t="s">
        <v>105</v>
      </c>
      <c r="B12" s="10" t="s">
        <v>106</v>
      </c>
      <c r="C12" s="10" t="s">
        <v>83</v>
      </c>
      <c r="D12" s="11" t="s">
        <v>84</v>
      </c>
      <c r="E12" s="11">
        <v>36.2</v>
      </c>
      <c r="F12" s="12" t="s">
        <v>85</v>
      </c>
      <c r="G12" s="13" t="s">
        <v>91</v>
      </c>
      <c r="H12" s="15"/>
      <c r="I12" s="14">
        <v>9.0</v>
      </c>
      <c r="J12" s="13" t="s">
        <v>87</v>
      </c>
      <c r="K12" s="15"/>
      <c r="L12" s="14">
        <v>4.1</v>
      </c>
      <c r="M12" s="13" t="s">
        <v>28</v>
      </c>
      <c r="N12" s="15"/>
      <c r="O12" s="14">
        <v>3.925</v>
      </c>
      <c r="P12" s="13" t="s">
        <v>29</v>
      </c>
      <c r="Q12" s="15"/>
      <c r="R12" s="14">
        <v>610.0</v>
      </c>
      <c r="S12" s="16" t="s">
        <v>40</v>
      </c>
      <c r="T12" s="15"/>
      <c r="U12" s="14">
        <v>48.0</v>
      </c>
      <c r="V12" s="13" t="s">
        <v>107</v>
      </c>
      <c r="W12" s="15"/>
      <c r="X12" s="14">
        <v>9.0</v>
      </c>
      <c r="Y12" s="13" t="s">
        <v>42</v>
      </c>
      <c r="Z12" s="15"/>
      <c r="AA12" s="14">
        <v>4.0</v>
      </c>
      <c r="AB12" s="13" t="s">
        <v>32</v>
      </c>
      <c r="AC12" s="15"/>
      <c r="AD12" s="12" t="s">
        <v>96</v>
      </c>
      <c r="AE12" s="13" t="s">
        <v>29</v>
      </c>
      <c r="AF12" s="15"/>
      <c r="AG12" s="14">
        <v>60.83</v>
      </c>
      <c r="AH12" s="13" t="s">
        <v>28</v>
      </c>
      <c r="AI12" s="15"/>
      <c r="AJ12" s="12" t="s">
        <v>34</v>
      </c>
      <c r="AK12" s="13" t="s">
        <v>28</v>
      </c>
      <c r="AL12" s="15"/>
      <c r="AM12" s="14">
        <v>1.375</v>
      </c>
      <c r="AN12" s="13" t="s">
        <v>28</v>
      </c>
      <c r="AO12" s="17"/>
      <c r="AP12" s="8"/>
      <c r="AQ12" s="8"/>
      <c r="AR12" s="8"/>
      <c r="AS12" s="8"/>
      <c r="AT12" s="8"/>
      <c r="AU12" s="8"/>
      <c r="AV12" s="8"/>
      <c r="AW12" s="8"/>
    </row>
    <row r="13">
      <c r="A13" s="9" t="s">
        <v>108</v>
      </c>
      <c r="B13" s="10" t="s">
        <v>109</v>
      </c>
      <c r="C13" s="10" t="s">
        <v>110</v>
      </c>
      <c r="D13" s="11" t="s">
        <v>111</v>
      </c>
      <c r="E13" s="11">
        <v>60.1</v>
      </c>
      <c r="F13" s="12" t="s">
        <v>59</v>
      </c>
      <c r="G13" s="13" t="s">
        <v>60</v>
      </c>
      <c r="H13" s="15" t="s">
        <v>112</v>
      </c>
      <c r="I13" s="14">
        <v>16.0</v>
      </c>
      <c r="J13" s="13" t="s">
        <v>39</v>
      </c>
      <c r="K13" s="15"/>
      <c r="L13" s="14">
        <v>10.5</v>
      </c>
      <c r="M13" s="13" t="s">
        <v>28</v>
      </c>
      <c r="N13" s="15"/>
      <c r="O13" s="14">
        <v>1295.84</v>
      </c>
      <c r="P13" s="13" t="s">
        <v>29</v>
      </c>
      <c r="Q13" s="15"/>
      <c r="R13" s="14">
        <v>860.8</v>
      </c>
      <c r="S13" s="16" t="s">
        <v>40</v>
      </c>
      <c r="T13" s="15"/>
      <c r="U13" s="14">
        <v>21.0</v>
      </c>
      <c r="V13" s="13" t="s">
        <v>113</v>
      </c>
      <c r="W13" s="15"/>
      <c r="X13" s="14">
        <v>52.6</v>
      </c>
      <c r="Y13" s="13" t="s">
        <v>42</v>
      </c>
      <c r="Z13" s="15"/>
      <c r="AA13" s="14">
        <v>3.0</v>
      </c>
      <c r="AB13" s="13" t="s">
        <v>32</v>
      </c>
      <c r="AC13" s="15"/>
      <c r="AD13" s="12" t="s">
        <v>96</v>
      </c>
      <c r="AE13" s="13" t="s">
        <v>29</v>
      </c>
      <c r="AF13" s="15"/>
      <c r="AG13" s="14">
        <v>47.0</v>
      </c>
      <c r="AH13" s="13" t="s">
        <v>28</v>
      </c>
      <c r="AI13" s="15"/>
      <c r="AJ13" s="12" t="s">
        <v>72</v>
      </c>
      <c r="AK13" s="13" t="s">
        <v>28</v>
      </c>
      <c r="AL13" s="15"/>
      <c r="AM13" s="14">
        <v>122.5</v>
      </c>
      <c r="AN13" s="13" t="s">
        <v>28</v>
      </c>
      <c r="AO13" s="17"/>
      <c r="AP13" s="8"/>
      <c r="AQ13" s="8"/>
      <c r="AR13" s="8"/>
      <c r="AS13" s="8"/>
      <c r="AT13" s="8"/>
      <c r="AU13" s="8"/>
      <c r="AV13" s="8"/>
      <c r="AW13" s="8"/>
    </row>
    <row r="14">
      <c r="A14" s="9" t="s">
        <v>114</v>
      </c>
      <c r="B14" s="10" t="s">
        <v>115</v>
      </c>
      <c r="C14" s="10" t="s">
        <v>116</v>
      </c>
      <c r="D14" s="11" t="s">
        <v>111</v>
      </c>
      <c r="E14" s="11">
        <v>56.0</v>
      </c>
      <c r="F14" s="12" t="s">
        <v>59</v>
      </c>
      <c r="G14" s="15" t="s">
        <v>117</v>
      </c>
      <c r="H14" s="15"/>
      <c r="I14" s="14">
        <v>14.0</v>
      </c>
      <c r="J14" s="13" t="s">
        <v>118</v>
      </c>
      <c r="K14" s="15"/>
      <c r="L14" s="14">
        <v>4.4</v>
      </c>
      <c r="M14" s="13" t="s">
        <v>28</v>
      </c>
      <c r="N14" s="15"/>
      <c r="O14" s="14">
        <v>38.7</v>
      </c>
      <c r="P14" s="13" t="s">
        <v>29</v>
      </c>
      <c r="Q14" s="15"/>
      <c r="R14" s="14">
        <v>1430.0</v>
      </c>
      <c r="S14" s="16" t="s">
        <v>119</v>
      </c>
      <c r="T14" s="15"/>
      <c r="U14" s="14">
        <v>26.6</v>
      </c>
      <c r="V14" s="13" t="s">
        <v>120</v>
      </c>
      <c r="W14" s="13" t="s">
        <v>121</v>
      </c>
      <c r="X14" s="14">
        <v>33.87</v>
      </c>
      <c r="Y14" s="13" t="s">
        <v>42</v>
      </c>
      <c r="Z14" s="15"/>
      <c r="AA14" s="14">
        <v>4.0</v>
      </c>
      <c r="AB14" s="13" t="s">
        <v>32</v>
      </c>
      <c r="AC14" s="15"/>
      <c r="AD14" s="12" t="s">
        <v>33</v>
      </c>
      <c r="AE14" s="13" t="s">
        <v>29</v>
      </c>
      <c r="AF14" s="15"/>
      <c r="AG14" s="14">
        <v>63.7</v>
      </c>
      <c r="AH14" s="13" t="s">
        <v>28</v>
      </c>
      <c r="AI14" s="15"/>
      <c r="AJ14" s="12" t="s">
        <v>34</v>
      </c>
      <c r="AK14" s="13" t="s">
        <v>28</v>
      </c>
      <c r="AL14" s="15"/>
      <c r="AM14" s="19">
        <v>5.64</v>
      </c>
      <c r="AN14" s="13" t="s">
        <v>28</v>
      </c>
      <c r="AO14" s="17"/>
      <c r="AP14" s="8"/>
      <c r="AQ14" s="8"/>
      <c r="AR14" s="8"/>
      <c r="AS14" s="8"/>
      <c r="AT14" s="8"/>
      <c r="AU14" s="8"/>
      <c r="AV14" s="8"/>
      <c r="AW14" s="8"/>
    </row>
    <row r="15">
      <c r="A15" s="9" t="s">
        <v>122</v>
      </c>
      <c r="B15" s="10" t="s">
        <v>123</v>
      </c>
      <c r="C15" s="10" t="s">
        <v>116</v>
      </c>
      <c r="D15" s="11" t="s">
        <v>111</v>
      </c>
      <c r="E15" s="11">
        <v>45.0</v>
      </c>
      <c r="F15" s="12" t="s">
        <v>59</v>
      </c>
      <c r="G15" s="15" t="s">
        <v>117</v>
      </c>
      <c r="H15" s="15"/>
      <c r="I15" s="14">
        <v>14.0</v>
      </c>
      <c r="J15" s="13" t="s">
        <v>118</v>
      </c>
      <c r="K15" s="13" t="s">
        <v>124</v>
      </c>
      <c r="L15" s="14">
        <v>3.5</v>
      </c>
      <c r="M15" s="13" t="s">
        <v>28</v>
      </c>
      <c r="N15" s="15"/>
      <c r="O15" s="14">
        <v>17.0</v>
      </c>
      <c r="P15" s="13" t="s">
        <v>29</v>
      </c>
      <c r="Q15" s="15"/>
      <c r="R15" s="14">
        <v>1400.0</v>
      </c>
      <c r="S15" s="16" t="s">
        <v>125</v>
      </c>
      <c r="T15" s="15"/>
      <c r="U15" s="14">
        <v>41.0</v>
      </c>
      <c r="V15" s="13" t="s">
        <v>126</v>
      </c>
      <c r="W15" s="15"/>
      <c r="X15" s="14">
        <v>36.0</v>
      </c>
      <c r="Y15" s="13" t="s">
        <v>126</v>
      </c>
      <c r="Z15" s="15"/>
      <c r="AA15" s="14">
        <v>4.0</v>
      </c>
      <c r="AB15" s="13" t="s">
        <v>32</v>
      </c>
      <c r="AC15" s="15"/>
      <c r="AD15" s="12" t="s">
        <v>33</v>
      </c>
      <c r="AE15" s="13" t="s">
        <v>29</v>
      </c>
      <c r="AF15" s="15"/>
      <c r="AG15" s="14">
        <v>61.0</v>
      </c>
      <c r="AH15" s="13" t="s">
        <v>28</v>
      </c>
      <c r="AI15" s="15"/>
      <c r="AJ15" s="12" t="s">
        <v>34</v>
      </c>
      <c r="AK15" s="13" t="s">
        <v>28</v>
      </c>
      <c r="AL15" s="15"/>
      <c r="AM15" s="19">
        <v>6.42</v>
      </c>
      <c r="AN15" s="13" t="s">
        <v>28</v>
      </c>
      <c r="AO15" s="17"/>
      <c r="AP15" s="8"/>
      <c r="AQ15" s="8"/>
      <c r="AR15" s="8"/>
      <c r="AS15" s="8"/>
      <c r="AT15" s="8"/>
      <c r="AU15" s="8"/>
      <c r="AV15" s="8"/>
      <c r="AW15" s="8"/>
    </row>
    <row r="16">
      <c r="A16" s="9" t="s">
        <v>127</v>
      </c>
      <c r="B16" s="10" t="s">
        <v>128</v>
      </c>
      <c r="C16" s="10" t="s">
        <v>116</v>
      </c>
      <c r="D16" s="11" t="s">
        <v>111</v>
      </c>
      <c r="E16" s="11">
        <v>60.0</v>
      </c>
      <c r="F16" s="12" t="s">
        <v>59</v>
      </c>
      <c r="G16" s="15" t="s">
        <v>117</v>
      </c>
      <c r="H16" s="15"/>
      <c r="I16" s="14">
        <v>14.0</v>
      </c>
      <c r="J16" s="13" t="s">
        <v>118</v>
      </c>
      <c r="K16" s="13" t="s">
        <v>129</v>
      </c>
      <c r="L16" s="14">
        <v>3.35</v>
      </c>
      <c r="M16" s="13" t="s">
        <v>28</v>
      </c>
      <c r="N16" s="15"/>
      <c r="O16" s="14">
        <v>45.0</v>
      </c>
      <c r="P16" s="13" t="s">
        <v>29</v>
      </c>
      <c r="Q16" s="15"/>
      <c r="R16" s="14">
        <v>900.0</v>
      </c>
      <c r="S16" s="16" t="s">
        <v>130</v>
      </c>
      <c r="T16" s="15"/>
      <c r="U16" s="14">
        <v>40.0</v>
      </c>
      <c r="V16" s="13" t="s">
        <v>125</v>
      </c>
      <c r="W16" s="15"/>
      <c r="X16" s="14">
        <v>32.0</v>
      </c>
      <c r="Y16" s="13" t="s">
        <v>125</v>
      </c>
      <c r="Z16" s="15"/>
      <c r="AA16" s="14">
        <v>4.0</v>
      </c>
      <c r="AB16" s="13" t="s">
        <v>32</v>
      </c>
      <c r="AC16" s="15"/>
      <c r="AD16" s="12" t="s">
        <v>33</v>
      </c>
      <c r="AE16" s="13" t="s">
        <v>29</v>
      </c>
      <c r="AF16" s="15"/>
      <c r="AG16" s="14">
        <v>57.0</v>
      </c>
      <c r="AH16" s="22" t="s">
        <v>28</v>
      </c>
      <c r="AI16" s="15"/>
      <c r="AJ16" s="12" t="s">
        <v>34</v>
      </c>
      <c r="AK16" s="13" t="s">
        <v>28</v>
      </c>
      <c r="AL16" s="15"/>
      <c r="AM16" s="14">
        <v>5.35</v>
      </c>
      <c r="AN16" s="13" t="s">
        <v>28</v>
      </c>
      <c r="AO16" s="17"/>
      <c r="AP16" s="8"/>
      <c r="AQ16" s="8"/>
      <c r="AR16" s="8"/>
      <c r="AS16" s="8"/>
      <c r="AT16" s="8"/>
      <c r="AU16" s="8"/>
      <c r="AV16" s="8"/>
      <c r="AW16" s="8"/>
    </row>
    <row r="17">
      <c r="A17" s="9" t="s">
        <v>131</v>
      </c>
      <c r="B17" s="10" t="s">
        <v>132</v>
      </c>
      <c r="C17" s="10" t="s">
        <v>21</v>
      </c>
      <c r="D17" s="11" t="s">
        <v>22</v>
      </c>
      <c r="E17" s="11">
        <v>32.0</v>
      </c>
      <c r="F17" s="12" t="s">
        <v>23</v>
      </c>
      <c r="G17" s="13" t="s">
        <v>133</v>
      </c>
      <c r="H17" s="15"/>
      <c r="I17" s="14">
        <v>6.0</v>
      </c>
      <c r="J17" s="13" t="s">
        <v>39</v>
      </c>
      <c r="K17" s="15"/>
      <c r="L17" s="14">
        <v>31.9</v>
      </c>
      <c r="M17" s="13" t="s">
        <v>28</v>
      </c>
      <c r="N17" s="15"/>
      <c r="O17" s="14">
        <v>465.0</v>
      </c>
      <c r="P17" s="13" t="s">
        <v>29</v>
      </c>
      <c r="Q17" s="15"/>
      <c r="R17" s="14">
        <v>2339.0</v>
      </c>
      <c r="S17" s="16" t="s">
        <v>134</v>
      </c>
      <c r="T17" s="15"/>
      <c r="U17" s="14">
        <v>35.0</v>
      </c>
      <c r="V17" s="18" t="s">
        <v>135</v>
      </c>
      <c r="W17" s="15"/>
      <c r="X17" s="14">
        <v>25.8</v>
      </c>
      <c r="Y17" s="13" t="s">
        <v>42</v>
      </c>
      <c r="Z17" s="15"/>
      <c r="AA17" s="14">
        <v>4.0</v>
      </c>
      <c r="AB17" s="13" t="s">
        <v>32</v>
      </c>
      <c r="AC17" s="15"/>
      <c r="AD17" s="12" t="s">
        <v>33</v>
      </c>
      <c r="AE17" s="13" t="s">
        <v>29</v>
      </c>
      <c r="AF17" s="15"/>
      <c r="AG17" s="14">
        <v>66.7</v>
      </c>
      <c r="AH17" s="13" t="s">
        <v>28</v>
      </c>
      <c r="AI17" s="15"/>
      <c r="AJ17" s="12" t="s">
        <v>34</v>
      </c>
      <c r="AK17" s="13" t="s">
        <v>28</v>
      </c>
      <c r="AL17" s="15"/>
      <c r="AM17" s="19">
        <v>7.02</v>
      </c>
      <c r="AN17" s="13" t="s">
        <v>28</v>
      </c>
      <c r="AO17" s="17"/>
      <c r="AP17" s="8"/>
      <c r="AQ17" s="8"/>
      <c r="AR17" s="8"/>
      <c r="AS17" s="8"/>
      <c r="AT17" s="8"/>
      <c r="AU17" s="8"/>
      <c r="AV17" s="8"/>
      <c r="AW17" s="8"/>
    </row>
    <row r="18">
      <c r="A18" s="9" t="s">
        <v>136</v>
      </c>
      <c r="B18" s="10" t="s">
        <v>137</v>
      </c>
      <c r="C18" s="10" t="s">
        <v>83</v>
      </c>
      <c r="D18" s="11" t="s">
        <v>84</v>
      </c>
      <c r="E18" s="11">
        <v>37.3</v>
      </c>
      <c r="F18" s="12" t="s">
        <v>85</v>
      </c>
      <c r="G18" s="13" t="s">
        <v>138</v>
      </c>
      <c r="H18" s="15"/>
      <c r="I18" s="14">
        <v>22.0</v>
      </c>
      <c r="J18" s="13" t="s">
        <v>139</v>
      </c>
      <c r="K18" s="15"/>
      <c r="L18" s="14">
        <v>14.0</v>
      </c>
      <c r="M18" s="13" t="s">
        <v>28</v>
      </c>
      <c r="N18" s="15"/>
      <c r="O18" s="14">
        <v>15.6</v>
      </c>
      <c r="P18" s="13" t="s">
        <v>29</v>
      </c>
      <c r="Q18" s="15"/>
      <c r="R18" s="14">
        <v>956.8</v>
      </c>
      <c r="S18" s="16" t="s">
        <v>40</v>
      </c>
      <c r="T18" s="15"/>
      <c r="U18" s="14">
        <v>36.0</v>
      </c>
      <c r="V18" s="13" t="s">
        <v>140</v>
      </c>
      <c r="W18" s="13" t="s">
        <v>141</v>
      </c>
      <c r="X18" s="14">
        <v>28.0</v>
      </c>
      <c r="Y18" s="13" t="s">
        <v>142</v>
      </c>
      <c r="Z18" s="15"/>
      <c r="AA18" s="14">
        <v>4.0</v>
      </c>
      <c r="AB18" s="13" t="s">
        <v>32</v>
      </c>
      <c r="AC18" s="15"/>
      <c r="AD18" s="12" t="s">
        <v>96</v>
      </c>
      <c r="AE18" s="13" t="s">
        <v>29</v>
      </c>
      <c r="AF18" s="15"/>
      <c r="AG18" s="14">
        <v>60.2</v>
      </c>
      <c r="AH18" s="13" t="s">
        <v>28</v>
      </c>
      <c r="AI18" s="15"/>
      <c r="AJ18" s="12" t="s">
        <v>72</v>
      </c>
      <c r="AK18" s="13" t="s">
        <v>28</v>
      </c>
      <c r="AL18" s="15"/>
      <c r="AM18" s="14">
        <v>2.21</v>
      </c>
      <c r="AN18" s="13" t="s">
        <v>28</v>
      </c>
      <c r="AO18" s="17"/>
      <c r="AP18" s="8"/>
      <c r="AQ18" s="8"/>
      <c r="AR18" s="8"/>
      <c r="AS18" s="8"/>
      <c r="AT18" s="8"/>
      <c r="AU18" s="8"/>
      <c r="AV18" s="8"/>
      <c r="AW18" s="8"/>
    </row>
    <row r="19">
      <c r="A19" s="9" t="s">
        <v>143</v>
      </c>
      <c r="B19" s="10" t="s">
        <v>144</v>
      </c>
      <c r="C19" s="10" t="s">
        <v>37</v>
      </c>
      <c r="D19" s="11" t="s">
        <v>22</v>
      </c>
      <c r="E19" s="11">
        <v>31.0</v>
      </c>
      <c r="F19" s="12" t="s">
        <v>23</v>
      </c>
      <c r="G19" s="13" t="s">
        <v>145</v>
      </c>
      <c r="H19" s="15"/>
      <c r="I19" s="14">
        <v>16.0</v>
      </c>
      <c r="J19" s="13" t="s">
        <v>146</v>
      </c>
      <c r="K19" s="15"/>
      <c r="L19" s="14">
        <v>5.4</v>
      </c>
      <c r="M19" s="13" t="s">
        <v>28</v>
      </c>
      <c r="N19" s="15"/>
      <c r="O19" s="14">
        <v>96.1</v>
      </c>
      <c r="P19" s="13" t="s">
        <v>29</v>
      </c>
      <c r="Q19" s="15"/>
      <c r="R19" s="14">
        <v>1339.0</v>
      </c>
      <c r="S19" s="16" t="s">
        <v>147</v>
      </c>
      <c r="T19" s="15"/>
      <c r="U19" s="14">
        <v>8.8</v>
      </c>
      <c r="V19" s="13" t="s">
        <v>148</v>
      </c>
      <c r="W19" s="15"/>
      <c r="X19" s="14">
        <v>29.65</v>
      </c>
      <c r="Y19" s="13" t="s">
        <v>149</v>
      </c>
      <c r="Z19" s="15"/>
      <c r="AA19" s="14">
        <v>3.0</v>
      </c>
      <c r="AB19" s="13" t="s">
        <v>32</v>
      </c>
      <c r="AC19" s="15"/>
      <c r="AD19" s="12" t="s">
        <v>33</v>
      </c>
      <c r="AE19" s="13" t="s">
        <v>29</v>
      </c>
      <c r="AF19" s="15"/>
      <c r="AG19" s="14">
        <v>79.4</v>
      </c>
      <c r="AH19" s="13" t="s">
        <v>28</v>
      </c>
      <c r="AI19" s="15"/>
      <c r="AJ19" s="12" t="s">
        <v>34</v>
      </c>
      <c r="AK19" s="13" t="s">
        <v>28</v>
      </c>
      <c r="AL19" s="15"/>
      <c r="AM19" s="19">
        <v>0.64</v>
      </c>
      <c r="AN19" s="13" t="s">
        <v>28</v>
      </c>
      <c r="AO19" s="17"/>
      <c r="AP19" s="8"/>
      <c r="AQ19" s="8"/>
      <c r="AR19" s="8"/>
      <c r="AS19" s="8"/>
      <c r="AT19" s="8"/>
      <c r="AU19" s="8"/>
      <c r="AV19" s="8"/>
      <c r="AW19" s="8"/>
    </row>
    <row r="20">
      <c r="A20" s="9" t="s">
        <v>150</v>
      </c>
      <c r="B20" s="10" t="s">
        <v>151</v>
      </c>
      <c r="C20" s="10" t="s">
        <v>57</v>
      </c>
      <c r="D20" s="11" t="s">
        <v>58</v>
      </c>
      <c r="E20" s="11">
        <v>39.0</v>
      </c>
      <c r="F20" s="12" t="s">
        <v>59</v>
      </c>
      <c r="G20" s="13" t="s">
        <v>60</v>
      </c>
      <c r="H20" s="15"/>
      <c r="I20" s="14">
        <v>17.0</v>
      </c>
      <c r="J20" s="13" t="s">
        <v>152</v>
      </c>
      <c r="K20" s="15"/>
      <c r="L20" s="14">
        <v>27.0</v>
      </c>
      <c r="M20" s="13" t="s">
        <v>28</v>
      </c>
      <c r="N20" s="15"/>
      <c r="O20" s="14">
        <v>157.0</v>
      </c>
      <c r="P20" s="13" t="s">
        <v>29</v>
      </c>
      <c r="Q20" s="15"/>
      <c r="R20" s="14">
        <v>1700.0</v>
      </c>
      <c r="S20" s="16" t="s">
        <v>40</v>
      </c>
      <c r="T20" s="15"/>
      <c r="U20" s="14">
        <v>34.1</v>
      </c>
      <c r="V20" s="13" t="s">
        <v>153</v>
      </c>
      <c r="W20" s="15"/>
      <c r="X20" s="14">
        <v>18.5</v>
      </c>
      <c r="Y20" s="13" t="s">
        <v>42</v>
      </c>
      <c r="Z20" s="15"/>
      <c r="AA20" s="14">
        <v>3.0</v>
      </c>
      <c r="AB20" s="13" t="s">
        <v>32</v>
      </c>
      <c r="AC20" s="15"/>
      <c r="AD20" s="12" t="s">
        <v>33</v>
      </c>
      <c r="AE20" s="13" t="s">
        <v>29</v>
      </c>
      <c r="AF20" s="15"/>
      <c r="AG20" s="14">
        <v>76.9</v>
      </c>
      <c r="AH20" s="13" t="s">
        <v>28</v>
      </c>
      <c r="AI20" s="15"/>
      <c r="AJ20" s="12" t="s">
        <v>34</v>
      </c>
      <c r="AK20" s="13" t="s">
        <v>28</v>
      </c>
      <c r="AL20" s="15"/>
      <c r="AM20" s="14">
        <v>4.03</v>
      </c>
      <c r="AN20" s="13" t="s">
        <v>28</v>
      </c>
      <c r="AO20" s="17"/>
      <c r="AP20" s="8"/>
      <c r="AQ20" s="8"/>
      <c r="AR20" s="8"/>
      <c r="AS20" s="8"/>
      <c r="AT20" s="8"/>
      <c r="AU20" s="8"/>
      <c r="AV20" s="8"/>
      <c r="AW20" s="8"/>
    </row>
    <row r="21">
      <c r="A21" s="9" t="s">
        <v>154</v>
      </c>
      <c r="B21" s="10" t="s">
        <v>155</v>
      </c>
      <c r="C21" s="10" t="s">
        <v>57</v>
      </c>
      <c r="D21" s="11" t="s">
        <v>58</v>
      </c>
      <c r="E21" s="11">
        <v>40.0</v>
      </c>
      <c r="F21" s="12" t="s">
        <v>59</v>
      </c>
      <c r="G21" s="13" t="s">
        <v>60</v>
      </c>
      <c r="H21" s="15"/>
      <c r="I21" s="14">
        <v>18.0</v>
      </c>
      <c r="J21" s="13" t="s">
        <v>156</v>
      </c>
      <c r="K21" s="15"/>
      <c r="L21" s="14">
        <v>35.5</v>
      </c>
      <c r="M21" s="13" t="s">
        <v>28</v>
      </c>
      <c r="N21" s="15"/>
      <c r="O21" s="14">
        <v>65.375</v>
      </c>
      <c r="P21" s="13" t="s">
        <v>29</v>
      </c>
      <c r="Q21" s="15"/>
      <c r="R21" s="14">
        <v>1428.0</v>
      </c>
      <c r="S21" s="16" t="s">
        <v>40</v>
      </c>
      <c r="T21" s="15"/>
      <c r="U21" s="14">
        <v>20.9</v>
      </c>
      <c r="V21" s="13" t="s">
        <v>157</v>
      </c>
      <c r="W21" s="13" t="s">
        <v>158</v>
      </c>
      <c r="X21" s="14">
        <v>46.0</v>
      </c>
      <c r="Y21" s="13" t="s">
        <v>42</v>
      </c>
      <c r="Z21" s="15"/>
      <c r="AA21" s="14">
        <v>1.0</v>
      </c>
      <c r="AB21" s="13" t="s">
        <v>32</v>
      </c>
      <c r="AC21" s="15"/>
      <c r="AD21" s="12" t="s">
        <v>96</v>
      </c>
      <c r="AE21" s="13" t="s">
        <v>29</v>
      </c>
      <c r="AF21" s="15"/>
      <c r="AG21" s="14">
        <v>8.5</v>
      </c>
      <c r="AH21" s="13" t="s">
        <v>28</v>
      </c>
      <c r="AI21" s="15"/>
      <c r="AJ21" s="12" t="s">
        <v>72</v>
      </c>
      <c r="AK21" s="13" t="s">
        <v>28</v>
      </c>
      <c r="AL21" s="15"/>
      <c r="AM21" s="14">
        <v>5.96</v>
      </c>
      <c r="AN21" s="13" t="s">
        <v>28</v>
      </c>
      <c r="AO21" s="17"/>
      <c r="AP21" s="8"/>
      <c r="AQ21" s="8"/>
      <c r="AR21" s="8"/>
      <c r="AS21" s="8"/>
      <c r="AT21" s="8"/>
      <c r="AU21" s="8"/>
      <c r="AV21" s="8"/>
      <c r="AW21" s="8"/>
    </row>
    <row r="22">
      <c r="A22" s="9" t="s">
        <v>159</v>
      </c>
      <c r="B22" s="10" t="s">
        <v>160</v>
      </c>
      <c r="C22" s="10" t="s">
        <v>57</v>
      </c>
      <c r="D22" s="11" t="s">
        <v>58</v>
      </c>
      <c r="E22" s="11">
        <v>40.0</v>
      </c>
      <c r="F22" s="12" t="s">
        <v>59</v>
      </c>
      <c r="G22" s="13" t="s">
        <v>60</v>
      </c>
      <c r="H22" s="13" t="s">
        <v>161</v>
      </c>
      <c r="I22" s="14">
        <v>15.0</v>
      </c>
      <c r="J22" s="13" t="s">
        <v>162</v>
      </c>
      <c r="K22" s="15"/>
      <c r="L22" s="14">
        <v>19.0</v>
      </c>
      <c r="M22" s="13" t="s">
        <v>28</v>
      </c>
      <c r="N22" s="15"/>
      <c r="O22" s="14">
        <v>312.5</v>
      </c>
      <c r="P22" s="13" t="s">
        <v>29</v>
      </c>
      <c r="Q22" s="15"/>
      <c r="R22" s="14">
        <v>2000.0</v>
      </c>
      <c r="S22" s="16" t="s">
        <v>163</v>
      </c>
      <c r="T22" s="15"/>
      <c r="U22" s="14">
        <v>16.6</v>
      </c>
      <c r="V22" s="13" t="s">
        <v>164</v>
      </c>
      <c r="W22" s="15"/>
      <c r="X22" s="14">
        <v>26.7</v>
      </c>
      <c r="Y22" s="13" t="s">
        <v>165</v>
      </c>
      <c r="Z22" s="15"/>
      <c r="AA22" s="14">
        <v>4.0</v>
      </c>
      <c r="AB22" s="13" t="s">
        <v>32</v>
      </c>
      <c r="AC22" s="15"/>
      <c r="AD22" s="12" t="s">
        <v>33</v>
      </c>
      <c r="AE22" s="13" t="s">
        <v>29</v>
      </c>
      <c r="AF22" s="15"/>
      <c r="AG22" s="14">
        <v>61.9</v>
      </c>
      <c r="AH22" s="13" t="s">
        <v>28</v>
      </c>
      <c r="AI22" s="15"/>
      <c r="AJ22" s="12" t="s">
        <v>34</v>
      </c>
      <c r="AK22" s="13" t="s">
        <v>28</v>
      </c>
      <c r="AL22" s="15"/>
      <c r="AM22" s="14">
        <v>7.5</v>
      </c>
      <c r="AN22" s="13" t="s">
        <v>28</v>
      </c>
      <c r="AO22" s="17"/>
      <c r="AP22" s="8"/>
      <c r="AQ22" s="8"/>
      <c r="AR22" s="8"/>
      <c r="AS22" s="8"/>
      <c r="AT22" s="8"/>
      <c r="AU22" s="8"/>
      <c r="AV22" s="8"/>
      <c r="AW22" s="8"/>
    </row>
    <row r="23">
      <c r="A23" s="9" t="s">
        <v>166</v>
      </c>
      <c r="B23" s="10" t="s">
        <v>167</v>
      </c>
      <c r="C23" s="10" t="s">
        <v>57</v>
      </c>
      <c r="D23" s="11" t="s">
        <v>58</v>
      </c>
      <c r="E23" s="11">
        <v>29.1</v>
      </c>
      <c r="F23" s="12" t="s">
        <v>59</v>
      </c>
      <c r="G23" s="13" t="s">
        <v>60</v>
      </c>
      <c r="H23" s="13" t="s">
        <v>161</v>
      </c>
      <c r="I23" s="14">
        <v>14.0</v>
      </c>
      <c r="J23" s="13" t="s">
        <v>168</v>
      </c>
      <c r="K23" s="15"/>
      <c r="L23" s="14">
        <v>24.0</v>
      </c>
      <c r="M23" s="13" t="s">
        <v>28</v>
      </c>
      <c r="N23" s="15"/>
      <c r="O23" s="14">
        <v>537.5</v>
      </c>
      <c r="P23" s="13" t="s">
        <v>29</v>
      </c>
      <c r="Q23" s="15"/>
      <c r="R23" s="14">
        <v>1420.0</v>
      </c>
      <c r="S23" s="16" t="s">
        <v>169</v>
      </c>
      <c r="T23" s="15"/>
      <c r="U23" s="14">
        <v>17.5</v>
      </c>
      <c r="V23" s="13" t="s">
        <v>170</v>
      </c>
      <c r="W23" s="15"/>
      <c r="X23" s="14">
        <v>33.1</v>
      </c>
      <c r="Y23" s="13" t="s">
        <v>42</v>
      </c>
      <c r="Z23" s="15"/>
      <c r="AA23" s="14">
        <v>6.0</v>
      </c>
      <c r="AB23" s="13" t="s">
        <v>32</v>
      </c>
      <c r="AC23" s="15"/>
      <c r="AD23" s="12" t="s">
        <v>54</v>
      </c>
      <c r="AE23" s="13" t="s">
        <v>29</v>
      </c>
      <c r="AF23" s="15"/>
      <c r="AG23" s="14">
        <v>2.6</v>
      </c>
      <c r="AH23" s="13" t="s">
        <v>28</v>
      </c>
      <c r="AI23" s="15"/>
      <c r="AJ23" s="12" t="s">
        <v>72</v>
      </c>
      <c r="AK23" s="13" t="s">
        <v>28</v>
      </c>
      <c r="AL23" s="15"/>
      <c r="AM23" s="14">
        <v>13.5</v>
      </c>
      <c r="AN23" s="13" t="s">
        <v>28</v>
      </c>
      <c r="AO23" s="17"/>
      <c r="AP23" s="8"/>
      <c r="AQ23" s="8"/>
      <c r="AR23" s="8"/>
      <c r="AS23" s="8"/>
      <c r="AT23" s="8"/>
      <c r="AU23" s="8"/>
      <c r="AV23" s="8"/>
      <c r="AW23" s="8"/>
    </row>
    <row r="24">
      <c r="A24" s="9" t="s">
        <v>171</v>
      </c>
      <c r="B24" s="10" t="s">
        <v>172</v>
      </c>
      <c r="C24" s="10" t="s">
        <v>57</v>
      </c>
      <c r="D24" s="11" t="s">
        <v>58</v>
      </c>
      <c r="E24" s="11">
        <v>28.4</v>
      </c>
      <c r="F24" s="12" t="s">
        <v>59</v>
      </c>
      <c r="G24" s="13" t="s">
        <v>60</v>
      </c>
      <c r="H24" s="13" t="s">
        <v>161</v>
      </c>
      <c r="I24" s="14">
        <v>20.0</v>
      </c>
      <c r="J24" s="13" t="s">
        <v>173</v>
      </c>
      <c r="K24" s="15"/>
      <c r="L24" s="14">
        <v>24.0</v>
      </c>
      <c r="M24" s="13" t="s">
        <v>28</v>
      </c>
      <c r="N24" s="15"/>
      <c r="O24" s="14">
        <v>104.75</v>
      </c>
      <c r="P24" s="13" t="s">
        <v>29</v>
      </c>
      <c r="Q24" s="15"/>
      <c r="R24" s="14">
        <v>1103.5</v>
      </c>
      <c r="S24" s="16" t="s">
        <v>174</v>
      </c>
      <c r="T24" s="15"/>
      <c r="U24" s="14">
        <v>35.0</v>
      </c>
      <c r="V24" s="13" t="s">
        <v>174</v>
      </c>
      <c r="W24" s="15"/>
      <c r="X24" s="14">
        <v>15.35</v>
      </c>
      <c r="Y24" s="13" t="s">
        <v>175</v>
      </c>
      <c r="Z24" s="15"/>
      <c r="AA24" s="14">
        <v>6.0</v>
      </c>
      <c r="AB24" s="13" t="s">
        <v>176</v>
      </c>
      <c r="AC24" s="15"/>
      <c r="AD24" s="12" t="s">
        <v>33</v>
      </c>
      <c r="AE24" s="13" t="s">
        <v>29</v>
      </c>
      <c r="AF24" s="15"/>
      <c r="AG24" s="14">
        <v>76.1</v>
      </c>
      <c r="AH24" s="13" t="s">
        <v>28</v>
      </c>
      <c r="AI24" s="15"/>
      <c r="AJ24" s="12" t="s">
        <v>72</v>
      </c>
      <c r="AK24" s="13" t="s">
        <v>28</v>
      </c>
      <c r="AL24" s="15"/>
      <c r="AM24" s="14">
        <v>11.95</v>
      </c>
      <c r="AN24" s="13" t="s">
        <v>28</v>
      </c>
      <c r="AO24" s="17"/>
      <c r="AP24" s="8"/>
      <c r="AQ24" s="8"/>
      <c r="AR24" s="8"/>
      <c r="AS24" s="8"/>
      <c r="AT24" s="8"/>
      <c r="AU24" s="8"/>
      <c r="AV24" s="8"/>
      <c r="AW24" s="8"/>
    </row>
    <row r="25">
      <c r="A25" s="9" t="s">
        <v>177</v>
      </c>
      <c r="B25" s="10" t="s">
        <v>178</v>
      </c>
      <c r="C25" s="10" t="s">
        <v>116</v>
      </c>
      <c r="D25" s="11" t="s">
        <v>111</v>
      </c>
      <c r="E25" s="11">
        <v>44.1</v>
      </c>
      <c r="F25" s="12" t="s">
        <v>59</v>
      </c>
      <c r="G25" s="15" t="s">
        <v>117</v>
      </c>
      <c r="I25" s="14">
        <v>19.0</v>
      </c>
      <c r="J25" s="13" t="s">
        <v>179</v>
      </c>
      <c r="K25" s="13" t="s">
        <v>180</v>
      </c>
      <c r="L25" s="14">
        <v>3.49</v>
      </c>
      <c r="M25" s="13" t="s">
        <v>28</v>
      </c>
      <c r="N25" s="15"/>
      <c r="O25" s="14">
        <v>158.47</v>
      </c>
      <c r="P25" s="13" t="s">
        <v>29</v>
      </c>
      <c r="Q25" s="15"/>
      <c r="R25" s="14">
        <v>1480.0</v>
      </c>
      <c r="S25" s="16" t="s">
        <v>181</v>
      </c>
      <c r="T25" s="15"/>
      <c r="U25" s="14">
        <v>29.95</v>
      </c>
      <c r="V25" s="16" t="s">
        <v>181</v>
      </c>
      <c r="W25" s="15"/>
      <c r="X25" s="14">
        <v>32.9</v>
      </c>
      <c r="Y25" s="13" t="s">
        <v>182</v>
      </c>
      <c r="Z25" s="15"/>
      <c r="AA25" s="14">
        <v>4.0</v>
      </c>
      <c r="AB25" s="13" t="s">
        <v>183</v>
      </c>
      <c r="AC25" s="15"/>
      <c r="AD25" s="12" t="s">
        <v>96</v>
      </c>
      <c r="AE25" s="13" t="s">
        <v>29</v>
      </c>
      <c r="AF25" s="15"/>
      <c r="AG25" s="14">
        <v>38.5</v>
      </c>
      <c r="AH25" s="13" t="s">
        <v>28</v>
      </c>
      <c r="AI25" s="15"/>
      <c r="AJ25" s="12" t="s">
        <v>34</v>
      </c>
      <c r="AK25" s="13" t="s">
        <v>28</v>
      </c>
      <c r="AL25" s="15"/>
      <c r="AM25" s="14">
        <v>6.5</v>
      </c>
      <c r="AN25" s="13" t="s">
        <v>28</v>
      </c>
      <c r="AO25" s="17"/>
      <c r="AP25" s="8"/>
      <c r="AQ25" s="8"/>
      <c r="AR25" s="8"/>
      <c r="AS25" s="8"/>
      <c r="AT25" s="8"/>
      <c r="AU25" s="8"/>
      <c r="AV25" s="8"/>
      <c r="AW25" s="8"/>
    </row>
    <row r="26">
      <c r="A26" s="9" t="s">
        <v>184</v>
      </c>
      <c r="B26" s="10" t="s">
        <v>185</v>
      </c>
      <c r="C26" s="10" t="s">
        <v>110</v>
      </c>
      <c r="D26" s="11" t="s">
        <v>111</v>
      </c>
      <c r="E26" s="11">
        <v>55.0</v>
      </c>
      <c r="F26" s="12" t="s">
        <v>59</v>
      </c>
      <c r="G26" s="13" t="s">
        <v>60</v>
      </c>
      <c r="H26" s="13" t="s">
        <v>186</v>
      </c>
      <c r="I26" s="14">
        <v>38.0</v>
      </c>
      <c r="J26" s="13" t="s">
        <v>39</v>
      </c>
      <c r="K26" s="15"/>
      <c r="L26" s="14">
        <v>30.5</v>
      </c>
      <c r="M26" s="13" t="s">
        <v>28</v>
      </c>
      <c r="N26" s="15"/>
      <c r="O26" s="14">
        <v>4000.0</v>
      </c>
      <c r="P26" s="13" t="s">
        <v>29</v>
      </c>
      <c r="Q26" s="15"/>
      <c r="R26" s="14">
        <v>2400.0</v>
      </c>
      <c r="S26" s="16" t="s">
        <v>40</v>
      </c>
      <c r="T26" s="15"/>
      <c r="U26" s="14">
        <v>43.0</v>
      </c>
      <c r="V26" s="13" t="s">
        <v>187</v>
      </c>
      <c r="W26" s="15"/>
      <c r="X26" s="14">
        <v>35.2</v>
      </c>
      <c r="Y26" s="13" t="s">
        <v>42</v>
      </c>
      <c r="Z26" s="15"/>
      <c r="AA26" s="14">
        <v>6.0</v>
      </c>
      <c r="AB26" s="13" t="s">
        <v>32</v>
      </c>
      <c r="AC26" s="15"/>
      <c r="AD26" s="12" t="s">
        <v>54</v>
      </c>
      <c r="AE26" s="13" t="s">
        <v>29</v>
      </c>
      <c r="AF26" s="15"/>
      <c r="AG26" s="14">
        <v>58.1</v>
      </c>
      <c r="AH26" s="13" t="s">
        <v>28</v>
      </c>
      <c r="AI26" s="15"/>
      <c r="AJ26" s="12" t="s">
        <v>72</v>
      </c>
      <c r="AK26" s="13" t="s">
        <v>28</v>
      </c>
      <c r="AL26" s="15"/>
      <c r="AM26" s="14">
        <v>39.1</v>
      </c>
      <c r="AN26" s="13" t="s">
        <v>28</v>
      </c>
      <c r="AO26" s="17"/>
      <c r="AP26" s="8"/>
      <c r="AQ26" s="8"/>
      <c r="AR26" s="8"/>
      <c r="AS26" s="8"/>
      <c r="AT26" s="8"/>
      <c r="AU26" s="8"/>
      <c r="AV26" s="8"/>
      <c r="AW26" s="8"/>
    </row>
    <row r="27">
      <c r="A27" s="9" t="s">
        <v>188</v>
      </c>
      <c r="B27" s="10" t="s">
        <v>189</v>
      </c>
      <c r="C27" s="10" t="s">
        <v>110</v>
      </c>
      <c r="D27" s="11" t="s">
        <v>111</v>
      </c>
      <c r="E27" s="11">
        <v>59.4</v>
      </c>
      <c r="F27" s="12" t="s">
        <v>59</v>
      </c>
      <c r="G27" s="13" t="s">
        <v>60</v>
      </c>
      <c r="H27" s="15"/>
      <c r="I27" s="14">
        <v>29.0</v>
      </c>
      <c r="J27" s="13" t="s">
        <v>39</v>
      </c>
      <c r="K27" s="15"/>
      <c r="L27" s="14">
        <v>40.7</v>
      </c>
      <c r="M27" s="13" t="s">
        <v>28</v>
      </c>
      <c r="N27" s="15"/>
      <c r="O27" s="14">
        <v>1.649</v>
      </c>
      <c r="P27" s="13" t="s">
        <v>29</v>
      </c>
      <c r="Q27" s="15"/>
      <c r="R27" s="14">
        <v>3650.0</v>
      </c>
      <c r="S27" s="16" t="s">
        <v>40</v>
      </c>
      <c r="T27" s="15"/>
      <c r="U27" s="14">
        <v>24.1</v>
      </c>
      <c r="V27" s="13" t="s">
        <v>190</v>
      </c>
      <c r="W27" s="15"/>
      <c r="X27" s="14">
        <v>57.63</v>
      </c>
      <c r="Y27" s="13" t="s">
        <v>42</v>
      </c>
      <c r="Z27" s="15"/>
      <c r="AA27" s="14">
        <v>6.0</v>
      </c>
      <c r="AB27" s="13" t="s">
        <v>32</v>
      </c>
      <c r="AC27" s="15"/>
      <c r="AD27" s="12" t="s">
        <v>54</v>
      </c>
      <c r="AE27" s="13" t="s">
        <v>29</v>
      </c>
      <c r="AF27" s="15"/>
      <c r="AG27" s="14">
        <v>66.1</v>
      </c>
      <c r="AH27" s="13" t="s">
        <v>28</v>
      </c>
      <c r="AI27" s="15"/>
      <c r="AJ27" s="12" t="s">
        <v>72</v>
      </c>
      <c r="AK27" s="13" t="s">
        <v>28</v>
      </c>
      <c r="AL27" s="15"/>
      <c r="AM27" s="14">
        <v>53.7</v>
      </c>
      <c r="AN27" s="13" t="s">
        <v>28</v>
      </c>
      <c r="AO27" s="17"/>
      <c r="AP27" s="8"/>
      <c r="AQ27" s="8"/>
      <c r="AR27" s="8"/>
      <c r="AS27" s="8"/>
      <c r="AT27" s="8"/>
      <c r="AU27" s="8"/>
      <c r="AV27" s="8"/>
      <c r="AW27" s="8"/>
    </row>
    <row r="28">
      <c r="A28" s="9" t="s">
        <v>191</v>
      </c>
      <c r="B28" s="10" t="s">
        <v>192</v>
      </c>
      <c r="C28" s="10" t="s">
        <v>57</v>
      </c>
      <c r="D28" s="11" t="s">
        <v>58</v>
      </c>
      <c r="E28" s="11">
        <v>31.6</v>
      </c>
      <c r="F28" s="12" t="s">
        <v>59</v>
      </c>
      <c r="G28" s="23" t="s">
        <v>193</v>
      </c>
      <c r="H28" s="18" t="s">
        <v>194</v>
      </c>
      <c r="I28" s="14">
        <v>6.0</v>
      </c>
      <c r="J28" s="13" t="s">
        <v>39</v>
      </c>
      <c r="K28" s="15"/>
      <c r="L28" s="14">
        <v>83.3</v>
      </c>
      <c r="M28" s="13" t="s">
        <v>28</v>
      </c>
      <c r="N28" s="15"/>
      <c r="O28" s="14">
        <v>2260.0</v>
      </c>
      <c r="P28" s="13" t="s">
        <v>29</v>
      </c>
      <c r="Q28" s="15"/>
      <c r="R28" s="14">
        <v>5400.0</v>
      </c>
      <c r="S28" s="16" t="s">
        <v>40</v>
      </c>
      <c r="T28" s="15"/>
      <c r="U28" s="14">
        <v>19.0</v>
      </c>
      <c r="V28" s="13" t="s">
        <v>195</v>
      </c>
      <c r="W28" s="15"/>
      <c r="X28" s="14">
        <v>36.1</v>
      </c>
      <c r="Y28" s="13" t="s">
        <v>42</v>
      </c>
      <c r="Z28" s="15"/>
      <c r="AA28" s="14">
        <v>7.0</v>
      </c>
      <c r="AB28" s="13" t="s">
        <v>40</v>
      </c>
      <c r="AC28" s="15"/>
      <c r="AD28" s="12" t="s">
        <v>54</v>
      </c>
      <c r="AE28" s="13" t="s">
        <v>29</v>
      </c>
      <c r="AF28" s="15"/>
      <c r="AG28" s="14">
        <v>38.0</v>
      </c>
      <c r="AH28" s="13" t="s">
        <v>28</v>
      </c>
      <c r="AI28" s="15"/>
      <c r="AJ28" s="12" t="s">
        <v>72</v>
      </c>
      <c r="AK28" s="13" t="s">
        <v>28</v>
      </c>
      <c r="AL28" s="15"/>
      <c r="AM28" s="19">
        <v>16.65</v>
      </c>
      <c r="AN28" s="13" t="s">
        <v>28</v>
      </c>
      <c r="AO28" s="17"/>
      <c r="AP28" s="8"/>
      <c r="AQ28" s="8"/>
      <c r="AR28" s="8"/>
      <c r="AS28" s="8"/>
      <c r="AT28" s="8"/>
      <c r="AU28" s="8"/>
      <c r="AV28" s="8"/>
      <c r="AW28" s="8"/>
    </row>
    <row r="29">
      <c r="A29" s="9" t="s">
        <v>196</v>
      </c>
      <c r="B29" s="10" t="s">
        <v>197</v>
      </c>
      <c r="C29" s="10" t="s">
        <v>110</v>
      </c>
      <c r="D29" s="11" t="s">
        <v>111</v>
      </c>
      <c r="E29" s="11">
        <v>59.0</v>
      </c>
      <c r="F29" s="12" t="s">
        <v>59</v>
      </c>
      <c r="G29" s="13" t="s">
        <v>60</v>
      </c>
      <c r="H29" s="15"/>
      <c r="I29" s="14">
        <v>17.0</v>
      </c>
      <c r="J29" s="13" t="s">
        <v>198</v>
      </c>
      <c r="K29" s="15"/>
      <c r="L29" s="14">
        <v>1.7</v>
      </c>
      <c r="M29" s="13" t="s">
        <v>28</v>
      </c>
      <c r="N29" s="15"/>
      <c r="O29" s="14">
        <v>277.0</v>
      </c>
      <c r="P29" s="13" t="s">
        <v>29</v>
      </c>
      <c r="Q29" s="15"/>
      <c r="R29" s="14">
        <v>680.0</v>
      </c>
      <c r="S29" s="16" t="s">
        <v>199</v>
      </c>
      <c r="T29" s="15"/>
      <c r="U29" s="14">
        <v>30.57</v>
      </c>
      <c r="V29" s="18" t="s">
        <v>200</v>
      </c>
      <c r="W29" s="13" t="s">
        <v>201</v>
      </c>
      <c r="X29" s="14">
        <v>57.8</v>
      </c>
      <c r="Y29" s="13" t="s">
        <v>202</v>
      </c>
      <c r="Z29" s="15"/>
      <c r="AA29" s="14">
        <v>6.0</v>
      </c>
      <c r="AB29" s="13" t="s">
        <v>203</v>
      </c>
      <c r="AC29" s="15"/>
      <c r="AD29" s="12" t="s">
        <v>33</v>
      </c>
      <c r="AE29" s="13" t="s">
        <v>29</v>
      </c>
      <c r="AF29" s="15"/>
      <c r="AG29" s="14">
        <v>67.2</v>
      </c>
      <c r="AH29" s="13" t="s">
        <v>28</v>
      </c>
      <c r="AI29" s="15"/>
      <c r="AJ29" s="12" t="s">
        <v>34</v>
      </c>
      <c r="AK29" s="13" t="s">
        <v>28</v>
      </c>
      <c r="AL29" s="15"/>
      <c r="AM29" s="14">
        <v>56.75</v>
      </c>
      <c r="AN29" s="13" t="s">
        <v>28</v>
      </c>
      <c r="AO29" s="17"/>
      <c r="AP29" s="8"/>
      <c r="AQ29" s="8"/>
      <c r="AR29" s="8"/>
      <c r="AS29" s="8"/>
      <c r="AT29" s="8"/>
      <c r="AU29" s="8"/>
      <c r="AV29" s="8"/>
      <c r="AW29" s="8"/>
    </row>
    <row r="30">
      <c r="A30" s="9" t="s">
        <v>204</v>
      </c>
      <c r="B30" s="10" t="s">
        <v>205</v>
      </c>
      <c r="C30" s="10" t="s">
        <v>110</v>
      </c>
      <c r="D30" s="11" t="s">
        <v>111</v>
      </c>
      <c r="E30" s="11">
        <v>59.0</v>
      </c>
      <c r="F30" s="12" t="s">
        <v>59</v>
      </c>
      <c r="G30" s="13" t="s">
        <v>60</v>
      </c>
      <c r="H30" s="15"/>
      <c r="I30" s="14">
        <v>23.0</v>
      </c>
      <c r="J30" s="13" t="s">
        <v>198</v>
      </c>
      <c r="K30" s="15"/>
      <c r="L30" s="14">
        <v>1.2</v>
      </c>
      <c r="M30" s="13" t="s">
        <v>28</v>
      </c>
      <c r="N30" s="15"/>
      <c r="O30" s="14">
        <v>435.84</v>
      </c>
      <c r="P30" s="13" t="s">
        <v>29</v>
      </c>
      <c r="Q30" s="15"/>
      <c r="R30" s="14">
        <v>598.8</v>
      </c>
      <c r="S30" s="16" t="s">
        <v>40</v>
      </c>
      <c r="T30" s="15"/>
      <c r="U30" s="14">
        <v>38.04</v>
      </c>
      <c r="V30" s="18" t="s">
        <v>200</v>
      </c>
      <c r="W30" s="24" t="s">
        <v>206</v>
      </c>
      <c r="X30" s="14">
        <v>42.4</v>
      </c>
      <c r="Y30" s="13" t="s">
        <v>42</v>
      </c>
      <c r="Z30" s="15"/>
      <c r="AA30" s="14">
        <v>5.0</v>
      </c>
      <c r="AB30" s="13" t="s">
        <v>32</v>
      </c>
      <c r="AC30" s="15"/>
      <c r="AD30" s="12" t="s">
        <v>33</v>
      </c>
      <c r="AE30" s="13" t="s">
        <v>29</v>
      </c>
      <c r="AF30" s="15"/>
      <c r="AG30" s="14">
        <v>68.3</v>
      </c>
      <c r="AH30" s="13" t="s">
        <v>28</v>
      </c>
      <c r="AI30" s="15"/>
      <c r="AJ30" s="12" t="s">
        <v>34</v>
      </c>
      <c r="AK30" s="13" t="s">
        <v>28</v>
      </c>
      <c r="AL30" s="15"/>
      <c r="AM30" s="19">
        <v>57.15</v>
      </c>
      <c r="AN30" s="13" t="s">
        <v>28</v>
      </c>
      <c r="AO30" s="17"/>
      <c r="AP30" s="8"/>
      <c r="AQ30" s="8"/>
      <c r="AR30" s="8"/>
      <c r="AS30" s="8"/>
      <c r="AT30" s="8"/>
      <c r="AU30" s="8"/>
      <c r="AV30" s="8"/>
      <c r="AW30" s="8"/>
    </row>
    <row r="31">
      <c r="A31" s="9" t="s">
        <v>207</v>
      </c>
      <c r="B31" s="10" t="s">
        <v>208</v>
      </c>
      <c r="C31" s="10" t="s">
        <v>83</v>
      </c>
      <c r="D31" s="11" t="s">
        <v>84</v>
      </c>
      <c r="E31" s="11">
        <v>30.5</v>
      </c>
      <c r="F31" s="12" t="s">
        <v>23</v>
      </c>
      <c r="G31" s="13" t="s">
        <v>209</v>
      </c>
      <c r="H31" s="15"/>
      <c r="I31" s="14">
        <v>6.0</v>
      </c>
      <c r="J31" s="13" t="s">
        <v>210</v>
      </c>
      <c r="K31" s="13" t="s">
        <v>211</v>
      </c>
      <c r="L31" s="14">
        <v>5.2</v>
      </c>
      <c r="M31" s="13" t="s">
        <v>28</v>
      </c>
      <c r="N31" s="15"/>
      <c r="O31" s="14">
        <v>4.488</v>
      </c>
      <c r="P31" s="13" t="s">
        <v>29</v>
      </c>
      <c r="Q31" s="15"/>
      <c r="R31" s="14">
        <v>925.0</v>
      </c>
      <c r="S31" s="21" t="s">
        <v>212</v>
      </c>
      <c r="T31" s="15"/>
      <c r="U31" s="14">
        <v>62.0</v>
      </c>
      <c r="V31" s="18" t="s">
        <v>213</v>
      </c>
      <c r="W31" s="13" t="s">
        <v>214</v>
      </c>
      <c r="X31" s="14">
        <v>33.5</v>
      </c>
      <c r="Y31" s="13" t="s">
        <v>215</v>
      </c>
      <c r="Z31" s="15"/>
      <c r="AA31" s="14">
        <v>4.0</v>
      </c>
      <c r="AB31" s="13" t="s">
        <v>40</v>
      </c>
      <c r="AC31" s="15"/>
      <c r="AD31" s="12" t="s">
        <v>96</v>
      </c>
      <c r="AE31" s="13" t="s">
        <v>29</v>
      </c>
      <c r="AF31" s="15"/>
      <c r="AG31" s="14">
        <v>35.0</v>
      </c>
      <c r="AH31" s="13" t="s">
        <v>28</v>
      </c>
      <c r="AI31" s="15"/>
      <c r="AJ31" s="12" t="s">
        <v>34</v>
      </c>
      <c r="AK31" s="13" t="s">
        <v>28</v>
      </c>
      <c r="AL31" s="15"/>
      <c r="AM31" s="14">
        <v>3.785</v>
      </c>
      <c r="AN31" s="13" t="s">
        <v>28</v>
      </c>
      <c r="AO31" s="17"/>
      <c r="AP31" s="8"/>
      <c r="AQ31" s="8"/>
      <c r="AR31" s="8"/>
      <c r="AS31" s="8"/>
      <c r="AT31" s="8"/>
      <c r="AU31" s="8"/>
      <c r="AV31" s="8"/>
      <c r="AW31" s="8"/>
    </row>
    <row r="32">
      <c r="A32" s="9" t="s">
        <v>216</v>
      </c>
      <c r="B32" s="10" t="s">
        <v>217</v>
      </c>
      <c r="C32" s="10" t="s">
        <v>37</v>
      </c>
      <c r="D32" s="11" t="s">
        <v>22</v>
      </c>
      <c r="E32" s="11">
        <v>23.7</v>
      </c>
      <c r="F32" s="12" t="s">
        <v>23</v>
      </c>
      <c r="G32" s="13" t="s">
        <v>145</v>
      </c>
      <c r="H32" s="15"/>
      <c r="I32" s="14">
        <v>33.0</v>
      </c>
      <c r="J32" s="13" t="s">
        <v>39</v>
      </c>
      <c r="K32" s="13" t="s">
        <v>218</v>
      </c>
      <c r="L32" s="14">
        <v>4.0</v>
      </c>
      <c r="M32" s="13" t="s">
        <v>28</v>
      </c>
      <c r="N32" s="15"/>
      <c r="O32" s="14">
        <v>30.0</v>
      </c>
      <c r="P32" s="13" t="s">
        <v>29</v>
      </c>
      <c r="Q32" s="15"/>
      <c r="R32" s="14">
        <v>1420.0</v>
      </c>
      <c r="S32" s="26" t="s">
        <v>219</v>
      </c>
      <c r="T32" s="15"/>
      <c r="U32" s="14">
        <v>25.0</v>
      </c>
      <c r="V32" s="13" t="s">
        <v>220</v>
      </c>
      <c r="W32" s="15"/>
      <c r="X32" s="14">
        <v>51.0</v>
      </c>
      <c r="Y32" s="13" t="s">
        <v>220</v>
      </c>
      <c r="Z32" s="15"/>
      <c r="AA32" s="14">
        <v>2.0</v>
      </c>
      <c r="AB32" s="13" t="s">
        <v>32</v>
      </c>
      <c r="AC32" s="15"/>
      <c r="AD32" s="12" t="s">
        <v>54</v>
      </c>
      <c r="AE32" s="13" t="s">
        <v>29</v>
      </c>
      <c r="AF32" s="15"/>
      <c r="AG32" s="14">
        <v>69.0</v>
      </c>
      <c r="AH32" s="13" t="s">
        <v>28</v>
      </c>
      <c r="AI32" s="15"/>
      <c r="AJ32" s="12" t="s">
        <v>34</v>
      </c>
      <c r="AK32" s="13" t="s">
        <v>28</v>
      </c>
      <c r="AL32" s="15"/>
      <c r="AM32" s="19">
        <v>0.47</v>
      </c>
      <c r="AN32" s="13" t="s">
        <v>28</v>
      </c>
      <c r="AO32" s="17"/>
      <c r="AP32" s="8"/>
      <c r="AQ32" s="8"/>
      <c r="AR32" s="8"/>
      <c r="AS32" s="8"/>
      <c r="AT32" s="8"/>
      <c r="AU32" s="8"/>
      <c r="AV32" s="8"/>
      <c r="AW32" s="8"/>
    </row>
    <row r="33">
      <c r="A33" s="9" t="s">
        <v>221</v>
      </c>
      <c r="B33" s="10" t="s">
        <v>222</v>
      </c>
      <c r="C33" s="10" t="s">
        <v>37</v>
      </c>
      <c r="D33" s="11" t="s">
        <v>22</v>
      </c>
      <c r="E33" s="11">
        <v>21.0</v>
      </c>
      <c r="F33" s="12" t="s">
        <v>23</v>
      </c>
      <c r="G33" s="13" t="s">
        <v>145</v>
      </c>
      <c r="H33" s="15"/>
      <c r="I33" s="14">
        <v>33.0</v>
      </c>
      <c r="J33" s="13" t="s">
        <v>39</v>
      </c>
      <c r="K33" s="13" t="s">
        <v>218</v>
      </c>
      <c r="L33" s="14">
        <v>5.9</v>
      </c>
      <c r="M33" s="13" t="s">
        <v>28</v>
      </c>
      <c r="N33" s="15"/>
      <c r="O33" s="14">
        <v>35.75</v>
      </c>
      <c r="P33" s="13" t="s">
        <v>29</v>
      </c>
      <c r="Q33" s="15"/>
      <c r="R33" s="14">
        <v>2000.0</v>
      </c>
      <c r="S33" s="16" t="s">
        <v>223</v>
      </c>
      <c r="T33" s="15"/>
      <c r="U33" s="14">
        <v>3.76</v>
      </c>
      <c r="V33" s="27" t="s">
        <v>224</v>
      </c>
      <c r="W33" s="13" t="s">
        <v>225</v>
      </c>
      <c r="X33" s="14">
        <v>36.5</v>
      </c>
      <c r="Y33" s="13" t="s">
        <v>226</v>
      </c>
      <c r="Z33" s="15"/>
      <c r="AA33" s="14">
        <v>4.0</v>
      </c>
      <c r="AB33" s="13" t="s">
        <v>32</v>
      </c>
      <c r="AC33" s="15"/>
      <c r="AD33" s="12" t="s">
        <v>54</v>
      </c>
      <c r="AE33" s="13" t="s">
        <v>29</v>
      </c>
      <c r="AF33" s="15"/>
      <c r="AG33" s="14">
        <v>56.1</v>
      </c>
      <c r="AH33" s="13" t="s">
        <v>28</v>
      </c>
      <c r="AI33" s="15"/>
      <c r="AJ33" s="12" t="s">
        <v>34</v>
      </c>
      <c r="AK33" s="13" t="s">
        <v>28</v>
      </c>
      <c r="AL33" s="15"/>
      <c r="AM33" s="19">
        <v>0.56</v>
      </c>
      <c r="AN33" s="13" t="s">
        <v>28</v>
      </c>
      <c r="AO33" s="17"/>
      <c r="AP33" s="8"/>
      <c r="AQ33" s="8"/>
      <c r="AR33" s="8"/>
      <c r="AS33" s="8"/>
      <c r="AT33" s="8"/>
      <c r="AU33" s="8"/>
      <c r="AV33" s="8"/>
      <c r="AW33" s="8"/>
    </row>
    <row r="34">
      <c r="A34" s="9" t="s">
        <v>227</v>
      </c>
      <c r="B34" s="10" t="s">
        <v>228</v>
      </c>
      <c r="C34" s="10" t="s">
        <v>46</v>
      </c>
      <c r="D34" s="11" t="s">
        <v>22</v>
      </c>
      <c r="E34" s="11">
        <v>30.2</v>
      </c>
      <c r="F34" s="12" t="s">
        <v>23</v>
      </c>
      <c r="G34" s="25" t="s">
        <v>229</v>
      </c>
      <c r="H34" s="15"/>
      <c r="I34" s="14">
        <v>21.0</v>
      </c>
      <c r="J34" s="13" t="s">
        <v>39</v>
      </c>
      <c r="K34" s="15"/>
      <c r="L34" s="14">
        <v>23.0</v>
      </c>
      <c r="M34" s="13" t="s">
        <v>28</v>
      </c>
      <c r="N34" s="15"/>
      <c r="O34" s="14">
        <v>181.0</v>
      </c>
      <c r="P34" s="13" t="s">
        <v>29</v>
      </c>
      <c r="Q34" s="15"/>
      <c r="R34" s="14">
        <v>1755.0</v>
      </c>
      <c r="S34" s="16" t="s">
        <v>40</v>
      </c>
      <c r="T34" s="15"/>
      <c r="U34" s="14">
        <v>3.5</v>
      </c>
      <c r="V34" s="13" t="s">
        <v>230</v>
      </c>
      <c r="W34" s="15"/>
      <c r="X34" s="14">
        <v>62.65</v>
      </c>
      <c r="Y34" s="13" t="s">
        <v>231</v>
      </c>
      <c r="Z34" s="15"/>
      <c r="AA34" s="14">
        <v>3.0</v>
      </c>
      <c r="AB34" s="13" t="s">
        <v>32</v>
      </c>
      <c r="AC34" s="15"/>
      <c r="AD34" s="12" t="s">
        <v>232</v>
      </c>
      <c r="AE34" s="13" t="s">
        <v>29</v>
      </c>
      <c r="AF34" s="15"/>
      <c r="AG34" s="14">
        <v>31.0</v>
      </c>
      <c r="AH34" s="13" t="s">
        <v>28</v>
      </c>
      <c r="AI34" s="15"/>
      <c r="AJ34" s="12" t="s">
        <v>34</v>
      </c>
      <c r="AK34" s="13" t="s">
        <v>28</v>
      </c>
      <c r="AL34" s="15"/>
      <c r="AM34" s="14">
        <v>0.82</v>
      </c>
      <c r="AN34" s="13" t="s">
        <v>28</v>
      </c>
      <c r="AO34" s="17"/>
      <c r="AP34" s="8"/>
      <c r="AQ34" s="8"/>
      <c r="AR34" s="8"/>
      <c r="AS34" s="8"/>
      <c r="AT34" s="8"/>
      <c r="AU34" s="8"/>
      <c r="AV34" s="8"/>
      <c r="AW34" s="8"/>
    </row>
    <row r="35">
      <c r="A35" s="9" t="s">
        <v>233</v>
      </c>
      <c r="B35" s="10" t="s">
        <v>234</v>
      </c>
      <c r="C35" s="10" t="s">
        <v>46</v>
      </c>
      <c r="D35" s="11" t="s">
        <v>22</v>
      </c>
      <c r="E35" s="11">
        <v>46.0</v>
      </c>
      <c r="F35" s="12" t="s">
        <v>23</v>
      </c>
      <c r="G35" s="13" t="s">
        <v>235</v>
      </c>
      <c r="H35" s="13"/>
      <c r="I35" s="14">
        <v>31.0</v>
      </c>
      <c r="J35" s="13" t="s">
        <v>236</v>
      </c>
      <c r="K35" s="13" t="s">
        <v>237</v>
      </c>
      <c r="L35" s="14">
        <v>13.9</v>
      </c>
      <c r="M35" s="13" t="s">
        <v>28</v>
      </c>
      <c r="N35" s="15"/>
      <c r="O35" s="14">
        <v>355.0</v>
      </c>
      <c r="P35" s="13" t="s">
        <v>29</v>
      </c>
      <c r="Q35" s="15"/>
      <c r="R35" s="14">
        <v>2110.0</v>
      </c>
      <c r="S35" s="16" t="s">
        <v>40</v>
      </c>
      <c r="T35" s="15"/>
      <c r="U35" s="14">
        <v>4.0</v>
      </c>
      <c r="V35" s="13" t="s">
        <v>238</v>
      </c>
      <c r="W35" s="15"/>
      <c r="X35" s="14">
        <v>52.7</v>
      </c>
      <c r="Y35" s="13" t="s">
        <v>42</v>
      </c>
      <c r="Z35" s="15"/>
      <c r="AA35" s="14">
        <v>6.0</v>
      </c>
      <c r="AB35" s="13" t="s">
        <v>32</v>
      </c>
      <c r="AC35" s="15"/>
      <c r="AD35" s="12" t="s">
        <v>54</v>
      </c>
      <c r="AE35" s="13" t="s">
        <v>29</v>
      </c>
      <c r="AF35" s="15"/>
      <c r="AG35" s="14">
        <v>46.3</v>
      </c>
      <c r="AH35" s="13" t="s">
        <v>28</v>
      </c>
      <c r="AI35" s="15"/>
      <c r="AJ35" s="12" t="s">
        <v>34</v>
      </c>
      <c r="AK35" s="13" t="s">
        <v>28</v>
      </c>
      <c r="AL35" s="15"/>
      <c r="AM35" s="14">
        <v>3.01</v>
      </c>
      <c r="AN35" s="13" t="s">
        <v>28</v>
      </c>
      <c r="AO35" s="17"/>
      <c r="AP35" s="8"/>
      <c r="AQ35" s="8"/>
      <c r="AR35" s="8"/>
      <c r="AS35" s="8"/>
      <c r="AT35" s="8"/>
      <c r="AU35" s="8"/>
      <c r="AV35" s="8"/>
      <c r="AW35" s="8"/>
    </row>
    <row r="36">
      <c r="A36" s="9" t="s">
        <v>239</v>
      </c>
      <c r="B36" s="10" t="s">
        <v>240</v>
      </c>
      <c r="C36" s="10" t="s">
        <v>116</v>
      </c>
      <c r="D36" s="11" t="s">
        <v>111</v>
      </c>
      <c r="E36" s="11">
        <v>43.0</v>
      </c>
      <c r="F36" s="12" t="s">
        <v>59</v>
      </c>
      <c r="G36" s="23" t="s">
        <v>117</v>
      </c>
      <c r="I36" s="14">
        <v>9.0</v>
      </c>
      <c r="J36" s="13" t="s">
        <v>241</v>
      </c>
      <c r="K36" s="15"/>
      <c r="L36" s="14">
        <v>3.6</v>
      </c>
      <c r="M36" s="13" t="s">
        <v>28</v>
      </c>
      <c r="N36" s="15"/>
      <c r="O36" s="14">
        <v>17.3</v>
      </c>
      <c r="P36" s="13" t="s">
        <v>29</v>
      </c>
      <c r="Q36" s="15"/>
      <c r="R36" s="14">
        <v>1155.0</v>
      </c>
      <c r="S36" s="16" t="s">
        <v>242</v>
      </c>
      <c r="T36" s="15"/>
      <c r="U36" s="14">
        <v>35.5</v>
      </c>
      <c r="V36" s="13" t="s">
        <v>242</v>
      </c>
      <c r="W36" s="13" t="s">
        <v>243</v>
      </c>
      <c r="X36" s="14">
        <v>35.6</v>
      </c>
      <c r="Y36" s="13" t="s">
        <v>42</v>
      </c>
      <c r="Z36" s="15"/>
      <c r="AA36" s="14">
        <v>4.0</v>
      </c>
      <c r="AB36" s="13" t="s">
        <v>32</v>
      </c>
      <c r="AC36" s="15"/>
      <c r="AD36" s="12" t="s">
        <v>96</v>
      </c>
      <c r="AE36" s="13" t="s">
        <v>29</v>
      </c>
      <c r="AF36" s="15"/>
      <c r="AG36" s="14">
        <v>40.8</v>
      </c>
      <c r="AH36" s="13" t="s">
        <v>28</v>
      </c>
      <c r="AI36" s="15"/>
      <c r="AJ36" s="12" t="s">
        <v>34</v>
      </c>
      <c r="AK36" s="13" t="s">
        <v>28</v>
      </c>
      <c r="AL36" s="15"/>
      <c r="AM36" s="14">
        <v>11.3</v>
      </c>
      <c r="AN36" s="13" t="s">
        <v>28</v>
      </c>
      <c r="AO36" s="17"/>
      <c r="AP36" s="8"/>
      <c r="AQ36" s="8"/>
      <c r="AR36" s="8"/>
      <c r="AS36" s="8"/>
      <c r="AT36" s="8"/>
      <c r="AU36" s="8"/>
      <c r="AV36" s="8"/>
      <c r="AW36" s="8"/>
    </row>
    <row r="37">
      <c r="A37" s="9" t="s">
        <v>244</v>
      </c>
      <c r="B37" s="10" t="s">
        <v>245</v>
      </c>
      <c r="C37" s="10" t="s">
        <v>57</v>
      </c>
      <c r="D37" s="11" t="s">
        <v>58</v>
      </c>
      <c r="E37" s="11">
        <v>31.1</v>
      </c>
      <c r="F37" s="12" t="s">
        <v>59</v>
      </c>
      <c r="G37" s="13" t="s">
        <v>60</v>
      </c>
      <c r="H37" s="15"/>
      <c r="I37" s="14">
        <v>5.0</v>
      </c>
      <c r="J37" s="13" t="s">
        <v>246</v>
      </c>
      <c r="K37" s="15"/>
      <c r="L37" s="14">
        <v>16.0</v>
      </c>
      <c r="M37" s="13" t="s">
        <v>28</v>
      </c>
      <c r="N37" s="15"/>
      <c r="O37" s="14">
        <v>10.5</v>
      </c>
      <c r="P37" s="13" t="s">
        <v>29</v>
      </c>
      <c r="Q37" s="15"/>
      <c r="R37" s="14">
        <v>565.0</v>
      </c>
      <c r="S37" s="16" t="s">
        <v>247</v>
      </c>
      <c r="T37" s="15"/>
      <c r="U37" s="14">
        <v>44.0</v>
      </c>
      <c r="V37" s="13" t="s">
        <v>247</v>
      </c>
      <c r="W37" s="15"/>
      <c r="X37" s="14">
        <v>25.5</v>
      </c>
      <c r="Y37" s="13" t="s">
        <v>42</v>
      </c>
      <c r="Z37" s="15"/>
      <c r="AA37" s="14">
        <v>6.0</v>
      </c>
      <c r="AB37" s="13" t="s">
        <v>248</v>
      </c>
      <c r="AC37" s="15"/>
      <c r="AD37" s="12" t="s">
        <v>80</v>
      </c>
      <c r="AE37" s="13" t="s">
        <v>29</v>
      </c>
      <c r="AF37" s="15"/>
      <c r="AG37" s="14">
        <v>28.6</v>
      </c>
      <c r="AH37" s="13" t="s">
        <v>28</v>
      </c>
      <c r="AI37" s="15"/>
      <c r="AJ37" s="12" t="s">
        <v>34</v>
      </c>
      <c r="AK37" s="13" t="s">
        <v>28</v>
      </c>
      <c r="AL37" s="15"/>
      <c r="AM37" s="14">
        <v>9.719</v>
      </c>
      <c r="AN37" s="13" t="s">
        <v>28</v>
      </c>
      <c r="AO37" s="17"/>
      <c r="AP37" s="8"/>
      <c r="AQ37" s="8"/>
      <c r="AR37" s="8"/>
      <c r="AS37" s="8"/>
      <c r="AT37" s="8"/>
      <c r="AU37" s="8"/>
      <c r="AV37" s="8"/>
      <c r="AW37" s="8"/>
    </row>
    <row r="38">
      <c r="A38" s="9" t="s">
        <v>249</v>
      </c>
      <c r="B38" s="10" t="s">
        <v>250</v>
      </c>
      <c r="C38" s="10" t="s">
        <v>57</v>
      </c>
      <c r="D38" s="11" t="s">
        <v>58</v>
      </c>
      <c r="E38" s="11">
        <v>26.3</v>
      </c>
      <c r="F38" s="12" t="s">
        <v>59</v>
      </c>
      <c r="G38" s="13" t="s">
        <v>60</v>
      </c>
      <c r="H38" s="15"/>
      <c r="I38" s="14">
        <v>15.0</v>
      </c>
      <c r="J38" s="13" t="s">
        <v>251</v>
      </c>
      <c r="K38" s="15"/>
      <c r="L38" s="14">
        <v>9.5</v>
      </c>
      <c r="M38" s="13" t="s">
        <v>252</v>
      </c>
      <c r="N38" s="15"/>
      <c r="O38" s="14">
        <v>36.84</v>
      </c>
      <c r="P38" s="13" t="s">
        <v>29</v>
      </c>
      <c r="Q38" s="15"/>
      <c r="R38" s="14">
        <v>587.0</v>
      </c>
      <c r="S38" s="21" t="s">
        <v>253</v>
      </c>
      <c r="T38" s="15"/>
      <c r="U38" s="14">
        <v>63.8</v>
      </c>
      <c r="V38" s="18" t="s">
        <v>254</v>
      </c>
      <c r="W38" s="13" t="s">
        <v>255</v>
      </c>
      <c r="X38" s="14">
        <v>31.67</v>
      </c>
      <c r="Y38" s="13" t="s">
        <v>256</v>
      </c>
      <c r="Z38" s="15"/>
      <c r="AA38" s="14">
        <v>1.0</v>
      </c>
      <c r="AB38" s="13" t="s">
        <v>32</v>
      </c>
      <c r="AC38" s="15"/>
      <c r="AD38" s="12" t="s">
        <v>80</v>
      </c>
      <c r="AE38" s="13" t="s">
        <v>29</v>
      </c>
      <c r="AF38" s="15"/>
      <c r="AG38" s="14">
        <v>19.03</v>
      </c>
      <c r="AH38" s="13" t="s">
        <v>28</v>
      </c>
      <c r="AI38" s="15"/>
      <c r="AJ38" s="12" t="s">
        <v>34</v>
      </c>
      <c r="AK38" s="13" t="s">
        <v>28</v>
      </c>
      <c r="AL38" s="15"/>
      <c r="AM38" s="19">
        <v>7.35</v>
      </c>
      <c r="AN38" s="13" t="s">
        <v>29</v>
      </c>
      <c r="AO38" s="17"/>
      <c r="AP38" s="8"/>
      <c r="AQ38" s="8"/>
      <c r="AR38" s="8"/>
      <c r="AS38" s="8"/>
      <c r="AT38" s="8"/>
      <c r="AU38" s="8"/>
      <c r="AV38" s="8"/>
      <c r="AW38" s="8"/>
    </row>
    <row r="39">
      <c r="A39" s="9" t="s">
        <v>257</v>
      </c>
      <c r="B39" s="10" t="s">
        <v>258</v>
      </c>
      <c r="C39" s="10" t="s">
        <v>83</v>
      </c>
      <c r="D39" s="11" t="s">
        <v>84</v>
      </c>
      <c r="E39" s="11">
        <v>37.5</v>
      </c>
      <c r="F39" s="12" t="s">
        <v>23</v>
      </c>
      <c r="G39" s="13" t="s">
        <v>259</v>
      </c>
      <c r="H39" s="15"/>
      <c r="I39" s="14">
        <v>13.0</v>
      </c>
      <c r="J39" s="13" t="s">
        <v>260</v>
      </c>
      <c r="K39" s="13" t="s">
        <v>261</v>
      </c>
      <c r="L39" s="14">
        <v>5.5</v>
      </c>
      <c r="M39" s="13" t="s">
        <v>28</v>
      </c>
      <c r="N39" s="15"/>
      <c r="O39" s="14">
        <v>17.525</v>
      </c>
      <c r="P39" s="13" t="s">
        <v>29</v>
      </c>
      <c r="Q39" s="15"/>
      <c r="R39" s="14">
        <v>1041.0</v>
      </c>
      <c r="S39" s="16" t="s">
        <v>262</v>
      </c>
      <c r="T39" s="15"/>
      <c r="U39" s="14">
        <v>53.0</v>
      </c>
      <c r="V39" s="13" t="s">
        <v>263</v>
      </c>
      <c r="W39" s="15"/>
      <c r="X39" s="14">
        <v>28.0</v>
      </c>
      <c r="Y39" s="13" t="s">
        <v>263</v>
      </c>
      <c r="Z39" s="15"/>
      <c r="AA39" s="14">
        <v>3.0</v>
      </c>
      <c r="AB39" s="13" t="s">
        <v>264</v>
      </c>
      <c r="AC39" s="15"/>
      <c r="AD39" s="12" t="s">
        <v>33</v>
      </c>
      <c r="AE39" s="13" t="s">
        <v>29</v>
      </c>
      <c r="AF39" s="15"/>
      <c r="AG39" s="14">
        <v>82.45</v>
      </c>
      <c r="AH39" s="13" t="s">
        <v>28</v>
      </c>
      <c r="AI39" s="15"/>
      <c r="AJ39" s="12" t="s">
        <v>34</v>
      </c>
      <c r="AK39" s="13" t="s">
        <v>28</v>
      </c>
      <c r="AL39" s="15"/>
      <c r="AM39" s="19">
        <v>3.527</v>
      </c>
      <c r="AN39" s="13" t="s">
        <v>28</v>
      </c>
      <c r="AO39" s="17"/>
      <c r="AP39" s="8"/>
      <c r="AQ39" s="8"/>
      <c r="AR39" s="8"/>
      <c r="AS39" s="8"/>
      <c r="AT39" s="8"/>
      <c r="AU39" s="8"/>
      <c r="AV39" s="8"/>
      <c r="AW39" s="8"/>
    </row>
    <row r="40">
      <c r="A40" s="9" t="s">
        <v>265</v>
      </c>
      <c r="B40" s="10" t="s">
        <v>266</v>
      </c>
      <c r="C40" s="10" t="s">
        <v>83</v>
      </c>
      <c r="D40" s="11" t="s">
        <v>84</v>
      </c>
      <c r="E40" s="11">
        <v>39.4</v>
      </c>
      <c r="F40" s="12" t="s">
        <v>85</v>
      </c>
      <c r="G40" s="13" t="s">
        <v>259</v>
      </c>
      <c r="H40" s="15"/>
      <c r="I40" s="14">
        <v>13.0</v>
      </c>
      <c r="J40" s="13" t="s">
        <v>260</v>
      </c>
      <c r="K40" s="15"/>
      <c r="L40" s="14">
        <v>5.8</v>
      </c>
      <c r="M40" s="13" t="s">
        <v>28</v>
      </c>
      <c r="N40" s="15"/>
      <c r="O40" s="14">
        <v>127.835</v>
      </c>
      <c r="P40" s="13" t="s">
        <v>29</v>
      </c>
      <c r="Q40" s="15"/>
      <c r="R40" s="14">
        <v>718.0</v>
      </c>
      <c r="S40" s="16" t="s">
        <v>40</v>
      </c>
      <c r="T40" s="15"/>
      <c r="U40" s="14">
        <v>51.67</v>
      </c>
      <c r="V40" s="13" t="s">
        <v>267</v>
      </c>
      <c r="W40" s="13" t="s">
        <v>268</v>
      </c>
      <c r="X40" s="14">
        <v>26.78</v>
      </c>
      <c r="Y40" s="13" t="s">
        <v>42</v>
      </c>
      <c r="Z40" s="15"/>
      <c r="AA40" s="14">
        <v>4.0</v>
      </c>
      <c r="AB40" s="13" t="s">
        <v>32</v>
      </c>
      <c r="AC40" s="15"/>
      <c r="AD40" s="12" t="s">
        <v>33</v>
      </c>
      <c r="AE40" s="13" t="s">
        <v>29</v>
      </c>
      <c r="AF40" s="15"/>
      <c r="AG40" s="14">
        <v>78.8</v>
      </c>
      <c r="AH40" s="13" t="s">
        <v>28</v>
      </c>
      <c r="AI40" s="15"/>
      <c r="AJ40" s="12" t="s">
        <v>34</v>
      </c>
      <c r="AK40" s="13" t="s">
        <v>28</v>
      </c>
      <c r="AL40" s="15"/>
      <c r="AM40" s="14">
        <v>3.55</v>
      </c>
      <c r="AN40" s="13" t="s">
        <v>28</v>
      </c>
      <c r="AO40" s="17"/>
      <c r="AP40" s="8"/>
      <c r="AQ40" s="8"/>
      <c r="AR40" s="8"/>
      <c r="AS40" s="8"/>
      <c r="AT40" s="8"/>
      <c r="AU40" s="8"/>
      <c r="AV40" s="8"/>
      <c r="AW40" s="8"/>
    </row>
    <row r="41">
      <c r="A41" s="28" t="s">
        <v>269</v>
      </c>
      <c r="B41" s="28" t="s">
        <v>270</v>
      </c>
      <c r="C41" s="28" t="s">
        <v>57</v>
      </c>
      <c r="D41" s="28" t="s">
        <v>58</v>
      </c>
      <c r="E41" s="28">
        <v>28.6</v>
      </c>
    </row>
    <row r="42">
      <c r="A42" s="28" t="s">
        <v>271</v>
      </c>
      <c r="B42" s="28" t="s">
        <v>272</v>
      </c>
      <c r="C42" s="28" t="s">
        <v>57</v>
      </c>
      <c r="D42" s="28" t="s">
        <v>58</v>
      </c>
      <c r="E42" s="28">
        <v>27.0</v>
      </c>
    </row>
  </sheetData>
  <hyperlinks>
    <hyperlink r:id="rId2" ref="G8"/>
    <hyperlink r:id="rId3" ref="G34"/>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7.57"/>
    <col customWidth="1" min="2" max="2" width="22.43"/>
    <col customWidth="1" min="4" max="4" width="26.14"/>
    <col customWidth="1" min="5" max="5" width="20.57"/>
    <col customWidth="1" min="6" max="6" width="17.57"/>
    <col customWidth="1" min="8" max="8" width="36.71"/>
    <col customWidth="1" min="12" max="13" width="20.57"/>
  </cols>
  <sheetData>
    <row r="1">
      <c r="A1" s="1" t="s">
        <v>1</v>
      </c>
      <c r="B1" s="1" t="s">
        <v>0</v>
      </c>
      <c r="C1" s="1" t="s">
        <v>2</v>
      </c>
      <c r="D1" s="29" t="s">
        <v>3</v>
      </c>
      <c r="E1" s="30" t="s">
        <v>5</v>
      </c>
      <c r="F1" s="30" t="s">
        <v>15</v>
      </c>
      <c r="G1" s="31" t="s">
        <v>273</v>
      </c>
      <c r="H1" s="32" t="s">
        <v>12</v>
      </c>
      <c r="I1" s="33" t="s">
        <v>16</v>
      </c>
      <c r="J1" s="34" t="s">
        <v>17</v>
      </c>
      <c r="K1" s="34" t="s">
        <v>9</v>
      </c>
      <c r="L1" s="35" t="s">
        <v>10</v>
      </c>
      <c r="M1" s="36" t="s">
        <v>274</v>
      </c>
      <c r="N1" s="37" t="s">
        <v>13</v>
      </c>
      <c r="O1" s="32" t="s">
        <v>14</v>
      </c>
      <c r="P1" s="32" t="s">
        <v>11</v>
      </c>
    </row>
    <row r="2">
      <c r="A2" s="38" t="s">
        <v>137</v>
      </c>
      <c r="B2" s="38" t="s">
        <v>136</v>
      </c>
      <c r="C2" s="38" t="s">
        <v>83</v>
      </c>
      <c r="D2" s="39" t="s">
        <v>84</v>
      </c>
      <c r="E2" s="38" t="s">
        <v>85</v>
      </c>
      <c r="F2" s="40" t="s">
        <v>96</v>
      </c>
      <c r="G2" s="38">
        <v>22.0</v>
      </c>
      <c r="H2" s="38">
        <v>36.0</v>
      </c>
      <c r="I2" s="38">
        <v>60.2</v>
      </c>
      <c r="J2" s="38" t="s">
        <v>72</v>
      </c>
      <c r="K2" s="38">
        <v>14.0</v>
      </c>
      <c r="L2" s="41">
        <f>(25.5+5.7)/2</f>
        <v>15.6</v>
      </c>
      <c r="M2" s="42">
        <v>2.21</v>
      </c>
      <c r="N2" s="38">
        <v>28.0</v>
      </c>
      <c r="O2" s="1">
        <v>4.0</v>
      </c>
      <c r="P2" s="38">
        <v>956.8</v>
      </c>
    </row>
    <row r="3">
      <c r="A3" s="38" t="s">
        <v>266</v>
      </c>
      <c r="B3" s="38" t="s">
        <v>265</v>
      </c>
      <c r="C3" s="38" t="s">
        <v>83</v>
      </c>
      <c r="D3" s="39" t="s">
        <v>84</v>
      </c>
      <c r="E3" s="38" t="s">
        <v>85</v>
      </c>
      <c r="F3" s="40" t="s">
        <v>33</v>
      </c>
      <c r="G3" s="38">
        <v>13.0</v>
      </c>
      <c r="H3" s="38">
        <v>51.67</v>
      </c>
      <c r="I3" s="38">
        <v>78.8</v>
      </c>
      <c r="J3" s="38" t="s">
        <v>34</v>
      </c>
      <c r="K3" s="38">
        <v>5.8</v>
      </c>
      <c r="L3" s="38">
        <f>(116.67+139)/2</f>
        <v>127.835</v>
      </c>
      <c r="M3" s="43">
        <f>(3.58+3.52)/2</f>
        <v>3.55</v>
      </c>
      <c r="N3" s="38">
        <v>26.78</v>
      </c>
      <c r="O3" s="1">
        <v>4.0</v>
      </c>
      <c r="P3" s="38">
        <v>718.0</v>
      </c>
    </row>
    <row r="4">
      <c r="A4" s="38" t="s">
        <v>234</v>
      </c>
      <c r="B4" s="38" t="s">
        <v>233</v>
      </c>
      <c r="C4" s="38" t="s">
        <v>46</v>
      </c>
      <c r="D4" s="39" t="s">
        <v>22</v>
      </c>
      <c r="E4" s="38" t="s">
        <v>23</v>
      </c>
      <c r="F4" s="40" t="s">
        <v>54</v>
      </c>
      <c r="G4" s="38">
        <v>31.0</v>
      </c>
      <c r="H4" s="38">
        <v>4.0</v>
      </c>
      <c r="I4" s="44">
        <v>46.3</v>
      </c>
      <c r="J4" s="38" t="s">
        <v>34</v>
      </c>
      <c r="K4" s="38">
        <v>13.9</v>
      </c>
      <c r="L4" s="38">
        <v>355.0</v>
      </c>
      <c r="M4" s="43">
        <v>3.01</v>
      </c>
      <c r="N4" s="38">
        <v>52.7</v>
      </c>
      <c r="O4" s="1">
        <v>6.0</v>
      </c>
      <c r="P4" s="38">
        <v>2110.0</v>
      </c>
    </row>
    <row r="5">
      <c r="A5" s="38" t="s">
        <v>20</v>
      </c>
      <c r="B5" s="38" t="s">
        <v>19</v>
      </c>
      <c r="C5" s="38" t="s">
        <v>21</v>
      </c>
      <c r="D5" s="39" t="s">
        <v>22</v>
      </c>
      <c r="E5" s="38" t="s">
        <v>23</v>
      </c>
      <c r="F5" s="40" t="s">
        <v>33</v>
      </c>
      <c r="G5" s="38">
        <v>14.0</v>
      </c>
      <c r="H5" s="38">
        <v>45.5</v>
      </c>
      <c r="I5" s="38">
        <v>78.2</v>
      </c>
      <c r="J5" s="38" t="s">
        <v>34</v>
      </c>
      <c r="K5" s="38">
        <v>38.5</v>
      </c>
      <c r="L5" s="38">
        <v>192.0</v>
      </c>
      <c r="M5" s="43">
        <v>9.37</v>
      </c>
      <c r="N5" s="38">
        <v>18.9</v>
      </c>
      <c r="O5" s="1">
        <v>2.0</v>
      </c>
      <c r="P5" s="38">
        <v>1977.0</v>
      </c>
    </row>
    <row r="6">
      <c r="A6" s="38" t="s">
        <v>228</v>
      </c>
      <c r="B6" s="38" t="s">
        <v>227</v>
      </c>
      <c r="C6" s="38" t="s">
        <v>46</v>
      </c>
      <c r="D6" s="39" t="s">
        <v>22</v>
      </c>
      <c r="E6" s="38" t="s">
        <v>23</v>
      </c>
      <c r="F6" s="45" t="s">
        <v>232</v>
      </c>
      <c r="G6" s="38">
        <v>21.0</v>
      </c>
      <c r="H6" s="38">
        <v>3.5</v>
      </c>
      <c r="I6" s="44">
        <v>31.0</v>
      </c>
      <c r="J6" s="38" t="s">
        <v>34</v>
      </c>
      <c r="K6" s="38">
        <v>23.0</v>
      </c>
      <c r="L6" s="41">
        <f>(87+275)/2</f>
        <v>181</v>
      </c>
      <c r="M6" s="42">
        <v>0.82</v>
      </c>
      <c r="N6" s="38">
        <v>62.65</v>
      </c>
      <c r="O6" s="1">
        <v>3.0</v>
      </c>
      <c r="P6" s="38">
        <v>1755.0</v>
      </c>
    </row>
    <row r="7">
      <c r="A7" s="38" t="s">
        <v>155</v>
      </c>
      <c r="B7" s="38" t="s">
        <v>154</v>
      </c>
      <c r="C7" s="38" t="s">
        <v>57</v>
      </c>
      <c r="D7" s="39" t="s">
        <v>58</v>
      </c>
      <c r="E7" s="38" t="s">
        <v>59</v>
      </c>
      <c r="F7" s="40" t="s">
        <v>96</v>
      </c>
      <c r="G7" s="38">
        <v>18.0</v>
      </c>
      <c r="H7" s="1">
        <v>20.9</v>
      </c>
      <c r="I7" s="44">
        <v>8.5</v>
      </c>
      <c r="J7" s="38" t="s">
        <v>72</v>
      </c>
      <c r="K7" s="38">
        <v>35.5</v>
      </c>
      <c r="L7" s="38">
        <f>(47.75+83)/2</f>
        <v>65.375</v>
      </c>
      <c r="M7" s="43">
        <v>5.96</v>
      </c>
      <c r="N7" s="38">
        <v>46.0</v>
      </c>
      <c r="O7" s="1">
        <v>1.0</v>
      </c>
      <c r="P7" s="38">
        <v>1428.0</v>
      </c>
    </row>
    <row r="8">
      <c r="A8" s="38" t="s">
        <v>151</v>
      </c>
      <c r="B8" s="38" t="s">
        <v>150</v>
      </c>
      <c r="C8" s="38" t="s">
        <v>57</v>
      </c>
      <c r="D8" s="39" t="s">
        <v>58</v>
      </c>
      <c r="E8" s="38" t="s">
        <v>59</v>
      </c>
      <c r="F8" s="40" t="s">
        <v>33</v>
      </c>
      <c r="G8" s="38">
        <v>17.0</v>
      </c>
      <c r="H8" s="1">
        <v>34.1</v>
      </c>
      <c r="I8" s="44">
        <v>76.9</v>
      </c>
      <c r="J8" s="38" t="s">
        <v>34</v>
      </c>
      <c r="K8" s="38">
        <v>27.0</v>
      </c>
      <c r="L8" s="38">
        <f>157</f>
        <v>157</v>
      </c>
      <c r="M8" s="43">
        <v>4.03</v>
      </c>
      <c r="N8" s="38">
        <v>18.5</v>
      </c>
      <c r="O8" s="1">
        <v>3.0</v>
      </c>
      <c r="P8" s="38">
        <v>1700.0</v>
      </c>
    </row>
    <row r="9">
      <c r="A9" s="38" t="s">
        <v>167</v>
      </c>
      <c r="B9" s="38" t="s">
        <v>166</v>
      </c>
      <c r="C9" s="38" t="s">
        <v>57</v>
      </c>
      <c r="D9" s="39" t="s">
        <v>58</v>
      </c>
      <c r="E9" s="38" t="s">
        <v>59</v>
      </c>
      <c r="F9" s="40" t="s">
        <v>54</v>
      </c>
      <c r="G9" s="38">
        <v>14.0</v>
      </c>
      <c r="H9" s="1">
        <v>17.5</v>
      </c>
      <c r="I9" s="44">
        <v>2.6</v>
      </c>
      <c r="J9" s="38" t="s">
        <v>72</v>
      </c>
      <c r="K9" s="38">
        <v>24.0</v>
      </c>
      <c r="L9" s="38">
        <f>(725+350)/2</f>
        <v>537.5</v>
      </c>
      <c r="M9" s="43">
        <v>13.5</v>
      </c>
      <c r="N9" s="38">
        <v>33.1</v>
      </c>
      <c r="O9" s="1">
        <v>6.0</v>
      </c>
      <c r="P9" s="46">
        <v>1420.0</v>
      </c>
    </row>
    <row r="10">
      <c r="A10" s="38" t="s">
        <v>189</v>
      </c>
      <c r="B10" s="38" t="s">
        <v>188</v>
      </c>
      <c r="C10" s="38" t="s">
        <v>110</v>
      </c>
      <c r="D10" s="39" t="s">
        <v>111</v>
      </c>
      <c r="E10" s="38" t="s">
        <v>59</v>
      </c>
      <c r="F10" s="40" t="s">
        <v>54</v>
      </c>
      <c r="G10" s="38">
        <v>29.0</v>
      </c>
      <c r="H10" s="1">
        <v>24.1</v>
      </c>
      <c r="I10" s="44">
        <v>66.1</v>
      </c>
      <c r="J10" s="38" t="s">
        <v>72</v>
      </c>
      <c r="K10" s="38">
        <v>40.7</v>
      </c>
      <c r="L10" s="38">
        <f>(1646.7+678+2620)/3</f>
        <v>1648.233333</v>
      </c>
      <c r="M10" s="43">
        <v>53.7</v>
      </c>
      <c r="N10" s="38">
        <v>57.63</v>
      </c>
      <c r="O10" s="1">
        <v>6.0</v>
      </c>
      <c r="P10" s="38">
        <v>3650.0</v>
      </c>
    </row>
    <row r="11">
      <c r="A11" s="38" t="s">
        <v>185</v>
      </c>
      <c r="B11" s="38" t="s">
        <v>184</v>
      </c>
      <c r="C11" s="38" t="s">
        <v>110</v>
      </c>
      <c r="D11" s="39" t="s">
        <v>111</v>
      </c>
      <c r="E11" s="38" t="s">
        <v>59</v>
      </c>
      <c r="F11" s="40" t="s">
        <v>54</v>
      </c>
      <c r="G11" s="38">
        <v>38.0</v>
      </c>
      <c r="H11" s="1">
        <v>43.0</v>
      </c>
      <c r="I11" s="38">
        <v>58.1</v>
      </c>
      <c r="J11" s="38" t="s">
        <v>72</v>
      </c>
      <c r="K11" s="38">
        <v>30.5</v>
      </c>
      <c r="L11" s="38">
        <v>4000.0</v>
      </c>
      <c r="M11" s="43">
        <v>39.1</v>
      </c>
      <c r="N11" s="38">
        <v>35.2</v>
      </c>
      <c r="O11" s="1">
        <v>6.0</v>
      </c>
      <c r="P11" s="38">
        <v>2400.0</v>
      </c>
    </row>
    <row r="12">
      <c r="A12" s="38" t="s">
        <v>109</v>
      </c>
      <c r="B12" s="38" t="s">
        <v>108</v>
      </c>
      <c r="C12" s="38" t="s">
        <v>110</v>
      </c>
      <c r="D12" s="39" t="s">
        <v>111</v>
      </c>
      <c r="E12" s="38" t="s">
        <v>59</v>
      </c>
      <c r="F12" s="40" t="s">
        <v>96</v>
      </c>
      <c r="G12" s="38">
        <v>16.0</v>
      </c>
      <c r="H12" s="1">
        <v>21.0</v>
      </c>
      <c r="I12" s="44">
        <v>47.0</v>
      </c>
      <c r="J12" s="38" t="s">
        <v>72</v>
      </c>
      <c r="K12" s="38">
        <v>10.5</v>
      </c>
      <c r="L12" s="38">
        <f>(1100+2170+617.5)/3</f>
        <v>1295.833333</v>
      </c>
      <c r="M12" s="43">
        <v>122.5</v>
      </c>
      <c r="N12" s="38">
        <v>52.6</v>
      </c>
      <c r="O12" s="1">
        <v>3.0</v>
      </c>
      <c r="P12" s="38">
        <v>860.8</v>
      </c>
    </row>
    <row r="13">
      <c r="A13" s="38" t="s">
        <v>197</v>
      </c>
      <c r="B13" s="38" t="s">
        <v>196</v>
      </c>
      <c r="C13" s="38" t="s">
        <v>110</v>
      </c>
      <c r="D13" s="39" t="s">
        <v>111</v>
      </c>
      <c r="E13" s="38" t="s">
        <v>59</v>
      </c>
      <c r="F13" s="40" t="s">
        <v>33</v>
      </c>
      <c r="G13" s="38">
        <v>17.0</v>
      </c>
      <c r="H13" s="1">
        <v>34.4</v>
      </c>
      <c r="I13" s="38">
        <v>67.2</v>
      </c>
      <c r="J13" s="38" t="s">
        <v>34</v>
      </c>
      <c r="K13" s="38">
        <v>1.7</v>
      </c>
      <c r="L13" s="38">
        <v>277.0</v>
      </c>
      <c r="M13" s="43">
        <v>56.75</v>
      </c>
      <c r="N13" s="38">
        <v>57.8</v>
      </c>
      <c r="O13" s="38">
        <v>6.0</v>
      </c>
      <c r="P13" s="38">
        <v>680.0</v>
      </c>
    </row>
    <row r="14">
      <c r="A14" s="38" t="s">
        <v>240</v>
      </c>
      <c r="B14" s="38" t="s">
        <v>239</v>
      </c>
      <c r="C14" s="38" t="s">
        <v>116</v>
      </c>
      <c r="D14" s="39" t="s">
        <v>111</v>
      </c>
      <c r="E14" s="38" t="s">
        <v>59</v>
      </c>
      <c r="F14" s="40" t="s">
        <v>96</v>
      </c>
      <c r="G14" s="38">
        <v>9.0</v>
      </c>
      <c r="H14" s="1">
        <v>35.5</v>
      </c>
      <c r="I14" s="44">
        <v>40.8</v>
      </c>
      <c r="J14" s="38" t="s">
        <v>34</v>
      </c>
      <c r="K14" s="38">
        <v>3.6</v>
      </c>
      <c r="L14" s="38">
        <v>17.3</v>
      </c>
      <c r="M14" s="43">
        <v>11.3</v>
      </c>
      <c r="N14" s="38">
        <v>35.6</v>
      </c>
      <c r="O14" s="1">
        <v>4.0</v>
      </c>
      <c r="P14" s="38">
        <v>1155.0</v>
      </c>
    </row>
    <row r="15">
      <c r="A15" s="38" t="s">
        <v>128</v>
      </c>
      <c r="B15" s="38" t="s">
        <v>127</v>
      </c>
      <c r="C15" s="38" t="s">
        <v>116</v>
      </c>
      <c r="D15" s="39" t="s">
        <v>111</v>
      </c>
      <c r="E15" s="38" t="s">
        <v>59</v>
      </c>
      <c r="F15" s="40" t="s">
        <v>33</v>
      </c>
      <c r="G15" s="38">
        <v>14.0</v>
      </c>
      <c r="H15" s="1">
        <v>40.0</v>
      </c>
      <c r="I15" s="38">
        <v>57.0</v>
      </c>
      <c r="J15" s="38" t="s">
        <v>34</v>
      </c>
      <c r="K15" s="38">
        <v>3.35</v>
      </c>
      <c r="L15" s="41">
        <f>(44+46)/2</f>
        <v>45</v>
      </c>
      <c r="M15" s="42">
        <v>5.35</v>
      </c>
      <c r="N15" s="38">
        <v>32.0</v>
      </c>
      <c r="O15" s="1">
        <v>4.0</v>
      </c>
      <c r="P15" s="38">
        <v>900.0</v>
      </c>
    </row>
    <row r="16">
      <c r="A16" s="38" t="s">
        <v>245</v>
      </c>
      <c r="B16" s="38" t="s">
        <v>244</v>
      </c>
      <c r="C16" s="38" t="s">
        <v>57</v>
      </c>
      <c r="D16" s="39" t="s">
        <v>58</v>
      </c>
      <c r="E16" s="38" t="s">
        <v>59</v>
      </c>
      <c r="F16" s="40" t="s">
        <v>80</v>
      </c>
      <c r="G16" s="38">
        <v>5.0</v>
      </c>
      <c r="H16" s="1">
        <v>44.0</v>
      </c>
      <c r="I16" s="38">
        <v>28.6</v>
      </c>
      <c r="J16" s="38" t="s">
        <v>34</v>
      </c>
      <c r="K16" s="38">
        <v>16.0</v>
      </c>
      <c r="L16" s="38">
        <f>(19+5.25+7.25)/3</f>
        <v>10.5</v>
      </c>
      <c r="M16" s="47">
        <v>9.7196</v>
      </c>
      <c r="N16" s="38">
        <v>25.5</v>
      </c>
      <c r="O16" s="48">
        <v>4.0</v>
      </c>
      <c r="P16" s="38">
        <v>565.0</v>
      </c>
    </row>
    <row r="17">
      <c r="A17" s="38" t="s">
        <v>172</v>
      </c>
      <c r="B17" s="38" t="s">
        <v>171</v>
      </c>
      <c r="C17" s="38" t="s">
        <v>57</v>
      </c>
      <c r="D17" s="39" t="s">
        <v>58</v>
      </c>
      <c r="E17" s="38" t="s">
        <v>59</v>
      </c>
      <c r="F17" s="40" t="s">
        <v>33</v>
      </c>
      <c r="G17" s="38">
        <v>20.0</v>
      </c>
      <c r="H17" s="1">
        <v>35.0</v>
      </c>
      <c r="I17" s="38">
        <v>76.1</v>
      </c>
      <c r="J17" s="38" t="s">
        <v>72</v>
      </c>
      <c r="K17" s="38">
        <v>24.0</v>
      </c>
      <c r="L17" s="38">
        <v>104.75</v>
      </c>
      <c r="M17" s="43">
        <v>11.95</v>
      </c>
      <c r="N17" s="38">
        <v>15.35</v>
      </c>
      <c r="O17" s="38">
        <v>6.0</v>
      </c>
      <c r="P17" s="46">
        <v>1103.5</v>
      </c>
    </row>
    <row r="18">
      <c r="A18" s="38" t="s">
        <v>45</v>
      </c>
      <c r="B18" s="49" t="s">
        <v>44</v>
      </c>
      <c r="C18" s="38" t="s">
        <v>46</v>
      </c>
      <c r="D18" s="39" t="s">
        <v>22</v>
      </c>
      <c r="E18" s="38" t="s">
        <v>23</v>
      </c>
      <c r="F18" s="40" t="s">
        <v>54</v>
      </c>
      <c r="G18" s="38">
        <v>27.0</v>
      </c>
      <c r="H18" s="1">
        <v>20.55</v>
      </c>
      <c r="I18" s="44">
        <v>65.0</v>
      </c>
      <c r="J18" s="38" t="s">
        <v>34</v>
      </c>
      <c r="K18" s="38">
        <v>16.4</v>
      </c>
      <c r="L18" s="38">
        <f>(59+46.05+36+46.35+72.5+361)/6</f>
        <v>103.4833333</v>
      </c>
      <c r="M18" s="43">
        <v>3.11</v>
      </c>
      <c r="N18" s="38">
        <v>24.4</v>
      </c>
      <c r="O18" s="1">
        <v>4.0</v>
      </c>
      <c r="P18" s="46">
        <v>2000.0</v>
      </c>
    </row>
    <row r="19">
      <c r="A19" s="38" t="s">
        <v>99</v>
      </c>
      <c r="B19" s="38" t="s">
        <v>98</v>
      </c>
      <c r="C19" s="38" t="s">
        <v>83</v>
      </c>
      <c r="D19" s="39" t="s">
        <v>84</v>
      </c>
      <c r="E19" s="38" t="s">
        <v>85</v>
      </c>
      <c r="F19" s="40" t="s">
        <v>96</v>
      </c>
      <c r="G19" s="38">
        <v>11.0</v>
      </c>
      <c r="H19" s="1">
        <v>56.58</v>
      </c>
      <c r="I19" s="44">
        <v>64.4</v>
      </c>
      <c r="J19" s="38" t="s">
        <v>34</v>
      </c>
      <c r="K19" s="38">
        <v>11.5</v>
      </c>
      <c r="L19" s="38">
        <f>(16.2+5)/2</f>
        <v>10.6</v>
      </c>
      <c r="M19" s="43">
        <f>(2.05+1.63)/2</f>
        <v>1.84</v>
      </c>
      <c r="N19" s="38">
        <v>18.4</v>
      </c>
      <c r="O19" s="1">
        <v>3.0</v>
      </c>
      <c r="P19" s="38">
        <v>549.8</v>
      </c>
    </row>
    <row r="20">
      <c r="A20" s="38" t="s">
        <v>102</v>
      </c>
      <c r="B20" s="38" t="s">
        <v>101</v>
      </c>
      <c r="C20" s="38" t="s">
        <v>83</v>
      </c>
      <c r="D20" s="39" t="s">
        <v>84</v>
      </c>
      <c r="E20" s="38" t="s">
        <v>23</v>
      </c>
      <c r="F20" s="40" t="s">
        <v>33</v>
      </c>
      <c r="G20" s="38">
        <v>10.0</v>
      </c>
      <c r="H20" s="1">
        <v>31.5</v>
      </c>
      <c r="I20" s="38">
        <v>70.65</v>
      </c>
      <c r="J20" s="38" t="s">
        <v>34</v>
      </c>
      <c r="K20" s="38">
        <v>8.5</v>
      </c>
      <c r="L20" s="38">
        <f>(19.1+3)/2</f>
        <v>11.05</v>
      </c>
      <c r="M20" s="43">
        <f>(2.39+1.82+1.98)/3</f>
        <v>2.063333333</v>
      </c>
      <c r="N20" s="38">
        <v>13.6</v>
      </c>
      <c r="O20" s="1">
        <v>4.0</v>
      </c>
      <c r="P20" s="38">
        <v>583.0</v>
      </c>
    </row>
    <row r="21">
      <c r="A21" s="38" t="s">
        <v>65</v>
      </c>
      <c r="B21" s="38" t="s">
        <v>64</v>
      </c>
      <c r="C21" s="38" t="s">
        <v>57</v>
      </c>
      <c r="D21" s="39" t="s">
        <v>58</v>
      </c>
      <c r="E21" s="38" t="s">
        <v>59</v>
      </c>
      <c r="F21" s="40" t="s">
        <v>54</v>
      </c>
      <c r="G21" s="38">
        <v>25.0</v>
      </c>
      <c r="H21" s="1">
        <v>34.0</v>
      </c>
      <c r="I21" s="38">
        <v>26.6</v>
      </c>
      <c r="J21" s="38" t="s">
        <v>72</v>
      </c>
      <c r="K21" s="38">
        <v>14.9</v>
      </c>
      <c r="L21" s="41">
        <f>160.5</f>
        <v>160.5</v>
      </c>
      <c r="M21" s="42">
        <f>(4.3+5.45)/2</f>
        <v>4.875</v>
      </c>
      <c r="N21" s="38">
        <v>32.86</v>
      </c>
      <c r="O21" s="48">
        <v>6.0</v>
      </c>
      <c r="P21" s="46">
        <v>1667.5</v>
      </c>
    </row>
    <row r="22">
      <c r="A22" s="38" t="s">
        <v>178</v>
      </c>
      <c r="B22" s="38" t="s">
        <v>177</v>
      </c>
      <c r="C22" s="38" t="s">
        <v>116</v>
      </c>
      <c r="D22" s="39" t="s">
        <v>111</v>
      </c>
      <c r="E22" s="38" t="s">
        <v>59</v>
      </c>
      <c r="F22" s="40" t="s">
        <v>96</v>
      </c>
      <c r="G22" s="38">
        <v>19.0</v>
      </c>
      <c r="H22" s="1">
        <v>29.95</v>
      </c>
      <c r="I22" s="38">
        <v>38.5</v>
      </c>
      <c r="J22" s="38" t="s">
        <v>34</v>
      </c>
      <c r="K22" s="38">
        <v>3.493333</v>
      </c>
      <c r="L22" s="41">
        <f>(87.5+350+37.9)/3</f>
        <v>158.4666667</v>
      </c>
      <c r="M22" s="42">
        <v>6.5</v>
      </c>
      <c r="N22" s="38">
        <v>32.9</v>
      </c>
      <c r="O22" s="38">
        <v>4.0</v>
      </c>
      <c r="P22" s="38">
        <v>1480.0</v>
      </c>
    </row>
    <row r="23">
      <c r="A23" s="38" t="s">
        <v>75</v>
      </c>
      <c r="B23" s="38" t="s">
        <v>74</v>
      </c>
      <c r="C23" s="38" t="s">
        <v>57</v>
      </c>
      <c r="D23" s="39" t="s">
        <v>58</v>
      </c>
      <c r="E23" s="38" t="s">
        <v>59</v>
      </c>
      <c r="F23" s="40" t="s">
        <v>80</v>
      </c>
      <c r="G23" s="38">
        <v>6.0</v>
      </c>
      <c r="H23" s="1">
        <v>61.0</v>
      </c>
      <c r="I23" s="44">
        <v>3.56</v>
      </c>
      <c r="J23" s="38" t="s">
        <v>34</v>
      </c>
      <c r="K23" s="38">
        <v>13.6</v>
      </c>
      <c r="L23" s="38">
        <f>(40.5+77.4)/2</f>
        <v>58.95</v>
      </c>
      <c r="M23" s="43">
        <v>9.1</v>
      </c>
      <c r="N23" s="38">
        <v>61.0</v>
      </c>
      <c r="O23" s="1">
        <v>2.0</v>
      </c>
      <c r="P23" s="38">
        <v>617.0</v>
      </c>
    </row>
    <row r="24">
      <c r="A24" s="50" t="s">
        <v>272</v>
      </c>
      <c r="B24" s="50" t="s">
        <v>271</v>
      </c>
      <c r="C24" s="50" t="s">
        <v>57</v>
      </c>
      <c r="D24" s="51" t="s">
        <v>58</v>
      </c>
      <c r="E24" s="50" t="s">
        <v>59</v>
      </c>
      <c r="F24" s="52" t="s">
        <v>33</v>
      </c>
      <c r="G24" s="50">
        <v>5.0</v>
      </c>
      <c r="H24" s="53"/>
      <c r="I24" s="50">
        <v>60.5</v>
      </c>
      <c r="J24" s="50" t="s">
        <v>72</v>
      </c>
      <c r="K24" s="50">
        <v>35.0</v>
      </c>
      <c r="L24" s="54"/>
      <c r="M24" s="55">
        <f>(4.65+5.95)/2</f>
        <v>5.3</v>
      </c>
      <c r="N24" s="53" t="s">
        <v>275</v>
      </c>
      <c r="O24" s="56">
        <v>2.0</v>
      </c>
      <c r="P24" s="53" t="s">
        <v>275</v>
      </c>
    </row>
    <row r="25">
      <c r="A25" s="38" t="s">
        <v>208</v>
      </c>
      <c r="B25" s="38" t="s">
        <v>207</v>
      </c>
      <c r="C25" s="38" t="s">
        <v>83</v>
      </c>
      <c r="D25" s="39" t="s">
        <v>84</v>
      </c>
      <c r="E25" s="38" t="s">
        <v>23</v>
      </c>
      <c r="F25" s="40" t="s">
        <v>96</v>
      </c>
      <c r="G25" s="38">
        <v>6.0</v>
      </c>
      <c r="H25" s="1">
        <v>62.0</v>
      </c>
      <c r="I25" s="38">
        <v>35.0</v>
      </c>
      <c r="J25" s="38" t="s">
        <v>34</v>
      </c>
      <c r="K25" s="38">
        <v>5.2</v>
      </c>
      <c r="L25" s="41">
        <f>(7.625+1.35)/2</f>
        <v>4.4875</v>
      </c>
      <c r="M25" s="42">
        <f>(3.73+3.84)/2</f>
        <v>3.785</v>
      </c>
      <c r="N25" s="38">
        <v>33.5</v>
      </c>
      <c r="O25" s="38">
        <v>4.0</v>
      </c>
      <c r="P25" s="38">
        <v>925.0</v>
      </c>
    </row>
    <row r="26">
      <c r="A26" s="38" t="s">
        <v>90</v>
      </c>
      <c r="B26" s="38" t="s">
        <v>89</v>
      </c>
      <c r="C26" s="38" t="s">
        <v>83</v>
      </c>
      <c r="D26" s="39" t="s">
        <v>84</v>
      </c>
      <c r="E26" s="38" t="s">
        <v>23</v>
      </c>
      <c r="F26" s="40" t="s">
        <v>96</v>
      </c>
      <c r="G26" s="38">
        <v>10.0</v>
      </c>
      <c r="H26" s="1">
        <v>53.0</v>
      </c>
      <c r="I26" s="38">
        <v>52.3</v>
      </c>
      <c r="J26" s="38" t="s">
        <v>34</v>
      </c>
      <c r="K26" s="38">
        <v>8.5</v>
      </c>
      <c r="L26" s="38">
        <v>5.28</v>
      </c>
      <c r="M26" s="43">
        <f>(1.82+1.84)/2</f>
        <v>1.83</v>
      </c>
      <c r="N26" s="38">
        <v>19.0</v>
      </c>
      <c r="O26" s="38">
        <v>4.0</v>
      </c>
      <c r="P26" s="57">
        <v>545.0</v>
      </c>
    </row>
    <row r="27">
      <c r="A27" s="38" t="s">
        <v>82</v>
      </c>
      <c r="B27" s="38" t="s">
        <v>81</v>
      </c>
      <c r="C27" s="38" t="s">
        <v>83</v>
      </c>
      <c r="D27" s="39" t="s">
        <v>84</v>
      </c>
      <c r="E27" s="38" t="s">
        <v>85</v>
      </c>
      <c r="F27" s="40" t="s">
        <v>33</v>
      </c>
      <c r="G27" s="38">
        <v>13.0</v>
      </c>
      <c r="H27" s="1">
        <v>46.0</v>
      </c>
      <c r="I27" s="38">
        <v>81.85</v>
      </c>
      <c r="J27" s="38" t="s">
        <v>34</v>
      </c>
      <c r="K27" s="38">
        <v>5.5</v>
      </c>
      <c r="L27" s="38">
        <f>(7.53+5)/2</f>
        <v>6.265</v>
      </c>
      <c r="M27" s="43">
        <f>(1.65+1.29)/2</f>
        <v>1.47</v>
      </c>
      <c r="N27" s="38">
        <v>19.4</v>
      </c>
      <c r="O27" s="1">
        <v>4.0</v>
      </c>
      <c r="P27" s="38">
        <v>910.0</v>
      </c>
    </row>
    <row r="28">
      <c r="A28" s="38" t="s">
        <v>106</v>
      </c>
      <c r="B28" s="38" t="s">
        <v>105</v>
      </c>
      <c r="C28" s="38" t="s">
        <v>83</v>
      </c>
      <c r="D28" s="39" t="s">
        <v>84</v>
      </c>
      <c r="E28" s="38" t="s">
        <v>85</v>
      </c>
      <c r="F28" s="40" t="s">
        <v>96</v>
      </c>
      <c r="G28" s="38">
        <v>9.0</v>
      </c>
      <c r="H28" s="1">
        <v>48.0</v>
      </c>
      <c r="I28" s="44">
        <v>60.83</v>
      </c>
      <c r="J28" s="38" t="s">
        <v>34</v>
      </c>
      <c r="K28" s="38">
        <v>4.1</v>
      </c>
      <c r="L28" s="38">
        <f>(2.85+5)/2</f>
        <v>3.925</v>
      </c>
      <c r="M28" s="43">
        <f>(1.48+1.27)/2</f>
        <v>1.375</v>
      </c>
      <c r="N28" s="38">
        <v>9.0</v>
      </c>
      <c r="O28" s="1">
        <v>4.0</v>
      </c>
      <c r="P28" s="38">
        <v>610.0</v>
      </c>
    </row>
    <row r="29">
      <c r="A29" s="38" t="s">
        <v>160</v>
      </c>
      <c r="B29" s="38" t="s">
        <v>159</v>
      </c>
      <c r="C29" s="38" t="s">
        <v>57</v>
      </c>
      <c r="D29" s="39" t="s">
        <v>58</v>
      </c>
      <c r="E29" s="38" t="s">
        <v>59</v>
      </c>
      <c r="F29" s="40" t="s">
        <v>33</v>
      </c>
      <c r="G29" s="38">
        <v>15.0</v>
      </c>
      <c r="H29" s="1">
        <v>16.6</v>
      </c>
      <c r="I29" s="38">
        <v>61.9</v>
      </c>
      <c r="J29" s="38" t="s">
        <v>34</v>
      </c>
      <c r="K29" s="38">
        <v>19.0</v>
      </c>
      <c r="L29" s="41">
        <f>(125+500)/2</f>
        <v>312.5</v>
      </c>
      <c r="M29" s="42">
        <v>7.5</v>
      </c>
      <c r="N29" s="38">
        <v>26.7</v>
      </c>
      <c r="O29" s="1">
        <v>4.0</v>
      </c>
      <c r="P29" s="38">
        <v>2000.0</v>
      </c>
    </row>
    <row r="30">
      <c r="A30" s="38" t="s">
        <v>205</v>
      </c>
      <c r="B30" s="38" t="s">
        <v>204</v>
      </c>
      <c r="C30" s="38" t="s">
        <v>110</v>
      </c>
      <c r="D30" s="39" t="s">
        <v>111</v>
      </c>
      <c r="E30" s="38" t="s">
        <v>59</v>
      </c>
      <c r="F30" s="40" t="s">
        <v>33</v>
      </c>
      <c r="G30" s="38">
        <v>23.0</v>
      </c>
      <c r="H30" s="1">
        <v>35.8</v>
      </c>
      <c r="I30" s="44">
        <v>68.3</v>
      </c>
      <c r="J30" s="38" t="s">
        <v>34</v>
      </c>
      <c r="K30" s="38">
        <v>1.2</v>
      </c>
      <c r="L30" s="38">
        <f>(409.5+203.3+694.7)/3</f>
        <v>435.8333333</v>
      </c>
      <c r="M30" s="43">
        <v>57.15</v>
      </c>
      <c r="N30" s="38">
        <v>42.4</v>
      </c>
      <c r="O30" s="1">
        <v>5.0</v>
      </c>
      <c r="P30" s="38">
        <v>598.8</v>
      </c>
    </row>
    <row r="31">
      <c r="A31" s="38" t="s">
        <v>123</v>
      </c>
      <c r="B31" s="38" t="s">
        <v>122</v>
      </c>
      <c r="C31" s="38" t="s">
        <v>116</v>
      </c>
      <c r="D31" s="39" t="s">
        <v>111</v>
      </c>
      <c r="E31" s="38" t="s">
        <v>59</v>
      </c>
      <c r="F31" s="40" t="s">
        <v>33</v>
      </c>
      <c r="G31" s="38">
        <v>14.0</v>
      </c>
      <c r="H31" s="1">
        <v>41.0</v>
      </c>
      <c r="I31" s="44">
        <v>61.0</v>
      </c>
      <c r="J31" s="38" t="s">
        <v>34</v>
      </c>
      <c r="K31" s="38">
        <v>3.5</v>
      </c>
      <c r="L31" s="38">
        <v>17.0</v>
      </c>
      <c r="M31" s="43">
        <v>6.42</v>
      </c>
      <c r="N31" s="38">
        <v>36.0</v>
      </c>
      <c r="O31" s="1">
        <v>4.0</v>
      </c>
      <c r="P31" s="38">
        <v>1400.0</v>
      </c>
    </row>
    <row r="32">
      <c r="A32" s="38" t="s">
        <v>36</v>
      </c>
      <c r="B32" s="38" t="s">
        <v>35</v>
      </c>
      <c r="C32" s="38" t="s">
        <v>37</v>
      </c>
      <c r="D32" s="39" t="s">
        <v>22</v>
      </c>
      <c r="E32" s="38" t="s">
        <v>23</v>
      </c>
      <c r="F32" s="40" t="s">
        <v>43</v>
      </c>
      <c r="G32" s="38">
        <v>13.0</v>
      </c>
      <c r="H32" s="1">
        <v>18.0</v>
      </c>
      <c r="I32" s="44">
        <v>20.6</v>
      </c>
      <c r="J32" s="38" t="s">
        <v>34</v>
      </c>
      <c r="K32" s="38">
        <v>8.4</v>
      </c>
      <c r="L32" s="38">
        <f>(2.2+5)/2</f>
        <v>3.6</v>
      </c>
      <c r="M32" s="58">
        <v>0.32</v>
      </c>
      <c r="N32" s="38">
        <v>43.0</v>
      </c>
      <c r="O32" s="1">
        <v>5.0</v>
      </c>
      <c r="P32" s="38">
        <v>757.0</v>
      </c>
    </row>
    <row r="33">
      <c r="A33" s="38" t="s">
        <v>56</v>
      </c>
      <c r="B33" s="38" t="s">
        <v>55</v>
      </c>
      <c r="C33" s="38" t="s">
        <v>57</v>
      </c>
      <c r="D33" s="39" t="s">
        <v>58</v>
      </c>
      <c r="E33" s="38" t="s">
        <v>59</v>
      </c>
      <c r="F33" s="40" t="s">
        <v>33</v>
      </c>
      <c r="G33" s="38">
        <v>4.0</v>
      </c>
      <c r="H33" s="1">
        <v>8.8</v>
      </c>
      <c r="I33" s="44">
        <v>42.9</v>
      </c>
      <c r="J33" s="38" t="s">
        <v>34</v>
      </c>
      <c r="K33" s="38">
        <v>22.0</v>
      </c>
      <c r="L33" s="38">
        <f>(63+93)/2</f>
        <v>78</v>
      </c>
      <c r="M33" s="58">
        <v>4.5</v>
      </c>
      <c r="N33" s="38">
        <v>28.1</v>
      </c>
      <c r="O33" s="1">
        <v>3.0</v>
      </c>
      <c r="P33" s="38">
        <v>1215.0</v>
      </c>
    </row>
    <row r="34">
      <c r="A34" s="50" t="s">
        <v>270</v>
      </c>
      <c r="B34" s="50" t="s">
        <v>269</v>
      </c>
      <c r="C34" s="50" t="s">
        <v>57</v>
      </c>
      <c r="D34" s="51" t="s">
        <v>58</v>
      </c>
      <c r="E34" s="50" t="s">
        <v>59</v>
      </c>
      <c r="F34" s="52" t="s">
        <v>54</v>
      </c>
      <c r="G34" s="50">
        <v>4.0</v>
      </c>
      <c r="H34" s="53">
        <v>10.0</v>
      </c>
      <c r="I34" s="50">
        <v>11.34</v>
      </c>
      <c r="J34" s="50" t="s">
        <v>34</v>
      </c>
      <c r="K34" s="50">
        <v>10.0</v>
      </c>
      <c r="L34" s="54"/>
      <c r="M34" s="59">
        <v>4.43</v>
      </c>
      <c r="N34" s="50">
        <v>42.0</v>
      </c>
      <c r="O34" s="50">
        <v>7.0</v>
      </c>
      <c r="P34" s="53" t="s">
        <v>275</v>
      </c>
    </row>
    <row r="35">
      <c r="A35" s="38" t="s">
        <v>144</v>
      </c>
      <c r="B35" s="38" t="s">
        <v>143</v>
      </c>
      <c r="C35" s="38" t="s">
        <v>37</v>
      </c>
      <c r="D35" s="39" t="s">
        <v>22</v>
      </c>
      <c r="E35" s="38" t="s">
        <v>23</v>
      </c>
      <c r="F35" s="40" t="s">
        <v>33</v>
      </c>
      <c r="G35" s="38">
        <v>16.0</v>
      </c>
      <c r="H35" s="1">
        <v>8.8</v>
      </c>
      <c r="I35" s="44">
        <v>79.4</v>
      </c>
      <c r="J35" s="38" t="s">
        <v>34</v>
      </c>
      <c r="K35" s="38">
        <v>5.4</v>
      </c>
      <c r="L35" s="41">
        <f>(147+45.2)/2</f>
        <v>96.1</v>
      </c>
      <c r="M35" s="60">
        <v>0.64</v>
      </c>
      <c r="N35" s="38">
        <v>29.65</v>
      </c>
      <c r="O35" s="1">
        <v>3.0</v>
      </c>
      <c r="P35" s="38">
        <v>1339.0</v>
      </c>
    </row>
    <row r="36">
      <c r="A36" s="38" t="s">
        <v>192</v>
      </c>
      <c r="B36" s="49" t="s">
        <v>191</v>
      </c>
      <c r="C36" s="38" t="s">
        <v>57</v>
      </c>
      <c r="D36" s="39" t="s">
        <v>58</v>
      </c>
      <c r="E36" s="38" t="s">
        <v>59</v>
      </c>
      <c r="F36" s="40" t="s">
        <v>54</v>
      </c>
      <c r="G36" s="38">
        <v>6.0</v>
      </c>
      <c r="H36" s="1">
        <v>19.0</v>
      </c>
      <c r="I36" s="44">
        <v>38.0</v>
      </c>
      <c r="J36" s="38" t="s">
        <v>72</v>
      </c>
      <c r="K36" s="38">
        <v>83.3</v>
      </c>
      <c r="L36" s="38">
        <f>(1968+4357+455)/3</f>
        <v>2260</v>
      </c>
      <c r="M36" s="58">
        <v>16.65</v>
      </c>
      <c r="N36" s="38">
        <v>36.1</v>
      </c>
      <c r="O36" s="38">
        <v>7.0</v>
      </c>
      <c r="P36" s="38">
        <v>5400.0</v>
      </c>
    </row>
    <row r="37">
      <c r="A37" s="38" t="s">
        <v>217</v>
      </c>
      <c r="B37" s="38" t="s">
        <v>216</v>
      </c>
      <c r="C37" s="38" t="s">
        <v>37</v>
      </c>
      <c r="D37" s="39" t="s">
        <v>22</v>
      </c>
      <c r="E37" s="38" t="s">
        <v>23</v>
      </c>
      <c r="F37" s="40" t="s">
        <v>54</v>
      </c>
      <c r="G37" s="38">
        <v>33.0</v>
      </c>
      <c r="H37" s="1">
        <v>25.0</v>
      </c>
      <c r="I37" s="38">
        <v>69.0</v>
      </c>
      <c r="J37" s="38" t="s">
        <v>34</v>
      </c>
      <c r="K37" s="38">
        <v>4.0</v>
      </c>
      <c r="L37" s="38">
        <v>30.0</v>
      </c>
      <c r="M37" s="58">
        <v>0.47</v>
      </c>
      <c r="N37" s="38">
        <v>51.0</v>
      </c>
      <c r="O37" s="1">
        <v>2.0</v>
      </c>
      <c r="P37" s="38">
        <v>1420.0</v>
      </c>
    </row>
    <row r="38">
      <c r="A38" s="38" t="s">
        <v>222</v>
      </c>
      <c r="B38" s="38" t="s">
        <v>221</v>
      </c>
      <c r="C38" s="38" t="s">
        <v>37</v>
      </c>
      <c r="D38" s="39" t="s">
        <v>22</v>
      </c>
      <c r="E38" s="38" t="s">
        <v>23</v>
      </c>
      <c r="F38" s="40" t="s">
        <v>54</v>
      </c>
      <c r="G38" s="38">
        <v>33.0</v>
      </c>
      <c r="H38" s="1">
        <v>3.76</v>
      </c>
      <c r="I38" s="44">
        <v>56.1</v>
      </c>
      <c r="J38" s="38" t="s">
        <v>34</v>
      </c>
      <c r="K38" s="38">
        <v>5.9</v>
      </c>
      <c r="L38" s="41">
        <f>(36.5+35)/2</f>
        <v>35.75</v>
      </c>
      <c r="M38" s="60">
        <v>0.56</v>
      </c>
      <c r="N38" s="38">
        <v>36.5</v>
      </c>
      <c r="O38" s="1">
        <v>4.0</v>
      </c>
      <c r="P38" s="38">
        <v>2000.0</v>
      </c>
    </row>
    <row r="39">
      <c r="A39" s="38" t="s">
        <v>115</v>
      </c>
      <c r="B39" s="38" t="s">
        <v>114</v>
      </c>
      <c r="C39" s="38" t="s">
        <v>116</v>
      </c>
      <c r="D39" s="39" t="s">
        <v>111</v>
      </c>
      <c r="E39" s="38" t="s">
        <v>59</v>
      </c>
      <c r="F39" s="40" t="s">
        <v>33</v>
      </c>
      <c r="G39" s="38">
        <v>14.0</v>
      </c>
      <c r="H39" s="1">
        <v>26.6</v>
      </c>
      <c r="I39" s="44">
        <v>63.7</v>
      </c>
      <c r="J39" s="38" t="s">
        <v>34</v>
      </c>
      <c r="K39" s="38">
        <v>4.4</v>
      </c>
      <c r="L39" s="38">
        <f>(55+41+20)/3</f>
        <v>38.66666667</v>
      </c>
      <c r="M39" s="58">
        <v>5.64</v>
      </c>
      <c r="N39" s="38">
        <v>33.87</v>
      </c>
      <c r="O39" s="1">
        <v>4.0</v>
      </c>
      <c r="P39" s="38">
        <v>1430.0</v>
      </c>
    </row>
    <row r="40">
      <c r="A40" s="38" t="s">
        <v>258</v>
      </c>
      <c r="B40" s="38" t="s">
        <v>257</v>
      </c>
      <c r="C40" s="38" t="s">
        <v>83</v>
      </c>
      <c r="D40" s="39" t="s">
        <v>84</v>
      </c>
      <c r="E40" s="38" t="s">
        <v>23</v>
      </c>
      <c r="F40" s="40" t="s">
        <v>33</v>
      </c>
      <c r="G40" s="38">
        <v>13.0</v>
      </c>
      <c r="H40" s="1">
        <v>53.0</v>
      </c>
      <c r="I40" s="38">
        <v>82.45</v>
      </c>
      <c r="J40" s="38" t="s">
        <v>34</v>
      </c>
      <c r="K40" s="38">
        <v>5.5</v>
      </c>
      <c r="L40" s="41">
        <f>(24.55+10.5)/2</f>
        <v>17.525</v>
      </c>
      <c r="M40" s="60">
        <v>3.527</v>
      </c>
      <c r="N40" s="38">
        <v>28.0</v>
      </c>
      <c r="O40" s="38">
        <v>3.0</v>
      </c>
      <c r="P40" s="38">
        <v>1041.0</v>
      </c>
    </row>
    <row r="41">
      <c r="A41" s="38" t="s">
        <v>132</v>
      </c>
      <c r="B41" s="38" t="s">
        <v>131</v>
      </c>
      <c r="C41" s="38" t="s">
        <v>21</v>
      </c>
      <c r="D41" s="39" t="s">
        <v>22</v>
      </c>
      <c r="E41" s="38" t="s">
        <v>23</v>
      </c>
      <c r="F41" s="40" t="s">
        <v>33</v>
      </c>
      <c r="G41" s="38">
        <v>6.0</v>
      </c>
      <c r="H41" s="1">
        <v>35.0</v>
      </c>
      <c r="I41" s="44">
        <v>66.7</v>
      </c>
      <c r="J41" s="38" t="s">
        <v>34</v>
      </c>
      <c r="K41" s="38">
        <v>31.9</v>
      </c>
      <c r="L41" s="38">
        <f>(440+760+195)/3</f>
        <v>465</v>
      </c>
      <c r="M41" s="58">
        <v>7.02</v>
      </c>
      <c r="N41" s="38">
        <v>25.8</v>
      </c>
      <c r="O41" s="1">
        <v>4.0</v>
      </c>
      <c r="P41" s="38">
        <v>2339.0</v>
      </c>
    </row>
    <row r="42">
      <c r="A42" s="38" t="s">
        <v>250</v>
      </c>
      <c r="B42" s="38" t="s">
        <v>249</v>
      </c>
      <c r="C42" s="38" t="s">
        <v>57</v>
      </c>
      <c r="D42" s="39" t="s">
        <v>58</v>
      </c>
      <c r="E42" s="38" t="s">
        <v>59</v>
      </c>
      <c r="F42" s="40" t="s">
        <v>80</v>
      </c>
      <c r="G42" s="38">
        <v>15.0</v>
      </c>
      <c r="H42" s="1">
        <v>43.1</v>
      </c>
      <c r="I42" s="38">
        <v>19.03</v>
      </c>
      <c r="J42" s="38" t="s">
        <v>34</v>
      </c>
      <c r="K42" s="38">
        <v>9.5</v>
      </c>
      <c r="L42" s="41">
        <f>(64.5+27+19)/3</f>
        <v>36.83333333</v>
      </c>
      <c r="M42" s="61">
        <v>7.35</v>
      </c>
      <c r="N42" s="38">
        <v>31.67</v>
      </c>
      <c r="O42" s="1">
        <v>1.0</v>
      </c>
      <c r="P42" s="48">
        <v>541.0</v>
      </c>
    </row>
    <row r="43">
      <c r="A43" s="38" t="s">
        <v>276</v>
      </c>
      <c r="B43" s="38" t="s">
        <v>277</v>
      </c>
      <c r="C43" s="38" t="s">
        <v>57</v>
      </c>
      <c r="D43" s="39" t="s">
        <v>58</v>
      </c>
      <c r="E43" s="38" t="s">
        <v>59</v>
      </c>
      <c r="F43" s="40" t="s">
        <v>80</v>
      </c>
      <c r="G43" s="38">
        <v>18.0</v>
      </c>
      <c r="H43" s="1">
        <v>26.83</v>
      </c>
      <c r="I43" s="38">
        <v>14.8</v>
      </c>
      <c r="J43" s="38" t="s">
        <v>34</v>
      </c>
      <c r="K43" s="38">
        <v>12.0</v>
      </c>
      <c r="L43" s="38">
        <v>1830.0</v>
      </c>
      <c r="M43" s="58">
        <v>8.435</v>
      </c>
      <c r="N43" s="38">
        <v>35.8</v>
      </c>
      <c r="O43" s="1">
        <v>2.0</v>
      </c>
      <c r="P43" s="38">
        <v>1500.0</v>
      </c>
    </row>
    <row r="44">
      <c r="D44" s="62"/>
      <c r="F44" s="63"/>
      <c r="H44" s="64"/>
      <c r="I44" s="63"/>
      <c r="M44" s="42"/>
    </row>
    <row r="45">
      <c r="D45" s="62"/>
      <c r="F45" s="63"/>
      <c r="H45" s="64"/>
      <c r="I45" s="63"/>
      <c r="M45" s="42"/>
    </row>
    <row r="46">
      <c r="A46" s="65" t="s">
        <v>278</v>
      </c>
      <c r="D46" s="62"/>
      <c r="F46" s="63"/>
      <c r="H46" s="64"/>
      <c r="I46" s="63"/>
      <c r="M46" s="42"/>
    </row>
    <row r="47">
      <c r="D47" s="62"/>
      <c r="F47" s="63"/>
      <c r="H47" s="64"/>
      <c r="I47" s="63"/>
    </row>
    <row r="48">
      <c r="D48" s="62"/>
      <c r="F48" s="63"/>
      <c r="H48" s="64"/>
      <c r="I48" s="63"/>
    </row>
    <row r="49">
      <c r="D49" s="62"/>
      <c r="F49" s="63"/>
      <c r="H49" s="64"/>
      <c r="I49" s="63"/>
    </row>
    <row r="50">
      <c r="D50" s="62"/>
      <c r="F50" s="63"/>
      <c r="H50" s="64"/>
      <c r="I50" s="63"/>
      <c r="J50" s="66"/>
    </row>
    <row r="51">
      <c r="D51" s="62"/>
      <c r="F51" s="63"/>
      <c r="H51" s="64"/>
      <c r="I51" s="63"/>
      <c r="J51" s="67"/>
    </row>
    <row r="52">
      <c r="D52" s="62"/>
      <c r="F52" s="63"/>
      <c r="H52" s="64"/>
      <c r="I52" s="63"/>
    </row>
    <row r="53">
      <c r="D53" s="62"/>
      <c r="F53" s="63"/>
      <c r="H53" s="64"/>
      <c r="I53" s="63"/>
    </row>
    <row r="54">
      <c r="D54" s="62"/>
      <c r="F54" s="63"/>
      <c r="H54" s="64"/>
      <c r="I54" s="63"/>
    </row>
    <row r="55">
      <c r="D55" s="62"/>
      <c r="F55" s="63"/>
      <c r="H55" s="64"/>
      <c r="I55" s="63"/>
    </row>
    <row r="56">
      <c r="D56" s="62"/>
      <c r="F56" s="63"/>
      <c r="H56" s="64"/>
      <c r="I56" s="63"/>
    </row>
    <row r="57">
      <c r="D57" s="62"/>
      <c r="F57" s="63"/>
      <c r="H57" s="64"/>
      <c r="I57" s="63"/>
    </row>
    <row r="58">
      <c r="D58" s="62"/>
      <c r="F58" s="63"/>
      <c r="H58" s="64"/>
      <c r="I58" s="63"/>
    </row>
    <row r="59">
      <c r="D59" s="62"/>
      <c r="F59" s="63"/>
      <c r="H59" s="64"/>
      <c r="I59" s="63"/>
    </row>
    <row r="60">
      <c r="D60" s="62"/>
      <c r="F60" s="63"/>
      <c r="H60" s="64"/>
      <c r="I60" s="63"/>
    </row>
    <row r="61">
      <c r="D61" s="62"/>
      <c r="F61" s="63"/>
      <c r="H61" s="64"/>
      <c r="I61" s="63"/>
    </row>
    <row r="62">
      <c r="D62" s="62"/>
      <c r="F62" s="63"/>
      <c r="H62" s="64"/>
      <c r="I62" s="63"/>
    </row>
    <row r="63">
      <c r="D63" s="62"/>
      <c r="F63" s="63"/>
      <c r="H63" s="64"/>
      <c r="I63" s="63"/>
    </row>
    <row r="64">
      <c r="D64" s="62"/>
      <c r="F64" s="63"/>
      <c r="H64" s="64"/>
      <c r="I64" s="63"/>
    </row>
    <row r="65">
      <c r="D65" s="62"/>
      <c r="F65" s="63"/>
      <c r="H65" s="64"/>
      <c r="I65" s="63"/>
    </row>
    <row r="66">
      <c r="D66" s="62"/>
      <c r="F66" s="63"/>
      <c r="H66" s="64"/>
      <c r="I66" s="63"/>
    </row>
    <row r="67">
      <c r="D67" s="62"/>
      <c r="F67" s="63"/>
      <c r="H67" s="64"/>
      <c r="I67" s="63"/>
    </row>
    <row r="68">
      <c r="D68" s="62"/>
      <c r="F68" s="63"/>
      <c r="H68" s="64"/>
      <c r="I68" s="63"/>
    </row>
    <row r="69">
      <c r="D69" s="62"/>
      <c r="F69" s="63"/>
      <c r="H69" s="64"/>
      <c r="I69" s="63"/>
    </row>
    <row r="70">
      <c r="D70" s="62"/>
      <c r="F70" s="63"/>
      <c r="H70" s="64"/>
      <c r="I70" s="63"/>
    </row>
    <row r="71">
      <c r="D71" s="62"/>
      <c r="F71" s="63"/>
      <c r="H71" s="64"/>
      <c r="I71" s="63"/>
    </row>
    <row r="72">
      <c r="D72" s="62"/>
      <c r="F72" s="63"/>
      <c r="H72" s="64"/>
      <c r="I72" s="63"/>
    </row>
    <row r="73">
      <c r="D73" s="62"/>
      <c r="F73" s="63"/>
      <c r="H73" s="64"/>
      <c r="I73" s="63"/>
    </row>
    <row r="74">
      <c r="D74" s="62"/>
      <c r="F74" s="63"/>
      <c r="H74" s="64"/>
      <c r="I74" s="63"/>
    </row>
    <row r="75">
      <c r="D75" s="62"/>
      <c r="F75" s="63"/>
      <c r="H75" s="64"/>
      <c r="I75" s="63"/>
    </row>
    <row r="76">
      <c r="D76" s="62"/>
      <c r="F76" s="63"/>
      <c r="H76" s="64"/>
      <c r="I76" s="63"/>
    </row>
    <row r="77">
      <c r="D77" s="62"/>
      <c r="F77" s="63"/>
      <c r="H77" s="64"/>
      <c r="I77" s="63"/>
    </row>
    <row r="78">
      <c r="D78" s="62"/>
      <c r="F78" s="63"/>
      <c r="H78" s="64"/>
      <c r="I78" s="63"/>
    </row>
    <row r="79">
      <c r="D79" s="62"/>
      <c r="F79" s="63"/>
      <c r="H79" s="64"/>
      <c r="I79" s="63"/>
    </row>
    <row r="80">
      <c r="D80" s="62"/>
      <c r="F80" s="63"/>
      <c r="H80" s="64"/>
      <c r="I80" s="63"/>
    </row>
    <row r="81">
      <c r="D81" s="62"/>
      <c r="F81" s="63"/>
      <c r="H81" s="64"/>
      <c r="I81" s="63"/>
    </row>
    <row r="82">
      <c r="D82" s="62"/>
      <c r="F82" s="63"/>
      <c r="H82" s="64"/>
      <c r="I82" s="63"/>
    </row>
    <row r="83">
      <c r="D83" s="62"/>
      <c r="F83" s="63"/>
      <c r="H83" s="64"/>
      <c r="I83" s="63"/>
    </row>
    <row r="84">
      <c r="D84" s="62"/>
      <c r="F84" s="63"/>
      <c r="H84" s="64"/>
      <c r="I84" s="63"/>
    </row>
    <row r="85">
      <c r="D85" s="62"/>
      <c r="F85" s="63"/>
      <c r="H85" s="64"/>
      <c r="I85" s="63"/>
    </row>
    <row r="86">
      <c r="D86" s="62"/>
      <c r="F86" s="63"/>
      <c r="H86" s="64"/>
      <c r="I86" s="63"/>
    </row>
    <row r="87">
      <c r="D87" s="62"/>
      <c r="F87" s="63"/>
      <c r="H87" s="64"/>
      <c r="I87" s="63"/>
    </row>
    <row r="88">
      <c r="D88" s="62"/>
      <c r="F88" s="63"/>
      <c r="H88" s="64"/>
      <c r="I88" s="63"/>
    </row>
    <row r="89">
      <c r="D89" s="62"/>
      <c r="F89" s="63"/>
      <c r="H89" s="64"/>
      <c r="I89" s="63"/>
    </row>
    <row r="90">
      <c r="D90" s="62"/>
      <c r="F90" s="63"/>
      <c r="H90" s="64"/>
      <c r="I90" s="63"/>
    </row>
    <row r="91">
      <c r="D91" s="62"/>
      <c r="F91" s="63"/>
      <c r="H91" s="64"/>
      <c r="I91" s="63"/>
    </row>
    <row r="92">
      <c r="D92" s="62"/>
      <c r="F92" s="63"/>
      <c r="H92" s="64"/>
      <c r="I92" s="63"/>
    </row>
    <row r="93">
      <c r="D93" s="62"/>
      <c r="F93" s="63"/>
      <c r="H93" s="64"/>
      <c r="I93" s="63"/>
    </row>
    <row r="94">
      <c r="D94" s="62"/>
      <c r="F94" s="63"/>
      <c r="H94" s="64"/>
      <c r="I94" s="63"/>
    </row>
    <row r="95">
      <c r="D95" s="62"/>
      <c r="F95" s="63"/>
      <c r="H95" s="64"/>
      <c r="I95" s="63"/>
    </row>
    <row r="96">
      <c r="D96" s="62"/>
      <c r="F96" s="63"/>
      <c r="H96" s="64"/>
      <c r="I96" s="63"/>
    </row>
    <row r="97">
      <c r="D97" s="62"/>
      <c r="F97" s="63"/>
      <c r="H97" s="64"/>
      <c r="I97" s="63"/>
    </row>
    <row r="98">
      <c r="D98" s="62"/>
      <c r="F98" s="63"/>
      <c r="H98" s="64"/>
      <c r="I98" s="63"/>
    </row>
    <row r="99">
      <c r="D99" s="62"/>
      <c r="F99" s="63"/>
      <c r="H99" s="64"/>
      <c r="I99" s="63"/>
    </row>
    <row r="100">
      <c r="D100" s="62"/>
      <c r="F100" s="63"/>
      <c r="H100" s="64"/>
      <c r="I100" s="63"/>
    </row>
    <row r="101">
      <c r="D101" s="62"/>
      <c r="F101" s="63"/>
      <c r="H101" s="64"/>
      <c r="I101" s="63"/>
    </row>
    <row r="102">
      <c r="D102" s="62"/>
      <c r="F102" s="63"/>
      <c r="H102" s="64"/>
      <c r="I102" s="63"/>
    </row>
    <row r="103">
      <c r="D103" s="62"/>
      <c r="F103" s="63"/>
      <c r="H103" s="64"/>
      <c r="I103" s="63"/>
    </row>
    <row r="104">
      <c r="D104" s="62"/>
      <c r="F104" s="63"/>
      <c r="H104" s="64"/>
      <c r="I104" s="63"/>
    </row>
    <row r="105">
      <c r="D105" s="62"/>
      <c r="F105" s="63"/>
      <c r="H105" s="64"/>
      <c r="I105" s="63"/>
    </row>
    <row r="106">
      <c r="D106" s="62"/>
      <c r="F106" s="63"/>
      <c r="H106" s="64"/>
      <c r="I106" s="63"/>
    </row>
    <row r="107">
      <c r="D107" s="62"/>
      <c r="F107" s="63"/>
      <c r="H107" s="64"/>
      <c r="I107" s="63"/>
    </row>
    <row r="108">
      <c r="D108" s="62"/>
      <c r="F108" s="63"/>
      <c r="H108" s="64"/>
      <c r="I108" s="63"/>
    </row>
    <row r="109">
      <c r="D109" s="62"/>
      <c r="F109" s="63"/>
      <c r="H109" s="64"/>
      <c r="I109" s="63"/>
    </row>
    <row r="110">
      <c r="D110" s="62"/>
      <c r="F110" s="63"/>
      <c r="H110" s="64"/>
      <c r="I110" s="63"/>
    </row>
    <row r="111">
      <c r="D111" s="62"/>
      <c r="F111" s="63"/>
      <c r="H111" s="64"/>
      <c r="I111" s="63"/>
    </row>
    <row r="112">
      <c r="D112" s="62"/>
      <c r="F112" s="63"/>
      <c r="H112" s="64"/>
      <c r="I112" s="63"/>
    </row>
    <row r="113">
      <c r="D113" s="62"/>
      <c r="F113" s="63"/>
      <c r="H113" s="64"/>
      <c r="I113" s="63"/>
    </row>
    <row r="114">
      <c r="D114" s="62"/>
      <c r="F114" s="63"/>
      <c r="H114" s="64"/>
      <c r="I114" s="63"/>
    </row>
    <row r="115">
      <c r="D115" s="62"/>
      <c r="F115" s="63"/>
      <c r="H115" s="64"/>
      <c r="I115" s="63"/>
    </row>
    <row r="116">
      <c r="D116" s="62"/>
      <c r="F116" s="63"/>
      <c r="H116" s="64"/>
      <c r="I116" s="63"/>
    </row>
    <row r="117">
      <c r="D117" s="62"/>
      <c r="F117" s="63"/>
      <c r="H117" s="64"/>
      <c r="I117" s="63"/>
    </row>
    <row r="118">
      <c r="D118" s="62"/>
      <c r="F118" s="63"/>
      <c r="H118" s="64"/>
      <c r="I118" s="63"/>
    </row>
    <row r="119">
      <c r="D119" s="62"/>
      <c r="F119" s="63"/>
      <c r="H119" s="64"/>
      <c r="I119" s="63"/>
    </row>
    <row r="120">
      <c r="D120" s="62"/>
      <c r="F120" s="63"/>
      <c r="H120" s="64"/>
      <c r="I120" s="63"/>
    </row>
    <row r="121">
      <c r="D121" s="62"/>
      <c r="F121" s="63"/>
      <c r="H121" s="64"/>
      <c r="I121" s="63"/>
    </row>
    <row r="122">
      <c r="D122" s="62"/>
      <c r="F122" s="63"/>
      <c r="H122" s="64"/>
      <c r="I122" s="63"/>
    </row>
    <row r="123">
      <c r="D123" s="62"/>
      <c r="F123" s="63"/>
      <c r="H123" s="64"/>
      <c r="I123" s="63"/>
    </row>
    <row r="124">
      <c r="D124" s="62"/>
      <c r="F124" s="63"/>
      <c r="H124" s="64"/>
      <c r="I124" s="63"/>
    </row>
    <row r="125">
      <c r="D125" s="62"/>
      <c r="F125" s="63"/>
      <c r="H125" s="64"/>
      <c r="I125" s="63"/>
    </row>
    <row r="126">
      <c r="D126" s="62"/>
      <c r="F126" s="63"/>
      <c r="H126" s="64"/>
      <c r="I126" s="63"/>
    </row>
    <row r="127">
      <c r="D127" s="62"/>
      <c r="F127" s="63"/>
      <c r="H127" s="64"/>
      <c r="I127" s="63"/>
    </row>
    <row r="128">
      <c r="D128" s="62"/>
      <c r="F128" s="63"/>
      <c r="H128" s="64"/>
      <c r="I128" s="63"/>
    </row>
    <row r="129">
      <c r="D129" s="62"/>
      <c r="F129" s="63"/>
      <c r="H129" s="64"/>
      <c r="I129" s="63"/>
    </row>
    <row r="130">
      <c r="D130" s="62"/>
      <c r="F130" s="63"/>
      <c r="H130" s="64"/>
      <c r="I130" s="63"/>
    </row>
    <row r="131">
      <c r="D131" s="62"/>
      <c r="F131" s="63"/>
      <c r="H131" s="64"/>
      <c r="I131" s="63"/>
    </row>
    <row r="132">
      <c r="D132" s="62"/>
      <c r="F132" s="63"/>
      <c r="H132" s="64"/>
      <c r="I132" s="63"/>
    </row>
    <row r="133">
      <c r="D133" s="62"/>
      <c r="F133" s="63"/>
      <c r="H133" s="64"/>
      <c r="I133" s="63"/>
    </row>
    <row r="134">
      <c r="D134" s="62"/>
      <c r="F134" s="63"/>
      <c r="H134" s="64"/>
      <c r="I134" s="63"/>
    </row>
    <row r="135">
      <c r="D135" s="62"/>
      <c r="F135" s="63"/>
      <c r="H135" s="64"/>
      <c r="I135" s="63"/>
    </row>
    <row r="136">
      <c r="D136" s="62"/>
      <c r="F136" s="63"/>
      <c r="H136" s="64"/>
      <c r="I136" s="63"/>
    </row>
    <row r="137">
      <c r="D137" s="62"/>
      <c r="F137" s="63"/>
      <c r="H137" s="64"/>
      <c r="I137" s="63"/>
    </row>
    <row r="138">
      <c r="D138" s="62"/>
      <c r="F138" s="63"/>
      <c r="H138" s="64"/>
      <c r="I138" s="63"/>
    </row>
    <row r="139">
      <c r="D139" s="62"/>
      <c r="F139" s="63"/>
      <c r="H139" s="64"/>
      <c r="I139" s="63"/>
    </row>
    <row r="140">
      <c r="D140" s="62"/>
      <c r="F140" s="63"/>
      <c r="H140" s="64"/>
      <c r="I140" s="63"/>
    </row>
    <row r="141">
      <c r="D141" s="62"/>
      <c r="F141" s="63"/>
      <c r="H141" s="64"/>
      <c r="I141" s="63"/>
    </row>
    <row r="142">
      <c r="D142" s="62"/>
      <c r="F142" s="63"/>
      <c r="H142" s="64"/>
      <c r="I142" s="63"/>
    </row>
    <row r="143">
      <c r="D143" s="62"/>
      <c r="F143" s="63"/>
      <c r="H143" s="64"/>
      <c r="I143" s="63"/>
    </row>
    <row r="144">
      <c r="D144" s="62"/>
      <c r="F144" s="63"/>
      <c r="H144" s="64"/>
      <c r="I144" s="63"/>
    </row>
    <row r="145">
      <c r="D145" s="62"/>
      <c r="F145" s="63"/>
      <c r="H145" s="64"/>
      <c r="I145" s="63"/>
    </row>
    <row r="146">
      <c r="D146" s="62"/>
      <c r="F146" s="63"/>
      <c r="H146" s="64"/>
      <c r="I146" s="63"/>
    </row>
    <row r="147">
      <c r="D147" s="62"/>
      <c r="F147" s="63"/>
      <c r="H147" s="64"/>
      <c r="I147" s="63"/>
    </row>
    <row r="148">
      <c r="D148" s="62"/>
      <c r="F148" s="63"/>
      <c r="H148" s="64"/>
      <c r="I148" s="63"/>
    </row>
    <row r="149">
      <c r="D149" s="62"/>
      <c r="F149" s="63"/>
      <c r="H149" s="64"/>
      <c r="I149" s="63"/>
    </row>
    <row r="150">
      <c r="D150" s="62"/>
      <c r="F150" s="63"/>
      <c r="H150" s="64"/>
      <c r="I150" s="63"/>
    </row>
    <row r="151">
      <c r="D151" s="62"/>
      <c r="F151" s="63"/>
      <c r="H151" s="64"/>
      <c r="I151" s="63"/>
    </row>
    <row r="152">
      <c r="D152" s="62"/>
      <c r="F152" s="63"/>
      <c r="H152" s="64"/>
      <c r="I152" s="63"/>
    </row>
    <row r="153">
      <c r="D153" s="62"/>
      <c r="F153" s="63"/>
      <c r="H153" s="64"/>
      <c r="I153" s="63"/>
    </row>
    <row r="154">
      <c r="D154" s="62"/>
      <c r="F154" s="63"/>
      <c r="H154" s="64"/>
      <c r="I154" s="63"/>
    </row>
    <row r="155">
      <c r="D155" s="62"/>
      <c r="F155" s="63"/>
      <c r="H155" s="64"/>
      <c r="I155" s="63"/>
    </row>
    <row r="156">
      <c r="D156" s="62"/>
      <c r="F156" s="63"/>
      <c r="H156" s="64"/>
      <c r="I156" s="63"/>
    </row>
    <row r="157">
      <c r="D157" s="62"/>
      <c r="F157" s="63"/>
      <c r="H157" s="64"/>
      <c r="I157" s="63"/>
    </row>
    <row r="158">
      <c r="D158" s="62"/>
      <c r="F158" s="63"/>
      <c r="H158" s="64"/>
      <c r="I158" s="63"/>
    </row>
    <row r="159">
      <c r="D159" s="62"/>
      <c r="F159" s="63"/>
      <c r="H159" s="64"/>
      <c r="I159" s="63"/>
    </row>
    <row r="160">
      <c r="D160" s="62"/>
      <c r="F160" s="63"/>
      <c r="H160" s="64"/>
      <c r="I160" s="63"/>
    </row>
    <row r="161">
      <c r="D161" s="62"/>
      <c r="F161" s="63"/>
      <c r="H161" s="64"/>
      <c r="I161" s="63"/>
    </row>
    <row r="162">
      <c r="D162" s="62"/>
      <c r="F162" s="63"/>
      <c r="H162" s="64"/>
      <c r="I162" s="63"/>
    </row>
    <row r="163">
      <c r="D163" s="62"/>
      <c r="F163" s="63"/>
      <c r="H163" s="64"/>
      <c r="I163" s="63"/>
    </row>
    <row r="164">
      <c r="D164" s="62"/>
      <c r="F164" s="63"/>
      <c r="H164" s="64"/>
      <c r="I164" s="63"/>
    </row>
    <row r="165">
      <c r="D165" s="62"/>
      <c r="F165" s="63"/>
      <c r="H165" s="64"/>
      <c r="I165" s="63"/>
    </row>
    <row r="166">
      <c r="D166" s="62"/>
      <c r="F166" s="63"/>
      <c r="H166" s="64"/>
      <c r="I166" s="63"/>
    </row>
    <row r="167">
      <c r="D167" s="62"/>
      <c r="F167" s="63"/>
      <c r="H167" s="64"/>
      <c r="I167" s="63"/>
    </row>
    <row r="168">
      <c r="D168" s="62"/>
      <c r="F168" s="63"/>
      <c r="H168" s="64"/>
      <c r="I168" s="63"/>
    </row>
    <row r="169">
      <c r="D169" s="62"/>
      <c r="F169" s="63"/>
      <c r="H169" s="64"/>
      <c r="I169" s="63"/>
    </row>
    <row r="170">
      <c r="D170" s="62"/>
      <c r="F170" s="63"/>
      <c r="H170" s="64"/>
      <c r="I170" s="63"/>
    </row>
    <row r="171">
      <c r="D171" s="62"/>
      <c r="F171" s="63"/>
      <c r="H171" s="64"/>
      <c r="I171" s="63"/>
    </row>
    <row r="172">
      <c r="D172" s="62"/>
      <c r="F172" s="63"/>
      <c r="H172" s="64"/>
      <c r="I172" s="63"/>
    </row>
    <row r="173">
      <c r="D173" s="62"/>
      <c r="F173" s="63"/>
      <c r="H173" s="64"/>
      <c r="I173" s="63"/>
    </row>
    <row r="174">
      <c r="D174" s="62"/>
      <c r="F174" s="63"/>
      <c r="H174" s="64"/>
      <c r="I174" s="63"/>
    </row>
    <row r="175">
      <c r="D175" s="62"/>
      <c r="F175" s="63"/>
      <c r="H175" s="64"/>
      <c r="I175" s="63"/>
    </row>
    <row r="176">
      <c r="D176" s="62"/>
      <c r="F176" s="63"/>
      <c r="H176" s="64"/>
      <c r="I176" s="63"/>
    </row>
    <row r="177">
      <c r="D177" s="62"/>
      <c r="F177" s="63"/>
      <c r="H177" s="64"/>
      <c r="I177" s="63"/>
    </row>
    <row r="178">
      <c r="D178" s="62"/>
      <c r="F178" s="63"/>
      <c r="H178" s="64"/>
      <c r="I178" s="63"/>
    </row>
    <row r="179">
      <c r="D179" s="62"/>
      <c r="F179" s="63"/>
      <c r="H179" s="64"/>
      <c r="I179" s="63"/>
    </row>
    <row r="180">
      <c r="D180" s="62"/>
      <c r="F180" s="63"/>
      <c r="H180" s="64"/>
      <c r="I180" s="63"/>
    </row>
    <row r="181">
      <c r="D181" s="62"/>
      <c r="F181" s="63"/>
      <c r="H181" s="64"/>
      <c r="I181" s="63"/>
    </row>
    <row r="182">
      <c r="D182" s="62"/>
      <c r="F182" s="63"/>
      <c r="H182" s="64"/>
      <c r="I182" s="63"/>
    </row>
    <row r="183">
      <c r="D183" s="62"/>
      <c r="F183" s="63"/>
      <c r="H183" s="64"/>
      <c r="I183" s="63"/>
    </row>
    <row r="184">
      <c r="D184" s="62"/>
      <c r="F184" s="63"/>
      <c r="H184" s="64"/>
      <c r="I184" s="63"/>
    </row>
    <row r="185">
      <c r="D185" s="62"/>
      <c r="F185" s="63"/>
      <c r="H185" s="64"/>
      <c r="I185" s="63"/>
    </row>
    <row r="186">
      <c r="D186" s="62"/>
      <c r="F186" s="63"/>
      <c r="H186" s="64"/>
      <c r="I186" s="63"/>
    </row>
    <row r="187">
      <c r="D187" s="62"/>
      <c r="F187" s="63"/>
      <c r="H187" s="64"/>
      <c r="I187" s="63"/>
    </row>
    <row r="188">
      <c r="D188" s="62"/>
      <c r="F188" s="63"/>
      <c r="H188" s="64"/>
      <c r="I188" s="63"/>
    </row>
    <row r="189">
      <c r="D189" s="62"/>
      <c r="F189" s="63"/>
      <c r="H189" s="64"/>
      <c r="I189" s="63"/>
    </row>
    <row r="190">
      <c r="D190" s="62"/>
      <c r="F190" s="63"/>
      <c r="H190" s="64"/>
      <c r="I190" s="63"/>
    </row>
    <row r="191">
      <c r="D191" s="62"/>
      <c r="F191" s="63"/>
      <c r="H191" s="64"/>
      <c r="I191" s="63"/>
    </row>
    <row r="192">
      <c r="D192" s="62"/>
      <c r="F192" s="63"/>
      <c r="H192" s="64"/>
      <c r="I192" s="63"/>
    </row>
    <row r="193">
      <c r="D193" s="62"/>
      <c r="F193" s="63"/>
      <c r="H193" s="64"/>
      <c r="I193" s="63"/>
    </row>
    <row r="194">
      <c r="D194" s="62"/>
      <c r="F194" s="63"/>
      <c r="H194" s="64"/>
      <c r="I194" s="63"/>
    </row>
    <row r="195">
      <c r="D195" s="62"/>
      <c r="F195" s="63"/>
      <c r="H195" s="64"/>
      <c r="I195" s="63"/>
    </row>
    <row r="196">
      <c r="D196" s="62"/>
      <c r="F196" s="63"/>
      <c r="H196" s="64"/>
      <c r="I196" s="63"/>
    </row>
    <row r="197">
      <c r="D197" s="62"/>
      <c r="F197" s="63"/>
      <c r="H197" s="64"/>
      <c r="I197" s="63"/>
    </row>
    <row r="198">
      <c r="D198" s="62"/>
      <c r="F198" s="63"/>
      <c r="H198" s="64"/>
      <c r="I198" s="63"/>
    </row>
    <row r="199">
      <c r="D199" s="62"/>
      <c r="F199" s="63"/>
      <c r="H199" s="64"/>
      <c r="I199" s="63"/>
    </row>
    <row r="200">
      <c r="D200" s="62"/>
      <c r="F200" s="63"/>
      <c r="H200" s="64"/>
      <c r="I200" s="63"/>
    </row>
    <row r="201">
      <c r="D201" s="62"/>
      <c r="F201" s="63"/>
      <c r="H201" s="64"/>
      <c r="I201" s="63"/>
    </row>
    <row r="202">
      <c r="D202" s="62"/>
      <c r="F202" s="63"/>
      <c r="H202" s="64"/>
      <c r="I202" s="63"/>
    </row>
    <row r="203">
      <c r="D203" s="62"/>
      <c r="F203" s="63"/>
      <c r="H203" s="64"/>
      <c r="I203" s="63"/>
    </row>
    <row r="204">
      <c r="D204" s="62"/>
      <c r="F204" s="63"/>
      <c r="H204" s="64"/>
      <c r="I204" s="63"/>
    </row>
    <row r="205">
      <c r="D205" s="62"/>
      <c r="F205" s="63"/>
      <c r="H205" s="64"/>
      <c r="I205" s="63"/>
    </row>
    <row r="206">
      <c r="D206" s="62"/>
      <c r="F206" s="63"/>
      <c r="H206" s="64"/>
      <c r="I206" s="63"/>
    </row>
    <row r="207">
      <c r="D207" s="62"/>
      <c r="F207" s="63"/>
      <c r="H207" s="64"/>
      <c r="I207" s="63"/>
    </row>
    <row r="208">
      <c r="D208" s="62"/>
      <c r="F208" s="63"/>
      <c r="H208" s="64"/>
      <c r="I208" s="63"/>
    </row>
    <row r="209">
      <c r="D209" s="62"/>
      <c r="F209" s="63"/>
      <c r="H209" s="64"/>
      <c r="I209" s="63"/>
    </row>
    <row r="210">
      <c r="D210" s="62"/>
      <c r="F210" s="63"/>
      <c r="H210" s="64"/>
      <c r="I210" s="63"/>
    </row>
    <row r="211">
      <c r="D211" s="62"/>
      <c r="F211" s="63"/>
      <c r="H211" s="64"/>
      <c r="I211" s="63"/>
    </row>
    <row r="212">
      <c r="D212" s="62"/>
      <c r="F212" s="63"/>
      <c r="H212" s="64"/>
      <c r="I212" s="63"/>
    </row>
    <row r="213">
      <c r="D213" s="62"/>
      <c r="F213" s="63"/>
      <c r="H213" s="64"/>
      <c r="I213" s="63"/>
    </row>
    <row r="214">
      <c r="D214" s="62"/>
      <c r="F214" s="63"/>
      <c r="H214" s="64"/>
      <c r="I214" s="63"/>
    </row>
    <row r="215">
      <c r="D215" s="62"/>
      <c r="F215" s="63"/>
      <c r="H215" s="64"/>
      <c r="I215" s="63"/>
    </row>
    <row r="216">
      <c r="D216" s="62"/>
      <c r="F216" s="63"/>
      <c r="H216" s="64"/>
      <c r="I216" s="63"/>
    </row>
    <row r="217">
      <c r="D217" s="62"/>
      <c r="F217" s="63"/>
      <c r="H217" s="64"/>
      <c r="I217" s="63"/>
    </row>
    <row r="218">
      <c r="D218" s="62"/>
      <c r="F218" s="63"/>
      <c r="H218" s="64"/>
      <c r="I218" s="63"/>
    </row>
    <row r="219">
      <c r="D219" s="62"/>
      <c r="F219" s="63"/>
      <c r="H219" s="64"/>
      <c r="I219" s="63"/>
    </row>
    <row r="220">
      <c r="D220" s="62"/>
      <c r="F220" s="63"/>
      <c r="H220" s="64"/>
      <c r="I220" s="63"/>
    </row>
    <row r="221">
      <c r="D221" s="62"/>
      <c r="F221" s="63"/>
      <c r="H221" s="64"/>
      <c r="I221" s="63"/>
    </row>
    <row r="222">
      <c r="D222" s="62"/>
      <c r="F222" s="63"/>
      <c r="H222" s="64"/>
      <c r="I222" s="63"/>
    </row>
    <row r="223">
      <c r="D223" s="62"/>
      <c r="F223" s="63"/>
      <c r="H223" s="64"/>
      <c r="I223" s="63"/>
    </row>
    <row r="224">
      <c r="D224" s="62"/>
      <c r="F224" s="63"/>
      <c r="H224" s="64"/>
      <c r="I224" s="63"/>
    </row>
    <row r="225">
      <c r="D225" s="62"/>
      <c r="F225" s="63"/>
      <c r="H225" s="64"/>
      <c r="I225" s="63"/>
    </row>
    <row r="226">
      <c r="D226" s="62"/>
      <c r="F226" s="63"/>
      <c r="H226" s="64"/>
      <c r="I226" s="63"/>
    </row>
    <row r="227">
      <c r="D227" s="62"/>
      <c r="F227" s="63"/>
      <c r="H227" s="64"/>
      <c r="I227" s="63"/>
    </row>
    <row r="228">
      <c r="D228" s="62"/>
      <c r="F228" s="63"/>
      <c r="H228" s="64"/>
      <c r="I228" s="63"/>
    </row>
    <row r="229">
      <c r="D229" s="62"/>
      <c r="F229" s="63"/>
      <c r="H229" s="64"/>
      <c r="I229" s="63"/>
    </row>
    <row r="230">
      <c r="D230" s="62"/>
      <c r="F230" s="63"/>
      <c r="H230" s="64"/>
      <c r="I230" s="63"/>
    </row>
    <row r="231">
      <c r="D231" s="62"/>
      <c r="F231" s="63"/>
      <c r="H231" s="64"/>
      <c r="I231" s="63"/>
    </row>
    <row r="232">
      <c r="D232" s="62"/>
      <c r="F232" s="63"/>
      <c r="H232" s="64"/>
      <c r="I232" s="63"/>
    </row>
    <row r="233">
      <c r="D233" s="62"/>
      <c r="F233" s="63"/>
      <c r="H233" s="64"/>
      <c r="I233" s="63"/>
    </row>
    <row r="234">
      <c r="D234" s="62"/>
      <c r="F234" s="63"/>
      <c r="H234" s="64"/>
      <c r="I234" s="63"/>
    </row>
    <row r="235">
      <c r="D235" s="62"/>
      <c r="F235" s="63"/>
      <c r="H235" s="64"/>
      <c r="I235" s="63"/>
    </row>
    <row r="236">
      <c r="D236" s="62"/>
      <c r="F236" s="63"/>
      <c r="H236" s="64"/>
      <c r="I236" s="63"/>
    </row>
    <row r="237">
      <c r="D237" s="62"/>
      <c r="F237" s="63"/>
      <c r="H237" s="64"/>
      <c r="I237" s="63"/>
    </row>
    <row r="238">
      <c r="D238" s="62"/>
      <c r="F238" s="63"/>
      <c r="H238" s="64"/>
      <c r="I238" s="63"/>
    </row>
    <row r="239">
      <c r="D239" s="62"/>
      <c r="F239" s="63"/>
      <c r="H239" s="64"/>
      <c r="I239" s="63"/>
    </row>
    <row r="240">
      <c r="D240" s="62"/>
      <c r="F240" s="63"/>
      <c r="H240" s="64"/>
      <c r="I240" s="63"/>
    </row>
    <row r="241">
      <c r="D241" s="62"/>
      <c r="F241" s="63"/>
      <c r="H241" s="64"/>
      <c r="I241" s="63"/>
    </row>
    <row r="242">
      <c r="D242" s="62"/>
      <c r="F242" s="63"/>
      <c r="H242" s="64"/>
      <c r="I242" s="63"/>
    </row>
    <row r="243">
      <c r="D243" s="62"/>
      <c r="F243" s="63"/>
      <c r="H243" s="64"/>
      <c r="I243" s="63"/>
    </row>
    <row r="244">
      <c r="D244" s="62"/>
      <c r="F244" s="63"/>
      <c r="H244" s="64"/>
      <c r="I244" s="63"/>
    </row>
    <row r="245">
      <c r="D245" s="62"/>
      <c r="F245" s="63"/>
      <c r="H245" s="64"/>
      <c r="I245" s="63"/>
    </row>
    <row r="246">
      <c r="D246" s="62"/>
      <c r="F246" s="63"/>
      <c r="H246" s="64"/>
      <c r="I246" s="63"/>
    </row>
    <row r="247">
      <c r="D247" s="62"/>
      <c r="F247" s="63"/>
      <c r="H247" s="64"/>
      <c r="I247" s="63"/>
    </row>
    <row r="248">
      <c r="D248" s="62"/>
      <c r="F248" s="63"/>
      <c r="H248" s="64"/>
      <c r="I248" s="63"/>
    </row>
    <row r="249">
      <c r="D249" s="62"/>
      <c r="F249" s="63"/>
      <c r="H249" s="64"/>
      <c r="I249" s="63"/>
    </row>
    <row r="250">
      <c r="D250" s="62"/>
      <c r="F250" s="63"/>
      <c r="H250" s="64"/>
      <c r="I250" s="63"/>
    </row>
    <row r="251">
      <c r="D251" s="62"/>
      <c r="F251" s="63"/>
      <c r="H251" s="64"/>
      <c r="I251" s="63"/>
    </row>
    <row r="252">
      <c r="D252" s="62"/>
      <c r="F252" s="63"/>
      <c r="H252" s="64"/>
      <c r="I252" s="63"/>
    </row>
    <row r="253">
      <c r="D253" s="62"/>
      <c r="F253" s="63"/>
      <c r="H253" s="64"/>
      <c r="I253" s="63"/>
    </row>
    <row r="254">
      <c r="D254" s="62"/>
      <c r="F254" s="63"/>
      <c r="H254" s="64"/>
      <c r="I254" s="63"/>
    </row>
    <row r="255">
      <c r="D255" s="62"/>
      <c r="F255" s="63"/>
      <c r="H255" s="64"/>
      <c r="I255" s="63"/>
    </row>
    <row r="256">
      <c r="D256" s="62"/>
      <c r="F256" s="63"/>
      <c r="H256" s="64"/>
      <c r="I256" s="63"/>
    </row>
    <row r="257">
      <c r="D257" s="62"/>
      <c r="F257" s="63"/>
      <c r="H257" s="64"/>
      <c r="I257" s="63"/>
    </row>
    <row r="258">
      <c r="D258" s="62"/>
      <c r="F258" s="63"/>
      <c r="H258" s="64"/>
      <c r="I258" s="63"/>
    </row>
    <row r="259">
      <c r="D259" s="62"/>
      <c r="F259" s="63"/>
      <c r="H259" s="64"/>
      <c r="I259" s="63"/>
    </row>
    <row r="260">
      <c r="D260" s="62"/>
      <c r="F260" s="63"/>
      <c r="H260" s="64"/>
      <c r="I260" s="63"/>
    </row>
    <row r="261">
      <c r="D261" s="62"/>
      <c r="F261" s="63"/>
      <c r="H261" s="64"/>
      <c r="I261" s="63"/>
    </row>
    <row r="262">
      <c r="D262" s="62"/>
      <c r="F262" s="63"/>
      <c r="H262" s="64"/>
      <c r="I262" s="63"/>
    </row>
    <row r="263">
      <c r="D263" s="62"/>
      <c r="F263" s="63"/>
      <c r="H263" s="64"/>
      <c r="I263" s="63"/>
    </row>
    <row r="264">
      <c r="D264" s="62"/>
      <c r="F264" s="63"/>
      <c r="H264" s="64"/>
      <c r="I264" s="63"/>
    </row>
    <row r="265">
      <c r="D265" s="62"/>
      <c r="F265" s="63"/>
      <c r="H265" s="64"/>
      <c r="I265" s="63"/>
    </row>
    <row r="266">
      <c r="D266" s="62"/>
      <c r="F266" s="63"/>
      <c r="H266" s="64"/>
      <c r="I266" s="63"/>
    </row>
    <row r="267">
      <c r="D267" s="62"/>
      <c r="F267" s="63"/>
      <c r="H267" s="64"/>
      <c r="I267" s="63"/>
    </row>
    <row r="268">
      <c r="D268" s="62"/>
      <c r="F268" s="63"/>
      <c r="H268" s="64"/>
      <c r="I268" s="63"/>
    </row>
    <row r="269">
      <c r="D269" s="62"/>
      <c r="F269" s="63"/>
      <c r="H269" s="64"/>
      <c r="I269" s="63"/>
    </row>
    <row r="270">
      <c r="D270" s="62"/>
      <c r="F270" s="63"/>
      <c r="H270" s="64"/>
      <c r="I270" s="63"/>
    </row>
    <row r="271">
      <c r="D271" s="62"/>
      <c r="F271" s="63"/>
      <c r="H271" s="64"/>
      <c r="I271" s="63"/>
    </row>
    <row r="272">
      <c r="D272" s="62"/>
      <c r="F272" s="63"/>
      <c r="H272" s="64"/>
      <c r="I272" s="63"/>
    </row>
    <row r="273">
      <c r="D273" s="62"/>
      <c r="F273" s="63"/>
      <c r="H273" s="64"/>
      <c r="I273" s="63"/>
    </row>
    <row r="274">
      <c r="D274" s="62"/>
      <c r="F274" s="63"/>
      <c r="H274" s="64"/>
      <c r="I274" s="63"/>
    </row>
    <row r="275">
      <c r="D275" s="62"/>
      <c r="F275" s="63"/>
      <c r="H275" s="64"/>
      <c r="I275" s="63"/>
    </row>
    <row r="276">
      <c r="D276" s="62"/>
      <c r="F276" s="63"/>
      <c r="H276" s="64"/>
      <c r="I276" s="63"/>
    </row>
    <row r="277">
      <c r="D277" s="62"/>
      <c r="F277" s="63"/>
      <c r="H277" s="64"/>
      <c r="I277" s="63"/>
    </row>
    <row r="278">
      <c r="D278" s="62"/>
      <c r="F278" s="63"/>
      <c r="H278" s="64"/>
      <c r="I278" s="63"/>
    </row>
    <row r="279">
      <c r="D279" s="62"/>
      <c r="F279" s="63"/>
      <c r="H279" s="64"/>
      <c r="I279" s="63"/>
    </row>
    <row r="280">
      <c r="D280" s="62"/>
      <c r="F280" s="63"/>
      <c r="H280" s="64"/>
      <c r="I280" s="63"/>
    </row>
    <row r="281">
      <c r="D281" s="62"/>
      <c r="F281" s="63"/>
      <c r="H281" s="64"/>
      <c r="I281" s="63"/>
    </row>
    <row r="282">
      <c r="D282" s="62"/>
      <c r="F282" s="63"/>
      <c r="H282" s="64"/>
      <c r="I282" s="63"/>
    </row>
    <row r="283">
      <c r="D283" s="62"/>
      <c r="F283" s="63"/>
      <c r="H283" s="64"/>
      <c r="I283" s="63"/>
    </row>
    <row r="284">
      <c r="D284" s="62"/>
      <c r="F284" s="63"/>
      <c r="H284" s="64"/>
      <c r="I284" s="63"/>
    </row>
    <row r="285">
      <c r="D285" s="62"/>
      <c r="F285" s="63"/>
      <c r="H285" s="64"/>
      <c r="I285" s="63"/>
    </row>
    <row r="286">
      <c r="D286" s="62"/>
      <c r="F286" s="63"/>
      <c r="H286" s="64"/>
      <c r="I286" s="63"/>
    </row>
    <row r="287">
      <c r="D287" s="62"/>
      <c r="F287" s="63"/>
      <c r="H287" s="64"/>
      <c r="I287" s="63"/>
    </row>
    <row r="288">
      <c r="D288" s="62"/>
      <c r="F288" s="63"/>
      <c r="H288" s="64"/>
      <c r="I288" s="63"/>
    </row>
    <row r="289">
      <c r="D289" s="62"/>
      <c r="F289" s="63"/>
      <c r="H289" s="64"/>
      <c r="I289" s="63"/>
    </row>
    <row r="290">
      <c r="D290" s="62"/>
      <c r="F290" s="63"/>
      <c r="H290" s="64"/>
      <c r="I290" s="63"/>
    </row>
    <row r="291">
      <c r="D291" s="62"/>
      <c r="F291" s="63"/>
      <c r="H291" s="64"/>
      <c r="I291" s="63"/>
    </row>
    <row r="292">
      <c r="D292" s="62"/>
      <c r="F292" s="63"/>
      <c r="H292" s="64"/>
      <c r="I292" s="63"/>
    </row>
    <row r="293">
      <c r="D293" s="62"/>
      <c r="F293" s="63"/>
      <c r="H293" s="64"/>
      <c r="I293" s="63"/>
    </row>
    <row r="294">
      <c r="D294" s="62"/>
      <c r="F294" s="63"/>
      <c r="H294" s="64"/>
      <c r="I294" s="63"/>
    </row>
    <row r="295">
      <c r="D295" s="62"/>
      <c r="F295" s="63"/>
      <c r="H295" s="64"/>
      <c r="I295" s="63"/>
    </row>
    <row r="296">
      <c r="D296" s="62"/>
      <c r="F296" s="63"/>
      <c r="H296" s="64"/>
      <c r="I296" s="63"/>
    </row>
    <row r="297">
      <c r="D297" s="62"/>
      <c r="F297" s="63"/>
      <c r="H297" s="64"/>
      <c r="I297" s="63"/>
    </row>
    <row r="298">
      <c r="D298" s="62"/>
      <c r="F298" s="63"/>
      <c r="H298" s="64"/>
      <c r="I298" s="63"/>
    </row>
    <row r="299">
      <c r="D299" s="62"/>
      <c r="F299" s="63"/>
      <c r="H299" s="64"/>
      <c r="I299" s="63"/>
    </row>
    <row r="300">
      <c r="D300" s="62"/>
      <c r="F300" s="63"/>
      <c r="H300" s="64"/>
      <c r="I300" s="63"/>
    </row>
    <row r="301">
      <c r="D301" s="62"/>
      <c r="F301" s="63"/>
      <c r="H301" s="64"/>
      <c r="I301" s="63"/>
    </row>
    <row r="302">
      <c r="D302" s="62"/>
      <c r="F302" s="63"/>
      <c r="H302" s="64"/>
      <c r="I302" s="63"/>
    </row>
    <row r="303">
      <c r="D303" s="62"/>
      <c r="F303" s="63"/>
      <c r="H303" s="64"/>
      <c r="I303" s="63"/>
    </row>
    <row r="304">
      <c r="D304" s="62"/>
      <c r="F304" s="63"/>
      <c r="H304" s="64"/>
      <c r="I304" s="63"/>
    </row>
    <row r="305">
      <c r="D305" s="62"/>
      <c r="F305" s="63"/>
      <c r="H305" s="64"/>
      <c r="I305" s="63"/>
    </row>
    <row r="306">
      <c r="D306" s="62"/>
      <c r="F306" s="63"/>
      <c r="H306" s="64"/>
      <c r="I306" s="63"/>
    </row>
    <row r="307">
      <c r="D307" s="62"/>
      <c r="F307" s="63"/>
      <c r="H307" s="64"/>
      <c r="I307" s="63"/>
    </row>
    <row r="308">
      <c r="D308" s="62"/>
      <c r="F308" s="63"/>
      <c r="H308" s="64"/>
      <c r="I308" s="63"/>
    </row>
    <row r="309">
      <c r="D309" s="62"/>
      <c r="F309" s="63"/>
      <c r="H309" s="64"/>
      <c r="I309" s="63"/>
    </row>
    <row r="310">
      <c r="D310" s="62"/>
      <c r="F310" s="63"/>
      <c r="H310" s="64"/>
      <c r="I310" s="63"/>
    </row>
    <row r="311">
      <c r="D311" s="62"/>
      <c r="F311" s="63"/>
      <c r="H311" s="64"/>
      <c r="I311" s="63"/>
    </row>
    <row r="312">
      <c r="D312" s="62"/>
      <c r="F312" s="63"/>
      <c r="H312" s="64"/>
      <c r="I312" s="63"/>
    </row>
    <row r="313">
      <c r="D313" s="62"/>
      <c r="F313" s="63"/>
      <c r="H313" s="64"/>
      <c r="I313" s="63"/>
    </row>
    <row r="314">
      <c r="D314" s="62"/>
      <c r="F314" s="63"/>
      <c r="H314" s="64"/>
      <c r="I314" s="63"/>
    </row>
    <row r="315">
      <c r="D315" s="62"/>
      <c r="F315" s="63"/>
      <c r="H315" s="64"/>
      <c r="I315" s="63"/>
    </row>
    <row r="316">
      <c r="D316" s="62"/>
      <c r="F316" s="63"/>
      <c r="H316" s="64"/>
      <c r="I316" s="63"/>
    </row>
    <row r="317">
      <c r="D317" s="62"/>
      <c r="F317" s="63"/>
      <c r="H317" s="64"/>
      <c r="I317" s="63"/>
    </row>
    <row r="318">
      <c r="D318" s="62"/>
      <c r="F318" s="63"/>
      <c r="H318" s="64"/>
      <c r="I318" s="63"/>
    </row>
    <row r="319">
      <c r="D319" s="62"/>
      <c r="F319" s="63"/>
      <c r="H319" s="64"/>
      <c r="I319" s="63"/>
    </row>
    <row r="320">
      <c r="D320" s="62"/>
      <c r="F320" s="63"/>
      <c r="H320" s="64"/>
      <c r="I320" s="63"/>
    </row>
    <row r="321">
      <c r="D321" s="62"/>
      <c r="F321" s="63"/>
      <c r="H321" s="64"/>
      <c r="I321" s="63"/>
    </row>
    <row r="322">
      <c r="D322" s="62"/>
      <c r="F322" s="63"/>
      <c r="H322" s="64"/>
      <c r="I322" s="63"/>
    </row>
    <row r="323">
      <c r="D323" s="62"/>
      <c r="F323" s="63"/>
      <c r="H323" s="64"/>
      <c r="I323" s="63"/>
    </row>
    <row r="324">
      <c r="D324" s="62"/>
      <c r="F324" s="63"/>
      <c r="H324" s="64"/>
      <c r="I324" s="63"/>
    </row>
    <row r="325">
      <c r="D325" s="62"/>
      <c r="F325" s="63"/>
      <c r="H325" s="64"/>
      <c r="I325" s="63"/>
    </row>
    <row r="326">
      <c r="D326" s="62"/>
      <c r="F326" s="63"/>
      <c r="H326" s="64"/>
      <c r="I326" s="63"/>
    </row>
    <row r="327">
      <c r="D327" s="62"/>
      <c r="F327" s="63"/>
      <c r="H327" s="64"/>
      <c r="I327" s="63"/>
    </row>
    <row r="328">
      <c r="D328" s="62"/>
      <c r="F328" s="63"/>
      <c r="H328" s="64"/>
      <c r="I328" s="63"/>
    </row>
    <row r="329">
      <c r="D329" s="62"/>
      <c r="F329" s="63"/>
      <c r="H329" s="64"/>
      <c r="I329" s="63"/>
    </row>
    <row r="330">
      <c r="D330" s="62"/>
      <c r="F330" s="63"/>
      <c r="H330" s="64"/>
      <c r="I330" s="63"/>
    </row>
    <row r="331">
      <c r="D331" s="62"/>
      <c r="F331" s="63"/>
      <c r="H331" s="64"/>
      <c r="I331" s="63"/>
    </row>
    <row r="332">
      <c r="D332" s="62"/>
      <c r="F332" s="63"/>
      <c r="H332" s="64"/>
      <c r="I332" s="63"/>
    </row>
    <row r="333">
      <c r="D333" s="62"/>
      <c r="F333" s="63"/>
      <c r="H333" s="64"/>
      <c r="I333" s="63"/>
    </row>
    <row r="334">
      <c r="D334" s="62"/>
      <c r="F334" s="63"/>
      <c r="H334" s="64"/>
      <c r="I334" s="63"/>
    </row>
    <row r="335">
      <c r="D335" s="62"/>
      <c r="F335" s="63"/>
      <c r="H335" s="64"/>
      <c r="I335" s="63"/>
    </row>
    <row r="336">
      <c r="D336" s="62"/>
      <c r="F336" s="63"/>
      <c r="H336" s="64"/>
      <c r="I336" s="63"/>
    </row>
    <row r="337">
      <c r="D337" s="62"/>
      <c r="F337" s="63"/>
      <c r="H337" s="64"/>
      <c r="I337" s="63"/>
    </row>
    <row r="338">
      <c r="D338" s="62"/>
      <c r="F338" s="63"/>
      <c r="H338" s="64"/>
      <c r="I338" s="63"/>
    </row>
    <row r="339">
      <c r="D339" s="62"/>
      <c r="F339" s="63"/>
      <c r="H339" s="64"/>
      <c r="I339" s="63"/>
    </row>
    <row r="340">
      <c r="D340" s="62"/>
      <c r="F340" s="63"/>
      <c r="H340" s="64"/>
      <c r="I340" s="63"/>
    </row>
    <row r="341">
      <c r="D341" s="62"/>
      <c r="F341" s="63"/>
      <c r="H341" s="64"/>
      <c r="I341" s="63"/>
    </row>
    <row r="342">
      <c r="D342" s="62"/>
      <c r="F342" s="63"/>
      <c r="H342" s="64"/>
      <c r="I342" s="63"/>
    </row>
    <row r="343">
      <c r="D343" s="62"/>
      <c r="F343" s="63"/>
      <c r="H343" s="64"/>
      <c r="I343" s="63"/>
    </row>
    <row r="344">
      <c r="D344" s="62"/>
      <c r="F344" s="63"/>
      <c r="H344" s="64"/>
      <c r="I344" s="63"/>
    </row>
    <row r="345">
      <c r="D345" s="62"/>
      <c r="F345" s="63"/>
      <c r="H345" s="64"/>
      <c r="I345" s="63"/>
    </row>
    <row r="346">
      <c r="D346" s="62"/>
      <c r="F346" s="63"/>
      <c r="H346" s="64"/>
      <c r="I346" s="63"/>
    </row>
    <row r="347">
      <c r="D347" s="62"/>
      <c r="F347" s="63"/>
      <c r="H347" s="64"/>
      <c r="I347" s="63"/>
    </row>
    <row r="348">
      <c r="D348" s="62"/>
      <c r="F348" s="63"/>
      <c r="H348" s="64"/>
      <c r="I348" s="63"/>
    </row>
    <row r="349">
      <c r="D349" s="62"/>
      <c r="F349" s="63"/>
      <c r="H349" s="64"/>
      <c r="I349" s="63"/>
    </row>
    <row r="350">
      <c r="D350" s="62"/>
      <c r="F350" s="63"/>
      <c r="H350" s="64"/>
      <c r="I350" s="63"/>
    </row>
    <row r="351">
      <c r="D351" s="62"/>
      <c r="F351" s="63"/>
      <c r="H351" s="64"/>
      <c r="I351" s="63"/>
    </row>
    <row r="352">
      <c r="D352" s="62"/>
      <c r="F352" s="63"/>
      <c r="H352" s="64"/>
      <c r="I352" s="63"/>
    </row>
    <row r="353">
      <c r="D353" s="62"/>
      <c r="F353" s="63"/>
      <c r="H353" s="64"/>
      <c r="I353" s="63"/>
    </row>
    <row r="354">
      <c r="D354" s="62"/>
      <c r="F354" s="63"/>
      <c r="H354" s="64"/>
      <c r="I354" s="63"/>
    </row>
    <row r="355">
      <c r="D355" s="62"/>
      <c r="F355" s="63"/>
      <c r="H355" s="64"/>
      <c r="I355" s="63"/>
    </row>
    <row r="356">
      <c r="D356" s="62"/>
      <c r="F356" s="63"/>
      <c r="H356" s="64"/>
      <c r="I356" s="63"/>
    </row>
    <row r="357">
      <c r="D357" s="62"/>
      <c r="F357" s="63"/>
      <c r="H357" s="64"/>
      <c r="I357" s="63"/>
    </row>
    <row r="358">
      <c r="D358" s="62"/>
      <c r="F358" s="63"/>
      <c r="H358" s="64"/>
      <c r="I358" s="63"/>
    </row>
    <row r="359">
      <c r="D359" s="62"/>
      <c r="F359" s="63"/>
      <c r="H359" s="64"/>
      <c r="I359" s="63"/>
    </row>
    <row r="360">
      <c r="D360" s="62"/>
      <c r="F360" s="63"/>
      <c r="H360" s="64"/>
      <c r="I360" s="63"/>
    </row>
    <row r="361">
      <c r="D361" s="62"/>
      <c r="F361" s="63"/>
      <c r="H361" s="64"/>
      <c r="I361" s="63"/>
    </row>
    <row r="362">
      <c r="D362" s="62"/>
      <c r="F362" s="63"/>
      <c r="H362" s="64"/>
      <c r="I362" s="63"/>
    </row>
    <row r="363">
      <c r="D363" s="62"/>
      <c r="F363" s="63"/>
      <c r="H363" s="64"/>
      <c r="I363" s="63"/>
    </row>
    <row r="364">
      <c r="D364" s="62"/>
      <c r="F364" s="63"/>
      <c r="H364" s="64"/>
      <c r="I364" s="63"/>
    </row>
    <row r="365">
      <c r="D365" s="62"/>
      <c r="F365" s="63"/>
      <c r="H365" s="64"/>
      <c r="I365" s="63"/>
    </row>
    <row r="366">
      <c r="D366" s="62"/>
      <c r="F366" s="63"/>
      <c r="H366" s="64"/>
      <c r="I366" s="63"/>
    </row>
    <row r="367">
      <c r="D367" s="62"/>
      <c r="F367" s="63"/>
      <c r="H367" s="64"/>
      <c r="I367" s="63"/>
    </row>
    <row r="368">
      <c r="D368" s="62"/>
      <c r="F368" s="63"/>
      <c r="H368" s="64"/>
      <c r="I368" s="63"/>
    </row>
    <row r="369">
      <c r="D369" s="62"/>
      <c r="F369" s="63"/>
      <c r="H369" s="64"/>
      <c r="I369" s="63"/>
    </row>
    <row r="370">
      <c r="D370" s="62"/>
      <c r="F370" s="63"/>
      <c r="H370" s="64"/>
      <c r="I370" s="63"/>
    </row>
    <row r="371">
      <c r="D371" s="62"/>
      <c r="F371" s="63"/>
      <c r="H371" s="64"/>
      <c r="I371" s="63"/>
    </row>
    <row r="372">
      <c r="D372" s="62"/>
      <c r="F372" s="63"/>
      <c r="H372" s="64"/>
      <c r="I372" s="63"/>
    </row>
    <row r="373">
      <c r="D373" s="62"/>
      <c r="F373" s="63"/>
      <c r="H373" s="64"/>
      <c r="I373" s="63"/>
    </row>
    <row r="374">
      <c r="D374" s="62"/>
      <c r="F374" s="63"/>
      <c r="H374" s="64"/>
      <c r="I374" s="63"/>
    </row>
    <row r="375">
      <c r="D375" s="62"/>
      <c r="F375" s="63"/>
      <c r="H375" s="64"/>
      <c r="I375" s="63"/>
    </row>
    <row r="376">
      <c r="D376" s="62"/>
      <c r="F376" s="63"/>
      <c r="H376" s="64"/>
      <c r="I376" s="63"/>
    </row>
    <row r="377">
      <c r="D377" s="62"/>
      <c r="F377" s="63"/>
      <c r="H377" s="64"/>
      <c r="I377" s="63"/>
    </row>
    <row r="378">
      <c r="D378" s="62"/>
      <c r="F378" s="63"/>
      <c r="H378" s="64"/>
      <c r="I378" s="63"/>
    </row>
    <row r="379">
      <c r="D379" s="62"/>
      <c r="F379" s="63"/>
      <c r="H379" s="64"/>
      <c r="I379" s="63"/>
    </row>
    <row r="380">
      <c r="D380" s="62"/>
      <c r="F380" s="63"/>
      <c r="H380" s="64"/>
      <c r="I380" s="63"/>
    </row>
    <row r="381">
      <c r="D381" s="62"/>
      <c r="F381" s="63"/>
      <c r="H381" s="64"/>
      <c r="I381" s="63"/>
    </row>
    <row r="382">
      <c r="D382" s="62"/>
      <c r="F382" s="63"/>
      <c r="H382" s="64"/>
      <c r="I382" s="63"/>
    </row>
    <row r="383">
      <c r="D383" s="62"/>
      <c r="F383" s="63"/>
      <c r="H383" s="64"/>
      <c r="I383" s="63"/>
    </row>
    <row r="384">
      <c r="D384" s="62"/>
      <c r="F384" s="63"/>
      <c r="H384" s="64"/>
      <c r="I384" s="63"/>
    </row>
    <row r="385">
      <c r="D385" s="62"/>
      <c r="F385" s="63"/>
      <c r="H385" s="64"/>
      <c r="I385" s="63"/>
    </row>
    <row r="386">
      <c r="D386" s="62"/>
      <c r="F386" s="63"/>
      <c r="H386" s="64"/>
      <c r="I386" s="63"/>
    </row>
    <row r="387">
      <c r="D387" s="62"/>
      <c r="F387" s="63"/>
      <c r="H387" s="64"/>
      <c r="I387" s="63"/>
    </row>
    <row r="388">
      <c r="D388" s="62"/>
      <c r="F388" s="63"/>
      <c r="H388" s="64"/>
      <c r="I388" s="63"/>
    </row>
    <row r="389">
      <c r="D389" s="62"/>
      <c r="F389" s="63"/>
      <c r="H389" s="64"/>
      <c r="I389" s="63"/>
    </row>
    <row r="390">
      <c r="D390" s="62"/>
      <c r="F390" s="63"/>
      <c r="H390" s="64"/>
      <c r="I390" s="63"/>
    </row>
    <row r="391">
      <c r="D391" s="62"/>
      <c r="F391" s="63"/>
      <c r="H391" s="64"/>
      <c r="I391" s="63"/>
    </row>
    <row r="392">
      <c r="D392" s="62"/>
      <c r="F392" s="63"/>
      <c r="H392" s="64"/>
      <c r="I392" s="63"/>
    </row>
    <row r="393">
      <c r="D393" s="62"/>
      <c r="F393" s="63"/>
      <c r="H393" s="64"/>
      <c r="I393" s="63"/>
    </row>
    <row r="394">
      <c r="D394" s="62"/>
      <c r="F394" s="63"/>
      <c r="H394" s="64"/>
      <c r="I394" s="63"/>
    </row>
    <row r="395">
      <c r="D395" s="62"/>
      <c r="F395" s="63"/>
      <c r="H395" s="64"/>
      <c r="I395" s="63"/>
    </row>
    <row r="396">
      <c r="D396" s="62"/>
      <c r="F396" s="63"/>
      <c r="H396" s="64"/>
      <c r="I396" s="63"/>
    </row>
    <row r="397">
      <c r="D397" s="62"/>
      <c r="F397" s="63"/>
      <c r="H397" s="64"/>
      <c r="I397" s="63"/>
    </row>
    <row r="398">
      <c r="D398" s="62"/>
      <c r="F398" s="63"/>
      <c r="H398" s="64"/>
      <c r="I398" s="63"/>
    </row>
    <row r="399">
      <c r="D399" s="62"/>
      <c r="F399" s="63"/>
      <c r="H399" s="64"/>
      <c r="I399" s="63"/>
    </row>
    <row r="400">
      <c r="D400" s="62"/>
      <c r="F400" s="63"/>
      <c r="H400" s="64"/>
      <c r="I400" s="63"/>
    </row>
    <row r="401">
      <c r="D401" s="62"/>
      <c r="F401" s="63"/>
      <c r="H401" s="64"/>
      <c r="I401" s="63"/>
    </row>
    <row r="402">
      <c r="D402" s="62"/>
      <c r="F402" s="63"/>
      <c r="H402" s="64"/>
      <c r="I402" s="63"/>
    </row>
    <row r="403">
      <c r="D403" s="62"/>
      <c r="F403" s="63"/>
      <c r="H403" s="64"/>
      <c r="I403" s="63"/>
    </row>
    <row r="404">
      <c r="D404" s="62"/>
      <c r="F404" s="63"/>
      <c r="H404" s="64"/>
      <c r="I404" s="63"/>
    </row>
    <row r="405">
      <c r="D405" s="62"/>
      <c r="F405" s="63"/>
      <c r="H405" s="64"/>
      <c r="I405" s="63"/>
    </row>
    <row r="406">
      <c r="D406" s="62"/>
      <c r="F406" s="63"/>
      <c r="H406" s="64"/>
      <c r="I406" s="63"/>
    </row>
    <row r="407">
      <c r="D407" s="62"/>
      <c r="F407" s="63"/>
      <c r="H407" s="64"/>
      <c r="I407" s="63"/>
    </row>
    <row r="408">
      <c r="D408" s="62"/>
      <c r="F408" s="63"/>
      <c r="H408" s="64"/>
      <c r="I408" s="63"/>
    </row>
    <row r="409">
      <c r="D409" s="62"/>
      <c r="F409" s="63"/>
      <c r="H409" s="64"/>
      <c r="I409" s="63"/>
    </row>
    <row r="410">
      <c r="D410" s="62"/>
      <c r="F410" s="63"/>
      <c r="H410" s="64"/>
      <c r="I410" s="63"/>
    </row>
    <row r="411">
      <c r="D411" s="62"/>
      <c r="F411" s="63"/>
      <c r="H411" s="64"/>
      <c r="I411" s="63"/>
    </row>
    <row r="412">
      <c r="D412" s="62"/>
      <c r="F412" s="63"/>
      <c r="H412" s="64"/>
      <c r="I412" s="63"/>
    </row>
    <row r="413">
      <c r="D413" s="62"/>
      <c r="F413" s="63"/>
      <c r="H413" s="64"/>
      <c r="I413" s="63"/>
    </row>
    <row r="414">
      <c r="D414" s="62"/>
      <c r="F414" s="63"/>
      <c r="H414" s="64"/>
      <c r="I414" s="63"/>
    </row>
    <row r="415">
      <c r="D415" s="62"/>
      <c r="F415" s="63"/>
      <c r="H415" s="64"/>
      <c r="I415" s="63"/>
    </row>
    <row r="416">
      <c r="D416" s="62"/>
      <c r="F416" s="63"/>
      <c r="H416" s="64"/>
      <c r="I416" s="63"/>
    </row>
    <row r="417">
      <c r="D417" s="62"/>
      <c r="F417" s="63"/>
      <c r="H417" s="64"/>
      <c r="I417" s="63"/>
    </row>
    <row r="418">
      <c r="D418" s="62"/>
      <c r="F418" s="63"/>
      <c r="H418" s="64"/>
      <c r="I418" s="63"/>
    </row>
    <row r="419">
      <c r="D419" s="62"/>
      <c r="F419" s="63"/>
      <c r="H419" s="64"/>
      <c r="I419" s="63"/>
    </row>
    <row r="420">
      <c r="D420" s="62"/>
      <c r="F420" s="63"/>
      <c r="H420" s="64"/>
      <c r="I420" s="63"/>
    </row>
    <row r="421">
      <c r="D421" s="62"/>
      <c r="F421" s="63"/>
      <c r="H421" s="64"/>
      <c r="I421" s="63"/>
    </row>
    <row r="422">
      <c r="D422" s="62"/>
      <c r="F422" s="63"/>
      <c r="H422" s="64"/>
      <c r="I422" s="63"/>
    </row>
    <row r="423">
      <c r="D423" s="62"/>
      <c r="F423" s="63"/>
      <c r="H423" s="64"/>
      <c r="I423" s="63"/>
    </row>
    <row r="424">
      <c r="D424" s="62"/>
      <c r="F424" s="63"/>
      <c r="H424" s="64"/>
      <c r="I424" s="63"/>
    </row>
    <row r="425">
      <c r="D425" s="62"/>
      <c r="F425" s="63"/>
      <c r="H425" s="64"/>
      <c r="I425" s="63"/>
    </row>
    <row r="426">
      <c r="D426" s="62"/>
      <c r="F426" s="63"/>
      <c r="H426" s="64"/>
      <c r="I426" s="63"/>
    </row>
    <row r="427">
      <c r="D427" s="62"/>
      <c r="F427" s="63"/>
      <c r="H427" s="64"/>
      <c r="I427" s="63"/>
    </row>
    <row r="428">
      <c r="D428" s="62"/>
      <c r="F428" s="63"/>
      <c r="H428" s="64"/>
      <c r="I428" s="63"/>
    </row>
    <row r="429">
      <c r="D429" s="62"/>
      <c r="F429" s="63"/>
      <c r="H429" s="64"/>
      <c r="I429" s="63"/>
    </row>
    <row r="430">
      <c r="D430" s="62"/>
      <c r="F430" s="63"/>
      <c r="H430" s="64"/>
      <c r="I430" s="63"/>
    </row>
    <row r="431">
      <c r="D431" s="62"/>
      <c r="F431" s="63"/>
      <c r="H431" s="64"/>
      <c r="I431" s="63"/>
    </row>
    <row r="432">
      <c r="D432" s="62"/>
      <c r="F432" s="63"/>
      <c r="H432" s="64"/>
      <c r="I432" s="63"/>
    </row>
    <row r="433">
      <c r="D433" s="62"/>
      <c r="F433" s="63"/>
      <c r="H433" s="64"/>
      <c r="I433" s="63"/>
    </row>
    <row r="434">
      <c r="D434" s="62"/>
      <c r="F434" s="63"/>
      <c r="H434" s="64"/>
      <c r="I434" s="63"/>
    </row>
    <row r="435">
      <c r="D435" s="62"/>
      <c r="F435" s="63"/>
      <c r="H435" s="64"/>
      <c r="I435" s="63"/>
    </row>
    <row r="436">
      <c r="D436" s="62"/>
      <c r="F436" s="63"/>
      <c r="H436" s="64"/>
      <c r="I436" s="63"/>
    </row>
    <row r="437">
      <c r="D437" s="62"/>
      <c r="F437" s="63"/>
      <c r="H437" s="64"/>
      <c r="I437" s="63"/>
    </row>
    <row r="438">
      <c r="D438" s="62"/>
      <c r="F438" s="63"/>
      <c r="H438" s="64"/>
      <c r="I438" s="63"/>
    </row>
    <row r="439">
      <c r="D439" s="62"/>
      <c r="F439" s="63"/>
      <c r="H439" s="64"/>
      <c r="I439" s="63"/>
    </row>
    <row r="440">
      <c r="D440" s="62"/>
      <c r="F440" s="63"/>
      <c r="H440" s="64"/>
      <c r="I440" s="63"/>
    </row>
    <row r="441">
      <c r="D441" s="62"/>
      <c r="F441" s="63"/>
      <c r="H441" s="64"/>
      <c r="I441" s="63"/>
    </row>
    <row r="442">
      <c r="D442" s="62"/>
      <c r="F442" s="63"/>
      <c r="H442" s="64"/>
      <c r="I442" s="63"/>
    </row>
    <row r="443">
      <c r="D443" s="62"/>
      <c r="F443" s="63"/>
      <c r="H443" s="64"/>
      <c r="I443" s="63"/>
    </row>
    <row r="444">
      <c r="D444" s="62"/>
      <c r="F444" s="63"/>
      <c r="H444" s="64"/>
      <c r="I444" s="63"/>
    </row>
    <row r="445">
      <c r="D445" s="62"/>
      <c r="F445" s="63"/>
      <c r="H445" s="64"/>
      <c r="I445" s="63"/>
    </row>
    <row r="446">
      <c r="D446" s="62"/>
      <c r="F446" s="63"/>
      <c r="H446" s="64"/>
      <c r="I446" s="63"/>
    </row>
    <row r="447">
      <c r="D447" s="62"/>
      <c r="F447" s="63"/>
      <c r="H447" s="64"/>
      <c r="I447" s="63"/>
    </row>
    <row r="448">
      <c r="D448" s="62"/>
      <c r="F448" s="63"/>
      <c r="H448" s="64"/>
      <c r="I448" s="63"/>
    </row>
    <row r="449">
      <c r="D449" s="62"/>
      <c r="F449" s="63"/>
      <c r="H449" s="64"/>
      <c r="I449" s="63"/>
    </row>
    <row r="450">
      <c r="D450" s="62"/>
      <c r="F450" s="63"/>
      <c r="H450" s="64"/>
      <c r="I450" s="63"/>
    </row>
    <row r="451">
      <c r="D451" s="62"/>
      <c r="F451" s="63"/>
      <c r="H451" s="64"/>
      <c r="I451" s="63"/>
    </row>
    <row r="452">
      <c r="D452" s="62"/>
      <c r="F452" s="63"/>
      <c r="H452" s="64"/>
      <c r="I452" s="63"/>
    </row>
    <row r="453">
      <c r="D453" s="62"/>
      <c r="F453" s="63"/>
      <c r="H453" s="64"/>
      <c r="I453" s="63"/>
    </row>
    <row r="454">
      <c r="D454" s="62"/>
      <c r="F454" s="63"/>
      <c r="H454" s="64"/>
      <c r="I454" s="63"/>
    </row>
    <row r="455">
      <c r="D455" s="62"/>
      <c r="F455" s="63"/>
      <c r="H455" s="64"/>
      <c r="I455" s="63"/>
    </row>
    <row r="456">
      <c r="D456" s="62"/>
      <c r="F456" s="63"/>
      <c r="H456" s="64"/>
      <c r="I456" s="63"/>
    </row>
    <row r="457">
      <c r="D457" s="62"/>
      <c r="F457" s="63"/>
      <c r="H457" s="64"/>
      <c r="I457" s="63"/>
    </row>
    <row r="458">
      <c r="D458" s="62"/>
      <c r="F458" s="63"/>
      <c r="H458" s="64"/>
      <c r="I458" s="63"/>
    </row>
    <row r="459">
      <c r="D459" s="62"/>
      <c r="F459" s="63"/>
      <c r="H459" s="64"/>
      <c r="I459" s="63"/>
    </row>
    <row r="460">
      <c r="D460" s="62"/>
      <c r="F460" s="63"/>
      <c r="H460" s="64"/>
      <c r="I460" s="63"/>
    </row>
    <row r="461">
      <c r="D461" s="62"/>
      <c r="F461" s="63"/>
      <c r="H461" s="64"/>
      <c r="I461" s="63"/>
    </row>
    <row r="462">
      <c r="D462" s="62"/>
      <c r="F462" s="63"/>
      <c r="H462" s="64"/>
      <c r="I462" s="63"/>
    </row>
    <row r="463">
      <c r="D463" s="62"/>
      <c r="F463" s="63"/>
      <c r="H463" s="64"/>
      <c r="I463" s="63"/>
    </row>
    <row r="464">
      <c r="D464" s="62"/>
      <c r="F464" s="63"/>
      <c r="H464" s="64"/>
      <c r="I464" s="63"/>
    </row>
    <row r="465">
      <c r="D465" s="62"/>
      <c r="F465" s="63"/>
      <c r="H465" s="64"/>
      <c r="I465" s="63"/>
    </row>
    <row r="466">
      <c r="D466" s="62"/>
      <c r="F466" s="63"/>
      <c r="H466" s="64"/>
      <c r="I466" s="63"/>
    </row>
    <row r="467">
      <c r="D467" s="62"/>
      <c r="F467" s="63"/>
      <c r="H467" s="64"/>
      <c r="I467" s="63"/>
    </row>
    <row r="468">
      <c r="D468" s="62"/>
      <c r="F468" s="63"/>
      <c r="H468" s="64"/>
      <c r="I468" s="63"/>
    </row>
    <row r="469">
      <c r="D469" s="62"/>
      <c r="F469" s="63"/>
      <c r="H469" s="64"/>
      <c r="I469" s="63"/>
    </row>
    <row r="470">
      <c r="D470" s="62"/>
      <c r="F470" s="63"/>
      <c r="H470" s="64"/>
      <c r="I470" s="63"/>
    </row>
    <row r="471">
      <c r="D471" s="62"/>
      <c r="F471" s="63"/>
      <c r="H471" s="64"/>
      <c r="I471" s="63"/>
    </row>
    <row r="472">
      <c r="D472" s="62"/>
      <c r="F472" s="63"/>
      <c r="H472" s="64"/>
      <c r="I472" s="63"/>
    </row>
    <row r="473">
      <c r="D473" s="62"/>
      <c r="F473" s="63"/>
      <c r="H473" s="64"/>
      <c r="I473" s="63"/>
    </row>
    <row r="474">
      <c r="D474" s="62"/>
      <c r="F474" s="63"/>
      <c r="H474" s="64"/>
      <c r="I474" s="63"/>
    </row>
    <row r="475">
      <c r="D475" s="62"/>
      <c r="F475" s="63"/>
      <c r="H475" s="64"/>
      <c r="I475" s="63"/>
    </row>
    <row r="476">
      <c r="D476" s="62"/>
      <c r="F476" s="63"/>
      <c r="H476" s="64"/>
      <c r="I476" s="63"/>
    </row>
    <row r="477">
      <c r="D477" s="62"/>
      <c r="F477" s="63"/>
      <c r="H477" s="64"/>
      <c r="I477" s="63"/>
    </row>
    <row r="478">
      <c r="D478" s="62"/>
      <c r="F478" s="63"/>
      <c r="H478" s="64"/>
      <c r="I478" s="63"/>
    </row>
    <row r="479">
      <c r="D479" s="62"/>
      <c r="F479" s="63"/>
      <c r="H479" s="64"/>
      <c r="I479" s="63"/>
    </row>
    <row r="480">
      <c r="D480" s="62"/>
      <c r="F480" s="63"/>
      <c r="H480" s="64"/>
      <c r="I480" s="63"/>
    </row>
    <row r="481">
      <c r="D481" s="62"/>
      <c r="F481" s="63"/>
      <c r="H481" s="64"/>
      <c r="I481" s="63"/>
    </row>
    <row r="482">
      <c r="D482" s="62"/>
      <c r="F482" s="63"/>
      <c r="H482" s="64"/>
      <c r="I482" s="63"/>
    </row>
    <row r="483">
      <c r="D483" s="62"/>
      <c r="F483" s="63"/>
      <c r="H483" s="64"/>
      <c r="I483" s="63"/>
    </row>
    <row r="484">
      <c r="D484" s="62"/>
      <c r="F484" s="63"/>
      <c r="H484" s="64"/>
      <c r="I484" s="63"/>
    </row>
    <row r="485">
      <c r="D485" s="62"/>
      <c r="F485" s="63"/>
      <c r="H485" s="64"/>
      <c r="I485" s="63"/>
    </row>
    <row r="486">
      <c r="D486" s="62"/>
      <c r="F486" s="63"/>
      <c r="H486" s="64"/>
      <c r="I486" s="63"/>
    </row>
    <row r="487">
      <c r="D487" s="62"/>
      <c r="F487" s="63"/>
      <c r="H487" s="64"/>
      <c r="I487" s="63"/>
    </row>
    <row r="488">
      <c r="D488" s="62"/>
      <c r="F488" s="63"/>
      <c r="H488" s="64"/>
      <c r="I488" s="63"/>
    </row>
    <row r="489">
      <c r="D489" s="62"/>
      <c r="F489" s="63"/>
      <c r="H489" s="64"/>
      <c r="I489" s="63"/>
    </row>
    <row r="490">
      <c r="D490" s="62"/>
      <c r="F490" s="63"/>
      <c r="H490" s="64"/>
      <c r="I490" s="63"/>
    </row>
    <row r="491">
      <c r="D491" s="62"/>
      <c r="F491" s="63"/>
      <c r="H491" s="64"/>
      <c r="I491" s="63"/>
    </row>
    <row r="492">
      <c r="D492" s="62"/>
      <c r="F492" s="63"/>
      <c r="H492" s="64"/>
      <c r="I492" s="63"/>
    </row>
    <row r="493">
      <c r="D493" s="62"/>
      <c r="F493" s="63"/>
      <c r="H493" s="64"/>
      <c r="I493" s="63"/>
    </row>
    <row r="494">
      <c r="D494" s="62"/>
      <c r="F494" s="63"/>
      <c r="H494" s="64"/>
      <c r="I494" s="63"/>
    </row>
    <row r="495">
      <c r="D495" s="62"/>
      <c r="F495" s="63"/>
      <c r="H495" s="64"/>
      <c r="I495" s="63"/>
    </row>
    <row r="496">
      <c r="D496" s="62"/>
      <c r="F496" s="63"/>
      <c r="H496" s="64"/>
      <c r="I496" s="63"/>
    </row>
    <row r="497">
      <c r="D497" s="62"/>
      <c r="F497" s="63"/>
      <c r="H497" s="64"/>
      <c r="I497" s="63"/>
    </row>
    <row r="498">
      <c r="D498" s="62"/>
      <c r="F498" s="63"/>
      <c r="H498" s="64"/>
      <c r="I498" s="63"/>
    </row>
    <row r="499">
      <c r="D499" s="62"/>
      <c r="F499" s="63"/>
      <c r="H499" s="64"/>
      <c r="I499" s="63"/>
    </row>
    <row r="500">
      <c r="D500" s="62"/>
      <c r="F500" s="63"/>
      <c r="H500" s="64"/>
      <c r="I500" s="63"/>
    </row>
    <row r="501">
      <c r="D501" s="62"/>
      <c r="F501" s="63"/>
      <c r="H501" s="64"/>
      <c r="I501" s="63"/>
    </row>
    <row r="502">
      <c r="D502" s="62"/>
      <c r="F502" s="63"/>
      <c r="H502" s="64"/>
      <c r="I502" s="63"/>
    </row>
    <row r="503">
      <c r="D503" s="62"/>
      <c r="F503" s="63"/>
      <c r="H503" s="64"/>
      <c r="I503" s="63"/>
    </row>
    <row r="504">
      <c r="D504" s="62"/>
      <c r="F504" s="63"/>
      <c r="H504" s="64"/>
      <c r="I504" s="63"/>
    </row>
    <row r="505">
      <c r="D505" s="62"/>
      <c r="F505" s="63"/>
      <c r="H505" s="64"/>
      <c r="I505" s="63"/>
    </row>
    <row r="506">
      <c r="D506" s="62"/>
      <c r="F506" s="63"/>
      <c r="H506" s="64"/>
      <c r="I506" s="63"/>
    </row>
    <row r="507">
      <c r="D507" s="62"/>
      <c r="F507" s="63"/>
      <c r="H507" s="64"/>
      <c r="I507" s="63"/>
    </row>
    <row r="508">
      <c r="D508" s="62"/>
      <c r="F508" s="63"/>
      <c r="H508" s="64"/>
      <c r="I508" s="63"/>
    </row>
    <row r="509">
      <c r="D509" s="62"/>
      <c r="F509" s="63"/>
      <c r="H509" s="64"/>
      <c r="I509" s="63"/>
    </row>
    <row r="510">
      <c r="D510" s="62"/>
      <c r="F510" s="63"/>
      <c r="H510" s="64"/>
      <c r="I510" s="63"/>
    </row>
    <row r="511">
      <c r="D511" s="62"/>
      <c r="F511" s="63"/>
      <c r="H511" s="64"/>
      <c r="I511" s="63"/>
    </row>
    <row r="512">
      <c r="D512" s="62"/>
      <c r="F512" s="63"/>
      <c r="H512" s="64"/>
      <c r="I512" s="63"/>
    </row>
    <row r="513">
      <c r="D513" s="62"/>
      <c r="F513" s="63"/>
      <c r="H513" s="64"/>
      <c r="I513" s="63"/>
    </row>
    <row r="514">
      <c r="D514" s="62"/>
      <c r="F514" s="63"/>
      <c r="H514" s="64"/>
      <c r="I514" s="63"/>
    </row>
    <row r="515">
      <c r="D515" s="62"/>
      <c r="F515" s="63"/>
      <c r="H515" s="64"/>
      <c r="I515" s="63"/>
    </row>
    <row r="516">
      <c r="D516" s="62"/>
      <c r="F516" s="63"/>
      <c r="H516" s="64"/>
      <c r="I516" s="63"/>
    </row>
    <row r="517">
      <c r="D517" s="62"/>
      <c r="F517" s="63"/>
      <c r="H517" s="64"/>
      <c r="I517" s="63"/>
    </row>
    <row r="518">
      <c r="D518" s="62"/>
      <c r="F518" s="63"/>
      <c r="H518" s="64"/>
      <c r="I518" s="63"/>
    </row>
    <row r="519">
      <c r="D519" s="62"/>
      <c r="F519" s="63"/>
      <c r="H519" s="64"/>
      <c r="I519" s="63"/>
    </row>
    <row r="520">
      <c r="D520" s="62"/>
      <c r="F520" s="63"/>
      <c r="H520" s="64"/>
      <c r="I520" s="63"/>
    </row>
    <row r="521">
      <c r="D521" s="62"/>
      <c r="F521" s="63"/>
      <c r="H521" s="64"/>
      <c r="I521" s="63"/>
    </row>
    <row r="522">
      <c r="D522" s="62"/>
      <c r="F522" s="63"/>
      <c r="H522" s="64"/>
      <c r="I522" s="63"/>
    </row>
    <row r="523">
      <c r="D523" s="62"/>
      <c r="F523" s="63"/>
      <c r="H523" s="64"/>
      <c r="I523" s="63"/>
    </row>
    <row r="524">
      <c r="D524" s="62"/>
      <c r="F524" s="63"/>
      <c r="H524" s="64"/>
      <c r="I524" s="63"/>
    </row>
    <row r="525">
      <c r="D525" s="62"/>
      <c r="F525" s="63"/>
      <c r="H525" s="64"/>
      <c r="I525" s="63"/>
    </row>
    <row r="526">
      <c r="D526" s="62"/>
      <c r="F526" s="63"/>
      <c r="H526" s="64"/>
      <c r="I526" s="63"/>
    </row>
    <row r="527">
      <c r="D527" s="62"/>
      <c r="F527" s="63"/>
      <c r="H527" s="64"/>
      <c r="I527" s="63"/>
    </row>
    <row r="528">
      <c r="D528" s="62"/>
      <c r="F528" s="63"/>
      <c r="H528" s="64"/>
      <c r="I528" s="63"/>
    </row>
    <row r="529">
      <c r="D529" s="62"/>
      <c r="F529" s="63"/>
      <c r="H529" s="64"/>
      <c r="I529" s="63"/>
    </row>
    <row r="530">
      <c r="D530" s="62"/>
      <c r="F530" s="63"/>
      <c r="H530" s="64"/>
      <c r="I530" s="63"/>
    </row>
    <row r="531">
      <c r="D531" s="62"/>
      <c r="F531" s="63"/>
      <c r="H531" s="64"/>
      <c r="I531" s="63"/>
    </row>
    <row r="532">
      <c r="D532" s="62"/>
      <c r="F532" s="63"/>
      <c r="H532" s="64"/>
      <c r="I532" s="63"/>
    </row>
    <row r="533">
      <c r="D533" s="62"/>
      <c r="F533" s="63"/>
      <c r="H533" s="64"/>
      <c r="I533" s="63"/>
    </row>
    <row r="534">
      <c r="D534" s="62"/>
      <c r="F534" s="63"/>
      <c r="H534" s="64"/>
      <c r="I534" s="63"/>
    </row>
    <row r="535">
      <c r="D535" s="62"/>
      <c r="F535" s="63"/>
      <c r="H535" s="64"/>
      <c r="I535" s="63"/>
    </row>
    <row r="536">
      <c r="D536" s="62"/>
      <c r="F536" s="63"/>
      <c r="H536" s="64"/>
      <c r="I536" s="63"/>
    </row>
    <row r="537">
      <c r="D537" s="62"/>
      <c r="F537" s="63"/>
      <c r="H537" s="64"/>
      <c r="I537" s="63"/>
    </row>
    <row r="538">
      <c r="D538" s="62"/>
      <c r="F538" s="63"/>
      <c r="H538" s="64"/>
      <c r="I538" s="63"/>
    </row>
    <row r="539">
      <c r="D539" s="62"/>
      <c r="F539" s="63"/>
      <c r="H539" s="64"/>
      <c r="I539" s="63"/>
    </row>
    <row r="540">
      <c r="D540" s="62"/>
      <c r="F540" s="63"/>
      <c r="H540" s="64"/>
      <c r="I540" s="63"/>
    </row>
    <row r="541">
      <c r="D541" s="62"/>
      <c r="F541" s="63"/>
      <c r="H541" s="64"/>
      <c r="I541" s="63"/>
    </row>
    <row r="542">
      <c r="D542" s="62"/>
      <c r="F542" s="63"/>
      <c r="H542" s="64"/>
      <c r="I542" s="63"/>
    </row>
    <row r="543">
      <c r="D543" s="62"/>
      <c r="F543" s="63"/>
      <c r="H543" s="64"/>
      <c r="I543" s="63"/>
    </row>
    <row r="544">
      <c r="D544" s="62"/>
      <c r="F544" s="63"/>
      <c r="H544" s="64"/>
      <c r="I544" s="63"/>
    </row>
    <row r="545">
      <c r="D545" s="62"/>
      <c r="F545" s="63"/>
      <c r="H545" s="64"/>
      <c r="I545" s="63"/>
    </row>
    <row r="546">
      <c r="D546" s="62"/>
      <c r="F546" s="63"/>
      <c r="H546" s="64"/>
      <c r="I546" s="63"/>
    </row>
    <row r="547">
      <c r="D547" s="62"/>
      <c r="F547" s="63"/>
      <c r="H547" s="64"/>
      <c r="I547" s="63"/>
    </row>
    <row r="548">
      <c r="D548" s="62"/>
      <c r="F548" s="63"/>
      <c r="H548" s="64"/>
      <c r="I548" s="63"/>
    </row>
    <row r="549">
      <c r="D549" s="62"/>
      <c r="F549" s="63"/>
      <c r="H549" s="64"/>
      <c r="I549" s="63"/>
    </row>
    <row r="550">
      <c r="D550" s="62"/>
      <c r="F550" s="63"/>
      <c r="H550" s="64"/>
      <c r="I550" s="63"/>
    </row>
    <row r="551">
      <c r="D551" s="62"/>
      <c r="F551" s="63"/>
      <c r="H551" s="64"/>
      <c r="I551" s="63"/>
    </row>
    <row r="552">
      <c r="D552" s="62"/>
      <c r="F552" s="63"/>
      <c r="H552" s="64"/>
      <c r="I552" s="63"/>
    </row>
    <row r="553">
      <c r="D553" s="62"/>
      <c r="F553" s="63"/>
      <c r="H553" s="64"/>
      <c r="I553" s="63"/>
    </row>
    <row r="554">
      <c r="D554" s="62"/>
      <c r="F554" s="63"/>
      <c r="H554" s="64"/>
      <c r="I554" s="63"/>
    </row>
    <row r="555">
      <c r="D555" s="62"/>
      <c r="F555" s="63"/>
      <c r="H555" s="64"/>
      <c r="I555" s="63"/>
    </row>
    <row r="556">
      <c r="D556" s="62"/>
      <c r="F556" s="63"/>
      <c r="H556" s="64"/>
      <c r="I556" s="63"/>
    </row>
    <row r="557">
      <c r="D557" s="62"/>
      <c r="F557" s="63"/>
      <c r="H557" s="64"/>
      <c r="I557" s="63"/>
    </row>
    <row r="558">
      <c r="D558" s="62"/>
      <c r="F558" s="63"/>
      <c r="H558" s="64"/>
      <c r="I558" s="63"/>
    </row>
    <row r="559">
      <c r="D559" s="62"/>
      <c r="F559" s="63"/>
      <c r="H559" s="64"/>
      <c r="I559" s="63"/>
    </row>
    <row r="560">
      <c r="D560" s="62"/>
      <c r="F560" s="63"/>
      <c r="H560" s="64"/>
      <c r="I560" s="63"/>
    </row>
    <row r="561">
      <c r="D561" s="62"/>
      <c r="F561" s="63"/>
      <c r="H561" s="64"/>
      <c r="I561" s="63"/>
    </row>
    <row r="562">
      <c r="D562" s="62"/>
      <c r="F562" s="63"/>
      <c r="H562" s="64"/>
      <c r="I562" s="63"/>
    </row>
    <row r="563">
      <c r="D563" s="62"/>
      <c r="F563" s="63"/>
      <c r="H563" s="64"/>
      <c r="I563" s="63"/>
    </row>
    <row r="564">
      <c r="D564" s="62"/>
      <c r="F564" s="63"/>
      <c r="H564" s="64"/>
      <c r="I564" s="63"/>
    </row>
    <row r="565">
      <c r="D565" s="62"/>
      <c r="F565" s="63"/>
      <c r="H565" s="64"/>
      <c r="I565" s="63"/>
    </row>
    <row r="566">
      <c r="D566" s="62"/>
      <c r="F566" s="63"/>
      <c r="H566" s="64"/>
      <c r="I566" s="63"/>
    </row>
    <row r="567">
      <c r="D567" s="62"/>
      <c r="F567" s="63"/>
      <c r="H567" s="64"/>
      <c r="I567" s="63"/>
    </row>
    <row r="568">
      <c r="D568" s="62"/>
      <c r="F568" s="63"/>
      <c r="H568" s="64"/>
      <c r="I568" s="63"/>
    </row>
    <row r="569">
      <c r="D569" s="62"/>
      <c r="F569" s="63"/>
      <c r="H569" s="64"/>
      <c r="I569" s="63"/>
    </row>
    <row r="570">
      <c r="D570" s="62"/>
      <c r="F570" s="63"/>
      <c r="H570" s="64"/>
      <c r="I570" s="63"/>
    </row>
    <row r="571">
      <c r="D571" s="62"/>
      <c r="F571" s="63"/>
      <c r="H571" s="64"/>
      <c r="I571" s="63"/>
    </row>
    <row r="572">
      <c r="D572" s="62"/>
      <c r="F572" s="63"/>
      <c r="H572" s="64"/>
      <c r="I572" s="63"/>
    </row>
    <row r="573">
      <c r="D573" s="62"/>
      <c r="F573" s="63"/>
      <c r="H573" s="64"/>
      <c r="I573" s="63"/>
    </row>
    <row r="574">
      <c r="D574" s="62"/>
      <c r="F574" s="63"/>
      <c r="H574" s="64"/>
      <c r="I574" s="63"/>
    </row>
    <row r="575">
      <c r="D575" s="62"/>
      <c r="F575" s="63"/>
      <c r="H575" s="64"/>
      <c r="I575" s="63"/>
    </row>
    <row r="576">
      <c r="D576" s="62"/>
      <c r="F576" s="63"/>
      <c r="H576" s="64"/>
      <c r="I576" s="63"/>
    </row>
    <row r="577">
      <c r="D577" s="62"/>
      <c r="F577" s="63"/>
      <c r="H577" s="64"/>
      <c r="I577" s="63"/>
    </row>
    <row r="578">
      <c r="D578" s="62"/>
      <c r="F578" s="63"/>
      <c r="H578" s="64"/>
      <c r="I578" s="63"/>
    </row>
    <row r="579">
      <c r="D579" s="62"/>
      <c r="F579" s="63"/>
      <c r="H579" s="64"/>
      <c r="I579" s="63"/>
    </row>
    <row r="580">
      <c r="D580" s="62"/>
      <c r="F580" s="63"/>
      <c r="H580" s="64"/>
      <c r="I580" s="63"/>
    </row>
    <row r="581">
      <c r="D581" s="62"/>
      <c r="F581" s="63"/>
      <c r="H581" s="64"/>
      <c r="I581" s="63"/>
    </row>
    <row r="582">
      <c r="D582" s="62"/>
      <c r="F582" s="63"/>
      <c r="H582" s="64"/>
      <c r="I582" s="63"/>
    </row>
    <row r="583">
      <c r="D583" s="62"/>
      <c r="F583" s="63"/>
      <c r="H583" s="64"/>
      <c r="I583" s="63"/>
    </row>
    <row r="584">
      <c r="D584" s="62"/>
      <c r="F584" s="63"/>
      <c r="H584" s="64"/>
      <c r="I584" s="63"/>
    </row>
    <row r="585">
      <c r="D585" s="62"/>
      <c r="F585" s="63"/>
      <c r="H585" s="64"/>
      <c r="I585" s="63"/>
    </row>
    <row r="586">
      <c r="D586" s="62"/>
      <c r="F586" s="63"/>
      <c r="H586" s="64"/>
      <c r="I586" s="63"/>
    </row>
    <row r="587">
      <c r="D587" s="62"/>
      <c r="F587" s="63"/>
      <c r="H587" s="64"/>
      <c r="I587" s="63"/>
    </row>
    <row r="588">
      <c r="D588" s="62"/>
      <c r="F588" s="63"/>
      <c r="H588" s="64"/>
      <c r="I588" s="63"/>
    </row>
    <row r="589">
      <c r="D589" s="62"/>
      <c r="F589" s="63"/>
      <c r="H589" s="64"/>
      <c r="I589" s="63"/>
    </row>
    <row r="590">
      <c r="D590" s="62"/>
      <c r="F590" s="63"/>
      <c r="H590" s="64"/>
      <c r="I590" s="63"/>
    </row>
    <row r="591">
      <c r="D591" s="62"/>
      <c r="F591" s="63"/>
      <c r="H591" s="64"/>
      <c r="I591" s="63"/>
    </row>
    <row r="592">
      <c r="D592" s="62"/>
      <c r="F592" s="63"/>
      <c r="H592" s="64"/>
      <c r="I592" s="63"/>
    </row>
    <row r="593">
      <c r="D593" s="62"/>
      <c r="F593" s="63"/>
      <c r="H593" s="64"/>
      <c r="I593" s="63"/>
    </row>
    <row r="594">
      <c r="D594" s="62"/>
      <c r="F594" s="63"/>
      <c r="H594" s="64"/>
      <c r="I594" s="63"/>
    </row>
    <row r="595">
      <c r="D595" s="62"/>
      <c r="F595" s="63"/>
      <c r="H595" s="64"/>
      <c r="I595" s="63"/>
    </row>
    <row r="596">
      <c r="D596" s="62"/>
      <c r="F596" s="63"/>
      <c r="H596" s="64"/>
      <c r="I596" s="63"/>
    </row>
    <row r="597">
      <c r="D597" s="62"/>
      <c r="F597" s="63"/>
      <c r="H597" s="64"/>
      <c r="I597" s="63"/>
    </row>
    <row r="598">
      <c r="D598" s="62"/>
      <c r="F598" s="63"/>
      <c r="H598" s="64"/>
      <c r="I598" s="63"/>
    </row>
    <row r="599">
      <c r="D599" s="62"/>
      <c r="F599" s="63"/>
      <c r="H599" s="64"/>
      <c r="I599" s="63"/>
    </row>
    <row r="600">
      <c r="D600" s="62"/>
      <c r="F600" s="63"/>
      <c r="H600" s="64"/>
      <c r="I600" s="63"/>
    </row>
    <row r="601">
      <c r="D601" s="62"/>
      <c r="F601" s="63"/>
      <c r="H601" s="64"/>
      <c r="I601" s="63"/>
    </row>
    <row r="602">
      <c r="D602" s="62"/>
      <c r="F602" s="63"/>
      <c r="H602" s="64"/>
      <c r="I602" s="63"/>
    </row>
    <row r="603">
      <c r="D603" s="62"/>
      <c r="F603" s="63"/>
      <c r="H603" s="64"/>
      <c r="I603" s="63"/>
    </row>
    <row r="604">
      <c r="D604" s="62"/>
      <c r="F604" s="63"/>
      <c r="H604" s="64"/>
      <c r="I604" s="63"/>
    </row>
    <row r="605">
      <c r="D605" s="62"/>
      <c r="F605" s="63"/>
      <c r="H605" s="64"/>
      <c r="I605" s="63"/>
    </row>
    <row r="606">
      <c r="D606" s="62"/>
      <c r="F606" s="63"/>
      <c r="H606" s="64"/>
      <c r="I606" s="63"/>
    </row>
    <row r="607">
      <c r="D607" s="62"/>
      <c r="F607" s="63"/>
      <c r="H607" s="64"/>
      <c r="I607" s="63"/>
    </row>
    <row r="608">
      <c r="D608" s="62"/>
      <c r="F608" s="63"/>
      <c r="H608" s="64"/>
      <c r="I608" s="63"/>
    </row>
    <row r="609">
      <c r="D609" s="62"/>
      <c r="F609" s="63"/>
      <c r="H609" s="64"/>
      <c r="I609" s="63"/>
    </row>
    <row r="610">
      <c r="D610" s="62"/>
      <c r="F610" s="63"/>
      <c r="H610" s="64"/>
      <c r="I610" s="63"/>
    </row>
    <row r="611">
      <c r="D611" s="62"/>
      <c r="F611" s="63"/>
      <c r="H611" s="64"/>
      <c r="I611" s="63"/>
    </row>
    <row r="612">
      <c r="D612" s="62"/>
      <c r="F612" s="63"/>
      <c r="H612" s="64"/>
      <c r="I612" s="63"/>
    </row>
    <row r="613">
      <c r="D613" s="62"/>
      <c r="F613" s="63"/>
      <c r="H613" s="64"/>
      <c r="I613" s="63"/>
    </row>
    <row r="614">
      <c r="D614" s="62"/>
      <c r="F614" s="63"/>
      <c r="H614" s="64"/>
      <c r="I614" s="63"/>
    </row>
    <row r="615">
      <c r="D615" s="62"/>
      <c r="F615" s="63"/>
      <c r="H615" s="64"/>
      <c r="I615" s="63"/>
    </row>
    <row r="616">
      <c r="D616" s="62"/>
      <c r="F616" s="63"/>
      <c r="H616" s="64"/>
      <c r="I616" s="63"/>
    </row>
    <row r="617">
      <c r="D617" s="62"/>
      <c r="F617" s="63"/>
      <c r="H617" s="64"/>
      <c r="I617" s="63"/>
    </row>
    <row r="618">
      <c r="D618" s="62"/>
      <c r="F618" s="63"/>
      <c r="H618" s="64"/>
      <c r="I618" s="63"/>
    </row>
    <row r="619">
      <c r="D619" s="62"/>
      <c r="F619" s="63"/>
      <c r="H619" s="64"/>
      <c r="I619" s="63"/>
    </row>
    <row r="620">
      <c r="D620" s="62"/>
      <c r="F620" s="63"/>
      <c r="H620" s="64"/>
      <c r="I620" s="63"/>
    </row>
    <row r="621">
      <c r="D621" s="62"/>
      <c r="F621" s="63"/>
      <c r="H621" s="64"/>
      <c r="I621" s="63"/>
    </row>
    <row r="622">
      <c r="D622" s="62"/>
      <c r="F622" s="63"/>
      <c r="H622" s="64"/>
      <c r="I622" s="63"/>
    </row>
    <row r="623">
      <c r="D623" s="62"/>
      <c r="F623" s="63"/>
      <c r="H623" s="64"/>
      <c r="I623" s="63"/>
    </row>
    <row r="624">
      <c r="D624" s="62"/>
      <c r="F624" s="63"/>
      <c r="H624" s="64"/>
      <c r="I624" s="63"/>
    </row>
    <row r="625">
      <c r="D625" s="62"/>
      <c r="F625" s="63"/>
      <c r="H625" s="64"/>
      <c r="I625" s="63"/>
    </row>
    <row r="626">
      <c r="D626" s="62"/>
      <c r="F626" s="63"/>
      <c r="H626" s="64"/>
      <c r="I626" s="63"/>
    </row>
    <row r="627">
      <c r="D627" s="62"/>
      <c r="F627" s="63"/>
      <c r="H627" s="64"/>
      <c r="I627" s="63"/>
    </row>
    <row r="628">
      <c r="D628" s="62"/>
      <c r="F628" s="63"/>
      <c r="H628" s="64"/>
      <c r="I628" s="63"/>
    </row>
    <row r="629">
      <c r="D629" s="62"/>
      <c r="F629" s="63"/>
      <c r="H629" s="64"/>
      <c r="I629" s="63"/>
    </row>
    <row r="630">
      <c r="D630" s="62"/>
      <c r="F630" s="63"/>
      <c r="H630" s="64"/>
      <c r="I630" s="63"/>
    </row>
    <row r="631">
      <c r="D631" s="62"/>
      <c r="F631" s="63"/>
      <c r="H631" s="64"/>
      <c r="I631" s="63"/>
    </row>
    <row r="632">
      <c r="D632" s="62"/>
      <c r="F632" s="63"/>
      <c r="H632" s="64"/>
      <c r="I632" s="63"/>
    </row>
    <row r="633">
      <c r="D633" s="62"/>
      <c r="F633" s="63"/>
      <c r="H633" s="64"/>
      <c r="I633" s="63"/>
    </row>
    <row r="634">
      <c r="D634" s="62"/>
      <c r="F634" s="63"/>
      <c r="H634" s="64"/>
      <c r="I634" s="63"/>
    </row>
    <row r="635">
      <c r="D635" s="62"/>
      <c r="F635" s="63"/>
      <c r="H635" s="64"/>
      <c r="I635" s="63"/>
    </row>
    <row r="636">
      <c r="D636" s="62"/>
      <c r="F636" s="63"/>
      <c r="H636" s="64"/>
      <c r="I636" s="63"/>
    </row>
    <row r="637">
      <c r="D637" s="62"/>
      <c r="F637" s="63"/>
      <c r="H637" s="64"/>
      <c r="I637" s="63"/>
    </row>
    <row r="638">
      <c r="D638" s="62"/>
      <c r="F638" s="63"/>
      <c r="H638" s="64"/>
      <c r="I638" s="63"/>
    </row>
    <row r="639">
      <c r="D639" s="62"/>
      <c r="F639" s="63"/>
      <c r="H639" s="64"/>
      <c r="I639" s="63"/>
    </row>
    <row r="640">
      <c r="D640" s="62"/>
      <c r="F640" s="63"/>
      <c r="H640" s="64"/>
      <c r="I640" s="63"/>
    </row>
    <row r="641">
      <c r="D641" s="62"/>
      <c r="F641" s="63"/>
      <c r="H641" s="64"/>
      <c r="I641" s="63"/>
    </row>
    <row r="642">
      <c r="D642" s="62"/>
      <c r="F642" s="63"/>
      <c r="H642" s="64"/>
      <c r="I642" s="63"/>
    </row>
    <row r="643">
      <c r="D643" s="62"/>
      <c r="F643" s="63"/>
      <c r="H643" s="64"/>
      <c r="I643" s="63"/>
    </row>
    <row r="644">
      <c r="D644" s="62"/>
      <c r="F644" s="63"/>
      <c r="H644" s="64"/>
      <c r="I644" s="63"/>
    </row>
    <row r="645">
      <c r="D645" s="62"/>
      <c r="F645" s="63"/>
      <c r="H645" s="64"/>
      <c r="I645" s="63"/>
    </row>
    <row r="646">
      <c r="D646" s="62"/>
      <c r="F646" s="63"/>
      <c r="H646" s="64"/>
      <c r="I646" s="63"/>
    </row>
    <row r="647">
      <c r="D647" s="62"/>
      <c r="F647" s="63"/>
      <c r="H647" s="64"/>
      <c r="I647" s="63"/>
    </row>
    <row r="648">
      <c r="D648" s="62"/>
      <c r="F648" s="63"/>
      <c r="H648" s="64"/>
      <c r="I648" s="63"/>
    </row>
    <row r="649">
      <c r="D649" s="62"/>
      <c r="F649" s="63"/>
      <c r="H649" s="64"/>
      <c r="I649" s="63"/>
    </row>
    <row r="650">
      <c r="D650" s="62"/>
      <c r="F650" s="63"/>
      <c r="H650" s="64"/>
      <c r="I650" s="63"/>
    </row>
    <row r="651">
      <c r="D651" s="62"/>
      <c r="F651" s="63"/>
      <c r="H651" s="64"/>
      <c r="I651" s="63"/>
    </row>
    <row r="652">
      <c r="D652" s="62"/>
      <c r="F652" s="63"/>
      <c r="H652" s="64"/>
      <c r="I652" s="63"/>
    </row>
    <row r="653">
      <c r="D653" s="62"/>
      <c r="F653" s="63"/>
      <c r="H653" s="64"/>
      <c r="I653" s="63"/>
    </row>
    <row r="654">
      <c r="D654" s="62"/>
      <c r="F654" s="63"/>
      <c r="H654" s="64"/>
      <c r="I654" s="63"/>
    </row>
    <row r="655">
      <c r="D655" s="62"/>
      <c r="F655" s="63"/>
      <c r="H655" s="64"/>
      <c r="I655" s="63"/>
    </row>
    <row r="656">
      <c r="D656" s="62"/>
      <c r="F656" s="63"/>
      <c r="H656" s="64"/>
      <c r="I656" s="63"/>
    </row>
    <row r="657">
      <c r="D657" s="62"/>
      <c r="F657" s="63"/>
      <c r="H657" s="64"/>
      <c r="I657" s="63"/>
    </row>
    <row r="658">
      <c r="D658" s="62"/>
      <c r="F658" s="63"/>
      <c r="H658" s="64"/>
      <c r="I658" s="63"/>
    </row>
    <row r="659">
      <c r="D659" s="62"/>
      <c r="F659" s="63"/>
      <c r="H659" s="64"/>
      <c r="I659" s="63"/>
    </row>
    <row r="660">
      <c r="D660" s="62"/>
      <c r="F660" s="63"/>
      <c r="H660" s="64"/>
      <c r="I660" s="63"/>
    </row>
    <row r="661">
      <c r="D661" s="62"/>
      <c r="F661" s="63"/>
      <c r="H661" s="64"/>
      <c r="I661" s="63"/>
    </row>
    <row r="662">
      <c r="D662" s="62"/>
      <c r="F662" s="63"/>
      <c r="H662" s="64"/>
      <c r="I662" s="63"/>
    </row>
    <row r="663">
      <c r="D663" s="62"/>
      <c r="F663" s="63"/>
      <c r="H663" s="64"/>
      <c r="I663" s="63"/>
    </row>
    <row r="664">
      <c r="D664" s="62"/>
      <c r="F664" s="63"/>
      <c r="H664" s="64"/>
      <c r="I664" s="63"/>
    </row>
    <row r="665">
      <c r="D665" s="62"/>
      <c r="F665" s="63"/>
      <c r="H665" s="64"/>
      <c r="I665" s="63"/>
    </row>
    <row r="666">
      <c r="D666" s="62"/>
      <c r="F666" s="63"/>
      <c r="H666" s="64"/>
      <c r="I666" s="63"/>
    </row>
    <row r="667">
      <c r="D667" s="62"/>
      <c r="F667" s="63"/>
      <c r="H667" s="64"/>
      <c r="I667" s="63"/>
    </row>
    <row r="668">
      <c r="D668" s="62"/>
      <c r="F668" s="63"/>
      <c r="H668" s="64"/>
      <c r="I668" s="63"/>
    </row>
    <row r="669">
      <c r="D669" s="62"/>
      <c r="F669" s="63"/>
      <c r="H669" s="64"/>
      <c r="I669" s="63"/>
    </row>
    <row r="670">
      <c r="D670" s="62"/>
      <c r="F670" s="63"/>
      <c r="H670" s="64"/>
      <c r="I670" s="63"/>
    </row>
    <row r="671">
      <c r="D671" s="62"/>
      <c r="F671" s="63"/>
      <c r="H671" s="64"/>
      <c r="I671" s="63"/>
    </row>
    <row r="672">
      <c r="D672" s="62"/>
      <c r="F672" s="63"/>
      <c r="H672" s="64"/>
      <c r="I672" s="63"/>
    </row>
    <row r="673">
      <c r="D673" s="62"/>
      <c r="F673" s="63"/>
      <c r="H673" s="64"/>
      <c r="I673" s="63"/>
    </row>
    <row r="674">
      <c r="D674" s="62"/>
      <c r="F674" s="63"/>
      <c r="H674" s="64"/>
      <c r="I674" s="63"/>
    </row>
    <row r="675">
      <c r="D675" s="62"/>
      <c r="F675" s="63"/>
      <c r="H675" s="64"/>
      <c r="I675" s="63"/>
    </row>
    <row r="676">
      <c r="D676" s="62"/>
      <c r="F676" s="63"/>
      <c r="H676" s="64"/>
      <c r="I676" s="63"/>
    </row>
    <row r="677">
      <c r="D677" s="62"/>
      <c r="F677" s="63"/>
      <c r="H677" s="64"/>
      <c r="I677" s="63"/>
    </row>
    <row r="678">
      <c r="D678" s="62"/>
      <c r="F678" s="63"/>
      <c r="H678" s="64"/>
      <c r="I678" s="63"/>
    </row>
    <row r="679">
      <c r="D679" s="62"/>
      <c r="F679" s="63"/>
      <c r="H679" s="64"/>
      <c r="I679" s="63"/>
    </row>
    <row r="680">
      <c r="D680" s="62"/>
      <c r="F680" s="63"/>
      <c r="H680" s="64"/>
      <c r="I680" s="63"/>
    </row>
    <row r="681">
      <c r="D681" s="62"/>
      <c r="F681" s="63"/>
      <c r="H681" s="64"/>
      <c r="I681" s="63"/>
    </row>
    <row r="682">
      <c r="D682" s="62"/>
      <c r="F682" s="63"/>
      <c r="H682" s="64"/>
      <c r="I682" s="63"/>
    </row>
    <row r="683">
      <c r="D683" s="62"/>
      <c r="F683" s="63"/>
      <c r="H683" s="64"/>
      <c r="I683" s="63"/>
    </row>
    <row r="684">
      <c r="D684" s="62"/>
      <c r="F684" s="63"/>
      <c r="H684" s="64"/>
      <c r="I684" s="63"/>
    </row>
    <row r="685">
      <c r="D685" s="62"/>
      <c r="F685" s="63"/>
      <c r="H685" s="64"/>
      <c r="I685" s="63"/>
    </row>
    <row r="686">
      <c r="D686" s="62"/>
      <c r="F686" s="63"/>
      <c r="H686" s="64"/>
      <c r="I686" s="63"/>
    </row>
    <row r="687">
      <c r="D687" s="62"/>
      <c r="F687" s="63"/>
      <c r="H687" s="64"/>
      <c r="I687" s="63"/>
    </row>
    <row r="688">
      <c r="D688" s="62"/>
      <c r="F688" s="63"/>
      <c r="H688" s="64"/>
      <c r="I688" s="63"/>
    </row>
    <row r="689">
      <c r="D689" s="62"/>
      <c r="F689" s="63"/>
      <c r="H689" s="64"/>
      <c r="I689" s="63"/>
    </row>
    <row r="690">
      <c r="D690" s="62"/>
      <c r="F690" s="63"/>
      <c r="H690" s="64"/>
      <c r="I690" s="63"/>
    </row>
    <row r="691">
      <c r="D691" s="62"/>
      <c r="F691" s="63"/>
      <c r="H691" s="64"/>
      <c r="I691" s="63"/>
    </row>
    <row r="692">
      <c r="D692" s="62"/>
      <c r="F692" s="63"/>
      <c r="H692" s="64"/>
      <c r="I692" s="63"/>
    </row>
    <row r="693">
      <c r="D693" s="62"/>
      <c r="F693" s="63"/>
      <c r="H693" s="64"/>
      <c r="I693" s="63"/>
    </row>
    <row r="694">
      <c r="D694" s="62"/>
      <c r="F694" s="63"/>
      <c r="H694" s="64"/>
      <c r="I694" s="63"/>
    </row>
    <row r="695">
      <c r="D695" s="62"/>
      <c r="F695" s="63"/>
      <c r="H695" s="64"/>
      <c r="I695" s="63"/>
    </row>
    <row r="696">
      <c r="D696" s="62"/>
      <c r="F696" s="63"/>
      <c r="H696" s="64"/>
      <c r="I696" s="63"/>
    </row>
    <row r="697">
      <c r="D697" s="62"/>
      <c r="F697" s="63"/>
      <c r="H697" s="64"/>
      <c r="I697" s="63"/>
    </row>
    <row r="698">
      <c r="D698" s="62"/>
      <c r="F698" s="63"/>
      <c r="H698" s="64"/>
      <c r="I698" s="63"/>
    </row>
    <row r="699">
      <c r="D699" s="62"/>
      <c r="F699" s="63"/>
      <c r="H699" s="64"/>
      <c r="I699" s="63"/>
    </row>
    <row r="700">
      <c r="D700" s="62"/>
      <c r="F700" s="63"/>
      <c r="H700" s="64"/>
      <c r="I700" s="63"/>
    </row>
    <row r="701">
      <c r="D701" s="62"/>
      <c r="F701" s="63"/>
      <c r="H701" s="64"/>
      <c r="I701" s="63"/>
    </row>
    <row r="702">
      <c r="D702" s="62"/>
      <c r="F702" s="63"/>
      <c r="H702" s="64"/>
      <c r="I702" s="63"/>
    </row>
    <row r="703">
      <c r="D703" s="62"/>
      <c r="F703" s="63"/>
      <c r="H703" s="64"/>
      <c r="I703" s="63"/>
    </row>
    <row r="704">
      <c r="D704" s="62"/>
      <c r="F704" s="63"/>
      <c r="H704" s="64"/>
      <c r="I704" s="63"/>
    </row>
    <row r="705">
      <c r="D705" s="62"/>
      <c r="F705" s="63"/>
      <c r="H705" s="64"/>
      <c r="I705" s="63"/>
    </row>
    <row r="706">
      <c r="D706" s="62"/>
      <c r="F706" s="63"/>
      <c r="H706" s="64"/>
      <c r="I706" s="63"/>
    </row>
    <row r="707">
      <c r="D707" s="62"/>
      <c r="F707" s="63"/>
      <c r="H707" s="64"/>
      <c r="I707" s="63"/>
    </row>
    <row r="708">
      <c r="D708" s="62"/>
      <c r="F708" s="63"/>
      <c r="H708" s="64"/>
      <c r="I708" s="63"/>
    </row>
    <row r="709">
      <c r="D709" s="62"/>
      <c r="F709" s="63"/>
      <c r="H709" s="64"/>
      <c r="I709" s="63"/>
    </row>
    <row r="710">
      <c r="D710" s="62"/>
      <c r="F710" s="63"/>
      <c r="H710" s="64"/>
      <c r="I710" s="63"/>
    </row>
    <row r="711">
      <c r="D711" s="62"/>
      <c r="F711" s="63"/>
      <c r="H711" s="64"/>
      <c r="I711" s="63"/>
    </row>
    <row r="712">
      <c r="D712" s="62"/>
      <c r="F712" s="63"/>
      <c r="H712" s="64"/>
      <c r="I712" s="63"/>
    </row>
    <row r="713">
      <c r="D713" s="62"/>
      <c r="F713" s="63"/>
      <c r="H713" s="64"/>
      <c r="I713" s="63"/>
    </row>
    <row r="714">
      <c r="D714" s="62"/>
      <c r="F714" s="63"/>
      <c r="H714" s="64"/>
      <c r="I714" s="63"/>
    </row>
    <row r="715">
      <c r="D715" s="62"/>
      <c r="F715" s="63"/>
      <c r="H715" s="64"/>
      <c r="I715" s="63"/>
    </row>
    <row r="716">
      <c r="D716" s="62"/>
      <c r="F716" s="63"/>
      <c r="H716" s="64"/>
      <c r="I716" s="63"/>
    </row>
    <row r="717">
      <c r="D717" s="62"/>
      <c r="F717" s="63"/>
      <c r="H717" s="64"/>
      <c r="I717" s="63"/>
    </row>
    <row r="718">
      <c r="D718" s="62"/>
      <c r="F718" s="63"/>
      <c r="H718" s="64"/>
      <c r="I718" s="63"/>
    </row>
    <row r="719">
      <c r="D719" s="62"/>
      <c r="F719" s="63"/>
      <c r="H719" s="64"/>
      <c r="I719" s="63"/>
    </row>
    <row r="720">
      <c r="D720" s="62"/>
      <c r="F720" s="63"/>
      <c r="H720" s="64"/>
      <c r="I720" s="63"/>
    </row>
    <row r="721">
      <c r="D721" s="62"/>
      <c r="F721" s="63"/>
      <c r="H721" s="64"/>
      <c r="I721" s="63"/>
    </row>
    <row r="722">
      <c r="D722" s="62"/>
      <c r="F722" s="63"/>
      <c r="H722" s="64"/>
      <c r="I722" s="63"/>
    </row>
    <row r="723">
      <c r="D723" s="62"/>
      <c r="F723" s="63"/>
      <c r="H723" s="64"/>
      <c r="I723" s="63"/>
    </row>
    <row r="724">
      <c r="D724" s="62"/>
      <c r="F724" s="63"/>
      <c r="H724" s="64"/>
      <c r="I724" s="63"/>
    </row>
    <row r="725">
      <c r="D725" s="62"/>
      <c r="F725" s="63"/>
      <c r="H725" s="64"/>
      <c r="I725" s="63"/>
    </row>
    <row r="726">
      <c r="D726" s="62"/>
      <c r="F726" s="63"/>
      <c r="H726" s="64"/>
      <c r="I726" s="63"/>
    </row>
    <row r="727">
      <c r="D727" s="62"/>
      <c r="F727" s="63"/>
      <c r="H727" s="64"/>
      <c r="I727" s="63"/>
    </row>
    <row r="728">
      <c r="D728" s="62"/>
      <c r="F728" s="63"/>
      <c r="H728" s="64"/>
      <c r="I728" s="63"/>
    </row>
    <row r="729">
      <c r="D729" s="62"/>
      <c r="F729" s="63"/>
      <c r="H729" s="64"/>
      <c r="I729" s="63"/>
    </row>
    <row r="730">
      <c r="D730" s="62"/>
      <c r="F730" s="63"/>
      <c r="H730" s="64"/>
      <c r="I730" s="63"/>
    </row>
    <row r="731">
      <c r="D731" s="62"/>
      <c r="F731" s="63"/>
      <c r="H731" s="64"/>
      <c r="I731" s="63"/>
    </row>
    <row r="732">
      <c r="D732" s="62"/>
      <c r="F732" s="63"/>
      <c r="H732" s="64"/>
      <c r="I732" s="63"/>
    </row>
    <row r="733">
      <c r="D733" s="62"/>
      <c r="F733" s="63"/>
      <c r="H733" s="64"/>
      <c r="I733" s="63"/>
    </row>
    <row r="734">
      <c r="D734" s="62"/>
      <c r="F734" s="63"/>
      <c r="H734" s="64"/>
      <c r="I734" s="63"/>
    </row>
    <row r="735">
      <c r="D735" s="62"/>
      <c r="F735" s="63"/>
      <c r="H735" s="64"/>
      <c r="I735" s="63"/>
    </row>
    <row r="736">
      <c r="D736" s="62"/>
      <c r="F736" s="63"/>
      <c r="H736" s="64"/>
      <c r="I736" s="63"/>
    </row>
    <row r="737">
      <c r="D737" s="62"/>
      <c r="F737" s="63"/>
      <c r="H737" s="64"/>
      <c r="I737" s="63"/>
    </row>
    <row r="738">
      <c r="D738" s="62"/>
      <c r="F738" s="63"/>
      <c r="H738" s="64"/>
      <c r="I738" s="63"/>
    </row>
    <row r="739">
      <c r="D739" s="62"/>
      <c r="F739" s="63"/>
      <c r="H739" s="64"/>
      <c r="I739" s="63"/>
    </row>
    <row r="740">
      <c r="D740" s="62"/>
      <c r="F740" s="63"/>
      <c r="H740" s="64"/>
      <c r="I740" s="63"/>
    </row>
    <row r="741">
      <c r="D741" s="62"/>
      <c r="F741" s="63"/>
      <c r="H741" s="64"/>
      <c r="I741" s="63"/>
    </row>
    <row r="742">
      <c r="D742" s="62"/>
      <c r="F742" s="63"/>
      <c r="H742" s="64"/>
      <c r="I742" s="63"/>
    </row>
    <row r="743">
      <c r="D743" s="62"/>
      <c r="F743" s="63"/>
      <c r="H743" s="64"/>
      <c r="I743" s="63"/>
    </row>
    <row r="744">
      <c r="D744" s="62"/>
      <c r="F744" s="63"/>
      <c r="H744" s="64"/>
      <c r="I744" s="63"/>
    </row>
    <row r="745">
      <c r="D745" s="62"/>
      <c r="F745" s="63"/>
      <c r="H745" s="64"/>
      <c r="I745" s="63"/>
    </row>
    <row r="746">
      <c r="D746" s="62"/>
      <c r="F746" s="63"/>
      <c r="H746" s="64"/>
      <c r="I746" s="63"/>
    </row>
    <row r="747">
      <c r="D747" s="62"/>
      <c r="F747" s="63"/>
      <c r="H747" s="64"/>
      <c r="I747" s="63"/>
    </row>
    <row r="748">
      <c r="D748" s="62"/>
      <c r="F748" s="63"/>
      <c r="H748" s="64"/>
      <c r="I748" s="63"/>
    </row>
    <row r="749">
      <c r="D749" s="62"/>
      <c r="F749" s="63"/>
      <c r="H749" s="64"/>
      <c r="I749" s="63"/>
    </row>
    <row r="750">
      <c r="D750" s="62"/>
      <c r="F750" s="63"/>
      <c r="H750" s="64"/>
      <c r="I750" s="63"/>
    </row>
    <row r="751">
      <c r="D751" s="62"/>
      <c r="F751" s="63"/>
      <c r="H751" s="64"/>
      <c r="I751" s="63"/>
    </row>
    <row r="752">
      <c r="D752" s="62"/>
      <c r="F752" s="63"/>
      <c r="H752" s="64"/>
      <c r="I752" s="63"/>
    </row>
    <row r="753">
      <c r="D753" s="62"/>
      <c r="F753" s="63"/>
      <c r="H753" s="64"/>
      <c r="I753" s="63"/>
    </row>
    <row r="754">
      <c r="D754" s="62"/>
      <c r="F754" s="63"/>
      <c r="H754" s="64"/>
      <c r="I754" s="63"/>
    </row>
    <row r="755">
      <c r="D755" s="62"/>
      <c r="F755" s="63"/>
      <c r="H755" s="64"/>
      <c r="I755" s="63"/>
    </row>
    <row r="756">
      <c r="D756" s="62"/>
      <c r="F756" s="63"/>
      <c r="H756" s="64"/>
      <c r="I756" s="63"/>
    </row>
    <row r="757">
      <c r="D757" s="62"/>
      <c r="F757" s="63"/>
      <c r="H757" s="64"/>
      <c r="I757" s="63"/>
    </row>
    <row r="758">
      <c r="D758" s="62"/>
      <c r="F758" s="63"/>
      <c r="H758" s="64"/>
      <c r="I758" s="63"/>
    </row>
    <row r="759">
      <c r="D759" s="62"/>
      <c r="F759" s="63"/>
      <c r="H759" s="64"/>
      <c r="I759" s="63"/>
    </row>
    <row r="760">
      <c r="D760" s="62"/>
      <c r="F760" s="63"/>
      <c r="H760" s="64"/>
      <c r="I760" s="63"/>
    </row>
    <row r="761">
      <c r="D761" s="62"/>
      <c r="F761" s="63"/>
      <c r="H761" s="64"/>
      <c r="I761" s="63"/>
    </row>
    <row r="762">
      <c r="D762" s="62"/>
      <c r="F762" s="63"/>
      <c r="H762" s="64"/>
      <c r="I762" s="63"/>
    </row>
    <row r="763">
      <c r="D763" s="62"/>
      <c r="F763" s="63"/>
      <c r="H763" s="64"/>
      <c r="I763" s="63"/>
    </row>
    <row r="764">
      <c r="D764" s="62"/>
      <c r="F764" s="63"/>
      <c r="H764" s="64"/>
      <c r="I764" s="63"/>
    </row>
    <row r="765">
      <c r="D765" s="62"/>
      <c r="F765" s="63"/>
      <c r="H765" s="64"/>
      <c r="I765" s="63"/>
    </row>
    <row r="766">
      <c r="D766" s="62"/>
      <c r="F766" s="63"/>
      <c r="H766" s="64"/>
      <c r="I766" s="63"/>
    </row>
    <row r="767">
      <c r="D767" s="62"/>
      <c r="F767" s="63"/>
      <c r="H767" s="64"/>
      <c r="I767" s="63"/>
    </row>
    <row r="768">
      <c r="D768" s="62"/>
      <c r="F768" s="63"/>
      <c r="H768" s="64"/>
      <c r="I768" s="63"/>
    </row>
    <row r="769">
      <c r="D769" s="62"/>
      <c r="F769" s="63"/>
      <c r="H769" s="64"/>
      <c r="I769" s="63"/>
    </row>
    <row r="770">
      <c r="D770" s="62"/>
      <c r="F770" s="63"/>
      <c r="H770" s="64"/>
      <c r="I770" s="63"/>
    </row>
    <row r="771">
      <c r="D771" s="62"/>
      <c r="F771" s="63"/>
      <c r="H771" s="64"/>
      <c r="I771" s="63"/>
    </row>
    <row r="772">
      <c r="D772" s="62"/>
      <c r="F772" s="63"/>
      <c r="H772" s="64"/>
      <c r="I772" s="63"/>
    </row>
    <row r="773">
      <c r="D773" s="62"/>
      <c r="F773" s="63"/>
      <c r="H773" s="64"/>
      <c r="I773" s="63"/>
    </row>
    <row r="774">
      <c r="D774" s="62"/>
      <c r="F774" s="63"/>
      <c r="H774" s="64"/>
      <c r="I774" s="63"/>
    </row>
    <row r="775">
      <c r="D775" s="62"/>
      <c r="F775" s="63"/>
      <c r="H775" s="64"/>
      <c r="I775" s="63"/>
    </row>
    <row r="776">
      <c r="D776" s="62"/>
      <c r="F776" s="63"/>
      <c r="H776" s="64"/>
      <c r="I776" s="63"/>
    </row>
    <row r="777">
      <c r="D777" s="62"/>
      <c r="F777" s="63"/>
      <c r="H777" s="64"/>
      <c r="I777" s="63"/>
    </row>
    <row r="778">
      <c r="D778" s="62"/>
      <c r="F778" s="63"/>
      <c r="H778" s="64"/>
      <c r="I778" s="63"/>
    </row>
    <row r="779">
      <c r="D779" s="62"/>
      <c r="F779" s="63"/>
      <c r="H779" s="64"/>
      <c r="I779" s="63"/>
    </row>
    <row r="780">
      <c r="D780" s="62"/>
      <c r="F780" s="63"/>
      <c r="H780" s="64"/>
      <c r="I780" s="63"/>
    </row>
    <row r="781">
      <c r="D781" s="62"/>
      <c r="F781" s="63"/>
      <c r="H781" s="64"/>
      <c r="I781" s="63"/>
    </row>
    <row r="782">
      <c r="D782" s="62"/>
      <c r="F782" s="63"/>
      <c r="H782" s="64"/>
      <c r="I782" s="63"/>
    </row>
    <row r="783">
      <c r="D783" s="62"/>
      <c r="F783" s="63"/>
      <c r="H783" s="64"/>
      <c r="I783" s="63"/>
    </row>
    <row r="784">
      <c r="D784" s="62"/>
      <c r="F784" s="63"/>
      <c r="H784" s="64"/>
      <c r="I784" s="63"/>
    </row>
    <row r="785">
      <c r="D785" s="62"/>
      <c r="F785" s="63"/>
      <c r="H785" s="64"/>
      <c r="I785" s="63"/>
    </row>
    <row r="786">
      <c r="D786" s="62"/>
      <c r="F786" s="63"/>
      <c r="H786" s="64"/>
      <c r="I786" s="63"/>
    </row>
    <row r="787">
      <c r="D787" s="62"/>
      <c r="F787" s="63"/>
      <c r="H787" s="64"/>
      <c r="I787" s="63"/>
    </row>
    <row r="788">
      <c r="D788" s="62"/>
      <c r="F788" s="63"/>
      <c r="H788" s="64"/>
      <c r="I788" s="63"/>
    </row>
    <row r="789">
      <c r="D789" s="62"/>
      <c r="F789" s="63"/>
      <c r="H789" s="64"/>
      <c r="I789" s="63"/>
    </row>
    <row r="790">
      <c r="D790" s="62"/>
      <c r="F790" s="63"/>
      <c r="H790" s="64"/>
      <c r="I790" s="63"/>
    </row>
    <row r="791">
      <c r="D791" s="62"/>
      <c r="F791" s="63"/>
      <c r="H791" s="64"/>
      <c r="I791" s="63"/>
    </row>
    <row r="792">
      <c r="D792" s="62"/>
      <c r="F792" s="63"/>
      <c r="H792" s="64"/>
      <c r="I792" s="63"/>
    </row>
    <row r="793">
      <c r="D793" s="62"/>
      <c r="F793" s="63"/>
      <c r="H793" s="64"/>
      <c r="I793" s="63"/>
    </row>
    <row r="794">
      <c r="D794" s="62"/>
      <c r="F794" s="63"/>
      <c r="H794" s="64"/>
      <c r="I794" s="63"/>
    </row>
    <row r="795">
      <c r="D795" s="62"/>
      <c r="F795" s="63"/>
      <c r="H795" s="64"/>
      <c r="I795" s="63"/>
    </row>
    <row r="796">
      <c r="D796" s="62"/>
      <c r="F796" s="63"/>
      <c r="H796" s="64"/>
      <c r="I796" s="63"/>
    </row>
    <row r="797">
      <c r="D797" s="62"/>
      <c r="F797" s="63"/>
      <c r="H797" s="64"/>
      <c r="I797" s="63"/>
    </row>
    <row r="798">
      <c r="D798" s="62"/>
      <c r="F798" s="63"/>
      <c r="H798" s="64"/>
      <c r="I798" s="63"/>
    </row>
    <row r="799">
      <c r="D799" s="62"/>
      <c r="F799" s="63"/>
      <c r="H799" s="64"/>
      <c r="I799" s="63"/>
    </row>
    <row r="800">
      <c r="D800" s="62"/>
      <c r="F800" s="63"/>
      <c r="H800" s="64"/>
      <c r="I800" s="63"/>
    </row>
    <row r="801">
      <c r="D801" s="62"/>
      <c r="F801" s="63"/>
      <c r="H801" s="64"/>
      <c r="I801" s="63"/>
    </row>
    <row r="802">
      <c r="D802" s="62"/>
      <c r="F802" s="63"/>
      <c r="H802" s="64"/>
      <c r="I802" s="63"/>
    </row>
    <row r="803">
      <c r="D803" s="62"/>
      <c r="F803" s="63"/>
      <c r="H803" s="64"/>
      <c r="I803" s="63"/>
    </row>
    <row r="804">
      <c r="D804" s="62"/>
      <c r="F804" s="63"/>
      <c r="H804" s="64"/>
      <c r="I804" s="63"/>
    </row>
    <row r="805">
      <c r="D805" s="62"/>
      <c r="F805" s="63"/>
      <c r="H805" s="64"/>
      <c r="I805" s="63"/>
    </row>
    <row r="806">
      <c r="D806" s="62"/>
      <c r="F806" s="63"/>
      <c r="H806" s="64"/>
      <c r="I806" s="63"/>
    </row>
    <row r="807">
      <c r="D807" s="62"/>
      <c r="F807" s="63"/>
      <c r="H807" s="64"/>
      <c r="I807" s="63"/>
    </row>
    <row r="808">
      <c r="D808" s="62"/>
      <c r="F808" s="63"/>
      <c r="H808" s="64"/>
      <c r="I808" s="63"/>
    </row>
    <row r="809">
      <c r="D809" s="62"/>
      <c r="F809" s="63"/>
      <c r="H809" s="64"/>
      <c r="I809" s="63"/>
    </row>
    <row r="810">
      <c r="D810" s="62"/>
      <c r="F810" s="63"/>
      <c r="H810" s="64"/>
      <c r="I810" s="63"/>
    </row>
    <row r="811">
      <c r="D811" s="62"/>
      <c r="F811" s="63"/>
      <c r="H811" s="64"/>
      <c r="I811" s="63"/>
    </row>
    <row r="812">
      <c r="D812" s="62"/>
      <c r="F812" s="63"/>
      <c r="H812" s="64"/>
      <c r="I812" s="63"/>
    </row>
    <row r="813">
      <c r="D813" s="62"/>
      <c r="F813" s="63"/>
      <c r="H813" s="64"/>
      <c r="I813" s="63"/>
    </row>
    <row r="814">
      <c r="D814" s="62"/>
      <c r="F814" s="63"/>
      <c r="H814" s="64"/>
      <c r="I814" s="63"/>
    </row>
    <row r="815">
      <c r="D815" s="62"/>
      <c r="F815" s="63"/>
      <c r="H815" s="64"/>
      <c r="I815" s="63"/>
    </row>
    <row r="816">
      <c r="D816" s="62"/>
      <c r="F816" s="63"/>
      <c r="H816" s="64"/>
      <c r="I816" s="63"/>
    </row>
    <row r="817">
      <c r="D817" s="62"/>
      <c r="F817" s="63"/>
      <c r="H817" s="64"/>
      <c r="I817" s="63"/>
    </row>
    <row r="818">
      <c r="D818" s="62"/>
      <c r="F818" s="63"/>
      <c r="H818" s="64"/>
      <c r="I818" s="63"/>
    </row>
    <row r="819">
      <c r="D819" s="62"/>
      <c r="F819" s="63"/>
      <c r="H819" s="64"/>
      <c r="I819" s="63"/>
    </row>
    <row r="820">
      <c r="D820" s="62"/>
      <c r="F820" s="63"/>
      <c r="H820" s="64"/>
      <c r="I820" s="63"/>
    </row>
    <row r="821">
      <c r="D821" s="62"/>
      <c r="F821" s="63"/>
      <c r="H821" s="64"/>
      <c r="I821" s="63"/>
    </row>
    <row r="822">
      <c r="D822" s="62"/>
      <c r="F822" s="63"/>
      <c r="H822" s="64"/>
      <c r="I822" s="63"/>
    </row>
    <row r="823">
      <c r="D823" s="62"/>
      <c r="F823" s="63"/>
      <c r="H823" s="64"/>
      <c r="I823" s="63"/>
    </row>
    <row r="824">
      <c r="D824" s="62"/>
      <c r="F824" s="63"/>
      <c r="H824" s="64"/>
      <c r="I824" s="63"/>
    </row>
    <row r="825">
      <c r="D825" s="62"/>
      <c r="F825" s="63"/>
      <c r="H825" s="64"/>
      <c r="I825" s="63"/>
    </row>
    <row r="826">
      <c r="D826" s="62"/>
      <c r="F826" s="63"/>
      <c r="H826" s="64"/>
      <c r="I826" s="63"/>
    </row>
    <row r="827">
      <c r="D827" s="62"/>
      <c r="F827" s="63"/>
      <c r="H827" s="64"/>
      <c r="I827" s="63"/>
    </row>
    <row r="828">
      <c r="D828" s="62"/>
      <c r="F828" s="63"/>
      <c r="H828" s="64"/>
      <c r="I828" s="63"/>
    </row>
    <row r="829">
      <c r="D829" s="62"/>
      <c r="F829" s="63"/>
      <c r="H829" s="64"/>
      <c r="I829" s="63"/>
    </row>
    <row r="830">
      <c r="D830" s="62"/>
      <c r="F830" s="63"/>
      <c r="H830" s="64"/>
      <c r="I830" s="63"/>
    </row>
    <row r="831">
      <c r="D831" s="62"/>
      <c r="F831" s="63"/>
      <c r="H831" s="64"/>
      <c r="I831" s="63"/>
    </row>
    <row r="832">
      <c r="D832" s="62"/>
      <c r="F832" s="63"/>
      <c r="H832" s="64"/>
      <c r="I832" s="63"/>
    </row>
    <row r="833">
      <c r="D833" s="62"/>
      <c r="F833" s="63"/>
      <c r="H833" s="64"/>
      <c r="I833" s="63"/>
    </row>
    <row r="834">
      <c r="D834" s="62"/>
      <c r="F834" s="63"/>
      <c r="H834" s="64"/>
      <c r="I834" s="63"/>
    </row>
    <row r="835">
      <c r="D835" s="62"/>
      <c r="F835" s="63"/>
      <c r="H835" s="64"/>
      <c r="I835" s="63"/>
    </row>
    <row r="836">
      <c r="D836" s="62"/>
      <c r="F836" s="63"/>
      <c r="H836" s="64"/>
      <c r="I836" s="63"/>
    </row>
    <row r="837">
      <c r="D837" s="62"/>
      <c r="F837" s="63"/>
      <c r="H837" s="64"/>
      <c r="I837" s="63"/>
    </row>
    <row r="838">
      <c r="D838" s="62"/>
      <c r="F838" s="63"/>
      <c r="H838" s="64"/>
      <c r="I838" s="63"/>
    </row>
    <row r="839">
      <c r="D839" s="62"/>
      <c r="F839" s="63"/>
      <c r="H839" s="64"/>
      <c r="I839" s="63"/>
    </row>
    <row r="840">
      <c r="D840" s="62"/>
      <c r="F840" s="63"/>
      <c r="H840" s="64"/>
      <c r="I840" s="63"/>
    </row>
    <row r="841">
      <c r="D841" s="62"/>
      <c r="F841" s="63"/>
      <c r="H841" s="64"/>
      <c r="I841" s="63"/>
    </row>
    <row r="842">
      <c r="D842" s="62"/>
      <c r="F842" s="63"/>
      <c r="H842" s="64"/>
      <c r="I842" s="63"/>
    </row>
    <row r="843">
      <c r="D843" s="62"/>
      <c r="F843" s="63"/>
      <c r="H843" s="64"/>
      <c r="I843" s="63"/>
    </row>
    <row r="844">
      <c r="D844" s="62"/>
      <c r="F844" s="63"/>
      <c r="H844" s="64"/>
      <c r="I844" s="63"/>
    </row>
    <row r="845">
      <c r="D845" s="62"/>
      <c r="F845" s="63"/>
      <c r="H845" s="64"/>
      <c r="I845" s="63"/>
    </row>
    <row r="846">
      <c r="D846" s="62"/>
      <c r="F846" s="63"/>
      <c r="H846" s="64"/>
      <c r="I846" s="63"/>
    </row>
    <row r="847">
      <c r="D847" s="62"/>
      <c r="F847" s="63"/>
      <c r="H847" s="64"/>
      <c r="I847" s="63"/>
    </row>
    <row r="848">
      <c r="D848" s="62"/>
      <c r="F848" s="63"/>
      <c r="H848" s="64"/>
      <c r="I848" s="63"/>
    </row>
    <row r="849">
      <c r="D849" s="62"/>
      <c r="F849" s="63"/>
      <c r="H849" s="64"/>
      <c r="I849" s="63"/>
    </row>
    <row r="850">
      <c r="D850" s="62"/>
      <c r="F850" s="63"/>
      <c r="H850" s="64"/>
      <c r="I850" s="63"/>
    </row>
    <row r="851">
      <c r="D851" s="62"/>
      <c r="F851" s="63"/>
      <c r="H851" s="64"/>
      <c r="I851" s="63"/>
    </row>
    <row r="852">
      <c r="D852" s="62"/>
      <c r="F852" s="63"/>
      <c r="H852" s="64"/>
      <c r="I852" s="63"/>
    </row>
    <row r="853">
      <c r="D853" s="62"/>
      <c r="F853" s="63"/>
      <c r="H853" s="64"/>
      <c r="I853" s="63"/>
    </row>
    <row r="854">
      <c r="D854" s="62"/>
      <c r="F854" s="63"/>
      <c r="H854" s="64"/>
      <c r="I854" s="63"/>
    </row>
    <row r="855">
      <c r="D855" s="62"/>
      <c r="F855" s="63"/>
      <c r="H855" s="64"/>
      <c r="I855" s="63"/>
    </row>
    <row r="856">
      <c r="D856" s="62"/>
      <c r="F856" s="63"/>
      <c r="H856" s="64"/>
      <c r="I856" s="63"/>
    </row>
    <row r="857">
      <c r="D857" s="62"/>
      <c r="F857" s="63"/>
      <c r="H857" s="64"/>
      <c r="I857" s="63"/>
    </row>
    <row r="858">
      <c r="D858" s="62"/>
      <c r="F858" s="63"/>
      <c r="H858" s="64"/>
      <c r="I858" s="63"/>
    </row>
    <row r="859">
      <c r="D859" s="62"/>
      <c r="F859" s="63"/>
      <c r="H859" s="64"/>
      <c r="I859" s="63"/>
    </row>
    <row r="860">
      <c r="D860" s="62"/>
      <c r="F860" s="63"/>
      <c r="H860" s="64"/>
      <c r="I860" s="63"/>
    </row>
    <row r="861">
      <c r="D861" s="62"/>
      <c r="F861" s="63"/>
      <c r="H861" s="64"/>
      <c r="I861" s="63"/>
    </row>
    <row r="862">
      <c r="D862" s="62"/>
      <c r="F862" s="63"/>
      <c r="H862" s="64"/>
      <c r="I862" s="63"/>
    </row>
    <row r="863">
      <c r="D863" s="62"/>
      <c r="F863" s="63"/>
      <c r="H863" s="64"/>
      <c r="I863" s="63"/>
    </row>
    <row r="864">
      <c r="D864" s="62"/>
      <c r="F864" s="63"/>
      <c r="H864" s="64"/>
      <c r="I864" s="63"/>
    </row>
    <row r="865">
      <c r="D865" s="62"/>
      <c r="F865" s="63"/>
      <c r="H865" s="64"/>
      <c r="I865" s="63"/>
    </row>
    <row r="866">
      <c r="D866" s="62"/>
      <c r="F866" s="63"/>
      <c r="H866" s="64"/>
      <c r="I866" s="63"/>
    </row>
    <row r="867">
      <c r="D867" s="62"/>
      <c r="F867" s="63"/>
      <c r="H867" s="64"/>
      <c r="I867" s="63"/>
    </row>
    <row r="868">
      <c r="D868" s="62"/>
      <c r="F868" s="63"/>
      <c r="H868" s="64"/>
      <c r="I868" s="63"/>
    </row>
    <row r="869">
      <c r="D869" s="62"/>
      <c r="F869" s="63"/>
      <c r="H869" s="64"/>
      <c r="I869" s="63"/>
    </row>
    <row r="870">
      <c r="D870" s="62"/>
      <c r="F870" s="63"/>
      <c r="H870" s="64"/>
      <c r="I870" s="63"/>
    </row>
    <row r="871">
      <c r="D871" s="62"/>
      <c r="F871" s="63"/>
      <c r="H871" s="64"/>
      <c r="I871" s="63"/>
    </row>
    <row r="872">
      <c r="D872" s="62"/>
      <c r="F872" s="63"/>
      <c r="H872" s="64"/>
      <c r="I872" s="63"/>
    </row>
    <row r="873">
      <c r="D873" s="62"/>
      <c r="F873" s="63"/>
      <c r="H873" s="64"/>
      <c r="I873" s="63"/>
    </row>
    <row r="874">
      <c r="D874" s="62"/>
      <c r="F874" s="63"/>
      <c r="H874" s="64"/>
      <c r="I874" s="63"/>
    </row>
    <row r="875">
      <c r="D875" s="62"/>
      <c r="F875" s="63"/>
      <c r="H875" s="64"/>
      <c r="I875" s="63"/>
    </row>
    <row r="876">
      <c r="D876" s="62"/>
      <c r="F876" s="63"/>
      <c r="H876" s="64"/>
      <c r="I876" s="63"/>
    </row>
    <row r="877">
      <c r="D877" s="62"/>
      <c r="F877" s="63"/>
      <c r="H877" s="64"/>
      <c r="I877" s="63"/>
    </row>
    <row r="878">
      <c r="D878" s="62"/>
      <c r="F878" s="63"/>
      <c r="H878" s="64"/>
      <c r="I878" s="63"/>
    </row>
    <row r="879">
      <c r="D879" s="62"/>
      <c r="F879" s="63"/>
      <c r="H879" s="64"/>
      <c r="I879" s="63"/>
    </row>
    <row r="880">
      <c r="D880" s="62"/>
      <c r="F880" s="63"/>
      <c r="H880" s="64"/>
      <c r="I880" s="63"/>
    </row>
    <row r="881">
      <c r="D881" s="62"/>
      <c r="F881" s="63"/>
      <c r="H881" s="64"/>
      <c r="I881" s="63"/>
    </row>
    <row r="882">
      <c r="D882" s="62"/>
      <c r="F882" s="63"/>
      <c r="H882" s="64"/>
      <c r="I882" s="63"/>
    </row>
    <row r="883">
      <c r="D883" s="62"/>
      <c r="F883" s="63"/>
      <c r="H883" s="64"/>
      <c r="I883" s="63"/>
    </row>
    <row r="884">
      <c r="D884" s="62"/>
      <c r="F884" s="63"/>
      <c r="H884" s="64"/>
      <c r="I884" s="63"/>
    </row>
    <row r="885">
      <c r="D885" s="62"/>
      <c r="F885" s="63"/>
      <c r="H885" s="64"/>
      <c r="I885" s="63"/>
    </row>
    <row r="886">
      <c r="D886" s="62"/>
      <c r="F886" s="63"/>
      <c r="H886" s="64"/>
      <c r="I886" s="63"/>
    </row>
    <row r="887">
      <c r="D887" s="62"/>
      <c r="F887" s="63"/>
      <c r="H887" s="64"/>
      <c r="I887" s="63"/>
    </row>
    <row r="888">
      <c r="D888" s="62"/>
      <c r="F888" s="63"/>
      <c r="H888" s="64"/>
      <c r="I888" s="63"/>
    </row>
    <row r="889">
      <c r="D889" s="62"/>
      <c r="F889" s="63"/>
      <c r="H889" s="64"/>
      <c r="I889" s="63"/>
    </row>
    <row r="890">
      <c r="D890" s="62"/>
      <c r="F890" s="63"/>
      <c r="H890" s="64"/>
      <c r="I890" s="63"/>
    </row>
    <row r="891">
      <c r="D891" s="62"/>
      <c r="F891" s="63"/>
      <c r="H891" s="64"/>
      <c r="I891" s="63"/>
    </row>
    <row r="892">
      <c r="D892" s="62"/>
      <c r="F892" s="63"/>
      <c r="H892" s="64"/>
      <c r="I892" s="63"/>
    </row>
    <row r="893">
      <c r="D893" s="62"/>
      <c r="F893" s="63"/>
      <c r="H893" s="64"/>
      <c r="I893" s="63"/>
    </row>
    <row r="894">
      <c r="D894" s="62"/>
      <c r="F894" s="63"/>
      <c r="H894" s="64"/>
      <c r="I894" s="63"/>
    </row>
    <row r="895">
      <c r="D895" s="62"/>
      <c r="F895" s="63"/>
      <c r="H895" s="64"/>
      <c r="I895" s="63"/>
    </row>
    <row r="896">
      <c r="D896" s="62"/>
      <c r="F896" s="63"/>
      <c r="H896" s="64"/>
      <c r="I896" s="63"/>
    </row>
    <row r="897">
      <c r="D897" s="62"/>
      <c r="F897" s="63"/>
      <c r="H897" s="64"/>
      <c r="I897" s="63"/>
    </row>
    <row r="898">
      <c r="D898" s="62"/>
      <c r="F898" s="63"/>
      <c r="H898" s="64"/>
      <c r="I898" s="63"/>
    </row>
    <row r="899">
      <c r="D899" s="62"/>
      <c r="F899" s="63"/>
      <c r="H899" s="64"/>
      <c r="I899" s="63"/>
    </row>
    <row r="900">
      <c r="D900" s="62"/>
      <c r="F900" s="63"/>
      <c r="H900" s="64"/>
      <c r="I900" s="63"/>
    </row>
    <row r="901">
      <c r="D901" s="62"/>
      <c r="F901" s="63"/>
      <c r="H901" s="64"/>
      <c r="I901" s="63"/>
    </row>
    <row r="902">
      <c r="D902" s="62"/>
      <c r="F902" s="63"/>
      <c r="H902" s="64"/>
      <c r="I902" s="63"/>
    </row>
    <row r="903">
      <c r="D903" s="62"/>
      <c r="F903" s="63"/>
      <c r="H903" s="64"/>
      <c r="I903" s="63"/>
    </row>
    <row r="904">
      <c r="D904" s="62"/>
      <c r="F904" s="63"/>
      <c r="H904" s="64"/>
      <c r="I904" s="63"/>
    </row>
    <row r="905">
      <c r="D905" s="62"/>
      <c r="F905" s="63"/>
      <c r="H905" s="64"/>
      <c r="I905" s="63"/>
    </row>
    <row r="906">
      <c r="D906" s="62"/>
      <c r="F906" s="63"/>
      <c r="H906" s="64"/>
      <c r="I906" s="63"/>
    </row>
    <row r="907">
      <c r="D907" s="62"/>
      <c r="F907" s="63"/>
      <c r="H907" s="64"/>
      <c r="I907" s="63"/>
    </row>
    <row r="908">
      <c r="D908" s="62"/>
      <c r="F908" s="63"/>
      <c r="H908" s="64"/>
      <c r="I908" s="63"/>
    </row>
    <row r="909">
      <c r="D909" s="62"/>
      <c r="F909" s="63"/>
      <c r="H909" s="64"/>
      <c r="I909" s="63"/>
    </row>
    <row r="910">
      <c r="D910" s="62"/>
      <c r="F910" s="63"/>
      <c r="H910" s="64"/>
      <c r="I910" s="63"/>
    </row>
    <row r="911">
      <c r="D911" s="62"/>
      <c r="F911" s="63"/>
      <c r="H911" s="64"/>
      <c r="I911" s="63"/>
    </row>
    <row r="912">
      <c r="D912" s="62"/>
      <c r="F912" s="63"/>
      <c r="H912" s="64"/>
      <c r="I912" s="63"/>
    </row>
    <row r="913">
      <c r="D913" s="62"/>
      <c r="F913" s="63"/>
      <c r="H913" s="64"/>
      <c r="I913" s="63"/>
    </row>
    <row r="914">
      <c r="D914" s="62"/>
      <c r="F914" s="63"/>
      <c r="H914" s="64"/>
      <c r="I914" s="63"/>
    </row>
    <row r="915">
      <c r="D915" s="62"/>
      <c r="F915" s="63"/>
      <c r="H915" s="64"/>
      <c r="I915" s="63"/>
    </row>
    <row r="916">
      <c r="D916" s="62"/>
      <c r="F916" s="63"/>
      <c r="H916" s="64"/>
      <c r="I916" s="63"/>
    </row>
    <row r="917">
      <c r="D917" s="62"/>
      <c r="F917" s="63"/>
      <c r="H917" s="64"/>
      <c r="I917" s="63"/>
    </row>
    <row r="918">
      <c r="D918" s="62"/>
      <c r="F918" s="63"/>
      <c r="H918" s="64"/>
      <c r="I918" s="63"/>
    </row>
    <row r="919">
      <c r="D919" s="62"/>
      <c r="F919" s="63"/>
      <c r="H919" s="64"/>
      <c r="I919" s="63"/>
    </row>
    <row r="920">
      <c r="D920" s="62"/>
      <c r="F920" s="63"/>
      <c r="H920" s="64"/>
      <c r="I920" s="63"/>
    </row>
    <row r="921">
      <c r="D921" s="62"/>
      <c r="F921" s="63"/>
      <c r="H921" s="64"/>
      <c r="I921" s="63"/>
    </row>
    <row r="922">
      <c r="D922" s="62"/>
      <c r="F922" s="63"/>
      <c r="H922" s="64"/>
      <c r="I922" s="63"/>
    </row>
    <row r="923">
      <c r="D923" s="62"/>
      <c r="F923" s="63"/>
      <c r="H923" s="64"/>
      <c r="I923" s="63"/>
    </row>
    <row r="924">
      <c r="D924" s="62"/>
      <c r="F924" s="63"/>
      <c r="H924" s="64"/>
      <c r="I924" s="63"/>
    </row>
    <row r="925">
      <c r="D925" s="62"/>
      <c r="F925" s="63"/>
      <c r="H925" s="64"/>
      <c r="I925" s="63"/>
    </row>
    <row r="926">
      <c r="D926" s="62"/>
      <c r="F926" s="63"/>
      <c r="H926" s="64"/>
      <c r="I926" s="63"/>
    </row>
    <row r="927">
      <c r="D927" s="62"/>
      <c r="F927" s="63"/>
      <c r="H927" s="64"/>
      <c r="I927" s="63"/>
    </row>
    <row r="928">
      <c r="D928" s="62"/>
      <c r="F928" s="63"/>
      <c r="H928" s="64"/>
      <c r="I928" s="63"/>
    </row>
    <row r="929">
      <c r="D929" s="62"/>
      <c r="F929" s="63"/>
      <c r="H929" s="64"/>
      <c r="I929" s="63"/>
    </row>
    <row r="930">
      <c r="D930" s="62"/>
      <c r="F930" s="63"/>
      <c r="H930" s="64"/>
      <c r="I930" s="63"/>
    </row>
    <row r="931">
      <c r="D931" s="62"/>
      <c r="F931" s="63"/>
      <c r="H931" s="64"/>
      <c r="I931" s="63"/>
    </row>
    <row r="932">
      <c r="D932" s="62"/>
      <c r="F932" s="63"/>
      <c r="H932" s="64"/>
      <c r="I932" s="63"/>
    </row>
    <row r="933">
      <c r="D933" s="62"/>
      <c r="F933" s="63"/>
      <c r="H933" s="64"/>
      <c r="I933" s="63"/>
    </row>
    <row r="934">
      <c r="D934" s="62"/>
      <c r="F934" s="63"/>
      <c r="H934" s="64"/>
      <c r="I934" s="63"/>
    </row>
    <row r="935">
      <c r="D935" s="62"/>
      <c r="F935" s="63"/>
      <c r="H935" s="64"/>
      <c r="I935" s="63"/>
    </row>
    <row r="936">
      <c r="D936" s="62"/>
      <c r="F936" s="63"/>
      <c r="H936" s="64"/>
      <c r="I936" s="63"/>
    </row>
    <row r="937">
      <c r="D937" s="62"/>
      <c r="F937" s="63"/>
      <c r="H937" s="64"/>
      <c r="I937" s="63"/>
    </row>
    <row r="938">
      <c r="D938" s="62"/>
      <c r="F938" s="63"/>
      <c r="H938" s="64"/>
      <c r="I938" s="63"/>
    </row>
    <row r="939">
      <c r="D939" s="62"/>
      <c r="F939" s="63"/>
      <c r="H939" s="64"/>
      <c r="I939" s="63"/>
    </row>
    <row r="940">
      <c r="D940" s="62"/>
      <c r="F940" s="63"/>
      <c r="H940" s="64"/>
      <c r="I940" s="63"/>
    </row>
    <row r="941">
      <c r="D941" s="62"/>
      <c r="F941" s="63"/>
      <c r="H941" s="64"/>
      <c r="I941" s="63"/>
    </row>
    <row r="942">
      <c r="D942" s="62"/>
      <c r="F942" s="63"/>
      <c r="H942" s="64"/>
      <c r="I942" s="63"/>
    </row>
    <row r="943">
      <c r="D943" s="62"/>
      <c r="F943" s="63"/>
      <c r="H943" s="64"/>
      <c r="I943" s="63"/>
    </row>
    <row r="944">
      <c r="D944" s="62"/>
      <c r="F944" s="63"/>
      <c r="H944" s="64"/>
      <c r="I944" s="63"/>
    </row>
    <row r="945">
      <c r="D945" s="62"/>
      <c r="F945" s="63"/>
      <c r="H945" s="64"/>
      <c r="I945" s="63"/>
    </row>
    <row r="946">
      <c r="D946" s="62"/>
      <c r="F946" s="63"/>
      <c r="H946" s="64"/>
      <c r="I946" s="63"/>
    </row>
    <row r="947">
      <c r="D947" s="62"/>
      <c r="F947" s="63"/>
      <c r="H947" s="64"/>
      <c r="I947" s="63"/>
    </row>
    <row r="948">
      <c r="D948" s="62"/>
      <c r="F948" s="63"/>
      <c r="H948" s="64"/>
      <c r="I948" s="63"/>
    </row>
    <row r="949">
      <c r="D949" s="62"/>
      <c r="F949" s="63"/>
      <c r="H949" s="64"/>
      <c r="I949" s="63"/>
    </row>
    <row r="950">
      <c r="D950" s="62"/>
      <c r="F950" s="63"/>
      <c r="H950" s="64"/>
      <c r="I950" s="63"/>
    </row>
    <row r="951">
      <c r="D951" s="62"/>
      <c r="F951" s="63"/>
      <c r="H951" s="64"/>
      <c r="I951" s="63"/>
    </row>
    <row r="952">
      <c r="D952" s="62"/>
      <c r="F952" s="63"/>
      <c r="H952" s="64"/>
      <c r="I952" s="63"/>
    </row>
    <row r="953">
      <c r="D953" s="62"/>
      <c r="F953" s="63"/>
      <c r="H953" s="64"/>
      <c r="I953" s="63"/>
    </row>
    <row r="954">
      <c r="D954" s="62"/>
      <c r="F954" s="63"/>
      <c r="H954" s="64"/>
      <c r="I954" s="63"/>
    </row>
    <row r="955">
      <c r="D955" s="62"/>
      <c r="F955" s="63"/>
      <c r="H955" s="64"/>
      <c r="I955" s="63"/>
    </row>
    <row r="956">
      <c r="D956" s="62"/>
      <c r="F956" s="63"/>
      <c r="H956" s="64"/>
      <c r="I956" s="63"/>
    </row>
    <row r="957">
      <c r="D957" s="62"/>
      <c r="F957" s="63"/>
      <c r="H957" s="64"/>
      <c r="I957" s="63"/>
    </row>
    <row r="958">
      <c r="D958" s="62"/>
      <c r="F958" s="63"/>
      <c r="H958" s="64"/>
      <c r="I958" s="63"/>
    </row>
    <row r="959">
      <c r="D959" s="62"/>
      <c r="F959" s="63"/>
      <c r="H959" s="64"/>
      <c r="I959" s="63"/>
    </row>
    <row r="960">
      <c r="D960" s="62"/>
      <c r="F960" s="63"/>
      <c r="H960" s="64"/>
      <c r="I960" s="63"/>
    </row>
    <row r="961">
      <c r="D961" s="62"/>
      <c r="F961" s="63"/>
      <c r="H961" s="64"/>
      <c r="I961" s="63"/>
    </row>
    <row r="962">
      <c r="D962" s="62"/>
      <c r="F962" s="63"/>
      <c r="H962" s="64"/>
      <c r="I962" s="63"/>
    </row>
    <row r="963">
      <c r="D963" s="62"/>
      <c r="F963" s="63"/>
      <c r="H963" s="64"/>
      <c r="I963" s="63"/>
    </row>
    <row r="964">
      <c r="D964" s="62"/>
      <c r="F964" s="63"/>
      <c r="H964" s="64"/>
      <c r="I964" s="63"/>
    </row>
    <row r="965">
      <c r="D965" s="62"/>
      <c r="F965" s="63"/>
      <c r="H965" s="64"/>
      <c r="I965" s="63"/>
    </row>
    <row r="966">
      <c r="D966" s="62"/>
      <c r="F966" s="63"/>
      <c r="H966" s="64"/>
      <c r="I966" s="63"/>
    </row>
    <row r="967">
      <c r="D967" s="62"/>
      <c r="F967" s="63"/>
      <c r="H967" s="64"/>
      <c r="I967" s="63"/>
    </row>
    <row r="968">
      <c r="D968" s="62"/>
      <c r="F968" s="63"/>
      <c r="H968" s="64"/>
      <c r="I968" s="63"/>
    </row>
    <row r="969">
      <c r="D969" s="62"/>
      <c r="F969" s="63"/>
      <c r="H969" s="64"/>
      <c r="I969" s="63"/>
    </row>
    <row r="970">
      <c r="D970" s="62"/>
      <c r="F970" s="63"/>
      <c r="H970" s="64"/>
      <c r="I970" s="63"/>
    </row>
    <row r="971">
      <c r="D971" s="62"/>
      <c r="F971" s="63"/>
      <c r="H971" s="64"/>
      <c r="I971" s="63"/>
    </row>
    <row r="972">
      <c r="D972" s="62"/>
      <c r="F972" s="63"/>
      <c r="H972" s="64"/>
      <c r="I972" s="63"/>
    </row>
    <row r="973">
      <c r="D973" s="62"/>
      <c r="F973" s="63"/>
      <c r="H973" s="64"/>
      <c r="I973" s="63"/>
    </row>
    <row r="974">
      <c r="D974" s="62"/>
      <c r="F974" s="63"/>
      <c r="H974" s="64"/>
      <c r="I974" s="63"/>
    </row>
    <row r="975">
      <c r="D975" s="62"/>
      <c r="F975" s="63"/>
      <c r="H975" s="64"/>
      <c r="I975" s="63"/>
    </row>
    <row r="976">
      <c r="D976" s="62"/>
      <c r="F976" s="63"/>
      <c r="H976" s="64"/>
      <c r="I976" s="63"/>
    </row>
    <row r="977">
      <c r="D977" s="62"/>
      <c r="F977" s="63"/>
      <c r="H977" s="64"/>
      <c r="I977" s="63"/>
    </row>
    <row r="978">
      <c r="D978" s="62"/>
      <c r="F978" s="63"/>
      <c r="H978" s="64"/>
      <c r="I978" s="63"/>
    </row>
    <row r="979">
      <c r="D979" s="62"/>
      <c r="F979" s="63"/>
      <c r="H979" s="64"/>
      <c r="I979" s="63"/>
    </row>
    <row r="980">
      <c r="D980" s="62"/>
      <c r="F980" s="63"/>
      <c r="H980" s="64"/>
      <c r="I980" s="63"/>
    </row>
    <row r="981">
      <c r="D981" s="62"/>
      <c r="F981" s="63"/>
      <c r="H981" s="64"/>
      <c r="I981" s="63"/>
    </row>
    <row r="982">
      <c r="D982" s="62"/>
      <c r="F982" s="63"/>
      <c r="H982" s="64"/>
      <c r="I982" s="63"/>
    </row>
    <row r="983">
      <c r="D983" s="62"/>
      <c r="F983" s="63"/>
      <c r="H983" s="64"/>
      <c r="I983" s="63"/>
    </row>
    <row r="984">
      <c r="D984" s="62"/>
      <c r="F984" s="63"/>
      <c r="H984" s="64"/>
      <c r="I984" s="63"/>
    </row>
    <row r="985">
      <c r="D985" s="62"/>
      <c r="F985" s="63"/>
      <c r="H985" s="64"/>
      <c r="I985" s="63"/>
    </row>
    <row r="986">
      <c r="D986" s="62"/>
      <c r="F986" s="63"/>
      <c r="H986" s="64"/>
      <c r="I986" s="63"/>
    </row>
    <row r="987">
      <c r="D987" s="62"/>
      <c r="F987" s="63"/>
      <c r="H987" s="64"/>
      <c r="I987" s="63"/>
    </row>
    <row r="988">
      <c r="D988" s="62"/>
      <c r="F988" s="63"/>
      <c r="H988" s="64"/>
      <c r="I988" s="63"/>
    </row>
    <row r="989">
      <c r="F989" s="63"/>
      <c r="H989" s="64"/>
      <c r="I989" s="63"/>
    </row>
    <row r="990">
      <c r="F990" s="63"/>
      <c r="H990" s="64"/>
      <c r="I990" s="63"/>
    </row>
  </sheetData>
  <customSheetViews>
    <customSheetView guid="{15D59FE5-8179-4BD4-86C2-477412AB8B0E}" filter="1" showAutoFilter="1">
      <autoFilter ref="$A$1:$P$43">
        <sortState ref="A1:P43">
          <sortCondition ref="B1:B43"/>
        </sortState>
      </autoFilter>
    </customSheetView>
  </customSheetViews>
  <mergeCells count="2">
    <mergeCell ref="J50:N50"/>
    <mergeCell ref="J51:N5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57"/>
    <col customWidth="1" min="2" max="2" width="34.86"/>
    <col customWidth="1" min="4" max="4" width="26.14"/>
  </cols>
  <sheetData>
    <row r="1">
      <c r="A1" s="1" t="s">
        <v>279</v>
      </c>
      <c r="B1" s="1" t="s">
        <v>280</v>
      </c>
      <c r="C1" s="1" t="s">
        <v>281</v>
      </c>
      <c r="D1" s="1" t="s">
        <v>282</v>
      </c>
    </row>
    <row r="2">
      <c r="A2" s="38" t="s">
        <v>137</v>
      </c>
      <c r="B2" s="38" t="s">
        <v>136</v>
      </c>
      <c r="C2" s="38" t="s">
        <v>83</v>
      </c>
      <c r="D2" s="38" t="s">
        <v>84</v>
      </c>
    </row>
    <row r="3">
      <c r="A3" s="38" t="s">
        <v>266</v>
      </c>
      <c r="B3" s="38" t="s">
        <v>265</v>
      </c>
      <c r="C3" s="38" t="s">
        <v>83</v>
      </c>
      <c r="D3" s="38" t="s">
        <v>84</v>
      </c>
      <c r="E3" s="38"/>
    </row>
    <row r="4">
      <c r="A4" s="38" t="s">
        <v>234</v>
      </c>
      <c r="B4" s="38" t="s">
        <v>233</v>
      </c>
      <c r="C4" s="38" t="s">
        <v>46</v>
      </c>
      <c r="D4" s="38" t="s">
        <v>22</v>
      </c>
      <c r="E4" s="65"/>
    </row>
    <row r="5">
      <c r="A5" s="38" t="s">
        <v>20</v>
      </c>
      <c r="B5" s="38" t="s">
        <v>19</v>
      </c>
      <c r="C5" s="38" t="s">
        <v>21</v>
      </c>
      <c r="D5" s="38" t="s">
        <v>22</v>
      </c>
      <c r="E5" s="38"/>
    </row>
    <row r="6">
      <c r="A6" s="38" t="s">
        <v>228</v>
      </c>
      <c r="B6" s="38" t="s">
        <v>227</v>
      </c>
      <c r="C6" s="38" t="s">
        <v>46</v>
      </c>
      <c r="D6" s="38" t="s">
        <v>22</v>
      </c>
    </row>
    <row r="7">
      <c r="A7" s="38" t="s">
        <v>155</v>
      </c>
      <c r="B7" s="38" t="s">
        <v>154</v>
      </c>
      <c r="C7" s="38" t="s">
        <v>57</v>
      </c>
      <c r="D7" s="38" t="s">
        <v>58</v>
      </c>
    </row>
    <row r="8">
      <c r="A8" s="38" t="s">
        <v>151</v>
      </c>
      <c r="B8" s="38" t="s">
        <v>150</v>
      </c>
      <c r="C8" s="38" t="s">
        <v>57</v>
      </c>
      <c r="D8" s="38" t="s">
        <v>58</v>
      </c>
    </row>
    <row r="9">
      <c r="A9" s="38" t="s">
        <v>167</v>
      </c>
      <c r="B9" s="38" t="s">
        <v>166</v>
      </c>
      <c r="C9" s="38" t="s">
        <v>57</v>
      </c>
      <c r="D9" s="38" t="s">
        <v>58</v>
      </c>
    </row>
    <row r="10">
      <c r="A10" s="38" t="s">
        <v>189</v>
      </c>
      <c r="B10" s="38" t="s">
        <v>188</v>
      </c>
      <c r="C10" s="38" t="s">
        <v>110</v>
      </c>
      <c r="D10" s="38" t="s">
        <v>111</v>
      </c>
    </row>
    <row r="11">
      <c r="A11" s="38" t="s">
        <v>185</v>
      </c>
      <c r="B11" s="38" t="s">
        <v>184</v>
      </c>
      <c r="C11" s="38" t="s">
        <v>110</v>
      </c>
      <c r="D11" s="38" t="s">
        <v>111</v>
      </c>
    </row>
    <row r="12">
      <c r="A12" s="38" t="s">
        <v>109</v>
      </c>
      <c r="B12" s="38" t="s">
        <v>108</v>
      </c>
      <c r="C12" s="38" t="s">
        <v>110</v>
      </c>
      <c r="D12" s="38" t="s">
        <v>111</v>
      </c>
    </row>
    <row r="13">
      <c r="A13" s="38" t="s">
        <v>197</v>
      </c>
      <c r="B13" s="38" t="s">
        <v>196</v>
      </c>
      <c r="C13" s="38" t="s">
        <v>110</v>
      </c>
      <c r="D13" s="38" t="s">
        <v>111</v>
      </c>
    </row>
    <row r="14">
      <c r="A14" s="38" t="s">
        <v>240</v>
      </c>
      <c r="B14" s="38" t="s">
        <v>239</v>
      </c>
      <c r="C14" s="38" t="s">
        <v>116</v>
      </c>
      <c r="D14" s="38" t="s">
        <v>111</v>
      </c>
    </row>
    <row r="15">
      <c r="A15" s="38" t="s">
        <v>128</v>
      </c>
      <c r="B15" s="38" t="s">
        <v>127</v>
      </c>
      <c r="C15" s="38" t="s">
        <v>116</v>
      </c>
      <c r="D15" s="38" t="s">
        <v>111</v>
      </c>
    </row>
    <row r="16">
      <c r="A16" s="38" t="s">
        <v>245</v>
      </c>
      <c r="B16" s="38" t="s">
        <v>244</v>
      </c>
      <c r="C16" s="38" t="s">
        <v>57</v>
      </c>
      <c r="D16" s="38" t="s">
        <v>58</v>
      </c>
    </row>
    <row r="17">
      <c r="A17" s="38" t="s">
        <v>172</v>
      </c>
      <c r="B17" s="38" t="s">
        <v>171</v>
      </c>
      <c r="C17" s="38" t="s">
        <v>57</v>
      </c>
      <c r="D17" s="38" t="s">
        <v>58</v>
      </c>
    </row>
    <row r="18">
      <c r="A18" s="38" t="s">
        <v>45</v>
      </c>
      <c r="B18" s="49" t="s">
        <v>44</v>
      </c>
      <c r="C18" s="38" t="s">
        <v>46</v>
      </c>
      <c r="D18" s="38" t="s">
        <v>22</v>
      </c>
    </row>
    <row r="19">
      <c r="A19" s="38" t="s">
        <v>99</v>
      </c>
      <c r="B19" s="38" t="s">
        <v>98</v>
      </c>
      <c r="C19" s="38" t="s">
        <v>83</v>
      </c>
      <c r="D19" s="38" t="s">
        <v>84</v>
      </c>
    </row>
    <row r="20">
      <c r="A20" s="38" t="s">
        <v>102</v>
      </c>
      <c r="B20" s="38" t="s">
        <v>101</v>
      </c>
      <c r="C20" s="38" t="s">
        <v>83</v>
      </c>
      <c r="D20" s="38" t="s">
        <v>84</v>
      </c>
    </row>
    <row r="21">
      <c r="A21" s="38" t="s">
        <v>65</v>
      </c>
      <c r="B21" s="38" t="s">
        <v>64</v>
      </c>
      <c r="C21" s="38" t="s">
        <v>57</v>
      </c>
      <c r="D21" s="38" t="s">
        <v>58</v>
      </c>
    </row>
    <row r="22">
      <c r="A22" s="38" t="s">
        <v>178</v>
      </c>
      <c r="B22" s="38" t="s">
        <v>177</v>
      </c>
      <c r="C22" s="38" t="s">
        <v>116</v>
      </c>
      <c r="D22" s="38" t="s">
        <v>111</v>
      </c>
    </row>
    <row r="23">
      <c r="A23" s="38" t="s">
        <v>75</v>
      </c>
      <c r="B23" s="38" t="s">
        <v>74</v>
      </c>
      <c r="C23" s="38" t="s">
        <v>57</v>
      </c>
      <c r="D23" s="38" t="s">
        <v>58</v>
      </c>
    </row>
    <row r="24">
      <c r="A24" s="38" t="s">
        <v>272</v>
      </c>
      <c r="B24" s="38" t="s">
        <v>271</v>
      </c>
      <c r="C24" s="38" t="s">
        <v>57</v>
      </c>
      <c r="D24" s="38" t="s">
        <v>58</v>
      </c>
    </row>
    <row r="25">
      <c r="A25" s="38" t="s">
        <v>208</v>
      </c>
      <c r="B25" s="38" t="s">
        <v>207</v>
      </c>
      <c r="C25" s="38" t="s">
        <v>83</v>
      </c>
      <c r="D25" s="38" t="s">
        <v>84</v>
      </c>
    </row>
    <row r="26">
      <c r="A26" s="38" t="s">
        <v>90</v>
      </c>
      <c r="B26" s="38" t="s">
        <v>89</v>
      </c>
      <c r="C26" s="38" t="s">
        <v>83</v>
      </c>
      <c r="D26" s="38" t="s">
        <v>84</v>
      </c>
    </row>
    <row r="27">
      <c r="A27" s="38" t="s">
        <v>82</v>
      </c>
      <c r="B27" s="38" t="s">
        <v>81</v>
      </c>
      <c r="C27" s="38" t="s">
        <v>83</v>
      </c>
      <c r="D27" s="38" t="s">
        <v>84</v>
      </c>
    </row>
    <row r="28">
      <c r="A28" s="38" t="s">
        <v>106</v>
      </c>
      <c r="B28" s="38" t="s">
        <v>105</v>
      </c>
      <c r="C28" s="38" t="s">
        <v>83</v>
      </c>
      <c r="D28" s="38" t="s">
        <v>84</v>
      </c>
    </row>
    <row r="29">
      <c r="A29" s="38" t="s">
        <v>160</v>
      </c>
      <c r="B29" s="38" t="s">
        <v>159</v>
      </c>
      <c r="C29" s="38" t="s">
        <v>57</v>
      </c>
      <c r="D29" s="38" t="s">
        <v>58</v>
      </c>
    </row>
    <row r="30">
      <c r="A30" s="38" t="s">
        <v>205</v>
      </c>
      <c r="B30" s="38" t="s">
        <v>204</v>
      </c>
      <c r="C30" s="38" t="s">
        <v>110</v>
      </c>
      <c r="D30" s="38" t="s">
        <v>111</v>
      </c>
    </row>
    <row r="31">
      <c r="A31" s="38" t="s">
        <v>123</v>
      </c>
      <c r="B31" s="38" t="s">
        <v>122</v>
      </c>
      <c r="C31" s="38" t="s">
        <v>116</v>
      </c>
      <c r="D31" s="38" t="s">
        <v>111</v>
      </c>
    </row>
    <row r="32">
      <c r="A32" s="38" t="s">
        <v>283</v>
      </c>
      <c r="B32" s="38" t="s">
        <v>284</v>
      </c>
      <c r="C32" s="38" t="s">
        <v>116</v>
      </c>
      <c r="D32" s="38" t="s">
        <v>111</v>
      </c>
    </row>
    <row r="33">
      <c r="A33" s="38" t="s">
        <v>36</v>
      </c>
      <c r="B33" s="38" t="s">
        <v>35</v>
      </c>
      <c r="C33" s="38" t="s">
        <v>37</v>
      </c>
      <c r="D33" s="38" t="s">
        <v>22</v>
      </c>
    </row>
    <row r="34">
      <c r="A34" s="38" t="s">
        <v>56</v>
      </c>
      <c r="B34" s="38" t="s">
        <v>55</v>
      </c>
      <c r="C34" s="38" t="s">
        <v>57</v>
      </c>
      <c r="D34" s="38" t="s">
        <v>58</v>
      </c>
    </row>
    <row r="35">
      <c r="A35" s="38" t="s">
        <v>270</v>
      </c>
      <c r="B35" s="38" t="s">
        <v>269</v>
      </c>
      <c r="C35" s="38" t="s">
        <v>57</v>
      </c>
      <c r="D35" s="38" t="s">
        <v>58</v>
      </c>
    </row>
    <row r="36">
      <c r="A36" s="38" t="s">
        <v>144</v>
      </c>
      <c r="B36" s="38" t="s">
        <v>143</v>
      </c>
      <c r="C36" s="38" t="s">
        <v>37</v>
      </c>
      <c r="D36" s="38" t="s">
        <v>22</v>
      </c>
    </row>
    <row r="37">
      <c r="A37" s="38" t="s">
        <v>192</v>
      </c>
      <c r="B37" s="49" t="s">
        <v>191</v>
      </c>
      <c r="C37" s="38" t="s">
        <v>57</v>
      </c>
      <c r="D37" s="38" t="s">
        <v>58</v>
      </c>
      <c r="E37" s="38" t="s">
        <v>285</v>
      </c>
    </row>
    <row r="38">
      <c r="A38" s="38" t="s">
        <v>217</v>
      </c>
      <c r="B38" s="38" t="s">
        <v>216</v>
      </c>
      <c r="C38" s="38" t="s">
        <v>37</v>
      </c>
      <c r="D38" s="38" t="s">
        <v>22</v>
      </c>
    </row>
    <row r="39">
      <c r="A39" s="38" t="s">
        <v>222</v>
      </c>
      <c r="B39" s="38" t="s">
        <v>221</v>
      </c>
      <c r="C39" s="38" t="s">
        <v>37</v>
      </c>
      <c r="D39" s="38" t="s">
        <v>22</v>
      </c>
    </row>
    <row r="40">
      <c r="A40" s="38" t="s">
        <v>115</v>
      </c>
      <c r="B40" s="38" t="s">
        <v>114</v>
      </c>
      <c r="C40" s="38" t="s">
        <v>116</v>
      </c>
      <c r="D40" s="38" t="s">
        <v>111</v>
      </c>
    </row>
    <row r="41">
      <c r="A41" s="38" t="s">
        <v>286</v>
      </c>
      <c r="B41" s="38" t="s">
        <v>287</v>
      </c>
      <c r="C41" s="38" t="s">
        <v>37</v>
      </c>
      <c r="D41" s="38" t="s">
        <v>22</v>
      </c>
    </row>
    <row r="42">
      <c r="A42" s="38" t="s">
        <v>258</v>
      </c>
      <c r="B42" s="38" t="s">
        <v>257</v>
      </c>
      <c r="C42" s="38" t="s">
        <v>83</v>
      </c>
      <c r="D42" s="38" t="s">
        <v>84</v>
      </c>
    </row>
    <row r="43">
      <c r="A43" s="38" t="s">
        <v>132</v>
      </c>
      <c r="B43" s="38" t="s">
        <v>131</v>
      </c>
      <c r="C43" s="38" t="s">
        <v>21</v>
      </c>
      <c r="D43" s="38" t="s">
        <v>22</v>
      </c>
    </row>
    <row r="44">
      <c r="A44" s="38" t="s">
        <v>250</v>
      </c>
      <c r="B44" s="38" t="s">
        <v>249</v>
      </c>
      <c r="C44" s="38" t="s">
        <v>57</v>
      </c>
      <c r="D44" s="38" t="s">
        <v>58</v>
      </c>
    </row>
    <row r="45">
      <c r="A45" s="38" t="s">
        <v>288</v>
      </c>
      <c r="B45" s="38" t="s">
        <v>277</v>
      </c>
      <c r="C45" s="38" t="s">
        <v>57</v>
      </c>
      <c r="D45" s="38" t="s">
        <v>58</v>
      </c>
    </row>
    <row r="49">
      <c r="A49" s="38" t="s">
        <v>289</v>
      </c>
    </row>
    <row r="50">
      <c r="A50" s="68" t="s">
        <v>290</v>
      </c>
      <c r="B50" s="69" t="s">
        <v>291</v>
      </c>
      <c r="C50" s="68" t="s">
        <v>57</v>
      </c>
      <c r="D50" s="68" t="s">
        <v>58</v>
      </c>
      <c r="E50" s="70"/>
      <c r="F50" s="71"/>
      <c r="G50" s="71"/>
      <c r="H50" s="71"/>
      <c r="I50" s="71"/>
      <c r="J50" s="71"/>
      <c r="K50" s="71"/>
      <c r="L50" s="71"/>
      <c r="M50" s="71"/>
      <c r="N50" s="71"/>
      <c r="O50" s="71"/>
      <c r="P50" s="71"/>
      <c r="Q50" s="71"/>
      <c r="R50" s="71"/>
      <c r="S50" s="71"/>
      <c r="T50" s="71"/>
      <c r="U50" s="71"/>
      <c r="V50" s="71"/>
      <c r="W50" s="71"/>
      <c r="X50" s="71"/>
      <c r="Y50" s="71"/>
      <c r="Z50" s="71"/>
    </row>
    <row r="51">
      <c r="A51" s="68" t="s">
        <v>292</v>
      </c>
      <c r="B51" s="68" t="s">
        <v>293</v>
      </c>
      <c r="C51" s="68" t="s">
        <v>57</v>
      </c>
      <c r="D51" s="68" t="s">
        <v>58</v>
      </c>
      <c r="E51" s="71"/>
      <c r="F51" s="71"/>
      <c r="G51" s="71"/>
      <c r="H51" s="71"/>
      <c r="I51" s="71"/>
      <c r="J51" s="71"/>
      <c r="K51" s="71"/>
      <c r="L51" s="71"/>
      <c r="M51" s="71"/>
      <c r="N51" s="71"/>
      <c r="O51" s="71"/>
      <c r="P51" s="71"/>
      <c r="Q51" s="71"/>
      <c r="R51" s="71"/>
      <c r="S51" s="71"/>
      <c r="T51" s="71"/>
      <c r="U51" s="71"/>
      <c r="V51" s="71"/>
      <c r="W51" s="71"/>
      <c r="X51" s="71"/>
      <c r="Y51" s="71"/>
      <c r="Z51" s="71"/>
    </row>
    <row r="52">
      <c r="A52" s="68" t="s">
        <v>294</v>
      </c>
      <c r="B52" s="68" t="s">
        <v>295</v>
      </c>
      <c r="C52" s="68" t="s">
        <v>57</v>
      </c>
      <c r="D52" s="68" t="s">
        <v>58</v>
      </c>
      <c r="E52" s="71"/>
      <c r="F52" s="71"/>
      <c r="G52" s="71"/>
      <c r="H52" s="71"/>
      <c r="I52" s="71"/>
      <c r="J52" s="71"/>
      <c r="K52" s="71"/>
      <c r="L52" s="71"/>
      <c r="M52" s="71"/>
      <c r="N52" s="71"/>
      <c r="O52" s="71"/>
      <c r="P52" s="71"/>
      <c r="Q52" s="71"/>
      <c r="R52" s="71"/>
      <c r="S52" s="71"/>
      <c r="T52" s="71"/>
      <c r="U52" s="71"/>
      <c r="V52" s="71"/>
      <c r="W52" s="71"/>
      <c r="X52" s="71"/>
      <c r="Y52" s="71"/>
      <c r="Z52" s="71"/>
    </row>
    <row r="53">
      <c r="A53" s="68" t="s">
        <v>296</v>
      </c>
      <c r="B53" s="68" t="s">
        <v>297</v>
      </c>
      <c r="C53" s="68" t="s">
        <v>298</v>
      </c>
      <c r="D53" s="68" t="s">
        <v>22</v>
      </c>
      <c r="E53" s="71"/>
      <c r="F53" s="71"/>
      <c r="G53" s="71"/>
      <c r="H53" s="71"/>
      <c r="I53" s="71"/>
      <c r="J53" s="71"/>
      <c r="K53" s="71"/>
      <c r="L53" s="71"/>
      <c r="M53" s="71"/>
      <c r="N53" s="71"/>
      <c r="O53" s="71"/>
      <c r="P53" s="71"/>
      <c r="Q53" s="71"/>
      <c r="R53" s="71"/>
      <c r="S53" s="71"/>
      <c r="T53" s="71"/>
      <c r="U53" s="71"/>
      <c r="V53" s="71"/>
      <c r="W53" s="71"/>
      <c r="X53" s="71"/>
      <c r="Y53" s="71"/>
      <c r="Z53" s="71"/>
    </row>
    <row r="54">
      <c r="A54" s="68" t="s">
        <v>299</v>
      </c>
      <c r="B54" s="68" t="s">
        <v>300</v>
      </c>
      <c r="C54" s="68" t="s">
        <v>37</v>
      </c>
      <c r="D54" s="68" t="s">
        <v>22</v>
      </c>
      <c r="E54" s="71"/>
      <c r="F54" s="71"/>
      <c r="G54" s="71"/>
      <c r="H54" s="71"/>
      <c r="I54" s="71"/>
      <c r="J54" s="71"/>
      <c r="K54" s="71"/>
      <c r="L54" s="71"/>
      <c r="M54" s="71"/>
      <c r="N54" s="71"/>
      <c r="O54" s="71"/>
      <c r="P54" s="71"/>
      <c r="Q54" s="71"/>
      <c r="R54" s="71"/>
      <c r="S54" s="71"/>
      <c r="T54" s="71"/>
      <c r="U54" s="71"/>
      <c r="V54" s="71"/>
      <c r="W54" s="71"/>
      <c r="X54" s="71"/>
      <c r="Y54" s="71"/>
      <c r="Z54" s="7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7.57"/>
    <col customWidth="1" min="2" max="2" width="34.86"/>
    <col customWidth="1" min="4" max="4" width="26.14"/>
    <col customWidth="1" min="5" max="5" width="22.57"/>
    <col customWidth="1" min="6" max="6" width="23.57"/>
    <col customWidth="1" min="7" max="7" width="25.86"/>
    <col customWidth="1" min="8" max="8" width="28.57"/>
    <col customWidth="1" min="9" max="9" width="18.29"/>
    <col customWidth="1" min="10" max="10" width="22.0"/>
    <col customWidth="1" min="11" max="11" width="22.14"/>
    <col customWidth="1" min="16" max="16" width="22.14"/>
    <col customWidth="1" min="19" max="20" width="14.43"/>
  </cols>
  <sheetData>
    <row r="1">
      <c r="A1" s="1" t="s">
        <v>279</v>
      </c>
      <c r="B1" s="1" t="s">
        <v>280</v>
      </c>
      <c r="C1" s="1" t="s">
        <v>281</v>
      </c>
      <c r="D1" s="29" t="s">
        <v>282</v>
      </c>
      <c r="E1" s="72" t="s">
        <v>5</v>
      </c>
      <c r="F1" s="32" t="s">
        <v>15</v>
      </c>
      <c r="G1" s="1" t="s">
        <v>273</v>
      </c>
      <c r="H1" s="1" t="s">
        <v>301</v>
      </c>
      <c r="I1" s="73" t="s">
        <v>302</v>
      </c>
      <c r="J1" s="32" t="s">
        <v>303</v>
      </c>
      <c r="K1" s="35" t="s">
        <v>304</v>
      </c>
      <c r="L1" s="1" t="s">
        <v>9</v>
      </c>
      <c r="M1" s="1" t="s">
        <v>305</v>
      </c>
      <c r="N1" s="1" t="s">
        <v>306</v>
      </c>
      <c r="O1" s="1" t="s">
        <v>307</v>
      </c>
      <c r="P1" s="1" t="s">
        <v>13</v>
      </c>
      <c r="Q1" s="32" t="s">
        <v>308</v>
      </c>
      <c r="R1" s="31" t="s">
        <v>309</v>
      </c>
      <c r="S1" s="74" t="s">
        <v>310</v>
      </c>
      <c r="T1" s="75" t="s">
        <v>311</v>
      </c>
    </row>
    <row r="2">
      <c r="A2" s="38" t="s">
        <v>137</v>
      </c>
      <c r="B2" s="38" t="s">
        <v>136</v>
      </c>
      <c r="C2" s="38" t="s">
        <v>83</v>
      </c>
      <c r="D2" s="39" t="s">
        <v>84</v>
      </c>
      <c r="E2" s="76" t="s">
        <v>312</v>
      </c>
      <c r="F2" s="77" t="s">
        <v>313</v>
      </c>
      <c r="G2" s="78" t="s">
        <v>314</v>
      </c>
      <c r="H2" s="38" t="s">
        <v>315</v>
      </c>
      <c r="I2" s="79" t="s">
        <v>316</v>
      </c>
      <c r="J2" s="80" t="s">
        <v>317</v>
      </c>
      <c r="K2" s="81" t="s">
        <v>318</v>
      </c>
      <c r="L2" s="82" t="s">
        <v>319</v>
      </c>
      <c r="M2" s="83" t="s">
        <v>320</v>
      </c>
      <c r="N2" s="84" t="s">
        <v>321</v>
      </c>
      <c r="O2" s="85" t="s">
        <v>313</v>
      </c>
      <c r="P2" s="38" t="s">
        <v>322</v>
      </c>
      <c r="Q2" s="80" t="s">
        <v>323</v>
      </c>
      <c r="R2" s="86" t="s">
        <v>324</v>
      </c>
      <c r="S2" s="87"/>
      <c r="T2" s="88" t="s">
        <v>141</v>
      </c>
    </row>
    <row r="3">
      <c r="A3" s="38" t="s">
        <v>266</v>
      </c>
      <c r="B3" s="38" t="s">
        <v>265</v>
      </c>
      <c r="C3" s="38" t="s">
        <v>83</v>
      </c>
      <c r="D3" s="39" t="s">
        <v>84</v>
      </c>
      <c r="E3" s="76" t="s">
        <v>325</v>
      </c>
      <c r="F3" s="77" t="s">
        <v>313</v>
      </c>
      <c r="G3" s="89" t="s">
        <v>326</v>
      </c>
      <c r="H3" s="38" t="s">
        <v>327</v>
      </c>
      <c r="I3" s="79" t="s">
        <v>316</v>
      </c>
      <c r="J3" s="80" t="s">
        <v>328</v>
      </c>
      <c r="K3" s="81" t="s">
        <v>329</v>
      </c>
      <c r="L3" s="82" t="s">
        <v>330</v>
      </c>
      <c r="M3" s="83" t="s">
        <v>331</v>
      </c>
      <c r="N3" s="84" t="s">
        <v>332</v>
      </c>
      <c r="O3" s="85" t="s">
        <v>313</v>
      </c>
      <c r="P3" s="38" t="s">
        <v>333</v>
      </c>
      <c r="Q3" s="80" t="s">
        <v>334</v>
      </c>
      <c r="R3" s="90" t="s">
        <v>335</v>
      </c>
      <c r="S3" s="87"/>
      <c r="T3" s="88" t="s">
        <v>268</v>
      </c>
    </row>
    <row r="4">
      <c r="A4" s="38" t="s">
        <v>234</v>
      </c>
      <c r="B4" s="38" t="s">
        <v>233</v>
      </c>
      <c r="C4" s="38" t="s">
        <v>46</v>
      </c>
      <c r="D4" s="39" t="s">
        <v>22</v>
      </c>
      <c r="E4" s="76" t="s">
        <v>336</v>
      </c>
      <c r="F4" s="77" t="s">
        <v>313</v>
      </c>
      <c r="G4" s="78" t="s">
        <v>337</v>
      </c>
      <c r="H4" s="78" t="s">
        <v>338</v>
      </c>
      <c r="I4" s="91" t="s">
        <v>339</v>
      </c>
      <c r="J4" s="80" t="s">
        <v>340</v>
      </c>
      <c r="K4" s="81" t="s">
        <v>341</v>
      </c>
      <c r="L4" s="82" t="s">
        <v>342</v>
      </c>
      <c r="M4" s="83" t="s">
        <v>343</v>
      </c>
      <c r="N4" s="84" t="s">
        <v>344</v>
      </c>
      <c r="O4" s="85" t="s">
        <v>313</v>
      </c>
      <c r="P4" s="38" t="s">
        <v>333</v>
      </c>
      <c r="Q4" s="80" t="s">
        <v>345</v>
      </c>
      <c r="R4" s="90" t="s">
        <v>346</v>
      </c>
      <c r="S4" s="78" t="s">
        <v>347</v>
      </c>
      <c r="T4" s="88"/>
    </row>
    <row r="5">
      <c r="A5" s="38" t="s">
        <v>20</v>
      </c>
      <c r="B5" s="38" t="s">
        <v>19</v>
      </c>
      <c r="C5" s="38" t="s">
        <v>21</v>
      </c>
      <c r="D5" s="39" t="s">
        <v>348</v>
      </c>
      <c r="E5" s="76" t="s">
        <v>24</v>
      </c>
      <c r="F5" s="92" t="s">
        <v>349</v>
      </c>
      <c r="G5" s="83" t="s">
        <v>350</v>
      </c>
      <c r="H5" s="38" t="s">
        <v>351</v>
      </c>
      <c r="I5" s="79" t="s">
        <v>275</v>
      </c>
      <c r="J5" s="80" t="s">
        <v>352</v>
      </c>
      <c r="K5" s="81" t="s">
        <v>353</v>
      </c>
      <c r="L5" s="82" t="s">
        <v>354</v>
      </c>
      <c r="N5" s="84" t="s">
        <v>355</v>
      </c>
      <c r="O5" s="85" t="s">
        <v>313</v>
      </c>
      <c r="P5" s="38" t="s">
        <v>356</v>
      </c>
      <c r="Q5" s="80" t="s">
        <v>357</v>
      </c>
      <c r="R5" s="93" t="s">
        <v>358</v>
      </c>
      <c r="S5" s="78" t="s">
        <v>359</v>
      </c>
      <c r="T5" s="88"/>
    </row>
    <row r="6">
      <c r="A6" s="38" t="s">
        <v>228</v>
      </c>
      <c r="B6" s="38" t="s">
        <v>227</v>
      </c>
      <c r="C6" s="38" t="s">
        <v>46</v>
      </c>
      <c r="D6" s="39" t="s">
        <v>22</v>
      </c>
      <c r="E6" s="76" t="s">
        <v>360</v>
      </c>
      <c r="F6" s="77" t="s">
        <v>29</v>
      </c>
      <c r="G6" s="94" t="s">
        <v>361</v>
      </c>
      <c r="H6" s="38" t="s">
        <v>362</v>
      </c>
      <c r="I6" s="79" t="s">
        <v>316</v>
      </c>
      <c r="J6" s="80" t="s">
        <v>363</v>
      </c>
      <c r="K6" s="81" t="s">
        <v>364</v>
      </c>
      <c r="L6" s="82" t="s">
        <v>365</v>
      </c>
      <c r="M6" s="83" t="s">
        <v>366</v>
      </c>
      <c r="N6" s="84" t="s">
        <v>367</v>
      </c>
      <c r="O6" s="85" t="s">
        <v>313</v>
      </c>
      <c r="P6" s="38" t="s">
        <v>231</v>
      </c>
      <c r="Q6" s="80" t="s">
        <v>368</v>
      </c>
      <c r="R6" s="93" t="s">
        <v>369</v>
      </c>
      <c r="S6" s="87"/>
      <c r="T6" s="95"/>
    </row>
    <row r="7">
      <c r="A7" s="38" t="s">
        <v>155</v>
      </c>
      <c r="B7" s="38" t="s">
        <v>154</v>
      </c>
      <c r="C7" s="38" t="s">
        <v>57</v>
      </c>
      <c r="D7" s="39" t="s">
        <v>58</v>
      </c>
      <c r="E7" s="80" t="s">
        <v>60</v>
      </c>
      <c r="F7" s="77" t="s">
        <v>29</v>
      </c>
      <c r="G7" s="78" t="s">
        <v>370</v>
      </c>
      <c r="H7" s="78" t="s">
        <v>371</v>
      </c>
      <c r="I7" s="91" t="s">
        <v>372</v>
      </c>
      <c r="J7" s="80" t="s">
        <v>373</v>
      </c>
      <c r="K7" s="81" t="s">
        <v>374</v>
      </c>
      <c r="L7" s="82" t="s">
        <v>375</v>
      </c>
      <c r="M7" s="83" t="s">
        <v>376</v>
      </c>
      <c r="N7" s="84" t="s">
        <v>377</v>
      </c>
      <c r="O7" s="85" t="s">
        <v>313</v>
      </c>
      <c r="P7" s="38" t="s">
        <v>333</v>
      </c>
      <c r="Q7" s="80" t="s">
        <v>378</v>
      </c>
      <c r="R7" s="93" t="s">
        <v>379</v>
      </c>
      <c r="S7" s="87"/>
      <c r="T7" s="96" t="s">
        <v>158</v>
      </c>
    </row>
    <row r="8">
      <c r="A8" s="38" t="s">
        <v>151</v>
      </c>
      <c r="B8" s="38" t="s">
        <v>150</v>
      </c>
      <c r="C8" s="38" t="s">
        <v>57</v>
      </c>
      <c r="D8" s="39" t="s">
        <v>58</v>
      </c>
      <c r="E8" s="80" t="s">
        <v>60</v>
      </c>
      <c r="F8" s="77" t="s">
        <v>29</v>
      </c>
      <c r="G8" s="78" t="s">
        <v>380</v>
      </c>
      <c r="H8" s="38" t="s">
        <v>381</v>
      </c>
      <c r="I8" s="79" t="s">
        <v>316</v>
      </c>
      <c r="J8" s="80" t="s">
        <v>382</v>
      </c>
      <c r="K8" s="81" t="s">
        <v>383</v>
      </c>
      <c r="L8" s="82" t="s">
        <v>384</v>
      </c>
      <c r="M8" s="83" t="s">
        <v>385</v>
      </c>
      <c r="N8" s="84" t="s">
        <v>386</v>
      </c>
      <c r="O8" s="85" t="s">
        <v>313</v>
      </c>
      <c r="P8" s="38" t="s">
        <v>333</v>
      </c>
      <c r="Q8" s="80" t="s">
        <v>387</v>
      </c>
      <c r="R8" s="93" t="s">
        <v>388</v>
      </c>
      <c r="S8" s="87"/>
      <c r="T8" s="95"/>
    </row>
    <row r="9">
      <c r="A9" s="38" t="s">
        <v>167</v>
      </c>
      <c r="B9" s="38" t="s">
        <v>166</v>
      </c>
      <c r="C9" s="38" t="s">
        <v>57</v>
      </c>
      <c r="D9" s="39" t="s">
        <v>58</v>
      </c>
      <c r="E9" s="80" t="s">
        <v>60</v>
      </c>
      <c r="F9" s="77" t="s">
        <v>29</v>
      </c>
      <c r="G9" s="78" t="s">
        <v>389</v>
      </c>
      <c r="H9" s="78" t="s">
        <v>390</v>
      </c>
      <c r="I9" s="91" t="s">
        <v>391</v>
      </c>
      <c r="J9" s="80" t="s">
        <v>392</v>
      </c>
      <c r="K9" s="81" t="s">
        <v>393</v>
      </c>
      <c r="L9" s="82" t="s">
        <v>394</v>
      </c>
      <c r="N9" s="84" t="s">
        <v>395</v>
      </c>
      <c r="O9" s="85" t="s">
        <v>313</v>
      </c>
      <c r="P9" s="38" t="s">
        <v>333</v>
      </c>
      <c r="Q9" s="80" t="s">
        <v>396</v>
      </c>
      <c r="R9" s="93" t="s">
        <v>397</v>
      </c>
      <c r="S9" s="87"/>
      <c r="T9" s="95"/>
    </row>
    <row r="10">
      <c r="A10" s="38" t="s">
        <v>189</v>
      </c>
      <c r="B10" s="38" t="s">
        <v>188</v>
      </c>
      <c r="C10" s="38" t="s">
        <v>110</v>
      </c>
      <c r="D10" s="39" t="s">
        <v>111</v>
      </c>
      <c r="E10" s="80" t="s">
        <v>60</v>
      </c>
      <c r="F10" s="77" t="s">
        <v>29</v>
      </c>
      <c r="G10" s="97" t="s">
        <v>361</v>
      </c>
      <c r="H10" s="38" t="s">
        <v>398</v>
      </c>
      <c r="I10" s="79" t="s">
        <v>316</v>
      </c>
      <c r="J10" s="80" t="s">
        <v>399</v>
      </c>
      <c r="K10" s="81" t="s">
        <v>400</v>
      </c>
      <c r="L10" s="82" t="s">
        <v>401</v>
      </c>
      <c r="M10" s="83" t="s">
        <v>402</v>
      </c>
      <c r="N10" s="84" t="s">
        <v>403</v>
      </c>
      <c r="O10" s="85" t="s">
        <v>313</v>
      </c>
      <c r="P10" s="38" t="s">
        <v>333</v>
      </c>
      <c r="Q10" s="80" t="s">
        <v>404</v>
      </c>
      <c r="R10" s="93" t="s">
        <v>405</v>
      </c>
      <c r="S10" s="87"/>
      <c r="T10" s="95"/>
    </row>
    <row r="11">
      <c r="A11" s="38" t="s">
        <v>185</v>
      </c>
      <c r="B11" s="38" t="s">
        <v>184</v>
      </c>
      <c r="C11" s="38" t="s">
        <v>110</v>
      </c>
      <c r="D11" s="39" t="s">
        <v>111</v>
      </c>
      <c r="E11" s="80" t="s">
        <v>60</v>
      </c>
      <c r="F11" s="77" t="s">
        <v>29</v>
      </c>
      <c r="G11" s="94" t="s">
        <v>361</v>
      </c>
      <c r="H11" s="38" t="s">
        <v>406</v>
      </c>
      <c r="I11" s="79" t="s">
        <v>275</v>
      </c>
      <c r="J11" s="80" t="s">
        <v>407</v>
      </c>
      <c r="K11" s="81" t="s">
        <v>408</v>
      </c>
      <c r="L11" s="82" t="s">
        <v>409</v>
      </c>
      <c r="M11" s="83" t="s">
        <v>410</v>
      </c>
      <c r="N11" s="84" t="s">
        <v>411</v>
      </c>
      <c r="O11" s="85" t="s">
        <v>313</v>
      </c>
      <c r="P11" s="38" t="s">
        <v>333</v>
      </c>
      <c r="Q11" s="80" t="s">
        <v>412</v>
      </c>
      <c r="R11" s="93" t="s">
        <v>413</v>
      </c>
      <c r="S11" s="87"/>
      <c r="T11" s="95"/>
    </row>
    <row r="12">
      <c r="A12" s="38" t="s">
        <v>109</v>
      </c>
      <c r="B12" s="38" t="s">
        <v>108</v>
      </c>
      <c r="C12" s="38" t="s">
        <v>110</v>
      </c>
      <c r="D12" s="39" t="s">
        <v>111</v>
      </c>
      <c r="E12" s="80" t="s">
        <v>60</v>
      </c>
      <c r="F12" s="77" t="s">
        <v>29</v>
      </c>
      <c r="G12" s="94" t="s">
        <v>361</v>
      </c>
      <c r="H12" s="38" t="s">
        <v>414</v>
      </c>
      <c r="I12" s="79" t="s">
        <v>275</v>
      </c>
      <c r="J12" s="80" t="s">
        <v>415</v>
      </c>
      <c r="K12" s="81" t="s">
        <v>416</v>
      </c>
      <c r="L12" s="82" t="s">
        <v>417</v>
      </c>
      <c r="M12" s="83" t="s">
        <v>418</v>
      </c>
      <c r="N12" s="84" t="s">
        <v>419</v>
      </c>
      <c r="O12" s="85" t="s">
        <v>313</v>
      </c>
      <c r="P12" s="38" t="s">
        <v>333</v>
      </c>
      <c r="Q12" s="80" t="s">
        <v>420</v>
      </c>
      <c r="R12" s="93" t="s">
        <v>421</v>
      </c>
      <c r="S12" s="87"/>
      <c r="T12" s="95"/>
    </row>
    <row r="13">
      <c r="A13" s="38" t="s">
        <v>197</v>
      </c>
      <c r="B13" s="38" t="s">
        <v>196</v>
      </c>
      <c r="C13" s="38" t="s">
        <v>110</v>
      </c>
      <c r="D13" s="39" t="s">
        <v>111</v>
      </c>
      <c r="E13" s="80" t="s">
        <v>60</v>
      </c>
      <c r="F13" s="77" t="s">
        <v>29</v>
      </c>
      <c r="G13" s="98" t="s">
        <v>422</v>
      </c>
      <c r="H13" s="38" t="s">
        <v>423</v>
      </c>
      <c r="I13" s="79" t="s">
        <v>275</v>
      </c>
      <c r="J13" s="80" t="s">
        <v>424</v>
      </c>
      <c r="K13" s="81" t="s">
        <v>425</v>
      </c>
      <c r="L13" s="82" t="s">
        <v>426</v>
      </c>
      <c r="O13" s="85" t="s">
        <v>313</v>
      </c>
      <c r="P13" s="38" t="s">
        <v>427</v>
      </c>
      <c r="Q13" s="99" t="s">
        <v>428</v>
      </c>
      <c r="R13" s="100" t="s">
        <v>199</v>
      </c>
      <c r="S13" s="78" t="s">
        <v>429</v>
      </c>
      <c r="T13" s="88"/>
    </row>
    <row r="14">
      <c r="A14" s="38" t="s">
        <v>240</v>
      </c>
      <c r="B14" s="38" t="s">
        <v>239</v>
      </c>
      <c r="C14" s="38" t="s">
        <v>116</v>
      </c>
      <c r="D14" s="39" t="s">
        <v>111</v>
      </c>
      <c r="E14" s="76" t="s">
        <v>430</v>
      </c>
      <c r="F14" s="77" t="s">
        <v>29</v>
      </c>
      <c r="G14" s="78" t="s">
        <v>431</v>
      </c>
      <c r="H14" s="101" t="s">
        <v>242</v>
      </c>
      <c r="I14" s="79" t="s">
        <v>275</v>
      </c>
      <c r="J14" s="80" t="s">
        <v>432</v>
      </c>
      <c r="K14" s="81" t="s">
        <v>433</v>
      </c>
      <c r="L14" s="82" t="s">
        <v>434</v>
      </c>
      <c r="N14" s="84" t="s">
        <v>435</v>
      </c>
      <c r="O14" s="85" t="s">
        <v>313</v>
      </c>
      <c r="P14" s="38" t="s">
        <v>333</v>
      </c>
      <c r="Q14" s="80" t="s">
        <v>436</v>
      </c>
      <c r="R14" s="102" t="s">
        <v>242</v>
      </c>
      <c r="S14" s="78" t="s">
        <v>437</v>
      </c>
      <c r="T14" s="88" t="s">
        <v>243</v>
      </c>
    </row>
    <row r="15">
      <c r="A15" s="38" t="s">
        <v>128</v>
      </c>
      <c r="B15" s="38" t="s">
        <v>127</v>
      </c>
      <c r="C15" s="38" t="s">
        <v>116</v>
      </c>
      <c r="D15" s="39" t="s">
        <v>111</v>
      </c>
      <c r="E15" s="76" t="s">
        <v>438</v>
      </c>
      <c r="F15" s="77" t="s">
        <v>29</v>
      </c>
      <c r="G15" s="78" t="s">
        <v>439</v>
      </c>
      <c r="H15" s="101" t="s">
        <v>125</v>
      </c>
      <c r="I15" s="79" t="s">
        <v>275</v>
      </c>
      <c r="J15" s="80" t="s">
        <v>440</v>
      </c>
      <c r="K15" s="81" t="s">
        <v>441</v>
      </c>
      <c r="L15" s="82" t="s">
        <v>442</v>
      </c>
      <c r="N15" s="84" t="s">
        <v>443</v>
      </c>
      <c r="O15" s="85" t="s">
        <v>313</v>
      </c>
      <c r="P15" s="38" t="s">
        <v>125</v>
      </c>
      <c r="Q15" s="80" t="s">
        <v>444</v>
      </c>
      <c r="R15" s="100" t="s">
        <v>130</v>
      </c>
      <c r="S15" s="87"/>
      <c r="T15" s="88" t="s">
        <v>445</v>
      </c>
    </row>
    <row r="16">
      <c r="A16" s="38" t="s">
        <v>245</v>
      </c>
      <c r="B16" s="38" t="s">
        <v>244</v>
      </c>
      <c r="C16" s="38" t="s">
        <v>57</v>
      </c>
      <c r="D16" s="39" t="s">
        <v>58</v>
      </c>
      <c r="E16" s="80" t="s">
        <v>60</v>
      </c>
      <c r="F16" s="77" t="s">
        <v>29</v>
      </c>
      <c r="G16" s="78" t="s">
        <v>246</v>
      </c>
      <c r="H16" s="101" t="s">
        <v>247</v>
      </c>
      <c r="I16" s="79" t="s">
        <v>275</v>
      </c>
      <c r="J16" s="80" t="s">
        <v>446</v>
      </c>
      <c r="K16" s="81" t="s">
        <v>447</v>
      </c>
      <c r="L16" s="82" t="s">
        <v>448</v>
      </c>
      <c r="N16" s="84" t="s">
        <v>449</v>
      </c>
      <c r="O16" s="85" t="s">
        <v>313</v>
      </c>
      <c r="P16" s="38" t="s">
        <v>333</v>
      </c>
      <c r="Q16" s="35" t="s">
        <v>450</v>
      </c>
      <c r="R16" s="102" t="s">
        <v>247</v>
      </c>
      <c r="S16" s="78" t="s">
        <v>451</v>
      </c>
      <c r="T16" s="88"/>
    </row>
    <row r="17">
      <c r="A17" s="38" t="s">
        <v>172</v>
      </c>
      <c r="B17" s="38" t="s">
        <v>171</v>
      </c>
      <c r="C17" s="38" t="s">
        <v>57</v>
      </c>
      <c r="D17" s="39" t="s">
        <v>58</v>
      </c>
      <c r="E17" s="80" t="s">
        <v>60</v>
      </c>
      <c r="F17" s="77" t="s">
        <v>29</v>
      </c>
      <c r="G17" s="78" t="s">
        <v>452</v>
      </c>
      <c r="H17" s="81" t="s">
        <v>453</v>
      </c>
      <c r="I17" s="79" t="s">
        <v>275</v>
      </c>
      <c r="J17" s="80" t="s">
        <v>454</v>
      </c>
      <c r="K17" s="81" t="s">
        <v>455</v>
      </c>
      <c r="L17" s="82" t="s">
        <v>456</v>
      </c>
      <c r="O17" s="85" t="s">
        <v>313</v>
      </c>
      <c r="P17" s="38" t="s">
        <v>175</v>
      </c>
      <c r="Q17" s="101" t="s">
        <v>176</v>
      </c>
      <c r="R17" s="93" t="s">
        <v>457</v>
      </c>
      <c r="S17" s="78" t="s">
        <v>458</v>
      </c>
      <c r="T17" s="88"/>
    </row>
    <row r="18">
      <c r="A18" s="38" t="s">
        <v>45</v>
      </c>
      <c r="B18" s="49" t="s">
        <v>44</v>
      </c>
      <c r="C18" s="38" t="s">
        <v>46</v>
      </c>
      <c r="D18" s="39" t="s">
        <v>22</v>
      </c>
      <c r="E18" s="76" t="s">
        <v>47</v>
      </c>
      <c r="F18" s="77" t="s">
        <v>29</v>
      </c>
      <c r="G18" s="78" t="s">
        <v>459</v>
      </c>
      <c r="H18" s="38" t="s">
        <v>52</v>
      </c>
      <c r="I18" s="79" t="s">
        <v>275</v>
      </c>
      <c r="J18" s="80" t="s">
        <v>460</v>
      </c>
      <c r="K18" s="81" t="s">
        <v>461</v>
      </c>
      <c r="L18" s="82" t="s">
        <v>462</v>
      </c>
      <c r="N18" s="84" t="s">
        <v>463</v>
      </c>
      <c r="O18" s="85" t="s">
        <v>313</v>
      </c>
      <c r="P18" s="38" t="s">
        <v>333</v>
      </c>
      <c r="Q18" s="80" t="s">
        <v>464</v>
      </c>
      <c r="R18" s="100" t="s">
        <v>51</v>
      </c>
      <c r="S18" s="87"/>
      <c r="T18" s="96" t="s">
        <v>53</v>
      </c>
    </row>
    <row r="19">
      <c r="A19" s="38" t="s">
        <v>99</v>
      </c>
      <c r="B19" s="38" t="s">
        <v>98</v>
      </c>
      <c r="C19" s="38" t="s">
        <v>83</v>
      </c>
      <c r="D19" s="39" t="s">
        <v>84</v>
      </c>
      <c r="E19" s="76" t="s">
        <v>465</v>
      </c>
      <c r="F19" s="77" t="s">
        <v>29</v>
      </c>
      <c r="G19" s="78" t="s">
        <v>466</v>
      </c>
      <c r="H19" s="78" t="s">
        <v>467</v>
      </c>
      <c r="I19" s="91" t="s">
        <v>468</v>
      </c>
      <c r="J19" s="80" t="s">
        <v>469</v>
      </c>
      <c r="K19" s="81" t="s">
        <v>470</v>
      </c>
      <c r="L19" s="82" t="s">
        <v>471</v>
      </c>
      <c r="M19" s="83" t="s">
        <v>472</v>
      </c>
      <c r="N19" s="84" t="s">
        <v>473</v>
      </c>
      <c r="O19" s="85" t="s">
        <v>313</v>
      </c>
      <c r="P19" s="38" t="s">
        <v>333</v>
      </c>
      <c r="Q19" s="80" t="s">
        <v>474</v>
      </c>
      <c r="R19" s="93" t="s">
        <v>475</v>
      </c>
      <c r="S19" s="87"/>
      <c r="T19" s="95"/>
    </row>
    <row r="20">
      <c r="A20" s="38" t="s">
        <v>102</v>
      </c>
      <c r="B20" s="38" t="s">
        <v>101</v>
      </c>
      <c r="C20" s="38" t="s">
        <v>83</v>
      </c>
      <c r="D20" s="39" t="s">
        <v>84</v>
      </c>
      <c r="E20" s="76" t="s">
        <v>476</v>
      </c>
      <c r="F20" s="77" t="s">
        <v>29</v>
      </c>
      <c r="G20" s="78" t="s">
        <v>466</v>
      </c>
      <c r="H20" s="38" t="s">
        <v>477</v>
      </c>
      <c r="I20" s="79" t="s">
        <v>316</v>
      </c>
      <c r="J20" s="80" t="s">
        <v>478</v>
      </c>
      <c r="K20" s="81" t="s">
        <v>479</v>
      </c>
      <c r="L20" s="82" t="s">
        <v>480</v>
      </c>
      <c r="M20" s="83" t="s">
        <v>481</v>
      </c>
      <c r="N20" s="84" t="s">
        <v>482</v>
      </c>
      <c r="O20" s="85" t="s">
        <v>313</v>
      </c>
      <c r="P20" s="38" t="s">
        <v>333</v>
      </c>
      <c r="Q20" s="80" t="s">
        <v>483</v>
      </c>
      <c r="R20" s="93" t="s">
        <v>484</v>
      </c>
      <c r="S20" s="87"/>
      <c r="T20" s="95"/>
    </row>
    <row r="21">
      <c r="A21" s="38" t="s">
        <v>65</v>
      </c>
      <c r="B21" s="38" t="s">
        <v>64</v>
      </c>
      <c r="C21" s="38" t="s">
        <v>57</v>
      </c>
      <c r="D21" s="39" t="s">
        <v>58</v>
      </c>
      <c r="E21" s="80" t="s">
        <v>60</v>
      </c>
      <c r="F21" s="77" t="s">
        <v>29</v>
      </c>
      <c r="G21" s="78" t="s">
        <v>485</v>
      </c>
      <c r="H21" s="78" t="s">
        <v>486</v>
      </c>
      <c r="I21" s="91" t="s">
        <v>487</v>
      </c>
      <c r="J21" s="80" t="s">
        <v>488</v>
      </c>
      <c r="K21" s="76" t="s">
        <v>489</v>
      </c>
      <c r="L21" s="82" t="s">
        <v>490</v>
      </c>
      <c r="O21" s="85" t="s">
        <v>313</v>
      </c>
      <c r="P21" s="38" t="s">
        <v>70</v>
      </c>
      <c r="Q21" s="35" t="s">
        <v>71</v>
      </c>
      <c r="R21" s="100" t="s">
        <v>68</v>
      </c>
      <c r="S21" s="78" t="s">
        <v>491</v>
      </c>
      <c r="T21" s="88"/>
    </row>
    <row r="22">
      <c r="A22" s="38" t="s">
        <v>178</v>
      </c>
      <c r="B22" s="38" t="s">
        <v>177</v>
      </c>
      <c r="C22" s="38" t="s">
        <v>116</v>
      </c>
      <c r="D22" s="39" t="s">
        <v>111</v>
      </c>
      <c r="E22" s="103" t="s">
        <v>492</v>
      </c>
      <c r="F22" s="77" t="s">
        <v>29</v>
      </c>
      <c r="G22" s="78" t="s">
        <v>493</v>
      </c>
      <c r="H22" s="38" t="s">
        <v>494</v>
      </c>
      <c r="I22" s="79" t="s">
        <v>275</v>
      </c>
      <c r="J22" s="80" t="s">
        <v>495</v>
      </c>
      <c r="K22" s="81" t="s">
        <v>496</v>
      </c>
      <c r="L22" s="82" t="s">
        <v>497</v>
      </c>
      <c r="O22" s="85" t="s">
        <v>313</v>
      </c>
      <c r="P22" s="38" t="s">
        <v>182</v>
      </c>
      <c r="Q22" s="99" t="s">
        <v>498</v>
      </c>
      <c r="R22" s="90" t="s">
        <v>499</v>
      </c>
      <c r="S22" s="78" t="s">
        <v>500</v>
      </c>
      <c r="T22" s="88"/>
    </row>
    <row r="23">
      <c r="A23" s="38" t="s">
        <v>75</v>
      </c>
      <c r="B23" s="38" t="s">
        <v>74</v>
      </c>
      <c r="C23" s="38" t="s">
        <v>57</v>
      </c>
      <c r="D23" s="39" t="s">
        <v>58</v>
      </c>
      <c r="E23" s="104" t="s">
        <v>60</v>
      </c>
      <c r="F23" s="77" t="s">
        <v>29</v>
      </c>
      <c r="G23" s="78" t="s">
        <v>501</v>
      </c>
      <c r="H23" s="38" t="s">
        <v>502</v>
      </c>
      <c r="I23" s="79" t="s">
        <v>275</v>
      </c>
      <c r="J23" s="80" t="s">
        <v>503</v>
      </c>
      <c r="K23" s="81" t="s">
        <v>504</v>
      </c>
      <c r="L23" s="82" t="s">
        <v>505</v>
      </c>
      <c r="N23" s="84" t="s">
        <v>506</v>
      </c>
      <c r="O23" s="85" t="s">
        <v>313</v>
      </c>
      <c r="P23" s="38" t="s">
        <v>333</v>
      </c>
      <c r="Q23" s="80" t="s">
        <v>507</v>
      </c>
      <c r="R23" s="100" t="s">
        <v>78</v>
      </c>
      <c r="S23" s="87"/>
      <c r="T23" s="95"/>
    </row>
    <row r="24">
      <c r="A24" s="50" t="s">
        <v>272</v>
      </c>
      <c r="B24" s="50" t="s">
        <v>271</v>
      </c>
      <c r="C24" s="50" t="s">
        <v>57</v>
      </c>
      <c r="D24" s="51" t="s">
        <v>58</v>
      </c>
      <c r="E24" s="105" t="s">
        <v>60</v>
      </c>
      <c r="F24" s="106" t="s">
        <v>29</v>
      </c>
      <c r="G24" s="107" t="s">
        <v>508</v>
      </c>
      <c r="H24" s="50"/>
      <c r="I24" s="108" t="s">
        <v>275</v>
      </c>
      <c r="J24" s="109" t="s">
        <v>509</v>
      </c>
      <c r="K24" s="109" t="s">
        <v>509</v>
      </c>
      <c r="L24" s="50" t="s">
        <v>510</v>
      </c>
      <c r="M24" s="54"/>
      <c r="N24" s="54"/>
      <c r="O24" s="54"/>
      <c r="P24" s="50" t="s">
        <v>275</v>
      </c>
      <c r="Q24" s="110"/>
      <c r="R24" s="111" t="s">
        <v>275</v>
      </c>
      <c r="S24" s="107" t="s">
        <v>511</v>
      </c>
      <c r="T24" s="112" t="s">
        <v>512</v>
      </c>
    </row>
    <row r="25">
      <c r="A25" s="38" t="s">
        <v>208</v>
      </c>
      <c r="B25" s="38" t="s">
        <v>207</v>
      </c>
      <c r="C25" s="38" t="s">
        <v>83</v>
      </c>
      <c r="D25" s="39" t="s">
        <v>84</v>
      </c>
      <c r="E25" s="76" t="s">
        <v>513</v>
      </c>
      <c r="F25" s="77" t="s">
        <v>29</v>
      </c>
      <c r="G25" s="113" t="s">
        <v>210</v>
      </c>
      <c r="H25" s="38" t="s">
        <v>514</v>
      </c>
      <c r="I25" s="79" t="s">
        <v>316</v>
      </c>
      <c r="J25" s="80" t="s">
        <v>515</v>
      </c>
      <c r="K25" s="81" t="s">
        <v>516</v>
      </c>
      <c r="L25" s="82" t="s">
        <v>517</v>
      </c>
      <c r="M25" s="83" t="s">
        <v>518</v>
      </c>
      <c r="O25" s="85" t="s">
        <v>313</v>
      </c>
      <c r="P25" s="38" t="s">
        <v>215</v>
      </c>
      <c r="Q25" s="81" t="s">
        <v>519</v>
      </c>
      <c r="R25" s="100" t="s">
        <v>212</v>
      </c>
      <c r="S25" s="78" t="s">
        <v>520</v>
      </c>
      <c r="T25" s="96" t="s">
        <v>214</v>
      </c>
    </row>
    <row r="26">
      <c r="A26" s="38" t="s">
        <v>90</v>
      </c>
      <c r="B26" s="38" t="s">
        <v>89</v>
      </c>
      <c r="C26" s="38" t="s">
        <v>83</v>
      </c>
      <c r="D26" s="39" t="s">
        <v>84</v>
      </c>
      <c r="E26" s="76" t="s">
        <v>521</v>
      </c>
      <c r="F26" s="77" t="s">
        <v>29</v>
      </c>
      <c r="G26" s="78" t="s">
        <v>466</v>
      </c>
      <c r="H26" s="38" t="s">
        <v>522</v>
      </c>
      <c r="I26" s="79" t="s">
        <v>316</v>
      </c>
      <c r="J26" s="80" t="s">
        <v>523</v>
      </c>
      <c r="K26" s="81" t="s">
        <v>524</v>
      </c>
      <c r="L26" s="82" t="s">
        <v>525</v>
      </c>
      <c r="O26" s="85" t="s">
        <v>313</v>
      </c>
      <c r="P26" s="82" t="s">
        <v>526</v>
      </c>
      <c r="Q26" s="101" t="s">
        <v>527</v>
      </c>
      <c r="R26" s="90" t="s">
        <v>528</v>
      </c>
      <c r="S26" s="87"/>
      <c r="T26" s="95"/>
    </row>
    <row r="27">
      <c r="A27" s="38" t="s">
        <v>82</v>
      </c>
      <c r="B27" s="38" t="s">
        <v>81</v>
      </c>
      <c r="C27" s="38" t="s">
        <v>83</v>
      </c>
      <c r="D27" s="39" t="s">
        <v>84</v>
      </c>
      <c r="E27" s="76" t="s">
        <v>529</v>
      </c>
      <c r="F27" s="77" t="s">
        <v>29</v>
      </c>
      <c r="G27" s="78" t="s">
        <v>466</v>
      </c>
      <c r="H27" s="101" t="s">
        <v>88</v>
      </c>
      <c r="I27" s="79" t="s">
        <v>275</v>
      </c>
      <c r="J27" s="80" t="s">
        <v>530</v>
      </c>
      <c r="K27" s="81" t="s">
        <v>531</v>
      </c>
      <c r="L27" s="82" t="s">
        <v>532</v>
      </c>
      <c r="N27" s="84" t="s">
        <v>533</v>
      </c>
      <c r="O27" s="85" t="s">
        <v>313</v>
      </c>
      <c r="P27" s="38" t="s">
        <v>333</v>
      </c>
      <c r="Q27" s="80" t="s">
        <v>534</v>
      </c>
      <c r="R27" s="102" t="s">
        <v>88</v>
      </c>
      <c r="S27" s="87"/>
      <c r="T27" s="95"/>
    </row>
    <row r="28">
      <c r="A28" s="38" t="s">
        <v>106</v>
      </c>
      <c r="B28" s="38" t="s">
        <v>105</v>
      </c>
      <c r="C28" s="38" t="s">
        <v>83</v>
      </c>
      <c r="D28" s="39" t="s">
        <v>84</v>
      </c>
      <c r="E28" s="76" t="s">
        <v>535</v>
      </c>
      <c r="F28" s="77" t="s">
        <v>29</v>
      </c>
      <c r="G28" s="78" t="s">
        <v>466</v>
      </c>
      <c r="H28" s="78" t="s">
        <v>536</v>
      </c>
      <c r="I28" s="91" t="s">
        <v>537</v>
      </c>
      <c r="J28" s="80" t="s">
        <v>538</v>
      </c>
      <c r="K28" s="81" t="s">
        <v>539</v>
      </c>
      <c r="L28" s="82" t="s">
        <v>540</v>
      </c>
      <c r="M28" s="83" t="s">
        <v>541</v>
      </c>
      <c r="N28" s="84" t="s">
        <v>542</v>
      </c>
      <c r="O28" s="85" t="s">
        <v>313</v>
      </c>
      <c r="P28" s="38" t="s">
        <v>333</v>
      </c>
      <c r="Q28" s="80" t="s">
        <v>543</v>
      </c>
      <c r="R28" s="90" t="s">
        <v>544</v>
      </c>
      <c r="S28" s="87"/>
      <c r="T28" s="95"/>
    </row>
    <row r="29">
      <c r="A29" s="38" t="s">
        <v>160</v>
      </c>
      <c r="B29" s="38" t="s">
        <v>159</v>
      </c>
      <c r="C29" s="38" t="s">
        <v>57</v>
      </c>
      <c r="D29" s="39" t="s">
        <v>58</v>
      </c>
      <c r="E29" s="80" t="s">
        <v>60</v>
      </c>
      <c r="F29" s="77" t="s">
        <v>29</v>
      </c>
      <c r="G29" s="78" t="s">
        <v>545</v>
      </c>
      <c r="H29" s="38" t="s">
        <v>546</v>
      </c>
      <c r="I29" s="79" t="s">
        <v>275</v>
      </c>
      <c r="J29" s="80" t="s">
        <v>547</v>
      </c>
      <c r="K29" s="81" t="s">
        <v>548</v>
      </c>
      <c r="L29" s="82" t="s">
        <v>549</v>
      </c>
      <c r="N29" s="84" t="s">
        <v>550</v>
      </c>
      <c r="O29" s="85" t="s">
        <v>313</v>
      </c>
      <c r="P29" s="38" t="s">
        <v>551</v>
      </c>
      <c r="Q29" s="80" t="s">
        <v>552</v>
      </c>
      <c r="R29" s="90" t="s">
        <v>553</v>
      </c>
      <c r="S29" s="87"/>
      <c r="T29" s="95"/>
    </row>
    <row r="30">
      <c r="A30" s="38" t="s">
        <v>205</v>
      </c>
      <c r="B30" s="38" t="s">
        <v>204</v>
      </c>
      <c r="C30" s="38" t="s">
        <v>110</v>
      </c>
      <c r="D30" s="39" t="s">
        <v>111</v>
      </c>
      <c r="E30" s="80" t="s">
        <v>60</v>
      </c>
      <c r="F30" s="77" t="s">
        <v>29</v>
      </c>
      <c r="G30" s="98" t="s">
        <v>554</v>
      </c>
      <c r="H30" s="38" t="s">
        <v>555</v>
      </c>
      <c r="I30" s="79" t="s">
        <v>316</v>
      </c>
      <c r="J30" s="80" t="s">
        <v>556</v>
      </c>
      <c r="K30" s="81" t="s">
        <v>557</v>
      </c>
      <c r="L30" s="82" t="s">
        <v>558</v>
      </c>
      <c r="M30" s="83" t="s">
        <v>559</v>
      </c>
      <c r="N30" s="84" t="s">
        <v>560</v>
      </c>
      <c r="O30" s="85" t="s">
        <v>313</v>
      </c>
      <c r="P30" s="38" t="s">
        <v>333</v>
      </c>
      <c r="Q30" s="80" t="s">
        <v>561</v>
      </c>
      <c r="R30" s="90" t="s">
        <v>562</v>
      </c>
      <c r="S30" s="87"/>
      <c r="T30" s="95"/>
    </row>
    <row r="31">
      <c r="A31" s="38" t="s">
        <v>123</v>
      </c>
      <c r="B31" s="38" t="s">
        <v>122</v>
      </c>
      <c r="C31" s="38" t="s">
        <v>116</v>
      </c>
      <c r="D31" s="39" t="s">
        <v>111</v>
      </c>
      <c r="E31" s="76" t="s">
        <v>563</v>
      </c>
      <c r="F31" s="77" t="s">
        <v>29</v>
      </c>
      <c r="G31" s="96" t="s">
        <v>439</v>
      </c>
      <c r="H31" s="38" t="s">
        <v>564</v>
      </c>
      <c r="I31" s="79" t="s">
        <v>275</v>
      </c>
      <c r="J31" s="80" t="s">
        <v>565</v>
      </c>
      <c r="K31" s="81" t="s">
        <v>566</v>
      </c>
      <c r="L31" s="82" t="s">
        <v>567</v>
      </c>
      <c r="N31" s="84" t="s">
        <v>568</v>
      </c>
      <c r="O31" s="85" t="s">
        <v>313</v>
      </c>
      <c r="P31" s="38" t="s">
        <v>126</v>
      </c>
      <c r="Q31" s="80" t="s">
        <v>569</v>
      </c>
      <c r="R31" s="102" t="s">
        <v>125</v>
      </c>
      <c r="S31" s="87"/>
      <c r="T31" s="88" t="s">
        <v>570</v>
      </c>
    </row>
    <row r="32">
      <c r="A32" s="38" t="s">
        <v>36</v>
      </c>
      <c r="B32" s="38" t="s">
        <v>35</v>
      </c>
      <c r="C32" s="38" t="s">
        <v>37</v>
      </c>
      <c r="D32" s="39" t="s">
        <v>22</v>
      </c>
      <c r="E32" s="76" t="s">
        <v>571</v>
      </c>
      <c r="F32" s="77" t="s">
        <v>29</v>
      </c>
      <c r="G32" s="94" t="s">
        <v>361</v>
      </c>
      <c r="H32" s="38" t="s">
        <v>572</v>
      </c>
      <c r="I32" s="79" t="s">
        <v>316</v>
      </c>
      <c r="J32" s="80" t="s">
        <v>573</v>
      </c>
      <c r="K32" s="81" t="s">
        <v>574</v>
      </c>
      <c r="L32" s="82" t="s">
        <v>575</v>
      </c>
      <c r="M32" s="83" t="s">
        <v>576</v>
      </c>
      <c r="N32" s="84" t="s">
        <v>577</v>
      </c>
      <c r="O32" s="85" t="s">
        <v>313</v>
      </c>
      <c r="P32" s="38" t="s">
        <v>333</v>
      </c>
      <c r="Q32" s="80" t="s">
        <v>578</v>
      </c>
      <c r="R32" s="90" t="s">
        <v>579</v>
      </c>
      <c r="S32" s="87"/>
      <c r="T32" s="95"/>
    </row>
    <row r="33">
      <c r="A33" s="38" t="s">
        <v>56</v>
      </c>
      <c r="B33" s="38" t="s">
        <v>55</v>
      </c>
      <c r="C33" s="38" t="s">
        <v>57</v>
      </c>
      <c r="D33" s="39" t="s">
        <v>58</v>
      </c>
      <c r="E33" s="80" t="s">
        <v>60</v>
      </c>
      <c r="F33" s="77" t="s">
        <v>29</v>
      </c>
      <c r="G33" s="78" t="s">
        <v>61</v>
      </c>
      <c r="H33" s="38" t="s">
        <v>580</v>
      </c>
      <c r="I33" s="79" t="s">
        <v>275</v>
      </c>
      <c r="J33" s="80" t="s">
        <v>581</v>
      </c>
      <c r="K33" s="81" t="s">
        <v>582</v>
      </c>
      <c r="L33" s="82" t="s">
        <v>583</v>
      </c>
      <c r="N33" s="84" t="s">
        <v>584</v>
      </c>
      <c r="O33" s="85" t="s">
        <v>313</v>
      </c>
      <c r="P33" s="38" t="s">
        <v>333</v>
      </c>
      <c r="Q33" s="80" t="s">
        <v>585</v>
      </c>
      <c r="R33" s="100" t="s">
        <v>62</v>
      </c>
      <c r="S33" s="78" t="s">
        <v>586</v>
      </c>
      <c r="T33" s="88"/>
    </row>
    <row r="34">
      <c r="A34" s="50" t="s">
        <v>270</v>
      </c>
      <c r="B34" s="50" t="s">
        <v>269</v>
      </c>
      <c r="C34" s="50" t="s">
        <v>57</v>
      </c>
      <c r="D34" s="51" t="s">
        <v>58</v>
      </c>
      <c r="E34" s="114" t="s">
        <v>60</v>
      </c>
      <c r="F34" s="106" t="s">
        <v>29</v>
      </c>
      <c r="G34" s="50" t="s">
        <v>587</v>
      </c>
      <c r="H34" s="50" t="s">
        <v>588</v>
      </c>
      <c r="I34" s="108" t="s">
        <v>275</v>
      </c>
      <c r="J34" s="109" t="s">
        <v>509</v>
      </c>
      <c r="K34" s="109" t="s">
        <v>509</v>
      </c>
      <c r="L34" s="54"/>
      <c r="M34" s="54"/>
      <c r="N34" s="54"/>
      <c r="O34" s="54"/>
      <c r="P34" s="50" t="s">
        <v>589</v>
      </c>
      <c r="Q34" s="110"/>
      <c r="R34" s="111" t="s">
        <v>275</v>
      </c>
      <c r="S34" s="107" t="s">
        <v>587</v>
      </c>
      <c r="T34" s="112"/>
    </row>
    <row r="35">
      <c r="A35" s="38" t="s">
        <v>144</v>
      </c>
      <c r="B35" s="38" t="s">
        <v>143</v>
      </c>
      <c r="C35" s="38" t="s">
        <v>37</v>
      </c>
      <c r="D35" s="39" t="s">
        <v>22</v>
      </c>
      <c r="E35" s="76" t="s">
        <v>590</v>
      </c>
      <c r="F35" s="77" t="s">
        <v>29</v>
      </c>
      <c r="G35" s="78" t="s">
        <v>591</v>
      </c>
      <c r="H35" s="38" t="s">
        <v>592</v>
      </c>
      <c r="I35" s="79" t="s">
        <v>275</v>
      </c>
      <c r="J35" s="80" t="s">
        <v>593</v>
      </c>
      <c r="K35" s="81" t="s">
        <v>594</v>
      </c>
      <c r="L35" s="82" t="s">
        <v>595</v>
      </c>
      <c r="N35" s="84" t="s">
        <v>596</v>
      </c>
      <c r="O35" s="85" t="s">
        <v>313</v>
      </c>
      <c r="P35" s="38" t="s">
        <v>149</v>
      </c>
      <c r="Q35" s="80" t="s">
        <v>597</v>
      </c>
      <c r="R35" s="100" t="s">
        <v>147</v>
      </c>
      <c r="S35" s="87"/>
      <c r="T35" s="95"/>
    </row>
    <row r="36">
      <c r="A36" s="38" t="s">
        <v>192</v>
      </c>
      <c r="B36" s="49" t="s">
        <v>191</v>
      </c>
      <c r="C36" s="38" t="s">
        <v>57</v>
      </c>
      <c r="D36" s="39" t="s">
        <v>58</v>
      </c>
      <c r="E36" s="80" t="s">
        <v>60</v>
      </c>
      <c r="F36" s="77" t="s">
        <v>29</v>
      </c>
      <c r="G36" s="94" t="s">
        <v>361</v>
      </c>
      <c r="H36" s="78" t="s">
        <v>598</v>
      </c>
      <c r="I36" s="91" t="s">
        <v>599</v>
      </c>
      <c r="J36" s="80" t="s">
        <v>600</v>
      </c>
      <c r="K36" s="81" t="s">
        <v>601</v>
      </c>
      <c r="L36" s="82" t="s">
        <v>602</v>
      </c>
      <c r="M36" s="83" t="s">
        <v>603</v>
      </c>
      <c r="N36" s="84" t="s">
        <v>604</v>
      </c>
      <c r="O36" s="85" t="s">
        <v>313</v>
      </c>
      <c r="P36" s="38" t="s">
        <v>333</v>
      </c>
      <c r="Q36" s="90" t="s">
        <v>605</v>
      </c>
      <c r="R36" s="90" t="s">
        <v>606</v>
      </c>
      <c r="S36" s="87"/>
      <c r="T36" s="95"/>
    </row>
    <row r="37">
      <c r="A37" s="38" t="s">
        <v>217</v>
      </c>
      <c r="B37" s="38" t="s">
        <v>216</v>
      </c>
      <c r="C37" s="38" t="s">
        <v>37</v>
      </c>
      <c r="D37" s="39" t="s">
        <v>22</v>
      </c>
      <c r="E37" s="76" t="s">
        <v>607</v>
      </c>
      <c r="F37" s="77" t="s">
        <v>29</v>
      </c>
      <c r="G37" s="94" t="s">
        <v>361</v>
      </c>
      <c r="H37" s="38" t="s">
        <v>608</v>
      </c>
      <c r="I37" s="79" t="s">
        <v>275</v>
      </c>
      <c r="J37" s="80" t="s">
        <v>609</v>
      </c>
      <c r="K37" s="81" t="s">
        <v>610</v>
      </c>
      <c r="L37" s="82" t="s">
        <v>611</v>
      </c>
      <c r="N37" s="84" t="s">
        <v>612</v>
      </c>
      <c r="O37" s="85" t="s">
        <v>313</v>
      </c>
      <c r="P37" s="38" t="s">
        <v>220</v>
      </c>
      <c r="Q37" s="80" t="s">
        <v>613</v>
      </c>
      <c r="R37" s="100" t="s">
        <v>614</v>
      </c>
      <c r="S37" s="78" t="s">
        <v>615</v>
      </c>
      <c r="T37" s="88"/>
    </row>
    <row r="38">
      <c r="A38" s="38" t="s">
        <v>222</v>
      </c>
      <c r="B38" s="38" t="s">
        <v>221</v>
      </c>
      <c r="C38" s="38" t="s">
        <v>37</v>
      </c>
      <c r="D38" s="39" t="s">
        <v>22</v>
      </c>
      <c r="E38" s="76" t="s">
        <v>616</v>
      </c>
      <c r="F38" s="77" t="s">
        <v>29</v>
      </c>
      <c r="G38" s="94" t="s">
        <v>361</v>
      </c>
      <c r="H38" s="38" t="s">
        <v>617</v>
      </c>
      <c r="I38" s="79" t="s">
        <v>275</v>
      </c>
      <c r="J38" s="80" t="s">
        <v>618</v>
      </c>
      <c r="K38" s="81" t="s">
        <v>619</v>
      </c>
      <c r="L38" s="82" t="s">
        <v>620</v>
      </c>
      <c r="N38" s="84" t="s">
        <v>621</v>
      </c>
      <c r="O38" s="85" t="s">
        <v>313</v>
      </c>
      <c r="P38" s="38" t="s">
        <v>226</v>
      </c>
      <c r="Q38" s="80" t="s">
        <v>622</v>
      </c>
      <c r="R38" s="90" t="s">
        <v>623</v>
      </c>
      <c r="S38" s="78" t="s">
        <v>624</v>
      </c>
      <c r="T38" s="96" t="s">
        <v>225</v>
      </c>
    </row>
    <row r="39">
      <c r="A39" s="38" t="s">
        <v>115</v>
      </c>
      <c r="B39" s="38" t="s">
        <v>114</v>
      </c>
      <c r="C39" s="38" t="s">
        <v>116</v>
      </c>
      <c r="D39" s="39" t="s">
        <v>111</v>
      </c>
      <c r="E39" s="76" t="s">
        <v>625</v>
      </c>
      <c r="F39" s="77" t="s">
        <v>29</v>
      </c>
      <c r="G39" s="78" t="s">
        <v>626</v>
      </c>
      <c r="H39" s="38" t="s">
        <v>627</v>
      </c>
      <c r="I39" s="79" t="s">
        <v>275</v>
      </c>
      <c r="J39" s="80" t="s">
        <v>628</v>
      </c>
      <c r="K39" s="81" t="s">
        <v>629</v>
      </c>
      <c r="L39" s="82" t="s">
        <v>630</v>
      </c>
      <c r="N39" s="84" t="s">
        <v>631</v>
      </c>
      <c r="O39" s="85" t="s">
        <v>313</v>
      </c>
      <c r="P39" s="38" t="s">
        <v>333</v>
      </c>
      <c r="Q39" s="80" t="s">
        <v>632</v>
      </c>
      <c r="R39" s="90" t="s">
        <v>633</v>
      </c>
      <c r="S39" s="87"/>
      <c r="T39" s="88" t="s">
        <v>121</v>
      </c>
    </row>
    <row r="40">
      <c r="A40" s="38" t="s">
        <v>258</v>
      </c>
      <c r="B40" s="38" t="s">
        <v>257</v>
      </c>
      <c r="C40" s="38" t="s">
        <v>83</v>
      </c>
      <c r="D40" s="39" t="s">
        <v>84</v>
      </c>
      <c r="E40" s="76" t="s">
        <v>634</v>
      </c>
      <c r="F40" s="77" t="s">
        <v>29</v>
      </c>
      <c r="G40" s="89" t="s">
        <v>326</v>
      </c>
      <c r="H40" s="101" t="s">
        <v>263</v>
      </c>
      <c r="I40" s="79" t="s">
        <v>316</v>
      </c>
      <c r="J40" s="80" t="s">
        <v>635</v>
      </c>
      <c r="K40" s="81" t="s">
        <v>636</v>
      </c>
      <c r="L40" s="82" t="s">
        <v>637</v>
      </c>
      <c r="O40" s="85" t="s">
        <v>313</v>
      </c>
      <c r="P40" s="38" t="s">
        <v>263</v>
      </c>
      <c r="Q40" s="81" t="s">
        <v>638</v>
      </c>
      <c r="R40" s="90" t="s">
        <v>639</v>
      </c>
      <c r="S40" s="78" t="s">
        <v>640</v>
      </c>
      <c r="T40" s="88"/>
    </row>
    <row r="41">
      <c r="A41" s="38" t="s">
        <v>132</v>
      </c>
      <c r="B41" s="38" t="s">
        <v>131</v>
      </c>
      <c r="C41" s="38" t="s">
        <v>21</v>
      </c>
      <c r="D41" s="39" t="s">
        <v>22</v>
      </c>
      <c r="E41" s="76" t="s">
        <v>133</v>
      </c>
      <c r="F41" s="77" t="s">
        <v>29</v>
      </c>
      <c r="G41" s="94" t="s">
        <v>361</v>
      </c>
      <c r="H41" s="38" t="s">
        <v>641</v>
      </c>
      <c r="I41" s="79" t="s">
        <v>275</v>
      </c>
      <c r="J41" s="80" t="s">
        <v>642</v>
      </c>
      <c r="K41" s="81" t="s">
        <v>643</v>
      </c>
      <c r="L41" s="82" t="s">
        <v>644</v>
      </c>
      <c r="N41" s="84" t="s">
        <v>645</v>
      </c>
      <c r="O41" s="85" t="s">
        <v>313</v>
      </c>
      <c r="P41" s="38" t="s">
        <v>333</v>
      </c>
      <c r="Q41" s="80" t="s">
        <v>646</v>
      </c>
      <c r="R41" s="90" t="s">
        <v>647</v>
      </c>
      <c r="S41" s="87"/>
      <c r="T41" s="95"/>
    </row>
    <row r="42">
      <c r="A42" s="38" t="s">
        <v>250</v>
      </c>
      <c r="B42" s="38" t="s">
        <v>249</v>
      </c>
      <c r="C42" s="38" t="s">
        <v>57</v>
      </c>
      <c r="D42" s="39" t="s">
        <v>58</v>
      </c>
      <c r="E42" s="80" t="s">
        <v>60</v>
      </c>
      <c r="F42" s="77" t="s">
        <v>29</v>
      </c>
      <c r="G42" s="78" t="s">
        <v>648</v>
      </c>
      <c r="H42" s="38" t="s">
        <v>649</v>
      </c>
      <c r="I42" s="79" t="s">
        <v>275</v>
      </c>
      <c r="J42" s="80" t="s">
        <v>650</v>
      </c>
      <c r="K42" s="81" t="s">
        <v>651</v>
      </c>
      <c r="L42" s="38" t="s">
        <v>652</v>
      </c>
      <c r="O42" s="85" t="s">
        <v>313</v>
      </c>
      <c r="P42" s="38" t="s">
        <v>256</v>
      </c>
      <c r="Q42" s="80" t="s">
        <v>653</v>
      </c>
      <c r="R42" s="93" t="s">
        <v>654</v>
      </c>
      <c r="S42" s="115" t="s">
        <v>655</v>
      </c>
      <c r="T42" s="116"/>
    </row>
    <row r="43">
      <c r="A43" s="38" t="s">
        <v>276</v>
      </c>
      <c r="B43" s="38" t="s">
        <v>277</v>
      </c>
      <c r="C43" s="38" t="s">
        <v>57</v>
      </c>
      <c r="D43" s="39" t="s">
        <v>58</v>
      </c>
      <c r="E43" s="80" t="s">
        <v>60</v>
      </c>
      <c r="F43" s="77" t="s">
        <v>29</v>
      </c>
      <c r="G43" s="78" t="s">
        <v>656</v>
      </c>
      <c r="H43" s="38" t="s">
        <v>657</v>
      </c>
      <c r="I43" s="79" t="s">
        <v>275</v>
      </c>
      <c r="J43" s="80" t="s">
        <v>658</v>
      </c>
      <c r="K43" s="81" t="s">
        <v>659</v>
      </c>
      <c r="L43" s="82" t="s">
        <v>660</v>
      </c>
      <c r="M43" s="83" t="s">
        <v>661</v>
      </c>
      <c r="N43" s="84" t="s">
        <v>662</v>
      </c>
      <c r="O43" s="85" t="s">
        <v>313</v>
      </c>
      <c r="P43" s="38" t="s">
        <v>663</v>
      </c>
      <c r="Q43" s="80" t="s">
        <v>664</v>
      </c>
      <c r="R43" s="93" t="s">
        <v>665</v>
      </c>
      <c r="S43" s="87"/>
      <c r="T43" s="95"/>
    </row>
    <row r="44">
      <c r="D44" s="62"/>
      <c r="E44" s="117"/>
      <c r="F44" s="117"/>
      <c r="I44" s="118"/>
      <c r="J44" s="117"/>
      <c r="K44" s="117"/>
      <c r="Q44" s="117"/>
      <c r="R44" s="119"/>
      <c r="S44" s="87"/>
      <c r="T44" s="95"/>
    </row>
    <row r="45">
      <c r="A45" s="65" t="s">
        <v>278</v>
      </c>
      <c r="D45" s="62"/>
      <c r="E45" s="117"/>
      <c r="F45" s="117"/>
      <c r="I45" s="118"/>
      <c r="J45" s="117"/>
      <c r="K45" s="117"/>
      <c r="Q45" s="117"/>
      <c r="R45" s="119"/>
      <c r="S45" s="87"/>
      <c r="T45" s="95"/>
    </row>
    <row r="46">
      <c r="D46" s="62"/>
      <c r="E46" s="117"/>
      <c r="F46" s="117"/>
      <c r="I46" s="118"/>
      <c r="J46" s="117"/>
      <c r="K46" s="117"/>
      <c r="Q46" s="117"/>
      <c r="R46" s="119"/>
      <c r="S46" s="87"/>
      <c r="T46" s="95"/>
    </row>
    <row r="47">
      <c r="D47" s="62"/>
      <c r="E47" s="117"/>
      <c r="F47" s="117"/>
      <c r="I47" s="118"/>
      <c r="J47" s="117"/>
      <c r="K47" s="117"/>
      <c r="Q47" s="117"/>
      <c r="R47" s="119"/>
      <c r="S47" s="87"/>
      <c r="T47" s="95"/>
    </row>
    <row r="48">
      <c r="D48" s="62"/>
      <c r="E48" s="117"/>
      <c r="F48" s="117"/>
      <c r="I48" s="118"/>
      <c r="J48" s="117"/>
      <c r="K48" s="117"/>
      <c r="Q48" s="117"/>
      <c r="R48" s="119"/>
      <c r="S48" s="87"/>
      <c r="T48" s="95"/>
    </row>
    <row r="49">
      <c r="A49" s="68"/>
      <c r="D49" s="62"/>
      <c r="E49" s="117"/>
      <c r="F49" s="117"/>
      <c r="I49" s="118"/>
      <c r="J49" s="117"/>
      <c r="K49" s="117"/>
      <c r="Q49" s="117"/>
      <c r="R49" s="119"/>
      <c r="S49" s="87"/>
      <c r="T49" s="95"/>
    </row>
    <row r="50">
      <c r="A50" s="68"/>
      <c r="D50" s="62"/>
      <c r="E50" s="117"/>
      <c r="F50" s="117"/>
      <c r="I50" s="118"/>
      <c r="J50" s="117"/>
      <c r="K50" s="117"/>
      <c r="Q50" s="117"/>
      <c r="R50" s="119"/>
      <c r="S50" s="87"/>
      <c r="T50" s="95"/>
    </row>
    <row r="51">
      <c r="A51" s="68"/>
      <c r="D51" s="62"/>
      <c r="E51" s="117"/>
      <c r="F51" s="117"/>
      <c r="I51" s="118"/>
      <c r="J51" s="117"/>
      <c r="K51" s="117"/>
      <c r="L51" s="71"/>
      <c r="O51" s="71"/>
      <c r="Q51" s="117"/>
      <c r="R51" s="119"/>
      <c r="S51" s="120"/>
      <c r="T51" s="121"/>
    </row>
    <row r="52">
      <c r="D52" s="62"/>
      <c r="E52" s="117"/>
      <c r="F52" s="117"/>
      <c r="I52" s="118"/>
      <c r="J52" s="117"/>
      <c r="K52" s="117"/>
      <c r="L52" s="71"/>
      <c r="O52" s="71"/>
      <c r="Q52" s="117"/>
      <c r="R52" s="119"/>
      <c r="S52" s="120"/>
      <c r="T52" s="121"/>
    </row>
    <row r="53">
      <c r="A53" s="68"/>
      <c r="B53" s="69"/>
      <c r="C53" s="68"/>
      <c r="D53" s="122"/>
      <c r="E53" s="123"/>
      <c r="F53" s="124"/>
      <c r="G53" s="125"/>
      <c r="H53" s="68"/>
      <c r="I53" s="126"/>
      <c r="J53" s="127"/>
      <c r="K53" s="127"/>
      <c r="L53" s="71"/>
      <c r="M53" s="71"/>
      <c r="N53" s="71"/>
      <c r="O53" s="71"/>
      <c r="P53" s="71"/>
      <c r="Q53" s="124"/>
      <c r="R53" s="128"/>
      <c r="S53" s="120"/>
      <c r="T53" s="121"/>
    </row>
    <row r="54">
      <c r="A54" s="68"/>
      <c r="B54" s="68"/>
      <c r="C54" s="68"/>
      <c r="D54" s="122"/>
      <c r="E54" s="123"/>
      <c r="F54" s="124"/>
      <c r="G54" s="125"/>
      <c r="H54" s="68"/>
      <c r="I54" s="126"/>
      <c r="J54" s="127"/>
      <c r="K54" s="127"/>
      <c r="L54" s="71"/>
      <c r="M54" s="71"/>
      <c r="N54" s="68"/>
      <c r="O54" s="71"/>
      <c r="P54" s="71"/>
      <c r="Q54" s="127"/>
      <c r="R54" s="128"/>
      <c r="S54" s="120"/>
      <c r="T54" s="121"/>
    </row>
    <row r="55">
      <c r="A55" s="68"/>
      <c r="B55" s="68"/>
      <c r="C55" s="68"/>
      <c r="D55" s="122"/>
      <c r="E55" s="123"/>
      <c r="F55" s="124"/>
      <c r="G55" s="125"/>
      <c r="H55" s="68"/>
      <c r="I55" s="126"/>
      <c r="J55" s="127"/>
      <c r="K55" s="127"/>
      <c r="L55" s="71"/>
      <c r="M55" s="71"/>
      <c r="N55" s="71"/>
      <c r="O55" s="71"/>
      <c r="P55" s="71"/>
      <c r="Q55" s="124"/>
      <c r="R55" s="128"/>
      <c r="S55" s="120"/>
      <c r="T55" s="121"/>
    </row>
    <row r="56">
      <c r="A56" s="68"/>
      <c r="B56" s="68"/>
      <c r="C56" s="68"/>
      <c r="D56" s="122"/>
      <c r="E56" s="123"/>
      <c r="F56" s="124"/>
      <c r="G56" s="125"/>
      <c r="H56" s="68"/>
      <c r="I56" s="126"/>
      <c r="J56" s="127"/>
      <c r="K56" s="127"/>
      <c r="M56" s="71"/>
      <c r="N56" s="71"/>
      <c r="P56" s="71"/>
      <c r="Q56" s="127"/>
      <c r="R56" s="128"/>
      <c r="S56" s="87"/>
      <c r="T56" s="95"/>
    </row>
    <row r="57">
      <c r="A57" s="68"/>
      <c r="B57" s="68"/>
      <c r="C57" s="68"/>
      <c r="D57" s="122"/>
      <c r="E57" s="123"/>
      <c r="F57" s="124"/>
      <c r="G57" s="125"/>
      <c r="H57" s="68"/>
      <c r="I57" s="126"/>
      <c r="J57" s="127"/>
      <c r="K57" s="127"/>
      <c r="M57" s="71"/>
      <c r="N57" s="71"/>
      <c r="P57" s="71"/>
      <c r="Q57" s="127"/>
      <c r="R57" s="128"/>
      <c r="S57" s="87"/>
      <c r="T57" s="95"/>
    </row>
    <row r="58">
      <c r="D58" s="62"/>
      <c r="E58" s="117"/>
      <c r="F58" s="117"/>
      <c r="I58" s="118"/>
      <c r="J58" s="117"/>
      <c r="K58" s="117"/>
      <c r="Q58" s="117"/>
      <c r="R58" s="119"/>
      <c r="S58" s="87"/>
      <c r="T58" s="95"/>
    </row>
    <row r="59">
      <c r="D59" s="62"/>
      <c r="E59" s="117"/>
      <c r="F59" s="117"/>
      <c r="I59" s="118"/>
      <c r="J59" s="117"/>
      <c r="K59" s="117"/>
      <c r="Q59" s="117"/>
      <c r="R59" s="119"/>
      <c r="S59" s="87"/>
      <c r="T59" s="95"/>
    </row>
    <row r="60">
      <c r="D60" s="62"/>
      <c r="E60" s="117"/>
      <c r="F60" s="117"/>
      <c r="I60" s="118"/>
      <c r="J60" s="117"/>
      <c r="K60" s="117"/>
      <c r="Q60" s="117"/>
      <c r="R60" s="119"/>
      <c r="S60" s="87"/>
      <c r="T60" s="95"/>
    </row>
    <row r="61">
      <c r="D61" s="62"/>
      <c r="E61" s="117"/>
      <c r="F61" s="117"/>
      <c r="I61" s="118"/>
      <c r="J61" s="117"/>
      <c r="K61" s="117"/>
      <c r="Q61" s="117"/>
      <c r="R61" s="119"/>
      <c r="S61" s="87"/>
      <c r="T61" s="95"/>
    </row>
    <row r="62">
      <c r="D62" s="62"/>
      <c r="E62" s="117"/>
      <c r="F62" s="117"/>
      <c r="I62" s="118"/>
      <c r="J62" s="117"/>
      <c r="K62" s="117"/>
      <c r="Q62" s="117"/>
      <c r="R62" s="119"/>
      <c r="S62" s="87"/>
      <c r="T62" s="95"/>
    </row>
    <row r="63">
      <c r="D63" s="62"/>
      <c r="E63" s="117"/>
      <c r="F63" s="117"/>
      <c r="I63" s="118"/>
      <c r="J63" s="117"/>
      <c r="K63" s="117"/>
      <c r="Q63" s="117"/>
      <c r="R63" s="119"/>
      <c r="S63" s="87"/>
      <c r="T63" s="95"/>
    </row>
    <row r="64">
      <c r="D64" s="62"/>
      <c r="E64" s="117"/>
      <c r="F64" s="117"/>
      <c r="I64" s="118"/>
      <c r="J64" s="117"/>
      <c r="K64" s="117"/>
      <c r="Q64" s="117"/>
      <c r="R64" s="119"/>
      <c r="S64" s="87"/>
      <c r="T64" s="95"/>
    </row>
    <row r="65">
      <c r="D65" s="62"/>
      <c r="E65" s="117"/>
      <c r="F65" s="117"/>
      <c r="I65" s="118"/>
      <c r="J65" s="117"/>
      <c r="K65" s="117"/>
      <c r="Q65" s="117"/>
      <c r="R65" s="119"/>
      <c r="S65" s="87"/>
      <c r="T65" s="95"/>
    </row>
    <row r="66">
      <c r="D66" s="62"/>
      <c r="E66" s="117"/>
      <c r="F66" s="117"/>
      <c r="I66" s="118"/>
      <c r="J66" s="117"/>
      <c r="K66" s="117"/>
      <c r="Q66" s="117"/>
      <c r="R66" s="119"/>
      <c r="S66" s="87"/>
      <c r="T66" s="95"/>
    </row>
    <row r="67">
      <c r="D67" s="62"/>
      <c r="E67" s="117"/>
      <c r="F67" s="117"/>
      <c r="I67" s="118"/>
      <c r="J67" s="117"/>
      <c r="K67" s="117"/>
      <c r="Q67" s="117"/>
      <c r="R67" s="119"/>
      <c r="S67" s="87"/>
      <c r="T67" s="95"/>
    </row>
    <row r="68">
      <c r="D68" s="62"/>
      <c r="E68" s="117"/>
      <c r="F68" s="117"/>
      <c r="I68" s="118"/>
      <c r="J68" s="117"/>
      <c r="K68" s="117"/>
      <c r="Q68" s="117"/>
      <c r="R68" s="119"/>
      <c r="S68" s="87"/>
      <c r="T68" s="95"/>
    </row>
    <row r="69">
      <c r="D69" s="62"/>
      <c r="E69" s="117"/>
      <c r="F69" s="117"/>
      <c r="I69" s="118"/>
      <c r="J69" s="117"/>
      <c r="K69" s="117"/>
      <c r="Q69" s="117"/>
      <c r="R69" s="119"/>
      <c r="S69" s="87"/>
      <c r="T69" s="95"/>
    </row>
    <row r="70">
      <c r="D70" s="62"/>
      <c r="E70" s="117"/>
      <c r="F70" s="117"/>
      <c r="I70" s="118"/>
      <c r="J70" s="117"/>
      <c r="K70" s="117"/>
      <c r="Q70" s="117"/>
      <c r="R70" s="119"/>
      <c r="S70" s="87"/>
      <c r="T70" s="95"/>
    </row>
    <row r="71">
      <c r="D71" s="62"/>
      <c r="E71" s="117"/>
      <c r="F71" s="117"/>
      <c r="I71" s="118"/>
      <c r="J71" s="117"/>
      <c r="K71" s="117"/>
      <c r="Q71" s="117"/>
      <c r="R71" s="119"/>
      <c r="S71" s="87"/>
      <c r="T71" s="95"/>
    </row>
    <row r="72">
      <c r="D72" s="62"/>
      <c r="E72" s="117"/>
      <c r="F72" s="117"/>
      <c r="I72" s="118"/>
      <c r="J72" s="117"/>
      <c r="K72" s="117"/>
      <c r="Q72" s="117"/>
      <c r="R72" s="119"/>
      <c r="S72" s="87"/>
      <c r="T72" s="95"/>
    </row>
    <row r="73">
      <c r="D73" s="62"/>
      <c r="E73" s="117"/>
      <c r="F73" s="117"/>
      <c r="I73" s="118"/>
      <c r="J73" s="117"/>
      <c r="K73" s="117"/>
      <c r="Q73" s="117"/>
      <c r="R73" s="119"/>
      <c r="S73" s="87"/>
      <c r="T73" s="95"/>
    </row>
    <row r="74">
      <c r="D74" s="62"/>
      <c r="E74" s="117"/>
      <c r="F74" s="117"/>
      <c r="I74" s="118"/>
      <c r="J74" s="117"/>
      <c r="K74" s="117"/>
      <c r="Q74" s="117"/>
      <c r="R74" s="119"/>
      <c r="S74" s="87"/>
      <c r="T74" s="95"/>
    </row>
    <row r="75">
      <c r="D75" s="62"/>
      <c r="E75" s="117"/>
      <c r="F75" s="117"/>
      <c r="I75" s="118"/>
      <c r="J75" s="117"/>
      <c r="K75" s="117"/>
      <c r="Q75" s="117"/>
      <c r="R75" s="119"/>
      <c r="S75" s="87"/>
      <c r="T75" s="95"/>
    </row>
    <row r="76">
      <c r="D76" s="62"/>
      <c r="E76" s="117"/>
      <c r="F76" s="117"/>
      <c r="I76" s="118"/>
      <c r="J76" s="117"/>
      <c r="K76" s="117"/>
      <c r="Q76" s="117"/>
      <c r="R76" s="119"/>
      <c r="S76" s="87"/>
      <c r="T76" s="95"/>
    </row>
    <row r="77">
      <c r="D77" s="62"/>
      <c r="E77" s="117"/>
      <c r="F77" s="117"/>
      <c r="I77" s="118"/>
      <c r="J77" s="117"/>
      <c r="K77" s="117"/>
      <c r="Q77" s="117"/>
      <c r="R77" s="119"/>
      <c r="S77" s="87"/>
      <c r="T77" s="95"/>
    </row>
    <row r="78">
      <c r="D78" s="62"/>
      <c r="E78" s="117"/>
      <c r="F78" s="117"/>
      <c r="I78" s="118"/>
      <c r="J78" s="117"/>
      <c r="K78" s="117"/>
      <c r="Q78" s="117"/>
      <c r="R78" s="119"/>
      <c r="S78" s="87"/>
      <c r="T78" s="95"/>
    </row>
    <row r="79">
      <c r="D79" s="62"/>
      <c r="E79" s="117"/>
      <c r="F79" s="117"/>
      <c r="I79" s="118"/>
      <c r="J79" s="117"/>
      <c r="K79" s="117"/>
      <c r="Q79" s="117"/>
      <c r="R79" s="119"/>
      <c r="S79" s="87"/>
      <c r="T79" s="95"/>
    </row>
    <row r="80">
      <c r="D80" s="62"/>
      <c r="E80" s="117"/>
      <c r="F80" s="117"/>
      <c r="I80" s="118"/>
      <c r="J80" s="117"/>
      <c r="K80" s="117"/>
      <c r="Q80" s="117"/>
      <c r="R80" s="119"/>
      <c r="S80" s="87"/>
      <c r="T80" s="95"/>
    </row>
    <row r="81">
      <c r="D81" s="62"/>
      <c r="E81" s="117"/>
      <c r="F81" s="117"/>
      <c r="I81" s="118"/>
      <c r="J81" s="117"/>
      <c r="K81" s="117"/>
      <c r="Q81" s="117"/>
      <c r="R81" s="119"/>
      <c r="S81" s="87"/>
      <c r="T81" s="95"/>
    </row>
    <row r="82">
      <c r="D82" s="62"/>
      <c r="E82" s="117"/>
      <c r="F82" s="117"/>
      <c r="I82" s="118"/>
      <c r="J82" s="117"/>
      <c r="K82" s="117"/>
      <c r="Q82" s="117"/>
      <c r="R82" s="119"/>
      <c r="S82" s="87"/>
      <c r="T82" s="95"/>
    </row>
    <row r="83">
      <c r="D83" s="62"/>
      <c r="E83" s="117"/>
      <c r="F83" s="117"/>
      <c r="I83" s="118"/>
      <c r="J83" s="117"/>
      <c r="K83" s="117"/>
      <c r="Q83" s="117"/>
      <c r="R83" s="119"/>
      <c r="S83" s="87"/>
      <c r="T83" s="95"/>
    </row>
    <row r="84">
      <c r="D84" s="62"/>
      <c r="E84" s="117"/>
      <c r="F84" s="117"/>
      <c r="I84" s="118"/>
      <c r="J84" s="117"/>
      <c r="K84" s="117"/>
      <c r="Q84" s="117"/>
      <c r="R84" s="119"/>
      <c r="S84" s="87"/>
      <c r="T84" s="95"/>
    </row>
    <row r="85">
      <c r="D85" s="62"/>
      <c r="E85" s="117"/>
      <c r="F85" s="117"/>
      <c r="I85" s="118"/>
      <c r="J85" s="117"/>
      <c r="K85" s="117"/>
      <c r="Q85" s="117"/>
      <c r="R85" s="119"/>
      <c r="S85" s="87"/>
      <c r="T85" s="95"/>
    </row>
    <row r="86">
      <c r="D86" s="62"/>
      <c r="E86" s="117"/>
      <c r="F86" s="117"/>
      <c r="I86" s="118"/>
      <c r="J86" s="117"/>
      <c r="K86" s="117"/>
      <c r="Q86" s="117"/>
      <c r="R86" s="119"/>
      <c r="S86" s="87"/>
      <c r="T86" s="95"/>
    </row>
    <row r="87">
      <c r="D87" s="62"/>
      <c r="E87" s="117"/>
      <c r="F87" s="117"/>
      <c r="I87" s="118"/>
      <c r="J87" s="117"/>
      <c r="K87" s="117"/>
      <c r="Q87" s="117"/>
      <c r="R87" s="119"/>
      <c r="S87" s="87"/>
      <c r="T87" s="95"/>
    </row>
    <row r="88">
      <c r="D88" s="62"/>
      <c r="E88" s="117"/>
      <c r="F88" s="117"/>
      <c r="I88" s="118"/>
      <c r="J88" s="117"/>
      <c r="K88" s="117"/>
      <c r="Q88" s="117"/>
      <c r="R88" s="119"/>
      <c r="S88" s="87"/>
      <c r="T88" s="95"/>
    </row>
    <row r="89">
      <c r="D89" s="62"/>
      <c r="E89" s="117"/>
      <c r="F89" s="117"/>
      <c r="I89" s="118"/>
      <c r="J89" s="117"/>
      <c r="K89" s="117"/>
      <c r="Q89" s="117"/>
      <c r="R89" s="119"/>
      <c r="S89" s="87"/>
      <c r="T89" s="95"/>
    </row>
    <row r="90">
      <c r="D90" s="62"/>
      <c r="E90" s="117"/>
      <c r="F90" s="117"/>
      <c r="I90" s="118"/>
      <c r="J90" s="117"/>
      <c r="K90" s="117"/>
      <c r="Q90" s="117"/>
      <c r="R90" s="119"/>
      <c r="S90" s="87"/>
      <c r="T90" s="95"/>
    </row>
    <row r="91">
      <c r="D91" s="62"/>
      <c r="E91" s="117"/>
      <c r="F91" s="117"/>
      <c r="I91" s="118"/>
      <c r="J91" s="117"/>
      <c r="K91" s="117"/>
      <c r="Q91" s="117"/>
      <c r="R91" s="119"/>
      <c r="S91" s="87"/>
      <c r="T91" s="95"/>
    </row>
    <row r="92">
      <c r="D92" s="62"/>
      <c r="E92" s="117"/>
      <c r="F92" s="117"/>
      <c r="I92" s="118"/>
      <c r="J92" s="117"/>
      <c r="K92" s="117"/>
      <c r="Q92" s="117"/>
      <c r="R92" s="119"/>
      <c r="S92" s="87"/>
      <c r="T92" s="95"/>
    </row>
    <row r="93">
      <c r="D93" s="62"/>
      <c r="E93" s="117"/>
      <c r="F93" s="117"/>
      <c r="I93" s="118"/>
      <c r="J93" s="117"/>
      <c r="K93" s="117"/>
      <c r="Q93" s="117"/>
      <c r="R93" s="119"/>
      <c r="S93" s="87"/>
      <c r="T93" s="95"/>
    </row>
    <row r="94">
      <c r="D94" s="62"/>
      <c r="E94" s="117"/>
      <c r="F94" s="117"/>
      <c r="I94" s="118"/>
      <c r="J94" s="117"/>
      <c r="K94" s="117"/>
      <c r="Q94" s="117"/>
      <c r="R94" s="119"/>
      <c r="S94" s="87"/>
      <c r="T94" s="95"/>
    </row>
    <row r="95">
      <c r="D95" s="62"/>
      <c r="E95" s="117"/>
      <c r="F95" s="117"/>
      <c r="I95" s="118"/>
      <c r="J95" s="117"/>
      <c r="K95" s="117"/>
      <c r="Q95" s="117"/>
      <c r="R95" s="119"/>
      <c r="S95" s="87"/>
      <c r="T95" s="95"/>
    </row>
    <row r="96">
      <c r="D96" s="62"/>
      <c r="E96" s="117"/>
      <c r="F96" s="117"/>
      <c r="I96" s="118"/>
      <c r="J96" s="117"/>
      <c r="K96" s="117"/>
      <c r="Q96" s="117"/>
      <c r="R96" s="119"/>
      <c r="S96" s="87"/>
      <c r="T96" s="95"/>
    </row>
    <row r="97">
      <c r="D97" s="62"/>
      <c r="E97" s="117"/>
      <c r="F97" s="117"/>
      <c r="I97" s="118"/>
      <c r="J97" s="117"/>
      <c r="K97" s="117"/>
      <c r="Q97" s="117"/>
      <c r="R97" s="119"/>
      <c r="S97" s="87"/>
      <c r="T97" s="95"/>
    </row>
    <row r="98">
      <c r="D98" s="62"/>
      <c r="E98" s="117"/>
      <c r="F98" s="117"/>
      <c r="I98" s="118"/>
      <c r="J98" s="117"/>
      <c r="K98" s="117"/>
      <c r="Q98" s="117"/>
      <c r="R98" s="119"/>
      <c r="S98" s="87"/>
      <c r="T98" s="95"/>
    </row>
    <row r="99">
      <c r="D99" s="62"/>
      <c r="E99" s="117"/>
      <c r="F99" s="117"/>
      <c r="I99" s="118"/>
      <c r="J99" s="117"/>
      <c r="K99" s="117"/>
      <c r="Q99" s="117"/>
      <c r="R99" s="119"/>
      <c r="S99" s="87"/>
      <c r="T99" s="95"/>
    </row>
    <row r="100">
      <c r="D100" s="62"/>
      <c r="E100" s="117"/>
      <c r="F100" s="117"/>
      <c r="I100" s="118"/>
      <c r="J100" s="117"/>
      <c r="K100" s="117"/>
      <c r="Q100" s="117"/>
      <c r="R100" s="119"/>
      <c r="S100" s="87"/>
      <c r="T100" s="95"/>
    </row>
    <row r="101">
      <c r="D101" s="62"/>
      <c r="E101" s="117"/>
      <c r="F101" s="117"/>
      <c r="I101" s="118"/>
      <c r="J101" s="117"/>
      <c r="K101" s="117"/>
      <c r="Q101" s="117"/>
      <c r="R101" s="119"/>
      <c r="S101" s="87"/>
      <c r="T101" s="95"/>
    </row>
    <row r="102">
      <c r="D102" s="62"/>
      <c r="E102" s="117"/>
      <c r="F102" s="117"/>
      <c r="I102" s="118"/>
      <c r="J102" s="117"/>
      <c r="K102" s="117"/>
      <c r="Q102" s="117"/>
      <c r="R102" s="119"/>
      <c r="S102" s="87"/>
      <c r="T102" s="95"/>
    </row>
    <row r="103">
      <c r="D103" s="62"/>
      <c r="E103" s="117"/>
      <c r="F103" s="117"/>
      <c r="I103" s="118"/>
      <c r="J103" s="117"/>
      <c r="K103" s="117"/>
      <c r="Q103" s="117"/>
      <c r="R103" s="119"/>
      <c r="S103" s="87"/>
      <c r="T103" s="95"/>
    </row>
    <row r="104">
      <c r="D104" s="62"/>
      <c r="E104" s="117"/>
      <c r="F104" s="117"/>
      <c r="I104" s="118"/>
      <c r="J104" s="117"/>
      <c r="K104" s="117"/>
      <c r="Q104" s="117"/>
      <c r="R104" s="119"/>
      <c r="S104" s="87"/>
      <c r="T104" s="95"/>
    </row>
    <row r="105">
      <c r="D105" s="62"/>
      <c r="E105" s="117"/>
      <c r="F105" s="117"/>
      <c r="I105" s="118"/>
      <c r="J105" s="117"/>
      <c r="K105" s="117"/>
      <c r="Q105" s="117"/>
      <c r="R105" s="119"/>
      <c r="S105" s="87"/>
      <c r="T105" s="95"/>
    </row>
    <row r="106">
      <c r="D106" s="62"/>
      <c r="E106" s="117"/>
      <c r="F106" s="117"/>
      <c r="I106" s="118"/>
      <c r="J106" s="117"/>
      <c r="K106" s="117"/>
      <c r="Q106" s="117"/>
      <c r="R106" s="119"/>
      <c r="S106" s="87"/>
      <c r="T106" s="95"/>
    </row>
    <row r="107">
      <c r="D107" s="62"/>
      <c r="E107" s="117"/>
      <c r="F107" s="117"/>
      <c r="I107" s="118"/>
      <c r="J107" s="117"/>
      <c r="K107" s="117"/>
      <c r="Q107" s="117"/>
      <c r="R107" s="119"/>
      <c r="S107" s="87"/>
      <c r="T107" s="95"/>
    </row>
    <row r="108">
      <c r="D108" s="62"/>
      <c r="E108" s="117"/>
      <c r="F108" s="117"/>
      <c r="I108" s="118"/>
      <c r="J108" s="117"/>
      <c r="K108" s="117"/>
      <c r="Q108" s="117"/>
      <c r="R108" s="119"/>
      <c r="S108" s="87"/>
      <c r="T108" s="95"/>
    </row>
    <row r="109">
      <c r="D109" s="62"/>
      <c r="E109" s="117"/>
      <c r="F109" s="117"/>
      <c r="I109" s="118"/>
      <c r="J109" s="117"/>
      <c r="K109" s="117"/>
      <c r="Q109" s="117"/>
      <c r="R109" s="119"/>
      <c r="S109" s="87"/>
      <c r="T109" s="95"/>
    </row>
    <row r="110">
      <c r="D110" s="62"/>
      <c r="E110" s="117"/>
      <c r="F110" s="117"/>
      <c r="I110" s="118"/>
      <c r="J110" s="117"/>
      <c r="K110" s="117"/>
      <c r="Q110" s="117"/>
      <c r="R110" s="119"/>
      <c r="S110" s="87"/>
      <c r="T110" s="95"/>
    </row>
    <row r="111">
      <c r="D111" s="62"/>
      <c r="E111" s="117"/>
      <c r="F111" s="117"/>
      <c r="I111" s="118"/>
      <c r="J111" s="117"/>
      <c r="K111" s="117"/>
      <c r="Q111" s="117"/>
      <c r="R111" s="119"/>
      <c r="S111" s="87"/>
      <c r="T111" s="95"/>
    </row>
    <row r="112">
      <c r="D112" s="62"/>
      <c r="E112" s="117"/>
      <c r="F112" s="117"/>
      <c r="I112" s="118"/>
      <c r="J112" s="117"/>
      <c r="K112" s="117"/>
      <c r="Q112" s="117"/>
      <c r="R112" s="119"/>
      <c r="S112" s="87"/>
      <c r="T112" s="95"/>
    </row>
    <row r="113">
      <c r="D113" s="62"/>
      <c r="E113" s="117"/>
      <c r="F113" s="117"/>
      <c r="I113" s="118"/>
      <c r="J113" s="117"/>
      <c r="K113" s="117"/>
      <c r="Q113" s="117"/>
      <c r="R113" s="119"/>
      <c r="S113" s="87"/>
      <c r="T113" s="95"/>
    </row>
    <row r="114">
      <c r="D114" s="62"/>
      <c r="E114" s="117"/>
      <c r="F114" s="117"/>
      <c r="I114" s="118"/>
      <c r="J114" s="117"/>
      <c r="K114" s="117"/>
      <c r="Q114" s="117"/>
      <c r="R114" s="119"/>
      <c r="S114" s="87"/>
      <c r="T114" s="95"/>
    </row>
    <row r="115">
      <c r="D115" s="62"/>
      <c r="E115" s="117"/>
      <c r="F115" s="117"/>
      <c r="I115" s="118"/>
      <c r="J115" s="117"/>
      <c r="K115" s="117"/>
      <c r="Q115" s="117"/>
      <c r="R115" s="119"/>
      <c r="S115" s="87"/>
      <c r="T115" s="95"/>
    </row>
    <row r="116">
      <c r="D116" s="62"/>
      <c r="E116" s="117"/>
      <c r="F116" s="117"/>
      <c r="I116" s="118"/>
      <c r="J116" s="117"/>
      <c r="K116" s="117"/>
      <c r="Q116" s="117"/>
      <c r="R116" s="119"/>
      <c r="S116" s="87"/>
      <c r="T116" s="95"/>
    </row>
    <row r="117">
      <c r="D117" s="62"/>
      <c r="E117" s="117"/>
      <c r="F117" s="117"/>
      <c r="I117" s="118"/>
      <c r="J117" s="117"/>
      <c r="K117" s="117"/>
      <c r="Q117" s="117"/>
      <c r="R117" s="119"/>
      <c r="S117" s="87"/>
      <c r="T117" s="95"/>
    </row>
    <row r="118">
      <c r="D118" s="62"/>
      <c r="E118" s="117"/>
      <c r="F118" s="117"/>
      <c r="I118" s="118"/>
      <c r="J118" s="117"/>
      <c r="K118" s="117"/>
      <c r="Q118" s="117"/>
      <c r="R118" s="119"/>
      <c r="S118" s="87"/>
      <c r="T118" s="95"/>
    </row>
    <row r="119">
      <c r="D119" s="62"/>
      <c r="E119" s="117"/>
      <c r="F119" s="117"/>
      <c r="I119" s="118"/>
      <c r="J119" s="117"/>
      <c r="K119" s="117"/>
      <c r="Q119" s="117"/>
      <c r="R119" s="119"/>
      <c r="S119" s="87"/>
      <c r="T119" s="95"/>
    </row>
    <row r="120">
      <c r="D120" s="62"/>
      <c r="E120" s="117"/>
      <c r="F120" s="117"/>
      <c r="I120" s="118"/>
      <c r="J120" s="117"/>
      <c r="K120" s="117"/>
      <c r="Q120" s="117"/>
      <c r="R120" s="119"/>
      <c r="S120" s="87"/>
      <c r="T120" s="95"/>
    </row>
    <row r="121">
      <c r="D121" s="62"/>
      <c r="E121" s="117"/>
      <c r="F121" s="117"/>
      <c r="I121" s="118"/>
      <c r="J121" s="117"/>
      <c r="K121" s="117"/>
      <c r="Q121" s="117"/>
      <c r="R121" s="119"/>
      <c r="S121" s="87"/>
      <c r="T121" s="95"/>
    </row>
    <row r="122">
      <c r="D122" s="62"/>
      <c r="E122" s="117"/>
      <c r="F122" s="117"/>
      <c r="I122" s="118"/>
      <c r="J122" s="117"/>
      <c r="K122" s="117"/>
      <c r="Q122" s="117"/>
      <c r="R122" s="119"/>
      <c r="S122" s="87"/>
      <c r="T122" s="95"/>
    </row>
    <row r="123">
      <c r="D123" s="62"/>
      <c r="E123" s="117"/>
      <c r="F123" s="117"/>
      <c r="I123" s="118"/>
      <c r="J123" s="117"/>
      <c r="K123" s="117"/>
      <c r="Q123" s="117"/>
      <c r="R123" s="119"/>
      <c r="S123" s="87"/>
      <c r="T123" s="95"/>
    </row>
    <row r="124">
      <c r="D124" s="62"/>
      <c r="E124" s="117"/>
      <c r="F124" s="117"/>
      <c r="I124" s="118"/>
      <c r="J124" s="117"/>
      <c r="K124" s="117"/>
      <c r="Q124" s="117"/>
      <c r="R124" s="119"/>
      <c r="S124" s="87"/>
      <c r="T124" s="95"/>
    </row>
    <row r="125">
      <c r="D125" s="62"/>
      <c r="E125" s="117"/>
      <c r="F125" s="117"/>
      <c r="I125" s="118"/>
      <c r="J125" s="117"/>
      <c r="K125" s="117"/>
      <c r="Q125" s="117"/>
      <c r="R125" s="119"/>
      <c r="S125" s="87"/>
      <c r="T125" s="95"/>
    </row>
    <row r="126">
      <c r="D126" s="62"/>
      <c r="E126" s="117"/>
      <c r="F126" s="117"/>
      <c r="I126" s="118"/>
      <c r="J126" s="117"/>
      <c r="K126" s="117"/>
      <c r="Q126" s="117"/>
      <c r="R126" s="119"/>
      <c r="S126" s="87"/>
      <c r="T126" s="95"/>
    </row>
    <row r="127">
      <c r="D127" s="62"/>
      <c r="E127" s="117"/>
      <c r="F127" s="117"/>
      <c r="I127" s="118"/>
      <c r="J127" s="117"/>
      <c r="K127" s="117"/>
      <c r="Q127" s="117"/>
      <c r="R127" s="119"/>
      <c r="S127" s="87"/>
      <c r="T127" s="95"/>
    </row>
    <row r="128">
      <c r="D128" s="62"/>
      <c r="E128" s="117"/>
      <c r="F128" s="117"/>
      <c r="I128" s="118"/>
      <c r="J128" s="117"/>
      <c r="K128" s="117"/>
      <c r="Q128" s="117"/>
      <c r="R128" s="119"/>
      <c r="S128" s="87"/>
      <c r="T128" s="95"/>
    </row>
    <row r="129">
      <c r="D129" s="62"/>
      <c r="E129" s="117"/>
      <c r="F129" s="117"/>
      <c r="I129" s="118"/>
      <c r="J129" s="117"/>
      <c r="K129" s="117"/>
      <c r="Q129" s="117"/>
      <c r="R129" s="119"/>
      <c r="S129" s="87"/>
      <c r="T129" s="95"/>
    </row>
    <row r="130">
      <c r="D130" s="62"/>
      <c r="E130" s="117"/>
      <c r="F130" s="117"/>
      <c r="I130" s="118"/>
      <c r="J130" s="117"/>
      <c r="K130" s="117"/>
      <c r="Q130" s="117"/>
      <c r="R130" s="119"/>
      <c r="S130" s="87"/>
      <c r="T130" s="95"/>
    </row>
    <row r="131">
      <c r="D131" s="62"/>
      <c r="E131" s="117"/>
      <c r="F131" s="117"/>
      <c r="I131" s="118"/>
      <c r="J131" s="117"/>
      <c r="K131" s="117"/>
      <c r="Q131" s="117"/>
      <c r="R131" s="119"/>
      <c r="S131" s="87"/>
      <c r="T131" s="95"/>
    </row>
    <row r="132">
      <c r="D132" s="62"/>
      <c r="E132" s="117"/>
      <c r="F132" s="117"/>
      <c r="I132" s="118"/>
      <c r="J132" s="117"/>
      <c r="K132" s="117"/>
      <c r="Q132" s="117"/>
      <c r="R132" s="119"/>
      <c r="S132" s="87"/>
      <c r="T132" s="95"/>
    </row>
    <row r="133">
      <c r="D133" s="62"/>
      <c r="E133" s="117"/>
      <c r="F133" s="117"/>
      <c r="I133" s="118"/>
      <c r="J133" s="117"/>
      <c r="K133" s="117"/>
      <c r="Q133" s="117"/>
      <c r="R133" s="119"/>
      <c r="S133" s="87"/>
      <c r="T133" s="95"/>
    </row>
    <row r="134">
      <c r="D134" s="62"/>
      <c r="E134" s="117"/>
      <c r="F134" s="117"/>
      <c r="I134" s="118"/>
      <c r="J134" s="117"/>
      <c r="K134" s="117"/>
      <c r="Q134" s="117"/>
      <c r="R134" s="119"/>
      <c r="S134" s="87"/>
      <c r="T134" s="95"/>
    </row>
    <row r="135">
      <c r="D135" s="62"/>
      <c r="E135" s="117"/>
      <c r="F135" s="117"/>
      <c r="I135" s="118"/>
      <c r="J135" s="117"/>
      <c r="K135" s="117"/>
      <c r="Q135" s="117"/>
      <c r="R135" s="119"/>
      <c r="S135" s="87"/>
      <c r="T135" s="95"/>
    </row>
    <row r="136">
      <c r="D136" s="62"/>
      <c r="E136" s="117"/>
      <c r="F136" s="117"/>
      <c r="I136" s="118"/>
      <c r="J136" s="117"/>
      <c r="K136" s="117"/>
      <c r="Q136" s="117"/>
      <c r="R136" s="119"/>
      <c r="S136" s="87"/>
      <c r="T136" s="95"/>
    </row>
    <row r="137">
      <c r="D137" s="62"/>
      <c r="E137" s="117"/>
      <c r="F137" s="117"/>
      <c r="I137" s="118"/>
      <c r="J137" s="117"/>
      <c r="K137" s="117"/>
      <c r="Q137" s="117"/>
      <c r="R137" s="119"/>
      <c r="S137" s="87"/>
      <c r="T137" s="95"/>
    </row>
    <row r="138">
      <c r="D138" s="62"/>
      <c r="E138" s="117"/>
      <c r="F138" s="117"/>
      <c r="I138" s="118"/>
      <c r="J138" s="117"/>
      <c r="K138" s="117"/>
      <c r="Q138" s="117"/>
      <c r="R138" s="119"/>
      <c r="S138" s="87"/>
      <c r="T138" s="95"/>
    </row>
    <row r="139">
      <c r="D139" s="62"/>
      <c r="E139" s="117"/>
      <c r="F139" s="117"/>
      <c r="I139" s="118"/>
      <c r="J139" s="117"/>
      <c r="K139" s="117"/>
      <c r="Q139" s="117"/>
      <c r="R139" s="119"/>
      <c r="S139" s="87"/>
      <c r="T139" s="95"/>
    </row>
    <row r="140">
      <c r="D140" s="62"/>
      <c r="E140" s="117"/>
      <c r="F140" s="117"/>
      <c r="I140" s="118"/>
      <c r="J140" s="117"/>
      <c r="K140" s="117"/>
      <c r="Q140" s="117"/>
      <c r="R140" s="119"/>
      <c r="S140" s="87"/>
      <c r="T140" s="95"/>
    </row>
    <row r="141">
      <c r="D141" s="62"/>
      <c r="E141" s="117"/>
      <c r="F141" s="117"/>
      <c r="I141" s="118"/>
      <c r="J141" s="117"/>
      <c r="K141" s="117"/>
      <c r="Q141" s="117"/>
      <c r="R141" s="119"/>
      <c r="S141" s="87"/>
      <c r="T141" s="95"/>
    </row>
    <row r="142">
      <c r="D142" s="62"/>
      <c r="E142" s="117"/>
      <c r="F142" s="117"/>
      <c r="I142" s="118"/>
      <c r="J142" s="117"/>
      <c r="K142" s="117"/>
      <c r="Q142" s="117"/>
      <c r="R142" s="119"/>
      <c r="S142" s="87"/>
      <c r="T142" s="95"/>
    </row>
    <row r="143">
      <c r="D143" s="62"/>
      <c r="E143" s="117"/>
      <c r="F143" s="117"/>
      <c r="I143" s="118"/>
      <c r="J143" s="117"/>
      <c r="K143" s="117"/>
      <c r="Q143" s="117"/>
      <c r="R143" s="119"/>
      <c r="S143" s="87"/>
      <c r="T143" s="95"/>
    </row>
    <row r="144">
      <c r="D144" s="62"/>
      <c r="E144" s="117"/>
      <c r="F144" s="117"/>
      <c r="I144" s="118"/>
      <c r="J144" s="117"/>
      <c r="K144" s="117"/>
      <c r="Q144" s="117"/>
      <c r="R144" s="119"/>
      <c r="S144" s="87"/>
      <c r="T144" s="95"/>
    </row>
    <row r="145">
      <c r="D145" s="62"/>
      <c r="E145" s="117"/>
      <c r="F145" s="117"/>
      <c r="I145" s="118"/>
      <c r="J145" s="117"/>
      <c r="K145" s="117"/>
      <c r="Q145" s="117"/>
      <c r="R145" s="119"/>
      <c r="S145" s="87"/>
      <c r="T145" s="95"/>
    </row>
    <row r="146">
      <c r="D146" s="62"/>
      <c r="E146" s="117"/>
      <c r="F146" s="117"/>
      <c r="I146" s="118"/>
      <c r="J146" s="117"/>
      <c r="K146" s="117"/>
      <c r="Q146" s="117"/>
      <c r="R146" s="119"/>
      <c r="S146" s="87"/>
      <c r="T146" s="95"/>
    </row>
    <row r="147">
      <c r="D147" s="62"/>
      <c r="E147" s="117"/>
      <c r="F147" s="117"/>
      <c r="I147" s="118"/>
      <c r="J147" s="117"/>
      <c r="K147" s="117"/>
      <c r="Q147" s="117"/>
      <c r="R147" s="119"/>
      <c r="S147" s="87"/>
      <c r="T147" s="95"/>
    </row>
    <row r="148">
      <c r="D148" s="62"/>
      <c r="E148" s="117"/>
      <c r="F148" s="117"/>
      <c r="I148" s="118"/>
      <c r="J148" s="117"/>
      <c r="K148" s="117"/>
      <c r="Q148" s="117"/>
      <c r="R148" s="119"/>
      <c r="S148" s="87"/>
      <c r="T148" s="95"/>
    </row>
    <row r="149">
      <c r="D149" s="62"/>
      <c r="E149" s="117"/>
      <c r="F149" s="117"/>
      <c r="I149" s="118"/>
      <c r="J149" s="117"/>
      <c r="K149" s="117"/>
      <c r="Q149" s="117"/>
      <c r="R149" s="119"/>
      <c r="S149" s="87"/>
      <c r="T149" s="95"/>
    </row>
    <row r="150">
      <c r="D150" s="62"/>
      <c r="E150" s="117"/>
      <c r="F150" s="117"/>
      <c r="I150" s="118"/>
      <c r="J150" s="117"/>
      <c r="K150" s="117"/>
      <c r="Q150" s="117"/>
      <c r="R150" s="119"/>
      <c r="S150" s="87"/>
      <c r="T150" s="95"/>
    </row>
    <row r="151">
      <c r="D151" s="62"/>
      <c r="E151" s="117"/>
      <c r="F151" s="117"/>
      <c r="I151" s="118"/>
      <c r="J151" s="117"/>
      <c r="K151" s="117"/>
      <c r="Q151" s="117"/>
      <c r="R151" s="119"/>
      <c r="S151" s="87"/>
      <c r="T151" s="95"/>
    </row>
    <row r="152">
      <c r="D152" s="62"/>
      <c r="E152" s="117"/>
      <c r="F152" s="117"/>
      <c r="I152" s="118"/>
      <c r="J152" s="117"/>
      <c r="K152" s="117"/>
      <c r="Q152" s="117"/>
      <c r="R152" s="119"/>
      <c r="S152" s="87"/>
      <c r="T152" s="95"/>
    </row>
    <row r="153">
      <c r="D153" s="62"/>
      <c r="E153" s="117"/>
      <c r="F153" s="117"/>
      <c r="I153" s="118"/>
      <c r="J153" s="117"/>
      <c r="K153" s="117"/>
      <c r="Q153" s="117"/>
      <c r="R153" s="119"/>
      <c r="S153" s="87"/>
      <c r="T153" s="95"/>
    </row>
    <row r="154">
      <c r="D154" s="62"/>
      <c r="E154" s="117"/>
      <c r="F154" s="117"/>
      <c r="I154" s="118"/>
      <c r="J154" s="117"/>
      <c r="K154" s="117"/>
      <c r="Q154" s="117"/>
      <c r="R154" s="119"/>
      <c r="S154" s="87"/>
      <c r="T154" s="95"/>
    </row>
    <row r="155">
      <c r="D155" s="62"/>
      <c r="E155" s="117"/>
      <c r="F155" s="117"/>
      <c r="I155" s="118"/>
      <c r="J155" s="117"/>
      <c r="K155" s="117"/>
      <c r="Q155" s="117"/>
      <c r="R155" s="119"/>
      <c r="S155" s="87"/>
      <c r="T155" s="95"/>
    </row>
    <row r="156">
      <c r="D156" s="62"/>
      <c r="E156" s="117"/>
      <c r="F156" s="117"/>
      <c r="I156" s="118"/>
      <c r="J156" s="117"/>
      <c r="K156" s="117"/>
      <c r="Q156" s="117"/>
      <c r="R156" s="119"/>
      <c r="S156" s="87"/>
      <c r="T156" s="95"/>
    </row>
    <row r="157">
      <c r="D157" s="62"/>
      <c r="E157" s="117"/>
      <c r="F157" s="117"/>
      <c r="I157" s="118"/>
      <c r="J157" s="117"/>
      <c r="K157" s="117"/>
      <c r="Q157" s="117"/>
      <c r="R157" s="119"/>
      <c r="S157" s="87"/>
      <c r="T157" s="95"/>
    </row>
    <row r="158">
      <c r="D158" s="62"/>
      <c r="E158" s="117"/>
      <c r="F158" s="117"/>
      <c r="I158" s="118"/>
      <c r="J158" s="117"/>
      <c r="K158" s="117"/>
      <c r="Q158" s="117"/>
      <c r="R158" s="119"/>
      <c r="S158" s="87"/>
      <c r="T158" s="95"/>
    </row>
    <row r="159">
      <c r="D159" s="62"/>
      <c r="E159" s="117"/>
      <c r="F159" s="117"/>
      <c r="I159" s="118"/>
      <c r="J159" s="117"/>
      <c r="K159" s="117"/>
      <c r="Q159" s="117"/>
      <c r="R159" s="119"/>
      <c r="S159" s="87"/>
      <c r="T159" s="95"/>
    </row>
    <row r="160">
      <c r="D160" s="62"/>
      <c r="E160" s="117"/>
      <c r="F160" s="117"/>
      <c r="I160" s="118"/>
      <c r="J160" s="117"/>
      <c r="K160" s="117"/>
      <c r="Q160" s="117"/>
      <c r="R160" s="119"/>
      <c r="S160" s="87"/>
      <c r="T160" s="95"/>
    </row>
    <row r="161">
      <c r="D161" s="62"/>
      <c r="E161" s="117"/>
      <c r="F161" s="117"/>
      <c r="I161" s="118"/>
      <c r="J161" s="117"/>
      <c r="K161" s="117"/>
      <c r="Q161" s="117"/>
      <c r="R161" s="119"/>
      <c r="S161" s="87"/>
      <c r="T161" s="95"/>
    </row>
    <row r="162">
      <c r="D162" s="62"/>
      <c r="E162" s="117"/>
      <c r="F162" s="117"/>
      <c r="I162" s="118"/>
      <c r="J162" s="117"/>
      <c r="K162" s="117"/>
      <c r="Q162" s="117"/>
      <c r="R162" s="119"/>
      <c r="S162" s="87"/>
      <c r="T162" s="95"/>
    </row>
    <row r="163">
      <c r="D163" s="62"/>
      <c r="E163" s="117"/>
      <c r="F163" s="117"/>
      <c r="I163" s="118"/>
      <c r="J163" s="117"/>
      <c r="K163" s="117"/>
      <c r="Q163" s="117"/>
      <c r="R163" s="119"/>
      <c r="S163" s="87"/>
      <c r="T163" s="95"/>
    </row>
    <row r="164">
      <c r="D164" s="62"/>
      <c r="E164" s="117"/>
      <c r="F164" s="117"/>
      <c r="I164" s="118"/>
      <c r="J164" s="117"/>
      <c r="K164" s="117"/>
      <c r="Q164" s="117"/>
      <c r="R164" s="119"/>
      <c r="S164" s="87"/>
      <c r="T164" s="95"/>
    </row>
    <row r="165">
      <c r="D165" s="62"/>
      <c r="E165" s="117"/>
      <c r="F165" s="117"/>
      <c r="I165" s="118"/>
      <c r="J165" s="117"/>
      <c r="K165" s="117"/>
      <c r="Q165" s="117"/>
      <c r="R165" s="119"/>
      <c r="S165" s="87"/>
      <c r="T165" s="95"/>
    </row>
    <row r="166">
      <c r="D166" s="62"/>
      <c r="E166" s="117"/>
      <c r="F166" s="117"/>
      <c r="I166" s="118"/>
      <c r="J166" s="117"/>
      <c r="K166" s="117"/>
      <c r="Q166" s="117"/>
      <c r="R166" s="119"/>
      <c r="S166" s="87"/>
      <c r="T166" s="95"/>
    </row>
    <row r="167">
      <c r="D167" s="62"/>
      <c r="E167" s="117"/>
      <c r="F167" s="117"/>
      <c r="I167" s="118"/>
      <c r="J167" s="117"/>
      <c r="K167" s="117"/>
      <c r="Q167" s="117"/>
      <c r="R167" s="119"/>
      <c r="S167" s="87"/>
      <c r="T167" s="95"/>
    </row>
    <row r="168">
      <c r="D168" s="62"/>
      <c r="E168" s="117"/>
      <c r="F168" s="117"/>
      <c r="I168" s="118"/>
      <c r="J168" s="117"/>
      <c r="K168" s="117"/>
      <c r="Q168" s="117"/>
      <c r="R168" s="119"/>
      <c r="S168" s="87"/>
      <c r="T168" s="95"/>
    </row>
    <row r="169">
      <c r="D169" s="62"/>
      <c r="E169" s="117"/>
      <c r="F169" s="117"/>
      <c r="I169" s="118"/>
      <c r="J169" s="117"/>
      <c r="K169" s="117"/>
      <c r="Q169" s="117"/>
      <c r="R169" s="119"/>
      <c r="S169" s="87"/>
      <c r="T169" s="95"/>
    </row>
    <row r="170">
      <c r="D170" s="62"/>
      <c r="E170" s="117"/>
      <c r="F170" s="117"/>
      <c r="I170" s="118"/>
      <c r="J170" s="117"/>
      <c r="K170" s="117"/>
      <c r="Q170" s="117"/>
      <c r="R170" s="119"/>
      <c r="S170" s="87"/>
      <c r="T170" s="95"/>
    </row>
    <row r="171">
      <c r="D171" s="62"/>
      <c r="E171" s="117"/>
      <c r="F171" s="117"/>
      <c r="I171" s="118"/>
      <c r="J171" s="117"/>
      <c r="K171" s="117"/>
      <c r="Q171" s="117"/>
      <c r="R171" s="119"/>
      <c r="S171" s="87"/>
      <c r="T171" s="95"/>
    </row>
    <row r="172">
      <c r="D172" s="62"/>
      <c r="E172" s="117"/>
      <c r="F172" s="117"/>
      <c r="I172" s="118"/>
      <c r="J172" s="117"/>
      <c r="K172" s="117"/>
      <c r="Q172" s="117"/>
      <c r="R172" s="119"/>
      <c r="S172" s="87"/>
      <c r="T172" s="95"/>
    </row>
    <row r="173">
      <c r="D173" s="62"/>
      <c r="E173" s="117"/>
      <c r="F173" s="117"/>
      <c r="I173" s="118"/>
      <c r="J173" s="117"/>
      <c r="K173" s="117"/>
      <c r="Q173" s="117"/>
      <c r="R173" s="119"/>
      <c r="S173" s="87"/>
      <c r="T173" s="95"/>
    </row>
    <row r="174">
      <c r="D174" s="62"/>
      <c r="E174" s="117"/>
      <c r="F174" s="117"/>
      <c r="I174" s="118"/>
      <c r="J174" s="117"/>
      <c r="K174" s="117"/>
      <c r="Q174" s="117"/>
      <c r="R174" s="119"/>
      <c r="S174" s="87"/>
      <c r="T174" s="95"/>
    </row>
    <row r="175">
      <c r="D175" s="62"/>
      <c r="E175" s="117"/>
      <c r="F175" s="117"/>
      <c r="I175" s="118"/>
      <c r="J175" s="117"/>
      <c r="K175" s="117"/>
      <c r="Q175" s="117"/>
      <c r="R175" s="119"/>
      <c r="S175" s="87"/>
      <c r="T175" s="95"/>
    </row>
    <row r="176">
      <c r="D176" s="62"/>
      <c r="E176" s="117"/>
      <c r="F176" s="117"/>
      <c r="I176" s="118"/>
      <c r="J176" s="117"/>
      <c r="K176" s="117"/>
      <c r="Q176" s="117"/>
      <c r="R176" s="119"/>
      <c r="S176" s="87"/>
      <c r="T176" s="95"/>
    </row>
    <row r="177">
      <c r="D177" s="62"/>
      <c r="E177" s="117"/>
      <c r="F177" s="117"/>
      <c r="I177" s="118"/>
      <c r="J177" s="117"/>
      <c r="K177" s="117"/>
      <c r="Q177" s="117"/>
      <c r="R177" s="119"/>
      <c r="S177" s="87"/>
      <c r="T177" s="95"/>
    </row>
    <row r="178">
      <c r="D178" s="62"/>
      <c r="E178" s="117"/>
      <c r="F178" s="117"/>
      <c r="I178" s="118"/>
      <c r="J178" s="117"/>
      <c r="K178" s="117"/>
      <c r="Q178" s="117"/>
      <c r="R178" s="119"/>
      <c r="S178" s="87"/>
      <c r="T178" s="95"/>
    </row>
    <row r="179">
      <c r="D179" s="62"/>
      <c r="E179" s="117"/>
      <c r="F179" s="117"/>
      <c r="I179" s="118"/>
      <c r="J179" s="117"/>
      <c r="K179" s="117"/>
      <c r="Q179" s="117"/>
      <c r="R179" s="119"/>
      <c r="S179" s="87"/>
      <c r="T179" s="95"/>
    </row>
    <row r="180">
      <c r="D180" s="62"/>
      <c r="E180" s="117"/>
      <c r="F180" s="117"/>
      <c r="I180" s="118"/>
      <c r="J180" s="117"/>
      <c r="K180" s="117"/>
      <c r="Q180" s="117"/>
      <c r="R180" s="119"/>
      <c r="S180" s="87"/>
      <c r="T180" s="95"/>
    </row>
    <row r="181">
      <c r="D181" s="62"/>
      <c r="E181" s="117"/>
      <c r="F181" s="117"/>
      <c r="I181" s="118"/>
      <c r="J181" s="117"/>
      <c r="K181" s="117"/>
      <c r="Q181" s="117"/>
      <c r="R181" s="119"/>
      <c r="S181" s="87"/>
      <c r="T181" s="95"/>
    </row>
    <row r="182">
      <c r="D182" s="62"/>
      <c r="E182" s="117"/>
      <c r="F182" s="117"/>
      <c r="I182" s="118"/>
      <c r="J182" s="117"/>
      <c r="K182" s="117"/>
      <c r="Q182" s="117"/>
      <c r="R182" s="119"/>
      <c r="S182" s="87"/>
      <c r="T182" s="95"/>
    </row>
    <row r="183">
      <c r="D183" s="62"/>
      <c r="E183" s="117"/>
      <c r="F183" s="117"/>
      <c r="I183" s="118"/>
      <c r="J183" s="117"/>
      <c r="K183" s="117"/>
      <c r="Q183" s="117"/>
      <c r="R183" s="119"/>
      <c r="S183" s="87"/>
      <c r="T183" s="95"/>
    </row>
    <row r="184">
      <c r="D184" s="62"/>
      <c r="E184" s="117"/>
      <c r="F184" s="117"/>
      <c r="I184" s="118"/>
      <c r="J184" s="117"/>
      <c r="K184" s="117"/>
      <c r="Q184" s="117"/>
      <c r="R184" s="119"/>
      <c r="S184" s="87"/>
      <c r="T184" s="95"/>
    </row>
    <row r="185">
      <c r="D185" s="62"/>
      <c r="E185" s="117"/>
      <c r="F185" s="117"/>
      <c r="I185" s="118"/>
      <c r="J185" s="117"/>
      <c r="K185" s="117"/>
      <c r="Q185" s="117"/>
      <c r="R185" s="119"/>
      <c r="S185" s="87"/>
      <c r="T185" s="95"/>
    </row>
    <row r="186">
      <c r="D186" s="62"/>
      <c r="E186" s="117"/>
      <c r="F186" s="117"/>
      <c r="I186" s="118"/>
      <c r="J186" s="117"/>
      <c r="K186" s="117"/>
      <c r="Q186" s="117"/>
      <c r="R186" s="119"/>
      <c r="S186" s="87"/>
      <c r="T186" s="95"/>
    </row>
    <row r="187">
      <c r="D187" s="62"/>
      <c r="E187" s="117"/>
      <c r="F187" s="117"/>
      <c r="I187" s="118"/>
      <c r="J187" s="117"/>
      <c r="K187" s="117"/>
      <c r="Q187" s="117"/>
      <c r="R187" s="119"/>
      <c r="S187" s="87"/>
      <c r="T187" s="95"/>
    </row>
    <row r="188">
      <c r="D188" s="62"/>
      <c r="E188" s="117"/>
      <c r="F188" s="117"/>
      <c r="I188" s="118"/>
      <c r="J188" s="117"/>
      <c r="K188" s="117"/>
      <c r="Q188" s="117"/>
      <c r="R188" s="119"/>
      <c r="S188" s="87"/>
      <c r="T188" s="95"/>
    </row>
    <row r="189">
      <c r="D189" s="62"/>
      <c r="E189" s="117"/>
      <c r="F189" s="117"/>
      <c r="I189" s="118"/>
      <c r="J189" s="117"/>
      <c r="K189" s="117"/>
      <c r="Q189" s="117"/>
      <c r="R189" s="119"/>
      <c r="S189" s="87"/>
      <c r="T189" s="95"/>
    </row>
    <row r="190">
      <c r="D190" s="62"/>
      <c r="E190" s="117"/>
      <c r="F190" s="117"/>
      <c r="I190" s="118"/>
      <c r="J190" s="117"/>
      <c r="K190" s="117"/>
      <c r="Q190" s="117"/>
      <c r="R190" s="119"/>
      <c r="S190" s="87"/>
      <c r="T190" s="95"/>
    </row>
    <row r="191">
      <c r="D191" s="62"/>
      <c r="E191" s="117"/>
      <c r="F191" s="117"/>
      <c r="I191" s="118"/>
      <c r="J191" s="117"/>
      <c r="K191" s="117"/>
      <c r="Q191" s="117"/>
      <c r="R191" s="119"/>
      <c r="S191" s="87"/>
      <c r="T191" s="95"/>
    </row>
    <row r="192">
      <c r="D192" s="62"/>
      <c r="E192" s="117"/>
      <c r="F192" s="117"/>
      <c r="I192" s="118"/>
      <c r="J192" s="117"/>
      <c r="K192" s="117"/>
      <c r="Q192" s="117"/>
      <c r="R192" s="119"/>
      <c r="S192" s="87"/>
      <c r="T192" s="95"/>
    </row>
    <row r="193">
      <c r="D193" s="62"/>
      <c r="E193" s="117"/>
      <c r="F193" s="117"/>
      <c r="I193" s="118"/>
      <c r="J193" s="117"/>
      <c r="K193" s="117"/>
      <c r="Q193" s="117"/>
      <c r="R193" s="119"/>
      <c r="S193" s="87"/>
      <c r="T193" s="95"/>
    </row>
    <row r="194">
      <c r="D194" s="62"/>
      <c r="E194" s="117"/>
      <c r="F194" s="117"/>
      <c r="I194" s="118"/>
      <c r="J194" s="117"/>
      <c r="K194" s="117"/>
      <c r="Q194" s="117"/>
      <c r="R194" s="119"/>
      <c r="S194" s="87"/>
      <c r="T194" s="95"/>
    </row>
    <row r="195">
      <c r="D195" s="62"/>
      <c r="E195" s="117"/>
      <c r="F195" s="117"/>
      <c r="I195" s="118"/>
      <c r="J195" s="117"/>
      <c r="K195" s="117"/>
      <c r="Q195" s="117"/>
      <c r="R195" s="119"/>
      <c r="S195" s="87"/>
      <c r="T195" s="95"/>
    </row>
    <row r="196">
      <c r="D196" s="62"/>
      <c r="E196" s="117"/>
      <c r="F196" s="117"/>
      <c r="I196" s="118"/>
      <c r="J196" s="117"/>
      <c r="K196" s="117"/>
      <c r="Q196" s="117"/>
      <c r="R196" s="119"/>
      <c r="S196" s="87"/>
      <c r="T196" s="95"/>
    </row>
    <row r="197">
      <c r="D197" s="62"/>
      <c r="E197" s="117"/>
      <c r="F197" s="117"/>
      <c r="I197" s="118"/>
      <c r="J197" s="117"/>
      <c r="K197" s="117"/>
      <c r="Q197" s="117"/>
      <c r="R197" s="119"/>
      <c r="S197" s="87"/>
      <c r="T197" s="95"/>
    </row>
    <row r="198">
      <c r="D198" s="62"/>
      <c r="E198" s="117"/>
      <c r="F198" s="117"/>
      <c r="I198" s="118"/>
      <c r="J198" s="117"/>
      <c r="K198" s="117"/>
      <c r="Q198" s="117"/>
      <c r="R198" s="119"/>
      <c r="S198" s="87"/>
      <c r="T198" s="95"/>
    </row>
    <row r="199">
      <c r="D199" s="62"/>
      <c r="E199" s="117"/>
      <c r="F199" s="117"/>
      <c r="I199" s="118"/>
      <c r="J199" s="117"/>
      <c r="K199" s="117"/>
      <c r="Q199" s="117"/>
      <c r="R199" s="119"/>
      <c r="S199" s="87"/>
      <c r="T199" s="95"/>
    </row>
    <row r="200">
      <c r="D200" s="62"/>
      <c r="E200" s="117"/>
      <c r="F200" s="117"/>
      <c r="I200" s="118"/>
      <c r="J200" s="117"/>
      <c r="K200" s="117"/>
      <c r="Q200" s="117"/>
      <c r="R200" s="119"/>
      <c r="S200" s="87"/>
      <c r="T200" s="95"/>
    </row>
    <row r="201">
      <c r="D201" s="62"/>
      <c r="E201" s="117"/>
      <c r="F201" s="117"/>
      <c r="I201" s="118"/>
      <c r="J201" s="117"/>
      <c r="K201" s="117"/>
      <c r="Q201" s="117"/>
      <c r="R201" s="119"/>
      <c r="S201" s="87"/>
      <c r="T201" s="95"/>
    </row>
    <row r="202">
      <c r="D202" s="62"/>
      <c r="E202" s="117"/>
      <c r="F202" s="117"/>
      <c r="I202" s="118"/>
      <c r="J202" s="117"/>
      <c r="K202" s="117"/>
      <c r="Q202" s="117"/>
      <c r="R202" s="119"/>
      <c r="S202" s="87"/>
      <c r="T202" s="95"/>
    </row>
    <row r="203">
      <c r="D203" s="62"/>
      <c r="E203" s="117"/>
      <c r="F203" s="117"/>
      <c r="I203" s="118"/>
      <c r="J203" s="117"/>
      <c r="K203" s="117"/>
      <c r="Q203" s="117"/>
      <c r="R203" s="119"/>
      <c r="S203" s="87"/>
      <c r="T203" s="95"/>
    </row>
    <row r="204">
      <c r="D204" s="62"/>
      <c r="E204" s="117"/>
      <c r="F204" s="117"/>
      <c r="I204" s="118"/>
      <c r="J204" s="117"/>
      <c r="K204" s="117"/>
      <c r="Q204" s="117"/>
      <c r="R204" s="119"/>
      <c r="S204" s="87"/>
      <c r="T204" s="95"/>
    </row>
    <row r="205">
      <c r="D205" s="62"/>
      <c r="E205" s="117"/>
      <c r="F205" s="117"/>
      <c r="I205" s="118"/>
      <c r="J205" s="117"/>
      <c r="K205" s="117"/>
      <c r="Q205" s="117"/>
      <c r="R205" s="119"/>
      <c r="S205" s="87"/>
      <c r="T205" s="95"/>
    </row>
    <row r="206">
      <c r="D206" s="62"/>
      <c r="E206" s="117"/>
      <c r="F206" s="117"/>
      <c r="I206" s="118"/>
      <c r="J206" s="117"/>
      <c r="K206" s="117"/>
      <c r="Q206" s="117"/>
      <c r="R206" s="119"/>
      <c r="S206" s="87"/>
      <c r="T206" s="95"/>
    </row>
    <row r="207">
      <c r="D207" s="62"/>
      <c r="E207" s="117"/>
      <c r="F207" s="117"/>
      <c r="I207" s="118"/>
      <c r="J207" s="117"/>
      <c r="K207" s="117"/>
      <c r="Q207" s="117"/>
      <c r="R207" s="119"/>
      <c r="S207" s="87"/>
      <c r="T207" s="95"/>
    </row>
    <row r="208">
      <c r="D208" s="62"/>
      <c r="E208" s="117"/>
      <c r="F208" s="117"/>
      <c r="I208" s="118"/>
      <c r="J208" s="117"/>
      <c r="K208" s="117"/>
      <c r="Q208" s="117"/>
      <c r="R208" s="119"/>
      <c r="S208" s="87"/>
      <c r="T208" s="95"/>
    </row>
    <row r="209">
      <c r="D209" s="62"/>
      <c r="E209" s="117"/>
      <c r="F209" s="117"/>
      <c r="I209" s="118"/>
      <c r="J209" s="117"/>
      <c r="K209" s="117"/>
      <c r="Q209" s="117"/>
      <c r="R209" s="119"/>
      <c r="S209" s="87"/>
      <c r="T209" s="95"/>
    </row>
    <row r="210">
      <c r="D210" s="62"/>
      <c r="E210" s="117"/>
      <c r="F210" s="117"/>
      <c r="I210" s="118"/>
      <c r="J210" s="117"/>
      <c r="K210" s="117"/>
      <c r="Q210" s="117"/>
      <c r="R210" s="119"/>
      <c r="S210" s="87"/>
      <c r="T210" s="95"/>
    </row>
    <row r="211">
      <c r="D211" s="62"/>
      <c r="E211" s="117"/>
      <c r="F211" s="117"/>
      <c r="I211" s="118"/>
      <c r="J211" s="117"/>
      <c r="K211" s="117"/>
      <c r="Q211" s="117"/>
      <c r="R211" s="119"/>
      <c r="S211" s="87"/>
      <c r="T211" s="95"/>
    </row>
    <row r="212">
      <c r="D212" s="62"/>
      <c r="E212" s="117"/>
      <c r="F212" s="117"/>
      <c r="I212" s="118"/>
      <c r="J212" s="117"/>
      <c r="K212" s="117"/>
      <c r="Q212" s="117"/>
      <c r="R212" s="119"/>
      <c r="S212" s="87"/>
      <c r="T212" s="95"/>
    </row>
    <row r="213">
      <c r="D213" s="62"/>
      <c r="E213" s="117"/>
      <c r="F213" s="117"/>
      <c r="I213" s="118"/>
      <c r="J213" s="117"/>
      <c r="K213" s="117"/>
      <c r="Q213" s="117"/>
      <c r="R213" s="119"/>
      <c r="S213" s="87"/>
      <c r="T213" s="95"/>
    </row>
    <row r="214">
      <c r="D214" s="62"/>
      <c r="E214" s="117"/>
      <c r="F214" s="117"/>
      <c r="I214" s="118"/>
      <c r="J214" s="117"/>
      <c r="K214" s="117"/>
      <c r="Q214" s="117"/>
      <c r="R214" s="119"/>
      <c r="S214" s="87"/>
      <c r="T214" s="95"/>
    </row>
    <row r="215">
      <c r="D215" s="62"/>
      <c r="E215" s="117"/>
      <c r="F215" s="117"/>
      <c r="I215" s="118"/>
      <c r="J215" s="117"/>
      <c r="K215" s="117"/>
      <c r="Q215" s="117"/>
      <c r="R215" s="119"/>
      <c r="S215" s="87"/>
      <c r="T215" s="95"/>
    </row>
    <row r="216">
      <c r="D216" s="62"/>
      <c r="E216" s="117"/>
      <c r="F216" s="117"/>
      <c r="I216" s="118"/>
      <c r="J216" s="117"/>
      <c r="K216" s="117"/>
      <c r="Q216" s="117"/>
      <c r="R216" s="119"/>
      <c r="S216" s="87"/>
      <c r="T216" s="95"/>
    </row>
    <row r="217">
      <c r="D217" s="62"/>
      <c r="E217" s="117"/>
      <c r="F217" s="117"/>
      <c r="I217" s="118"/>
      <c r="J217" s="117"/>
      <c r="K217" s="117"/>
      <c r="Q217" s="117"/>
      <c r="R217" s="119"/>
      <c r="S217" s="87"/>
      <c r="T217" s="95"/>
    </row>
    <row r="218">
      <c r="D218" s="62"/>
      <c r="E218" s="117"/>
      <c r="F218" s="117"/>
      <c r="I218" s="118"/>
      <c r="J218" s="117"/>
      <c r="K218" s="117"/>
      <c r="Q218" s="117"/>
      <c r="R218" s="119"/>
      <c r="S218" s="87"/>
      <c r="T218" s="95"/>
    </row>
    <row r="219">
      <c r="D219" s="62"/>
      <c r="E219" s="117"/>
      <c r="F219" s="117"/>
      <c r="I219" s="118"/>
      <c r="J219" s="117"/>
      <c r="K219" s="117"/>
      <c r="Q219" s="117"/>
      <c r="R219" s="119"/>
      <c r="S219" s="87"/>
      <c r="T219" s="95"/>
    </row>
    <row r="220">
      <c r="D220" s="62"/>
      <c r="E220" s="117"/>
      <c r="F220" s="117"/>
      <c r="I220" s="118"/>
      <c r="J220" s="117"/>
      <c r="K220" s="117"/>
      <c r="Q220" s="117"/>
      <c r="R220" s="119"/>
      <c r="S220" s="87"/>
      <c r="T220" s="95"/>
    </row>
    <row r="221">
      <c r="D221" s="62"/>
      <c r="E221" s="117"/>
      <c r="F221" s="117"/>
      <c r="I221" s="118"/>
      <c r="J221" s="117"/>
      <c r="K221" s="117"/>
      <c r="Q221" s="117"/>
      <c r="R221" s="119"/>
      <c r="S221" s="87"/>
      <c r="T221" s="95"/>
    </row>
    <row r="222">
      <c r="D222" s="62"/>
      <c r="E222" s="117"/>
      <c r="F222" s="117"/>
      <c r="I222" s="118"/>
      <c r="J222" s="117"/>
      <c r="K222" s="117"/>
      <c r="Q222" s="117"/>
      <c r="R222" s="119"/>
      <c r="S222" s="87"/>
      <c r="T222" s="95"/>
    </row>
    <row r="223">
      <c r="D223" s="62"/>
      <c r="E223" s="117"/>
      <c r="F223" s="117"/>
      <c r="I223" s="118"/>
      <c r="J223" s="117"/>
      <c r="K223" s="117"/>
      <c r="Q223" s="117"/>
      <c r="R223" s="119"/>
      <c r="S223" s="87"/>
      <c r="T223" s="95"/>
    </row>
    <row r="224">
      <c r="D224" s="62"/>
      <c r="E224" s="117"/>
      <c r="F224" s="117"/>
      <c r="I224" s="118"/>
      <c r="J224" s="117"/>
      <c r="K224" s="117"/>
      <c r="Q224" s="117"/>
      <c r="R224" s="119"/>
      <c r="S224" s="87"/>
      <c r="T224" s="95"/>
    </row>
    <row r="225">
      <c r="D225" s="62"/>
      <c r="E225" s="117"/>
      <c r="F225" s="117"/>
      <c r="I225" s="118"/>
      <c r="J225" s="117"/>
      <c r="K225" s="117"/>
      <c r="Q225" s="117"/>
      <c r="R225" s="119"/>
      <c r="S225" s="87"/>
      <c r="T225" s="95"/>
    </row>
    <row r="226">
      <c r="D226" s="62"/>
      <c r="E226" s="117"/>
      <c r="F226" s="117"/>
      <c r="I226" s="118"/>
      <c r="J226" s="117"/>
      <c r="K226" s="117"/>
      <c r="Q226" s="117"/>
      <c r="R226" s="119"/>
      <c r="S226" s="87"/>
      <c r="T226" s="95"/>
    </row>
    <row r="227">
      <c r="D227" s="62"/>
      <c r="E227" s="117"/>
      <c r="F227" s="117"/>
      <c r="I227" s="118"/>
      <c r="J227" s="117"/>
      <c r="K227" s="117"/>
      <c r="Q227" s="117"/>
      <c r="R227" s="119"/>
      <c r="S227" s="87"/>
      <c r="T227" s="95"/>
    </row>
    <row r="228">
      <c r="D228" s="62"/>
      <c r="E228" s="117"/>
      <c r="F228" s="117"/>
      <c r="I228" s="118"/>
      <c r="J228" s="117"/>
      <c r="K228" s="117"/>
      <c r="Q228" s="117"/>
      <c r="R228" s="119"/>
      <c r="S228" s="87"/>
      <c r="T228" s="95"/>
    </row>
    <row r="229">
      <c r="D229" s="62"/>
      <c r="E229" s="117"/>
      <c r="F229" s="117"/>
      <c r="I229" s="118"/>
      <c r="J229" s="117"/>
      <c r="K229" s="117"/>
      <c r="Q229" s="117"/>
      <c r="R229" s="119"/>
      <c r="S229" s="87"/>
      <c r="T229" s="95"/>
    </row>
    <row r="230">
      <c r="D230" s="62"/>
      <c r="E230" s="117"/>
      <c r="F230" s="117"/>
      <c r="I230" s="118"/>
      <c r="J230" s="117"/>
      <c r="K230" s="117"/>
      <c r="Q230" s="117"/>
      <c r="R230" s="119"/>
      <c r="S230" s="87"/>
      <c r="T230" s="95"/>
    </row>
    <row r="231">
      <c r="D231" s="62"/>
      <c r="E231" s="117"/>
      <c r="F231" s="117"/>
      <c r="I231" s="118"/>
      <c r="J231" s="117"/>
      <c r="K231" s="117"/>
      <c r="Q231" s="117"/>
      <c r="R231" s="119"/>
      <c r="S231" s="87"/>
      <c r="T231" s="95"/>
    </row>
    <row r="232">
      <c r="D232" s="62"/>
      <c r="E232" s="117"/>
      <c r="F232" s="117"/>
      <c r="I232" s="118"/>
      <c r="J232" s="117"/>
      <c r="K232" s="117"/>
      <c r="Q232" s="117"/>
      <c r="R232" s="119"/>
      <c r="S232" s="87"/>
      <c r="T232" s="95"/>
    </row>
    <row r="233">
      <c r="D233" s="62"/>
      <c r="E233" s="117"/>
      <c r="F233" s="117"/>
      <c r="I233" s="118"/>
      <c r="J233" s="117"/>
      <c r="K233" s="117"/>
      <c r="Q233" s="117"/>
      <c r="R233" s="119"/>
      <c r="S233" s="87"/>
      <c r="T233" s="95"/>
    </row>
    <row r="234">
      <c r="D234" s="62"/>
      <c r="E234" s="117"/>
      <c r="F234" s="117"/>
      <c r="I234" s="118"/>
      <c r="J234" s="117"/>
      <c r="K234" s="117"/>
      <c r="Q234" s="117"/>
      <c r="R234" s="119"/>
      <c r="S234" s="87"/>
      <c r="T234" s="95"/>
    </row>
    <row r="235">
      <c r="D235" s="62"/>
      <c r="E235" s="117"/>
      <c r="F235" s="117"/>
      <c r="I235" s="118"/>
      <c r="J235" s="117"/>
      <c r="K235" s="117"/>
      <c r="Q235" s="117"/>
      <c r="R235" s="119"/>
      <c r="S235" s="87"/>
      <c r="T235" s="95"/>
    </row>
    <row r="236">
      <c r="D236" s="62"/>
      <c r="E236" s="117"/>
      <c r="F236" s="117"/>
      <c r="I236" s="118"/>
      <c r="J236" s="117"/>
      <c r="K236" s="117"/>
      <c r="Q236" s="117"/>
      <c r="R236" s="119"/>
      <c r="S236" s="87"/>
      <c r="T236" s="95"/>
    </row>
    <row r="237">
      <c r="D237" s="62"/>
      <c r="E237" s="117"/>
      <c r="F237" s="117"/>
      <c r="I237" s="118"/>
      <c r="J237" s="117"/>
      <c r="K237" s="117"/>
      <c r="Q237" s="117"/>
      <c r="R237" s="119"/>
      <c r="S237" s="87"/>
      <c r="T237" s="95"/>
    </row>
    <row r="238">
      <c r="D238" s="62"/>
      <c r="E238" s="117"/>
      <c r="F238" s="117"/>
      <c r="I238" s="118"/>
      <c r="J238" s="117"/>
      <c r="K238" s="117"/>
      <c r="Q238" s="117"/>
      <c r="R238" s="119"/>
      <c r="S238" s="87"/>
      <c r="T238" s="95"/>
    </row>
    <row r="239">
      <c r="D239" s="62"/>
      <c r="E239" s="117"/>
      <c r="F239" s="117"/>
      <c r="I239" s="118"/>
      <c r="J239" s="117"/>
      <c r="K239" s="117"/>
      <c r="Q239" s="117"/>
      <c r="R239" s="119"/>
      <c r="S239" s="87"/>
      <c r="T239" s="95"/>
    </row>
    <row r="240">
      <c r="D240" s="62"/>
      <c r="E240" s="117"/>
      <c r="F240" s="117"/>
      <c r="I240" s="118"/>
      <c r="J240" s="117"/>
      <c r="K240" s="117"/>
      <c r="Q240" s="117"/>
      <c r="R240" s="119"/>
      <c r="S240" s="87"/>
      <c r="T240" s="95"/>
    </row>
    <row r="241">
      <c r="D241" s="62"/>
      <c r="E241" s="117"/>
      <c r="F241" s="117"/>
      <c r="I241" s="118"/>
      <c r="J241" s="117"/>
      <c r="K241" s="117"/>
      <c r="Q241" s="117"/>
      <c r="R241" s="119"/>
      <c r="S241" s="87"/>
      <c r="T241" s="95"/>
    </row>
    <row r="242">
      <c r="D242" s="62"/>
      <c r="E242" s="117"/>
      <c r="F242" s="117"/>
      <c r="I242" s="118"/>
      <c r="J242" s="117"/>
      <c r="K242" s="117"/>
      <c r="Q242" s="117"/>
      <c r="R242" s="119"/>
      <c r="S242" s="87"/>
      <c r="T242" s="95"/>
    </row>
    <row r="243">
      <c r="D243" s="62"/>
      <c r="E243" s="117"/>
      <c r="F243" s="117"/>
      <c r="I243" s="118"/>
      <c r="J243" s="117"/>
      <c r="K243" s="117"/>
      <c r="Q243" s="117"/>
      <c r="R243" s="119"/>
      <c r="S243" s="87"/>
      <c r="T243" s="95"/>
    </row>
    <row r="244">
      <c r="D244" s="62"/>
      <c r="E244" s="117"/>
      <c r="F244" s="117"/>
      <c r="I244" s="118"/>
      <c r="J244" s="117"/>
      <c r="K244" s="117"/>
      <c r="Q244" s="117"/>
      <c r="R244" s="119"/>
      <c r="S244" s="87"/>
      <c r="T244" s="95"/>
    </row>
    <row r="245">
      <c r="D245" s="62"/>
      <c r="E245" s="117"/>
      <c r="F245" s="117"/>
      <c r="I245" s="118"/>
      <c r="J245" s="117"/>
      <c r="K245" s="117"/>
      <c r="Q245" s="117"/>
      <c r="R245" s="119"/>
      <c r="S245" s="87"/>
      <c r="T245" s="95"/>
    </row>
    <row r="246">
      <c r="D246" s="62"/>
      <c r="E246" s="117"/>
      <c r="F246" s="117"/>
      <c r="I246" s="118"/>
      <c r="J246" s="117"/>
      <c r="K246" s="117"/>
      <c r="Q246" s="117"/>
      <c r="R246" s="119"/>
      <c r="S246" s="87"/>
      <c r="T246" s="95"/>
    </row>
    <row r="247">
      <c r="D247" s="62"/>
      <c r="E247" s="117"/>
      <c r="F247" s="117"/>
      <c r="I247" s="118"/>
      <c r="J247" s="117"/>
      <c r="K247" s="117"/>
      <c r="Q247" s="117"/>
      <c r="R247" s="119"/>
      <c r="S247" s="87"/>
      <c r="T247" s="95"/>
    </row>
    <row r="248">
      <c r="D248" s="62"/>
      <c r="E248" s="117"/>
      <c r="F248" s="117"/>
      <c r="I248" s="118"/>
      <c r="J248" s="117"/>
      <c r="K248" s="117"/>
      <c r="Q248" s="117"/>
      <c r="R248" s="119"/>
      <c r="S248" s="87"/>
      <c r="T248" s="95"/>
    </row>
    <row r="249">
      <c r="D249" s="62"/>
      <c r="E249" s="117"/>
      <c r="F249" s="117"/>
      <c r="I249" s="118"/>
      <c r="J249" s="117"/>
      <c r="K249" s="117"/>
      <c r="Q249" s="117"/>
      <c r="R249" s="119"/>
      <c r="S249" s="87"/>
      <c r="T249" s="95"/>
    </row>
    <row r="250">
      <c r="D250" s="62"/>
      <c r="E250" s="117"/>
      <c r="F250" s="117"/>
      <c r="I250" s="118"/>
      <c r="J250" s="117"/>
      <c r="K250" s="117"/>
      <c r="Q250" s="117"/>
      <c r="R250" s="119"/>
      <c r="S250" s="87"/>
      <c r="T250" s="95"/>
    </row>
    <row r="251">
      <c r="D251" s="62"/>
      <c r="E251" s="117"/>
      <c r="F251" s="117"/>
      <c r="I251" s="118"/>
      <c r="J251" s="117"/>
      <c r="K251" s="117"/>
      <c r="Q251" s="117"/>
      <c r="R251" s="119"/>
      <c r="S251" s="87"/>
      <c r="T251" s="95"/>
    </row>
    <row r="252">
      <c r="D252" s="62"/>
      <c r="E252" s="117"/>
      <c r="F252" s="117"/>
      <c r="I252" s="118"/>
      <c r="J252" s="117"/>
      <c r="K252" s="117"/>
      <c r="Q252" s="117"/>
      <c r="R252" s="119"/>
      <c r="S252" s="87"/>
      <c r="T252" s="95"/>
    </row>
    <row r="253">
      <c r="D253" s="62"/>
      <c r="E253" s="117"/>
      <c r="F253" s="117"/>
      <c r="I253" s="118"/>
      <c r="J253" s="117"/>
      <c r="K253" s="117"/>
      <c r="Q253" s="117"/>
      <c r="R253" s="119"/>
      <c r="S253" s="87"/>
      <c r="T253" s="95"/>
    </row>
    <row r="254">
      <c r="D254" s="62"/>
      <c r="E254" s="117"/>
      <c r="F254" s="117"/>
      <c r="I254" s="118"/>
      <c r="J254" s="117"/>
      <c r="K254" s="117"/>
      <c r="Q254" s="117"/>
      <c r="R254" s="119"/>
      <c r="S254" s="87"/>
      <c r="T254" s="95"/>
    </row>
    <row r="255">
      <c r="D255" s="62"/>
      <c r="E255" s="117"/>
      <c r="F255" s="117"/>
      <c r="I255" s="118"/>
      <c r="J255" s="117"/>
      <c r="K255" s="117"/>
      <c r="Q255" s="117"/>
      <c r="R255" s="119"/>
      <c r="S255" s="87"/>
      <c r="T255" s="95"/>
    </row>
    <row r="256">
      <c r="D256" s="62"/>
      <c r="E256" s="117"/>
      <c r="F256" s="117"/>
      <c r="I256" s="118"/>
      <c r="J256" s="117"/>
      <c r="K256" s="117"/>
      <c r="Q256" s="117"/>
      <c r="R256" s="119"/>
      <c r="S256" s="87"/>
      <c r="T256" s="95"/>
    </row>
    <row r="257">
      <c r="D257" s="62"/>
      <c r="E257" s="117"/>
      <c r="F257" s="117"/>
      <c r="I257" s="118"/>
      <c r="J257" s="117"/>
      <c r="K257" s="117"/>
      <c r="Q257" s="117"/>
      <c r="R257" s="119"/>
      <c r="S257" s="87"/>
      <c r="T257" s="95"/>
    </row>
    <row r="258">
      <c r="D258" s="62"/>
      <c r="E258" s="117"/>
      <c r="F258" s="117"/>
      <c r="I258" s="118"/>
      <c r="J258" s="117"/>
      <c r="K258" s="117"/>
      <c r="Q258" s="117"/>
      <c r="R258" s="119"/>
      <c r="S258" s="87"/>
      <c r="T258" s="95"/>
    </row>
    <row r="259">
      <c r="D259" s="62"/>
      <c r="E259" s="117"/>
      <c r="F259" s="117"/>
      <c r="I259" s="118"/>
      <c r="J259" s="117"/>
      <c r="K259" s="117"/>
      <c r="Q259" s="117"/>
      <c r="R259" s="119"/>
      <c r="S259" s="87"/>
      <c r="T259" s="95"/>
    </row>
    <row r="260">
      <c r="D260" s="62"/>
      <c r="E260" s="117"/>
      <c r="F260" s="117"/>
      <c r="I260" s="118"/>
      <c r="J260" s="117"/>
      <c r="K260" s="117"/>
      <c r="Q260" s="117"/>
      <c r="R260" s="119"/>
      <c r="S260" s="87"/>
      <c r="T260" s="95"/>
    </row>
    <row r="261">
      <c r="D261" s="62"/>
      <c r="E261" s="117"/>
      <c r="F261" s="117"/>
      <c r="I261" s="118"/>
      <c r="J261" s="117"/>
      <c r="K261" s="117"/>
      <c r="Q261" s="117"/>
      <c r="R261" s="119"/>
      <c r="S261" s="87"/>
      <c r="T261" s="95"/>
    </row>
    <row r="262">
      <c r="D262" s="62"/>
      <c r="E262" s="117"/>
      <c r="F262" s="117"/>
      <c r="I262" s="118"/>
      <c r="J262" s="117"/>
      <c r="K262" s="117"/>
      <c r="Q262" s="117"/>
      <c r="R262" s="119"/>
      <c r="S262" s="87"/>
      <c r="T262" s="95"/>
    </row>
    <row r="263">
      <c r="D263" s="62"/>
      <c r="E263" s="117"/>
      <c r="F263" s="117"/>
      <c r="I263" s="118"/>
      <c r="J263" s="117"/>
      <c r="K263" s="117"/>
      <c r="Q263" s="117"/>
      <c r="R263" s="119"/>
      <c r="S263" s="87"/>
      <c r="T263" s="95"/>
    </row>
    <row r="264">
      <c r="D264" s="62"/>
      <c r="E264" s="117"/>
      <c r="F264" s="117"/>
      <c r="I264" s="118"/>
      <c r="J264" s="117"/>
      <c r="K264" s="117"/>
      <c r="Q264" s="117"/>
      <c r="R264" s="119"/>
      <c r="S264" s="87"/>
      <c r="T264" s="95"/>
    </row>
    <row r="265">
      <c r="D265" s="62"/>
      <c r="E265" s="117"/>
      <c r="F265" s="117"/>
      <c r="I265" s="118"/>
      <c r="J265" s="117"/>
      <c r="K265" s="117"/>
      <c r="Q265" s="117"/>
      <c r="R265" s="119"/>
      <c r="S265" s="87"/>
      <c r="T265" s="95"/>
    </row>
    <row r="266">
      <c r="D266" s="62"/>
      <c r="E266" s="117"/>
      <c r="F266" s="117"/>
      <c r="I266" s="118"/>
      <c r="J266" s="117"/>
      <c r="K266" s="117"/>
      <c r="Q266" s="117"/>
      <c r="R266" s="119"/>
      <c r="S266" s="87"/>
      <c r="T266" s="95"/>
    </row>
    <row r="267">
      <c r="D267" s="62"/>
      <c r="E267" s="117"/>
      <c r="F267" s="117"/>
      <c r="I267" s="118"/>
      <c r="J267" s="117"/>
      <c r="K267" s="117"/>
      <c r="Q267" s="117"/>
      <c r="R267" s="119"/>
      <c r="S267" s="87"/>
      <c r="T267" s="95"/>
    </row>
    <row r="268">
      <c r="D268" s="62"/>
      <c r="E268" s="117"/>
      <c r="F268" s="117"/>
      <c r="I268" s="118"/>
      <c r="J268" s="117"/>
      <c r="K268" s="117"/>
      <c r="Q268" s="117"/>
      <c r="R268" s="119"/>
      <c r="S268" s="87"/>
      <c r="T268" s="95"/>
    </row>
    <row r="269">
      <c r="D269" s="62"/>
      <c r="E269" s="117"/>
      <c r="F269" s="117"/>
      <c r="I269" s="118"/>
      <c r="J269" s="117"/>
      <c r="K269" s="117"/>
      <c r="Q269" s="117"/>
      <c r="R269" s="119"/>
      <c r="S269" s="87"/>
      <c r="T269" s="95"/>
    </row>
    <row r="270">
      <c r="D270" s="62"/>
      <c r="E270" s="117"/>
      <c r="F270" s="117"/>
      <c r="I270" s="118"/>
      <c r="J270" s="117"/>
      <c r="K270" s="117"/>
      <c r="Q270" s="117"/>
      <c r="R270" s="119"/>
      <c r="S270" s="87"/>
      <c r="T270" s="95"/>
    </row>
    <row r="271">
      <c r="D271" s="62"/>
      <c r="E271" s="117"/>
      <c r="F271" s="117"/>
      <c r="I271" s="118"/>
      <c r="J271" s="117"/>
      <c r="K271" s="117"/>
      <c r="Q271" s="117"/>
      <c r="R271" s="119"/>
      <c r="S271" s="87"/>
      <c r="T271" s="95"/>
    </row>
    <row r="272">
      <c r="D272" s="62"/>
      <c r="E272" s="117"/>
      <c r="F272" s="117"/>
      <c r="I272" s="118"/>
      <c r="J272" s="117"/>
      <c r="K272" s="117"/>
      <c r="Q272" s="117"/>
      <c r="R272" s="119"/>
      <c r="S272" s="87"/>
      <c r="T272" s="95"/>
    </row>
    <row r="273">
      <c r="D273" s="62"/>
      <c r="E273" s="117"/>
      <c r="F273" s="117"/>
      <c r="I273" s="118"/>
      <c r="J273" s="117"/>
      <c r="K273" s="117"/>
      <c r="Q273" s="117"/>
      <c r="R273" s="119"/>
      <c r="S273" s="87"/>
      <c r="T273" s="95"/>
    </row>
    <row r="274">
      <c r="D274" s="62"/>
      <c r="E274" s="117"/>
      <c r="F274" s="117"/>
      <c r="I274" s="118"/>
      <c r="J274" s="117"/>
      <c r="K274" s="117"/>
      <c r="Q274" s="117"/>
      <c r="R274" s="119"/>
      <c r="S274" s="87"/>
      <c r="T274" s="95"/>
    </row>
    <row r="275">
      <c r="D275" s="62"/>
      <c r="E275" s="117"/>
      <c r="F275" s="117"/>
      <c r="I275" s="118"/>
      <c r="J275" s="117"/>
      <c r="K275" s="117"/>
      <c r="Q275" s="117"/>
      <c r="R275" s="119"/>
      <c r="S275" s="87"/>
      <c r="T275" s="95"/>
    </row>
    <row r="276">
      <c r="D276" s="62"/>
      <c r="E276" s="117"/>
      <c r="F276" s="117"/>
      <c r="I276" s="118"/>
      <c r="J276" s="117"/>
      <c r="K276" s="117"/>
      <c r="Q276" s="117"/>
      <c r="R276" s="119"/>
      <c r="S276" s="87"/>
      <c r="T276" s="95"/>
    </row>
    <row r="277">
      <c r="D277" s="62"/>
      <c r="E277" s="117"/>
      <c r="F277" s="117"/>
      <c r="I277" s="118"/>
      <c r="J277" s="117"/>
      <c r="K277" s="117"/>
      <c r="Q277" s="117"/>
      <c r="R277" s="119"/>
      <c r="S277" s="87"/>
      <c r="T277" s="95"/>
    </row>
    <row r="278">
      <c r="D278" s="62"/>
      <c r="E278" s="117"/>
      <c r="F278" s="117"/>
      <c r="I278" s="118"/>
      <c r="J278" s="117"/>
      <c r="K278" s="117"/>
      <c r="Q278" s="117"/>
      <c r="R278" s="119"/>
      <c r="S278" s="87"/>
      <c r="T278" s="95"/>
    </row>
    <row r="279">
      <c r="D279" s="62"/>
      <c r="E279" s="117"/>
      <c r="F279" s="117"/>
      <c r="I279" s="118"/>
      <c r="J279" s="117"/>
      <c r="K279" s="117"/>
      <c r="Q279" s="117"/>
      <c r="R279" s="119"/>
      <c r="S279" s="87"/>
      <c r="T279" s="95"/>
    </row>
    <row r="280">
      <c r="D280" s="62"/>
      <c r="E280" s="117"/>
      <c r="F280" s="117"/>
      <c r="I280" s="118"/>
      <c r="J280" s="117"/>
      <c r="K280" s="117"/>
      <c r="Q280" s="117"/>
      <c r="R280" s="119"/>
      <c r="S280" s="87"/>
      <c r="T280" s="95"/>
    </row>
    <row r="281">
      <c r="D281" s="62"/>
      <c r="E281" s="117"/>
      <c r="F281" s="117"/>
      <c r="I281" s="118"/>
      <c r="J281" s="117"/>
      <c r="K281" s="117"/>
      <c r="Q281" s="117"/>
      <c r="R281" s="119"/>
      <c r="S281" s="87"/>
      <c r="T281" s="95"/>
    </row>
    <row r="282">
      <c r="D282" s="62"/>
      <c r="E282" s="117"/>
      <c r="F282" s="117"/>
      <c r="I282" s="118"/>
      <c r="J282" s="117"/>
      <c r="K282" s="117"/>
      <c r="Q282" s="117"/>
      <c r="R282" s="119"/>
      <c r="S282" s="87"/>
      <c r="T282" s="95"/>
    </row>
    <row r="283">
      <c r="D283" s="62"/>
      <c r="E283" s="117"/>
      <c r="F283" s="117"/>
      <c r="I283" s="118"/>
      <c r="J283" s="117"/>
      <c r="K283" s="117"/>
      <c r="Q283" s="117"/>
      <c r="R283" s="119"/>
      <c r="S283" s="87"/>
      <c r="T283" s="95"/>
    </row>
    <row r="284">
      <c r="D284" s="62"/>
      <c r="E284" s="117"/>
      <c r="F284" s="117"/>
      <c r="I284" s="118"/>
      <c r="J284" s="117"/>
      <c r="K284" s="117"/>
      <c r="Q284" s="117"/>
      <c r="R284" s="119"/>
      <c r="S284" s="87"/>
      <c r="T284" s="95"/>
    </row>
    <row r="285">
      <c r="D285" s="62"/>
      <c r="E285" s="117"/>
      <c r="F285" s="117"/>
      <c r="I285" s="118"/>
      <c r="J285" s="117"/>
      <c r="K285" s="117"/>
      <c r="Q285" s="117"/>
      <c r="R285" s="119"/>
      <c r="S285" s="87"/>
      <c r="T285" s="95"/>
    </row>
    <row r="286">
      <c r="D286" s="62"/>
      <c r="E286" s="117"/>
      <c r="F286" s="117"/>
      <c r="I286" s="118"/>
      <c r="J286" s="117"/>
      <c r="K286" s="117"/>
      <c r="Q286" s="117"/>
      <c r="R286" s="119"/>
      <c r="S286" s="87"/>
      <c r="T286" s="95"/>
    </row>
    <row r="287">
      <c r="D287" s="62"/>
      <c r="E287" s="117"/>
      <c r="F287" s="117"/>
      <c r="I287" s="118"/>
      <c r="J287" s="117"/>
      <c r="K287" s="117"/>
      <c r="Q287" s="117"/>
      <c r="R287" s="119"/>
      <c r="S287" s="87"/>
      <c r="T287" s="95"/>
    </row>
    <row r="288">
      <c r="D288" s="62"/>
      <c r="E288" s="117"/>
      <c r="F288" s="117"/>
      <c r="I288" s="118"/>
      <c r="J288" s="117"/>
      <c r="K288" s="117"/>
      <c r="Q288" s="117"/>
      <c r="R288" s="119"/>
      <c r="S288" s="87"/>
      <c r="T288" s="95"/>
    </row>
    <row r="289">
      <c r="D289" s="62"/>
      <c r="E289" s="117"/>
      <c r="F289" s="117"/>
      <c r="I289" s="118"/>
      <c r="J289" s="117"/>
      <c r="K289" s="117"/>
      <c r="Q289" s="117"/>
      <c r="R289" s="119"/>
      <c r="S289" s="87"/>
      <c r="T289" s="95"/>
    </row>
    <row r="290">
      <c r="D290" s="62"/>
      <c r="E290" s="117"/>
      <c r="F290" s="117"/>
      <c r="I290" s="118"/>
      <c r="J290" s="117"/>
      <c r="K290" s="117"/>
      <c r="Q290" s="117"/>
      <c r="R290" s="119"/>
      <c r="S290" s="87"/>
      <c r="T290" s="95"/>
    </row>
    <row r="291">
      <c r="D291" s="62"/>
      <c r="E291" s="117"/>
      <c r="F291" s="117"/>
      <c r="I291" s="118"/>
      <c r="J291" s="117"/>
      <c r="K291" s="117"/>
      <c r="Q291" s="117"/>
      <c r="R291" s="119"/>
      <c r="S291" s="87"/>
      <c r="T291" s="95"/>
    </row>
    <row r="292">
      <c r="D292" s="62"/>
      <c r="E292" s="117"/>
      <c r="F292" s="117"/>
      <c r="I292" s="118"/>
      <c r="J292" s="117"/>
      <c r="K292" s="117"/>
      <c r="Q292" s="117"/>
      <c r="R292" s="119"/>
      <c r="S292" s="87"/>
      <c r="T292" s="95"/>
    </row>
    <row r="293">
      <c r="D293" s="62"/>
      <c r="E293" s="117"/>
      <c r="F293" s="117"/>
      <c r="I293" s="118"/>
      <c r="J293" s="117"/>
      <c r="K293" s="117"/>
      <c r="Q293" s="117"/>
      <c r="R293" s="119"/>
      <c r="S293" s="87"/>
      <c r="T293" s="95"/>
    </row>
    <row r="294">
      <c r="D294" s="62"/>
      <c r="E294" s="117"/>
      <c r="F294" s="117"/>
      <c r="I294" s="118"/>
      <c r="J294" s="117"/>
      <c r="K294" s="117"/>
      <c r="Q294" s="117"/>
      <c r="R294" s="119"/>
      <c r="S294" s="87"/>
      <c r="T294" s="95"/>
    </row>
    <row r="295">
      <c r="D295" s="62"/>
      <c r="E295" s="117"/>
      <c r="F295" s="117"/>
      <c r="I295" s="118"/>
      <c r="J295" s="117"/>
      <c r="K295" s="117"/>
      <c r="Q295" s="117"/>
      <c r="R295" s="119"/>
      <c r="S295" s="87"/>
      <c r="T295" s="95"/>
    </row>
    <row r="296">
      <c r="D296" s="62"/>
      <c r="E296" s="117"/>
      <c r="F296" s="117"/>
      <c r="I296" s="118"/>
      <c r="J296" s="117"/>
      <c r="K296" s="117"/>
      <c r="Q296" s="117"/>
      <c r="R296" s="119"/>
      <c r="S296" s="87"/>
      <c r="T296" s="95"/>
    </row>
    <row r="297">
      <c r="D297" s="62"/>
      <c r="E297" s="117"/>
      <c r="F297" s="117"/>
      <c r="I297" s="118"/>
      <c r="J297" s="117"/>
      <c r="K297" s="117"/>
      <c r="Q297" s="117"/>
      <c r="R297" s="119"/>
      <c r="S297" s="87"/>
      <c r="T297" s="95"/>
    </row>
    <row r="298">
      <c r="D298" s="62"/>
      <c r="E298" s="117"/>
      <c r="F298" s="117"/>
      <c r="I298" s="118"/>
      <c r="J298" s="117"/>
      <c r="K298" s="117"/>
      <c r="Q298" s="117"/>
      <c r="R298" s="119"/>
      <c r="S298" s="87"/>
      <c r="T298" s="95"/>
    </row>
    <row r="299">
      <c r="D299" s="62"/>
      <c r="E299" s="117"/>
      <c r="F299" s="117"/>
      <c r="I299" s="118"/>
      <c r="J299" s="117"/>
      <c r="K299" s="117"/>
      <c r="Q299" s="117"/>
      <c r="R299" s="119"/>
      <c r="S299" s="87"/>
      <c r="T299" s="95"/>
    </row>
    <row r="300">
      <c r="D300" s="62"/>
      <c r="E300" s="117"/>
      <c r="F300" s="117"/>
      <c r="I300" s="118"/>
      <c r="J300" s="117"/>
      <c r="K300" s="117"/>
      <c r="Q300" s="117"/>
      <c r="R300" s="119"/>
      <c r="S300" s="87"/>
      <c r="T300" s="95"/>
    </row>
    <row r="301">
      <c r="D301" s="62"/>
      <c r="E301" s="117"/>
      <c r="F301" s="117"/>
      <c r="I301" s="118"/>
      <c r="J301" s="117"/>
      <c r="K301" s="117"/>
      <c r="Q301" s="117"/>
      <c r="R301" s="119"/>
      <c r="S301" s="87"/>
      <c r="T301" s="95"/>
    </row>
    <row r="302">
      <c r="D302" s="62"/>
      <c r="E302" s="117"/>
      <c r="F302" s="117"/>
      <c r="I302" s="118"/>
      <c r="J302" s="117"/>
      <c r="K302" s="117"/>
      <c r="Q302" s="117"/>
      <c r="R302" s="119"/>
      <c r="S302" s="87"/>
      <c r="T302" s="95"/>
    </row>
    <row r="303">
      <c r="D303" s="62"/>
      <c r="E303" s="117"/>
      <c r="F303" s="117"/>
      <c r="I303" s="118"/>
      <c r="J303" s="117"/>
      <c r="K303" s="117"/>
      <c r="Q303" s="117"/>
      <c r="R303" s="119"/>
      <c r="S303" s="87"/>
      <c r="T303" s="95"/>
    </row>
    <row r="304">
      <c r="D304" s="62"/>
      <c r="E304" s="117"/>
      <c r="F304" s="117"/>
      <c r="I304" s="118"/>
      <c r="J304" s="117"/>
      <c r="K304" s="117"/>
      <c r="Q304" s="117"/>
      <c r="R304" s="119"/>
      <c r="S304" s="87"/>
      <c r="T304" s="95"/>
    </row>
    <row r="305">
      <c r="D305" s="62"/>
      <c r="E305" s="117"/>
      <c r="F305" s="117"/>
      <c r="I305" s="118"/>
      <c r="J305" s="117"/>
      <c r="K305" s="117"/>
      <c r="Q305" s="117"/>
      <c r="R305" s="119"/>
      <c r="S305" s="87"/>
      <c r="T305" s="95"/>
    </row>
    <row r="306">
      <c r="D306" s="62"/>
      <c r="E306" s="117"/>
      <c r="F306" s="117"/>
      <c r="I306" s="118"/>
      <c r="J306" s="117"/>
      <c r="K306" s="117"/>
      <c r="Q306" s="117"/>
      <c r="R306" s="119"/>
      <c r="S306" s="87"/>
      <c r="T306" s="95"/>
    </row>
    <row r="307">
      <c r="D307" s="62"/>
      <c r="E307" s="117"/>
      <c r="F307" s="117"/>
      <c r="I307" s="118"/>
      <c r="J307" s="117"/>
      <c r="K307" s="117"/>
      <c r="Q307" s="117"/>
      <c r="R307" s="119"/>
      <c r="S307" s="87"/>
      <c r="T307" s="95"/>
    </row>
    <row r="308">
      <c r="D308" s="62"/>
      <c r="E308" s="117"/>
      <c r="F308" s="117"/>
      <c r="I308" s="118"/>
      <c r="J308" s="117"/>
      <c r="K308" s="117"/>
      <c r="Q308" s="117"/>
      <c r="R308" s="119"/>
      <c r="S308" s="87"/>
      <c r="T308" s="95"/>
    </row>
    <row r="309">
      <c r="D309" s="62"/>
      <c r="E309" s="117"/>
      <c r="F309" s="117"/>
      <c r="I309" s="118"/>
      <c r="J309" s="117"/>
      <c r="K309" s="117"/>
      <c r="Q309" s="117"/>
      <c r="R309" s="119"/>
      <c r="S309" s="87"/>
      <c r="T309" s="95"/>
    </row>
    <row r="310">
      <c r="D310" s="62"/>
      <c r="E310" s="117"/>
      <c r="F310" s="117"/>
      <c r="I310" s="118"/>
      <c r="J310" s="117"/>
      <c r="K310" s="117"/>
      <c r="Q310" s="117"/>
      <c r="R310" s="119"/>
      <c r="S310" s="87"/>
      <c r="T310" s="95"/>
    </row>
    <row r="311">
      <c r="D311" s="62"/>
      <c r="E311" s="117"/>
      <c r="F311" s="117"/>
      <c r="I311" s="118"/>
      <c r="J311" s="117"/>
      <c r="K311" s="117"/>
      <c r="Q311" s="117"/>
      <c r="R311" s="119"/>
      <c r="S311" s="87"/>
      <c r="T311" s="95"/>
    </row>
    <row r="312">
      <c r="D312" s="62"/>
      <c r="E312" s="117"/>
      <c r="F312" s="117"/>
      <c r="I312" s="118"/>
      <c r="J312" s="117"/>
      <c r="K312" s="117"/>
      <c r="Q312" s="117"/>
      <c r="R312" s="119"/>
      <c r="S312" s="87"/>
      <c r="T312" s="95"/>
    </row>
    <row r="313">
      <c r="D313" s="62"/>
      <c r="E313" s="117"/>
      <c r="F313" s="117"/>
      <c r="I313" s="118"/>
      <c r="J313" s="117"/>
      <c r="K313" s="117"/>
      <c r="Q313" s="117"/>
      <c r="R313" s="119"/>
      <c r="S313" s="87"/>
      <c r="T313" s="95"/>
    </row>
    <row r="314">
      <c r="D314" s="62"/>
      <c r="E314" s="117"/>
      <c r="F314" s="117"/>
      <c r="I314" s="118"/>
      <c r="J314" s="117"/>
      <c r="K314" s="117"/>
      <c r="Q314" s="117"/>
      <c r="R314" s="119"/>
      <c r="S314" s="87"/>
      <c r="T314" s="95"/>
    </row>
    <row r="315">
      <c r="D315" s="62"/>
      <c r="E315" s="117"/>
      <c r="F315" s="117"/>
      <c r="I315" s="118"/>
      <c r="J315" s="117"/>
      <c r="K315" s="117"/>
      <c r="Q315" s="117"/>
      <c r="R315" s="119"/>
      <c r="S315" s="87"/>
      <c r="T315" s="95"/>
    </row>
    <row r="316">
      <c r="D316" s="62"/>
      <c r="E316" s="117"/>
      <c r="F316" s="117"/>
      <c r="I316" s="118"/>
      <c r="J316" s="117"/>
      <c r="K316" s="117"/>
      <c r="Q316" s="117"/>
      <c r="R316" s="119"/>
      <c r="S316" s="87"/>
      <c r="T316" s="95"/>
    </row>
    <row r="317">
      <c r="D317" s="62"/>
      <c r="E317" s="117"/>
      <c r="F317" s="117"/>
      <c r="I317" s="118"/>
      <c r="J317" s="117"/>
      <c r="K317" s="117"/>
      <c r="Q317" s="117"/>
      <c r="R317" s="119"/>
      <c r="S317" s="87"/>
      <c r="T317" s="95"/>
    </row>
    <row r="318">
      <c r="D318" s="62"/>
      <c r="E318" s="117"/>
      <c r="F318" s="117"/>
      <c r="I318" s="118"/>
      <c r="J318" s="117"/>
      <c r="K318" s="117"/>
      <c r="Q318" s="117"/>
      <c r="R318" s="119"/>
      <c r="S318" s="87"/>
      <c r="T318" s="95"/>
    </row>
    <row r="319">
      <c r="D319" s="62"/>
      <c r="E319" s="117"/>
      <c r="F319" s="117"/>
      <c r="I319" s="118"/>
      <c r="J319" s="117"/>
      <c r="K319" s="117"/>
      <c r="Q319" s="117"/>
      <c r="R319" s="119"/>
      <c r="S319" s="87"/>
      <c r="T319" s="95"/>
    </row>
    <row r="320">
      <c r="D320" s="62"/>
      <c r="E320" s="117"/>
      <c r="F320" s="117"/>
      <c r="I320" s="118"/>
      <c r="J320" s="117"/>
      <c r="K320" s="117"/>
      <c r="Q320" s="117"/>
      <c r="R320" s="119"/>
      <c r="S320" s="87"/>
      <c r="T320" s="95"/>
    </row>
    <row r="321">
      <c r="D321" s="62"/>
      <c r="E321" s="117"/>
      <c r="F321" s="117"/>
      <c r="I321" s="118"/>
      <c r="J321" s="117"/>
      <c r="K321" s="117"/>
      <c r="Q321" s="117"/>
      <c r="R321" s="119"/>
      <c r="S321" s="87"/>
      <c r="T321" s="95"/>
    </row>
    <row r="322">
      <c r="D322" s="62"/>
      <c r="E322" s="117"/>
      <c r="F322" s="117"/>
      <c r="I322" s="118"/>
      <c r="J322" s="117"/>
      <c r="K322" s="117"/>
      <c r="Q322" s="117"/>
      <c r="R322" s="119"/>
      <c r="S322" s="87"/>
      <c r="T322" s="95"/>
    </row>
    <row r="323">
      <c r="D323" s="62"/>
      <c r="E323" s="117"/>
      <c r="F323" s="117"/>
      <c r="I323" s="118"/>
      <c r="J323" s="117"/>
      <c r="K323" s="117"/>
      <c r="Q323" s="117"/>
      <c r="R323" s="119"/>
      <c r="S323" s="87"/>
      <c r="T323" s="95"/>
    </row>
    <row r="324">
      <c r="D324" s="62"/>
      <c r="E324" s="117"/>
      <c r="F324" s="117"/>
      <c r="I324" s="118"/>
      <c r="J324" s="117"/>
      <c r="K324" s="117"/>
      <c r="Q324" s="117"/>
      <c r="R324" s="119"/>
      <c r="S324" s="87"/>
      <c r="T324" s="95"/>
    </row>
    <row r="325">
      <c r="D325" s="62"/>
      <c r="E325" s="117"/>
      <c r="F325" s="117"/>
      <c r="I325" s="118"/>
      <c r="J325" s="117"/>
      <c r="K325" s="117"/>
      <c r="Q325" s="117"/>
      <c r="R325" s="119"/>
      <c r="S325" s="87"/>
      <c r="T325" s="95"/>
    </row>
    <row r="326">
      <c r="D326" s="62"/>
      <c r="E326" s="117"/>
      <c r="F326" s="117"/>
      <c r="I326" s="118"/>
      <c r="J326" s="117"/>
      <c r="K326" s="117"/>
      <c r="Q326" s="117"/>
      <c r="R326" s="119"/>
      <c r="S326" s="87"/>
      <c r="T326" s="95"/>
    </row>
    <row r="327">
      <c r="D327" s="62"/>
      <c r="E327" s="117"/>
      <c r="F327" s="117"/>
      <c r="I327" s="118"/>
      <c r="J327" s="117"/>
      <c r="K327" s="117"/>
      <c r="Q327" s="117"/>
      <c r="R327" s="119"/>
      <c r="S327" s="87"/>
      <c r="T327" s="95"/>
    </row>
    <row r="328">
      <c r="D328" s="62"/>
      <c r="E328" s="117"/>
      <c r="F328" s="117"/>
      <c r="I328" s="118"/>
      <c r="J328" s="117"/>
      <c r="K328" s="117"/>
      <c r="Q328" s="117"/>
      <c r="R328" s="119"/>
      <c r="S328" s="87"/>
      <c r="T328" s="95"/>
    </row>
    <row r="329">
      <c r="D329" s="62"/>
      <c r="E329" s="117"/>
      <c r="F329" s="117"/>
      <c r="I329" s="118"/>
      <c r="J329" s="117"/>
      <c r="K329" s="117"/>
      <c r="Q329" s="117"/>
      <c r="R329" s="119"/>
      <c r="S329" s="87"/>
      <c r="T329" s="95"/>
    </row>
    <row r="330">
      <c r="D330" s="62"/>
      <c r="E330" s="117"/>
      <c r="F330" s="117"/>
      <c r="I330" s="118"/>
      <c r="J330" s="117"/>
      <c r="K330" s="117"/>
      <c r="Q330" s="117"/>
      <c r="R330" s="119"/>
      <c r="S330" s="87"/>
      <c r="T330" s="95"/>
    </row>
    <row r="331">
      <c r="D331" s="62"/>
      <c r="E331" s="117"/>
      <c r="F331" s="117"/>
      <c r="I331" s="118"/>
      <c r="J331" s="117"/>
      <c r="K331" s="117"/>
      <c r="Q331" s="117"/>
      <c r="R331" s="119"/>
      <c r="S331" s="87"/>
      <c r="T331" s="95"/>
    </row>
    <row r="332">
      <c r="D332" s="62"/>
      <c r="E332" s="117"/>
      <c r="F332" s="117"/>
      <c r="I332" s="118"/>
      <c r="J332" s="117"/>
      <c r="K332" s="117"/>
      <c r="Q332" s="117"/>
      <c r="R332" s="119"/>
      <c r="S332" s="87"/>
      <c r="T332" s="95"/>
    </row>
    <row r="333">
      <c r="D333" s="62"/>
      <c r="E333" s="117"/>
      <c r="F333" s="117"/>
      <c r="I333" s="118"/>
      <c r="J333" s="117"/>
      <c r="K333" s="117"/>
      <c r="Q333" s="117"/>
      <c r="R333" s="119"/>
      <c r="S333" s="87"/>
      <c r="T333" s="95"/>
    </row>
    <row r="334">
      <c r="D334" s="62"/>
      <c r="E334" s="117"/>
      <c r="F334" s="117"/>
      <c r="I334" s="118"/>
      <c r="J334" s="117"/>
      <c r="K334" s="117"/>
      <c r="Q334" s="117"/>
      <c r="R334" s="119"/>
      <c r="S334" s="87"/>
      <c r="T334" s="95"/>
    </row>
    <row r="335">
      <c r="D335" s="62"/>
      <c r="E335" s="117"/>
      <c r="F335" s="117"/>
      <c r="I335" s="118"/>
      <c r="J335" s="117"/>
      <c r="K335" s="117"/>
      <c r="Q335" s="117"/>
      <c r="R335" s="119"/>
      <c r="S335" s="87"/>
      <c r="T335" s="95"/>
    </row>
    <row r="336">
      <c r="D336" s="62"/>
      <c r="E336" s="117"/>
      <c r="F336" s="117"/>
      <c r="I336" s="118"/>
      <c r="J336" s="117"/>
      <c r="K336" s="117"/>
      <c r="Q336" s="117"/>
      <c r="R336" s="119"/>
      <c r="S336" s="87"/>
      <c r="T336" s="95"/>
    </row>
    <row r="337">
      <c r="D337" s="62"/>
      <c r="E337" s="117"/>
      <c r="F337" s="117"/>
      <c r="I337" s="118"/>
      <c r="J337" s="117"/>
      <c r="K337" s="117"/>
      <c r="Q337" s="117"/>
      <c r="R337" s="119"/>
      <c r="S337" s="87"/>
      <c r="T337" s="95"/>
    </row>
    <row r="338">
      <c r="D338" s="62"/>
      <c r="E338" s="117"/>
      <c r="F338" s="117"/>
      <c r="I338" s="118"/>
      <c r="J338" s="117"/>
      <c r="K338" s="117"/>
      <c r="Q338" s="117"/>
      <c r="R338" s="119"/>
      <c r="S338" s="87"/>
      <c r="T338" s="95"/>
    </row>
    <row r="339">
      <c r="D339" s="62"/>
      <c r="E339" s="117"/>
      <c r="F339" s="117"/>
      <c r="I339" s="118"/>
      <c r="J339" s="117"/>
      <c r="K339" s="117"/>
      <c r="Q339" s="117"/>
      <c r="R339" s="119"/>
      <c r="S339" s="87"/>
      <c r="T339" s="95"/>
    </row>
    <row r="340">
      <c r="D340" s="62"/>
      <c r="E340" s="117"/>
      <c r="F340" s="117"/>
      <c r="I340" s="118"/>
      <c r="J340" s="117"/>
      <c r="K340" s="117"/>
      <c r="Q340" s="117"/>
      <c r="R340" s="119"/>
      <c r="S340" s="87"/>
      <c r="T340" s="95"/>
    </row>
    <row r="341">
      <c r="D341" s="62"/>
      <c r="E341" s="117"/>
      <c r="F341" s="117"/>
      <c r="I341" s="118"/>
      <c r="J341" s="117"/>
      <c r="K341" s="117"/>
      <c r="Q341" s="117"/>
      <c r="R341" s="119"/>
      <c r="S341" s="87"/>
      <c r="T341" s="95"/>
    </row>
    <row r="342">
      <c r="D342" s="62"/>
      <c r="E342" s="117"/>
      <c r="F342" s="117"/>
      <c r="I342" s="118"/>
      <c r="J342" s="117"/>
      <c r="K342" s="117"/>
      <c r="Q342" s="117"/>
      <c r="R342" s="119"/>
      <c r="S342" s="87"/>
      <c r="T342" s="95"/>
    </row>
    <row r="343">
      <c r="D343" s="62"/>
      <c r="E343" s="117"/>
      <c r="F343" s="117"/>
      <c r="I343" s="118"/>
      <c r="J343" s="117"/>
      <c r="K343" s="117"/>
      <c r="Q343" s="117"/>
      <c r="R343" s="119"/>
      <c r="S343" s="87"/>
      <c r="T343" s="95"/>
    </row>
    <row r="344">
      <c r="D344" s="62"/>
      <c r="E344" s="117"/>
      <c r="F344" s="117"/>
      <c r="I344" s="118"/>
      <c r="J344" s="117"/>
      <c r="K344" s="117"/>
      <c r="Q344" s="117"/>
      <c r="R344" s="119"/>
      <c r="S344" s="87"/>
      <c r="T344" s="95"/>
    </row>
    <row r="345">
      <c r="D345" s="62"/>
      <c r="E345" s="117"/>
      <c r="F345" s="117"/>
      <c r="I345" s="118"/>
      <c r="J345" s="117"/>
      <c r="K345" s="117"/>
      <c r="Q345" s="117"/>
      <c r="R345" s="119"/>
      <c r="S345" s="87"/>
      <c r="T345" s="95"/>
    </row>
    <row r="346">
      <c r="D346" s="62"/>
      <c r="E346" s="117"/>
      <c r="F346" s="117"/>
      <c r="I346" s="118"/>
      <c r="J346" s="117"/>
      <c r="K346" s="117"/>
      <c r="Q346" s="117"/>
      <c r="R346" s="119"/>
      <c r="S346" s="87"/>
      <c r="T346" s="95"/>
    </row>
    <row r="347">
      <c r="D347" s="62"/>
      <c r="E347" s="117"/>
      <c r="F347" s="117"/>
      <c r="I347" s="118"/>
      <c r="J347" s="117"/>
      <c r="K347" s="117"/>
      <c r="Q347" s="117"/>
      <c r="R347" s="119"/>
      <c r="S347" s="87"/>
      <c r="T347" s="95"/>
    </row>
    <row r="348">
      <c r="D348" s="62"/>
      <c r="E348" s="117"/>
      <c r="F348" s="117"/>
      <c r="I348" s="118"/>
      <c r="J348" s="117"/>
      <c r="K348" s="117"/>
      <c r="Q348" s="117"/>
      <c r="R348" s="119"/>
      <c r="S348" s="87"/>
      <c r="T348" s="95"/>
    </row>
    <row r="349">
      <c r="D349" s="62"/>
      <c r="E349" s="117"/>
      <c r="F349" s="117"/>
      <c r="I349" s="118"/>
      <c r="J349" s="117"/>
      <c r="K349" s="117"/>
      <c r="Q349" s="117"/>
      <c r="R349" s="119"/>
      <c r="S349" s="87"/>
      <c r="T349" s="95"/>
    </row>
    <row r="350">
      <c r="D350" s="62"/>
      <c r="E350" s="117"/>
      <c r="F350" s="117"/>
      <c r="I350" s="118"/>
      <c r="J350" s="117"/>
      <c r="K350" s="117"/>
      <c r="Q350" s="117"/>
      <c r="R350" s="119"/>
      <c r="S350" s="87"/>
      <c r="T350" s="95"/>
    </row>
    <row r="351">
      <c r="D351" s="62"/>
      <c r="E351" s="117"/>
      <c r="F351" s="117"/>
      <c r="I351" s="118"/>
      <c r="J351" s="117"/>
      <c r="K351" s="117"/>
      <c r="Q351" s="117"/>
      <c r="R351" s="119"/>
      <c r="S351" s="87"/>
      <c r="T351" s="95"/>
    </row>
    <row r="352">
      <c r="D352" s="62"/>
      <c r="E352" s="117"/>
      <c r="F352" s="117"/>
      <c r="I352" s="118"/>
      <c r="J352" s="117"/>
      <c r="K352" s="117"/>
      <c r="Q352" s="117"/>
      <c r="R352" s="119"/>
      <c r="S352" s="87"/>
      <c r="T352" s="95"/>
    </row>
    <row r="353">
      <c r="D353" s="62"/>
      <c r="E353" s="117"/>
      <c r="F353" s="117"/>
      <c r="I353" s="118"/>
      <c r="J353" s="117"/>
      <c r="K353" s="117"/>
      <c r="Q353" s="117"/>
      <c r="R353" s="119"/>
      <c r="S353" s="87"/>
      <c r="T353" s="95"/>
    </row>
    <row r="354">
      <c r="D354" s="62"/>
      <c r="E354" s="117"/>
      <c r="F354" s="117"/>
      <c r="I354" s="118"/>
      <c r="J354" s="117"/>
      <c r="K354" s="117"/>
      <c r="Q354" s="117"/>
      <c r="R354" s="119"/>
      <c r="S354" s="87"/>
      <c r="T354" s="95"/>
    </row>
    <row r="355">
      <c r="D355" s="62"/>
      <c r="E355" s="117"/>
      <c r="F355" s="117"/>
      <c r="I355" s="118"/>
      <c r="J355" s="117"/>
      <c r="K355" s="117"/>
      <c r="Q355" s="117"/>
      <c r="R355" s="119"/>
      <c r="S355" s="87"/>
      <c r="T355" s="95"/>
    </row>
    <row r="356">
      <c r="D356" s="62"/>
      <c r="E356" s="117"/>
      <c r="F356" s="117"/>
      <c r="I356" s="118"/>
      <c r="J356" s="117"/>
      <c r="K356" s="117"/>
      <c r="Q356" s="117"/>
      <c r="R356" s="119"/>
      <c r="S356" s="87"/>
      <c r="T356" s="95"/>
    </row>
    <row r="357">
      <c r="D357" s="62"/>
      <c r="E357" s="117"/>
      <c r="F357" s="117"/>
      <c r="I357" s="118"/>
      <c r="J357" s="117"/>
      <c r="K357" s="117"/>
      <c r="Q357" s="117"/>
      <c r="R357" s="119"/>
      <c r="S357" s="87"/>
      <c r="T357" s="95"/>
    </row>
    <row r="358">
      <c r="D358" s="62"/>
      <c r="E358" s="117"/>
      <c r="F358" s="117"/>
      <c r="I358" s="118"/>
      <c r="J358" s="117"/>
      <c r="K358" s="117"/>
      <c r="Q358" s="117"/>
      <c r="R358" s="119"/>
      <c r="S358" s="87"/>
      <c r="T358" s="95"/>
    </row>
    <row r="359">
      <c r="D359" s="62"/>
      <c r="E359" s="117"/>
      <c r="F359" s="117"/>
      <c r="I359" s="118"/>
      <c r="J359" s="117"/>
      <c r="K359" s="117"/>
      <c r="Q359" s="117"/>
      <c r="R359" s="119"/>
      <c r="S359" s="87"/>
      <c r="T359" s="95"/>
    </row>
    <row r="360">
      <c r="D360" s="62"/>
      <c r="E360" s="117"/>
      <c r="F360" s="117"/>
      <c r="I360" s="118"/>
      <c r="J360" s="117"/>
      <c r="K360" s="117"/>
      <c r="Q360" s="117"/>
      <c r="R360" s="119"/>
      <c r="S360" s="87"/>
      <c r="T360" s="95"/>
    </row>
    <row r="361">
      <c r="D361" s="62"/>
      <c r="E361" s="117"/>
      <c r="F361" s="117"/>
      <c r="I361" s="118"/>
      <c r="J361" s="117"/>
      <c r="K361" s="117"/>
      <c r="Q361" s="117"/>
      <c r="R361" s="119"/>
      <c r="S361" s="87"/>
      <c r="T361" s="95"/>
    </row>
    <row r="362">
      <c r="D362" s="62"/>
      <c r="E362" s="117"/>
      <c r="F362" s="117"/>
      <c r="I362" s="118"/>
      <c r="J362" s="117"/>
      <c r="K362" s="117"/>
      <c r="Q362" s="117"/>
      <c r="R362" s="119"/>
      <c r="S362" s="87"/>
      <c r="T362" s="95"/>
    </row>
    <row r="363">
      <c r="D363" s="62"/>
      <c r="E363" s="117"/>
      <c r="F363" s="117"/>
      <c r="I363" s="118"/>
      <c r="J363" s="117"/>
      <c r="K363" s="117"/>
      <c r="Q363" s="117"/>
      <c r="R363" s="119"/>
      <c r="S363" s="87"/>
      <c r="T363" s="95"/>
    </row>
    <row r="364">
      <c r="D364" s="62"/>
      <c r="E364" s="117"/>
      <c r="F364" s="117"/>
      <c r="I364" s="118"/>
      <c r="J364" s="117"/>
      <c r="K364" s="117"/>
      <c r="Q364" s="117"/>
      <c r="R364" s="119"/>
      <c r="S364" s="87"/>
      <c r="T364" s="95"/>
    </row>
    <row r="365">
      <c r="D365" s="62"/>
      <c r="E365" s="117"/>
      <c r="F365" s="117"/>
      <c r="I365" s="118"/>
      <c r="J365" s="117"/>
      <c r="K365" s="117"/>
      <c r="Q365" s="117"/>
      <c r="R365" s="119"/>
      <c r="S365" s="87"/>
      <c r="T365" s="95"/>
    </row>
    <row r="366">
      <c r="D366" s="62"/>
      <c r="E366" s="117"/>
      <c r="F366" s="117"/>
      <c r="I366" s="118"/>
      <c r="J366" s="117"/>
      <c r="K366" s="117"/>
      <c r="Q366" s="117"/>
      <c r="R366" s="119"/>
      <c r="S366" s="87"/>
      <c r="T366" s="95"/>
    </row>
    <row r="367">
      <c r="D367" s="62"/>
      <c r="E367" s="117"/>
      <c r="F367" s="117"/>
      <c r="I367" s="118"/>
      <c r="J367" s="117"/>
      <c r="K367" s="117"/>
      <c r="Q367" s="117"/>
      <c r="R367" s="119"/>
      <c r="S367" s="87"/>
      <c r="T367" s="95"/>
    </row>
    <row r="368">
      <c r="D368" s="62"/>
      <c r="E368" s="117"/>
      <c r="F368" s="117"/>
      <c r="I368" s="118"/>
      <c r="J368" s="117"/>
      <c r="K368" s="117"/>
      <c r="Q368" s="117"/>
      <c r="R368" s="119"/>
      <c r="S368" s="87"/>
      <c r="T368" s="95"/>
    </row>
    <row r="369">
      <c r="D369" s="62"/>
      <c r="E369" s="117"/>
      <c r="F369" s="117"/>
      <c r="I369" s="118"/>
      <c r="J369" s="117"/>
      <c r="K369" s="117"/>
      <c r="Q369" s="117"/>
      <c r="R369" s="119"/>
      <c r="S369" s="87"/>
      <c r="T369" s="95"/>
    </row>
    <row r="370">
      <c r="D370" s="62"/>
      <c r="E370" s="117"/>
      <c r="F370" s="117"/>
      <c r="I370" s="118"/>
      <c r="J370" s="117"/>
      <c r="K370" s="117"/>
      <c r="Q370" s="117"/>
      <c r="R370" s="119"/>
      <c r="S370" s="87"/>
      <c r="T370" s="95"/>
    </row>
    <row r="371">
      <c r="D371" s="62"/>
      <c r="E371" s="117"/>
      <c r="F371" s="117"/>
      <c r="I371" s="118"/>
      <c r="J371" s="117"/>
      <c r="K371" s="117"/>
      <c r="Q371" s="117"/>
      <c r="R371" s="119"/>
      <c r="S371" s="87"/>
      <c r="T371" s="95"/>
    </row>
    <row r="372">
      <c r="D372" s="62"/>
      <c r="E372" s="117"/>
      <c r="F372" s="117"/>
      <c r="I372" s="118"/>
      <c r="J372" s="117"/>
      <c r="K372" s="117"/>
      <c r="Q372" s="117"/>
      <c r="R372" s="119"/>
      <c r="S372" s="87"/>
      <c r="T372" s="95"/>
    </row>
    <row r="373">
      <c r="D373" s="62"/>
      <c r="E373" s="117"/>
      <c r="F373" s="117"/>
      <c r="I373" s="118"/>
      <c r="J373" s="117"/>
      <c r="K373" s="117"/>
      <c r="Q373" s="117"/>
      <c r="R373" s="119"/>
      <c r="S373" s="87"/>
      <c r="T373" s="95"/>
    </row>
    <row r="374">
      <c r="D374" s="62"/>
      <c r="E374" s="117"/>
      <c r="F374" s="117"/>
      <c r="I374" s="118"/>
      <c r="J374" s="117"/>
      <c r="K374" s="117"/>
      <c r="Q374" s="117"/>
      <c r="R374" s="119"/>
      <c r="S374" s="87"/>
      <c r="T374" s="95"/>
    </row>
    <row r="375">
      <c r="D375" s="62"/>
      <c r="E375" s="117"/>
      <c r="F375" s="117"/>
      <c r="I375" s="118"/>
      <c r="J375" s="117"/>
      <c r="K375" s="117"/>
      <c r="Q375" s="117"/>
      <c r="R375" s="119"/>
      <c r="S375" s="87"/>
      <c r="T375" s="95"/>
    </row>
    <row r="376">
      <c r="D376" s="62"/>
      <c r="E376" s="117"/>
      <c r="F376" s="117"/>
      <c r="I376" s="118"/>
      <c r="J376" s="117"/>
      <c r="K376" s="117"/>
      <c r="Q376" s="117"/>
      <c r="R376" s="119"/>
      <c r="S376" s="87"/>
      <c r="T376" s="95"/>
    </row>
    <row r="377">
      <c r="D377" s="62"/>
      <c r="E377" s="117"/>
      <c r="F377" s="117"/>
      <c r="I377" s="118"/>
      <c r="J377" s="117"/>
      <c r="K377" s="117"/>
      <c r="Q377" s="117"/>
      <c r="R377" s="119"/>
      <c r="S377" s="87"/>
      <c r="T377" s="95"/>
    </row>
    <row r="378">
      <c r="D378" s="62"/>
      <c r="E378" s="117"/>
      <c r="F378" s="117"/>
      <c r="I378" s="118"/>
      <c r="J378" s="117"/>
      <c r="K378" s="117"/>
      <c r="Q378" s="117"/>
      <c r="R378" s="119"/>
      <c r="S378" s="87"/>
      <c r="T378" s="95"/>
    </row>
    <row r="379">
      <c r="D379" s="62"/>
      <c r="E379" s="117"/>
      <c r="F379" s="117"/>
      <c r="I379" s="118"/>
      <c r="J379" s="117"/>
      <c r="K379" s="117"/>
      <c r="Q379" s="117"/>
      <c r="R379" s="119"/>
      <c r="S379" s="87"/>
      <c r="T379" s="95"/>
    </row>
    <row r="380">
      <c r="D380" s="62"/>
      <c r="E380" s="117"/>
      <c r="F380" s="117"/>
      <c r="I380" s="118"/>
      <c r="J380" s="117"/>
      <c r="K380" s="117"/>
      <c r="Q380" s="117"/>
      <c r="R380" s="119"/>
      <c r="S380" s="87"/>
      <c r="T380" s="95"/>
    </row>
    <row r="381">
      <c r="D381" s="62"/>
      <c r="E381" s="117"/>
      <c r="F381" s="117"/>
      <c r="I381" s="118"/>
      <c r="J381" s="117"/>
      <c r="K381" s="117"/>
      <c r="Q381" s="117"/>
      <c r="R381" s="119"/>
      <c r="S381" s="87"/>
      <c r="T381" s="95"/>
    </row>
    <row r="382">
      <c r="D382" s="62"/>
      <c r="E382" s="117"/>
      <c r="F382" s="117"/>
      <c r="I382" s="118"/>
      <c r="J382" s="117"/>
      <c r="K382" s="117"/>
      <c r="Q382" s="117"/>
      <c r="R382" s="119"/>
      <c r="S382" s="87"/>
      <c r="T382" s="95"/>
    </row>
    <row r="383">
      <c r="D383" s="62"/>
      <c r="E383" s="117"/>
      <c r="F383" s="117"/>
      <c r="I383" s="118"/>
      <c r="J383" s="117"/>
      <c r="K383" s="117"/>
      <c r="Q383" s="117"/>
      <c r="R383" s="119"/>
      <c r="S383" s="87"/>
      <c r="T383" s="95"/>
    </row>
    <row r="384">
      <c r="D384" s="62"/>
      <c r="E384" s="117"/>
      <c r="F384" s="117"/>
      <c r="I384" s="118"/>
      <c r="J384" s="117"/>
      <c r="K384" s="117"/>
      <c r="Q384" s="117"/>
      <c r="R384" s="119"/>
      <c r="S384" s="87"/>
      <c r="T384" s="95"/>
    </row>
    <row r="385">
      <c r="D385" s="62"/>
      <c r="E385" s="117"/>
      <c r="F385" s="117"/>
      <c r="I385" s="118"/>
      <c r="J385" s="117"/>
      <c r="K385" s="117"/>
      <c r="Q385" s="117"/>
      <c r="R385" s="119"/>
      <c r="S385" s="87"/>
      <c r="T385" s="95"/>
    </row>
    <row r="386">
      <c r="D386" s="62"/>
      <c r="E386" s="117"/>
      <c r="F386" s="117"/>
      <c r="I386" s="118"/>
      <c r="J386" s="117"/>
      <c r="K386" s="117"/>
      <c r="Q386" s="117"/>
      <c r="R386" s="119"/>
      <c r="S386" s="87"/>
      <c r="T386" s="95"/>
    </row>
    <row r="387">
      <c r="D387" s="62"/>
      <c r="E387" s="117"/>
      <c r="F387" s="117"/>
      <c r="I387" s="118"/>
      <c r="J387" s="117"/>
      <c r="K387" s="117"/>
      <c r="Q387" s="117"/>
      <c r="R387" s="119"/>
      <c r="S387" s="87"/>
      <c r="T387" s="95"/>
    </row>
    <row r="388">
      <c r="D388" s="62"/>
      <c r="E388" s="117"/>
      <c r="F388" s="117"/>
      <c r="I388" s="118"/>
      <c r="J388" s="117"/>
      <c r="K388" s="117"/>
      <c r="Q388" s="117"/>
      <c r="R388" s="119"/>
      <c r="S388" s="87"/>
      <c r="T388" s="95"/>
    </row>
    <row r="389">
      <c r="D389" s="62"/>
      <c r="E389" s="117"/>
      <c r="F389" s="117"/>
      <c r="I389" s="118"/>
      <c r="J389" s="117"/>
      <c r="K389" s="117"/>
      <c r="Q389" s="117"/>
      <c r="R389" s="119"/>
      <c r="S389" s="87"/>
      <c r="T389" s="95"/>
    </row>
    <row r="390">
      <c r="D390" s="62"/>
      <c r="E390" s="117"/>
      <c r="F390" s="117"/>
      <c r="I390" s="118"/>
      <c r="J390" s="117"/>
      <c r="K390" s="117"/>
      <c r="Q390" s="117"/>
      <c r="R390" s="119"/>
      <c r="S390" s="87"/>
      <c r="T390" s="95"/>
    </row>
    <row r="391">
      <c r="D391" s="62"/>
      <c r="E391" s="117"/>
      <c r="F391" s="117"/>
      <c r="I391" s="118"/>
      <c r="J391" s="117"/>
      <c r="K391" s="117"/>
      <c r="Q391" s="117"/>
      <c r="R391" s="119"/>
      <c r="S391" s="87"/>
      <c r="T391" s="95"/>
    </row>
    <row r="392">
      <c r="D392" s="62"/>
      <c r="E392" s="117"/>
      <c r="F392" s="117"/>
      <c r="I392" s="118"/>
      <c r="J392" s="117"/>
      <c r="K392" s="117"/>
      <c r="Q392" s="117"/>
      <c r="R392" s="119"/>
      <c r="S392" s="87"/>
      <c r="T392" s="95"/>
    </row>
    <row r="393">
      <c r="D393" s="62"/>
      <c r="E393" s="117"/>
      <c r="F393" s="117"/>
      <c r="I393" s="118"/>
      <c r="J393" s="117"/>
      <c r="K393" s="117"/>
      <c r="Q393" s="117"/>
      <c r="R393" s="119"/>
      <c r="S393" s="87"/>
      <c r="T393" s="95"/>
    </row>
    <row r="394">
      <c r="D394" s="62"/>
      <c r="E394" s="117"/>
      <c r="F394" s="117"/>
      <c r="I394" s="118"/>
      <c r="J394" s="117"/>
      <c r="K394" s="117"/>
      <c r="Q394" s="117"/>
      <c r="R394" s="119"/>
      <c r="S394" s="87"/>
      <c r="T394" s="95"/>
    </row>
    <row r="395">
      <c r="D395" s="62"/>
      <c r="E395" s="117"/>
      <c r="F395" s="117"/>
      <c r="I395" s="118"/>
      <c r="J395" s="117"/>
      <c r="K395" s="117"/>
      <c r="Q395" s="117"/>
      <c r="R395" s="119"/>
      <c r="S395" s="87"/>
      <c r="T395" s="95"/>
    </row>
    <row r="396">
      <c r="D396" s="62"/>
      <c r="E396" s="117"/>
      <c r="F396" s="117"/>
      <c r="I396" s="118"/>
      <c r="J396" s="117"/>
      <c r="K396" s="117"/>
      <c r="Q396" s="117"/>
      <c r="R396" s="119"/>
      <c r="S396" s="87"/>
      <c r="T396" s="95"/>
    </row>
    <row r="397">
      <c r="D397" s="62"/>
      <c r="E397" s="117"/>
      <c r="F397" s="117"/>
      <c r="I397" s="118"/>
      <c r="J397" s="117"/>
      <c r="K397" s="117"/>
      <c r="Q397" s="117"/>
      <c r="R397" s="119"/>
      <c r="S397" s="87"/>
      <c r="T397" s="95"/>
    </row>
    <row r="398">
      <c r="D398" s="62"/>
      <c r="E398" s="117"/>
      <c r="F398" s="117"/>
      <c r="I398" s="118"/>
      <c r="J398" s="117"/>
      <c r="K398" s="117"/>
      <c r="Q398" s="117"/>
      <c r="R398" s="119"/>
      <c r="S398" s="87"/>
      <c r="T398" s="95"/>
    </row>
    <row r="399">
      <c r="D399" s="62"/>
      <c r="E399" s="117"/>
      <c r="F399" s="117"/>
      <c r="I399" s="118"/>
      <c r="J399" s="117"/>
      <c r="K399" s="117"/>
      <c r="Q399" s="117"/>
      <c r="R399" s="119"/>
      <c r="S399" s="87"/>
      <c r="T399" s="95"/>
    </row>
    <row r="400">
      <c r="D400" s="62"/>
      <c r="E400" s="117"/>
      <c r="F400" s="117"/>
      <c r="I400" s="118"/>
      <c r="J400" s="117"/>
      <c r="K400" s="117"/>
      <c r="Q400" s="117"/>
      <c r="R400" s="119"/>
      <c r="S400" s="87"/>
      <c r="T400" s="95"/>
    </row>
    <row r="401">
      <c r="D401" s="62"/>
      <c r="E401" s="117"/>
      <c r="F401" s="117"/>
      <c r="I401" s="118"/>
      <c r="J401" s="117"/>
      <c r="K401" s="117"/>
      <c r="Q401" s="117"/>
      <c r="R401" s="119"/>
      <c r="S401" s="87"/>
      <c r="T401" s="95"/>
    </row>
    <row r="402">
      <c r="D402" s="62"/>
      <c r="E402" s="117"/>
      <c r="F402" s="117"/>
      <c r="I402" s="118"/>
      <c r="J402" s="117"/>
      <c r="K402" s="117"/>
      <c r="Q402" s="117"/>
      <c r="R402" s="119"/>
      <c r="S402" s="87"/>
      <c r="T402" s="95"/>
    </row>
    <row r="403">
      <c r="D403" s="62"/>
      <c r="E403" s="117"/>
      <c r="F403" s="117"/>
      <c r="I403" s="118"/>
      <c r="J403" s="117"/>
      <c r="K403" s="117"/>
      <c r="Q403" s="117"/>
      <c r="R403" s="119"/>
      <c r="S403" s="87"/>
      <c r="T403" s="95"/>
    </row>
    <row r="404">
      <c r="D404" s="62"/>
      <c r="E404" s="117"/>
      <c r="F404" s="117"/>
      <c r="I404" s="118"/>
      <c r="J404" s="117"/>
      <c r="K404" s="117"/>
      <c r="Q404" s="117"/>
      <c r="R404" s="119"/>
      <c r="S404" s="87"/>
      <c r="T404" s="95"/>
    </row>
    <row r="405">
      <c r="D405" s="62"/>
      <c r="E405" s="117"/>
      <c r="F405" s="117"/>
      <c r="I405" s="118"/>
      <c r="J405" s="117"/>
      <c r="K405" s="117"/>
      <c r="Q405" s="117"/>
      <c r="R405" s="119"/>
      <c r="S405" s="87"/>
      <c r="T405" s="95"/>
    </row>
    <row r="406">
      <c r="D406" s="62"/>
      <c r="E406" s="117"/>
      <c r="F406" s="117"/>
      <c r="I406" s="118"/>
      <c r="J406" s="117"/>
      <c r="K406" s="117"/>
      <c r="Q406" s="117"/>
      <c r="R406" s="119"/>
      <c r="S406" s="87"/>
      <c r="T406" s="95"/>
    </row>
    <row r="407">
      <c r="D407" s="62"/>
      <c r="E407" s="117"/>
      <c r="F407" s="117"/>
      <c r="I407" s="118"/>
      <c r="J407" s="117"/>
      <c r="K407" s="117"/>
      <c r="Q407" s="117"/>
      <c r="R407" s="119"/>
      <c r="S407" s="87"/>
      <c r="T407" s="95"/>
    </row>
    <row r="408">
      <c r="D408" s="62"/>
      <c r="E408" s="117"/>
      <c r="F408" s="117"/>
      <c r="I408" s="118"/>
      <c r="J408" s="117"/>
      <c r="K408" s="117"/>
      <c r="Q408" s="117"/>
      <c r="R408" s="119"/>
      <c r="S408" s="87"/>
      <c r="T408" s="95"/>
    </row>
    <row r="409">
      <c r="D409" s="62"/>
      <c r="E409" s="117"/>
      <c r="F409" s="117"/>
      <c r="I409" s="118"/>
      <c r="J409" s="117"/>
      <c r="K409" s="117"/>
      <c r="Q409" s="117"/>
      <c r="R409" s="119"/>
      <c r="S409" s="87"/>
      <c r="T409" s="95"/>
    </row>
    <row r="410">
      <c r="D410" s="62"/>
      <c r="E410" s="117"/>
      <c r="F410" s="117"/>
      <c r="I410" s="118"/>
      <c r="J410" s="117"/>
      <c r="K410" s="117"/>
      <c r="Q410" s="117"/>
      <c r="R410" s="119"/>
      <c r="S410" s="87"/>
      <c r="T410" s="95"/>
    </row>
    <row r="411">
      <c r="D411" s="62"/>
      <c r="E411" s="117"/>
      <c r="F411" s="117"/>
      <c r="I411" s="118"/>
      <c r="J411" s="117"/>
      <c r="K411" s="117"/>
      <c r="Q411" s="117"/>
      <c r="R411" s="119"/>
      <c r="S411" s="87"/>
      <c r="T411" s="95"/>
    </row>
    <row r="412">
      <c r="D412" s="62"/>
      <c r="E412" s="117"/>
      <c r="F412" s="117"/>
      <c r="I412" s="118"/>
      <c r="J412" s="117"/>
      <c r="K412" s="117"/>
      <c r="Q412" s="117"/>
      <c r="R412" s="119"/>
      <c r="S412" s="87"/>
      <c r="T412" s="95"/>
    </row>
    <row r="413">
      <c r="D413" s="62"/>
      <c r="E413" s="117"/>
      <c r="F413" s="117"/>
      <c r="I413" s="118"/>
      <c r="J413" s="117"/>
      <c r="K413" s="117"/>
      <c r="Q413" s="117"/>
      <c r="R413" s="119"/>
      <c r="S413" s="87"/>
      <c r="T413" s="95"/>
    </row>
    <row r="414">
      <c r="D414" s="62"/>
      <c r="E414" s="117"/>
      <c r="F414" s="117"/>
      <c r="I414" s="118"/>
      <c r="J414" s="117"/>
      <c r="K414" s="117"/>
      <c r="Q414" s="117"/>
      <c r="R414" s="119"/>
      <c r="S414" s="87"/>
      <c r="T414" s="95"/>
    </row>
    <row r="415">
      <c r="D415" s="62"/>
      <c r="E415" s="117"/>
      <c r="F415" s="117"/>
      <c r="I415" s="118"/>
      <c r="J415" s="117"/>
      <c r="K415" s="117"/>
      <c r="Q415" s="117"/>
      <c r="R415" s="119"/>
      <c r="S415" s="87"/>
      <c r="T415" s="95"/>
    </row>
    <row r="416">
      <c r="D416" s="62"/>
      <c r="E416" s="117"/>
      <c r="F416" s="117"/>
      <c r="I416" s="118"/>
      <c r="J416" s="117"/>
      <c r="K416" s="117"/>
      <c r="Q416" s="117"/>
      <c r="R416" s="119"/>
      <c r="S416" s="87"/>
      <c r="T416" s="95"/>
    </row>
    <row r="417">
      <c r="D417" s="62"/>
      <c r="E417" s="117"/>
      <c r="F417" s="117"/>
      <c r="I417" s="118"/>
      <c r="J417" s="117"/>
      <c r="K417" s="117"/>
      <c r="Q417" s="117"/>
      <c r="R417" s="119"/>
      <c r="S417" s="87"/>
      <c r="T417" s="95"/>
    </row>
    <row r="418">
      <c r="D418" s="62"/>
      <c r="E418" s="117"/>
      <c r="F418" s="117"/>
      <c r="I418" s="118"/>
      <c r="J418" s="117"/>
      <c r="K418" s="117"/>
      <c r="Q418" s="117"/>
      <c r="R418" s="119"/>
      <c r="S418" s="87"/>
      <c r="T418" s="95"/>
    </row>
    <row r="419">
      <c r="D419" s="62"/>
      <c r="E419" s="117"/>
      <c r="F419" s="117"/>
      <c r="I419" s="118"/>
      <c r="J419" s="117"/>
      <c r="K419" s="117"/>
      <c r="Q419" s="117"/>
      <c r="R419" s="119"/>
      <c r="S419" s="87"/>
      <c r="T419" s="95"/>
    </row>
    <row r="420">
      <c r="D420" s="62"/>
      <c r="E420" s="117"/>
      <c r="F420" s="117"/>
      <c r="I420" s="118"/>
      <c r="J420" s="117"/>
      <c r="K420" s="117"/>
      <c r="Q420" s="117"/>
      <c r="R420" s="119"/>
      <c r="S420" s="87"/>
      <c r="T420" s="95"/>
    </row>
    <row r="421">
      <c r="D421" s="62"/>
      <c r="E421" s="117"/>
      <c r="F421" s="117"/>
      <c r="I421" s="118"/>
      <c r="J421" s="117"/>
      <c r="K421" s="117"/>
      <c r="Q421" s="117"/>
      <c r="R421" s="119"/>
      <c r="S421" s="87"/>
      <c r="T421" s="95"/>
    </row>
    <row r="422">
      <c r="D422" s="62"/>
      <c r="E422" s="117"/>
      <c r="F422" s="117"/>
      <c r="I422" s="118"/>
      <c r="J422" s="117"/>
      <c r="K422" s="117"/>
      <c r="Q422" s="117"/>
      <c r="R422" s="119"/>
      <c r="S422" s="87"/>
      <c r="T422" s="95"/>
    </row>
    <row r="423">
      <c r="D423" s="62"/>
      <c r="E423" s="117"/>
      <c r="F423" s="117"/>
      <c r="I423" s="118"/>
      <c r="J423" s="117"/>
      <c r="K423" s="117"/>
      <c r="Q423" s="117"/>
      <c r="R423" s="119"/>
      <c r="S423" s="87"/>
      <c r="T423" s="95"/>
    </row>
    <row r="424">
      <c r="D424" s="62"/>
      <c r="E424" s="117"/>
      <c r="F424" s="117"/>
      <c r="I424" s="118"/>
      <c r="J424" s="117"/>
      <c r="K424" s="117"/>
      <c r="Q424" s="117"/>
      <c r="R424" s="119"/>
      <c r="S424" s="87"/>
      <c r="T424" s="95"/>
    </row>
    <row r="425">
      <c r="D425" s="62"/>
      <c r="E425" s="117"/>
      <c r="F425" s="117"/>
      <c r="I425" s="118"/>
      <c r="J425" s="117"/>
      <c r="K425" s="117"/>
      <c r="Q425" s="117"/>
      <c r="R425" s="119"/>
      <c r="S425" s="87"/>
      <c r="T425" s="95"/>
    </row>
    <row r="426">
      <c r="D426" s="62"/>
      <c r="E426" s="117"/>
      <c r="F426" s="117"/>
      <c r="I426" s="118"/>
      <c r="J426" s="117"/>
      <c r="K426" s="117"/>
      <c r="Q426" s="117"/>
      <c r="R426" s="119"/>
      <c r="S426" s="87"/>
      <c r="T426" s="95"/>
    </row>
    <row r="427">
      <c r="D427" s="62"/>
      <c r="E427" s="117"/>
      <c r="F427" s="117"/>
      <c r="I427" s="118"/>
      <c r="J427" s="117"/>
      <c r="K427" s="117"/>
      <c r="Q427" s="117"/>
      <c r="R427" s="119"/>
      <c r="S427" s="87"/>
      <c r="T427" s="95"/>
    </row>
    <row r="428">
      <c r="D428" s="62"/>
      <c r="E428" s="117"/>
      <c r="F428" s="117"/>
      <c r="I428" s="118"/>
      <c r="J428" s="117"/>
      <c r="K428" s="117"/>
      <c r="Q428" s="117"/>
      <c r="R428" s="119"/>
      <c r="S428" s="87"/>
      <c r="T428" s="95"/>
    </row>
    <row r="429">
      <c r="D429" s="62"/>
      <c r="E429" s="117"/>
      <c r="F429" s="117"/>
      <c r="I429" s="118"/>
      <c r="J429" s="117"/>
      <c r="K429" s="117"/>
      <c r="Q429" s="117"/>
      <c r="R429" s="119"/>
      <c r="S429" s="87"/>
      <c r="T429" s="95"/>
    </row>
    <row r="430">
      <c r="D430" s="62"/>
      <c r="E430" s="117"/>
      <c r="F430" s="117"/>
      <c r="I430" s="118"/>
      <c r="J430" s="117"/>
      <c r="K430" s="117"/>
      <c r="Q430" s="117"/>
      <c r="R430" s="119"/>
      <c r="S430" s="87"/>
      <c r="T430" s="95"/>
    </row>
    <row r="431">
      <c r="D431" s="62"/>
      <c r="E431" s="117"/>
      <c r="F431" s="117"/>
      <c r="I431" s="118"/>
      <c r="J431" s="117"/>
      <c r="K431" s="117"/>
      <c r="Q431" s="117"/>
      <c r="R431" s="119"/>
      <c r="S431" s="87"/>
      <c r="T431" s="95"/>
    </row>
    <row r="432">
      <c r="D432" s="62"/>
      <c r="E432" s="117"/>
      <c r="F432" s="117"/>
      <c r="I432" s="118"/>
      <c r="J432" s="117"/>
      <c r="K432" s="117"/>
      <c r="Q432" s="117"/>
      <c r="R432" s="119"/>
      <c r="S432" s="87"/>
      <c r="T432" s="95"/>
    </row>
    <row r="433">
      <c r="D433" s="62"/>
      <c r="E433" s="117"/>
      <c r="F433" s="117"/>
      <c r="I433" s="118"/>
      <c r="J433" s="117"/>
      <c r="K433" s="117"/>
      <c r="Q433" s="117"/>
      <c r="R433" s="119"/>
      <c r="S433" s="87"/>
      <c r="T433" s="95"/>
    </row>
    <row r="434">
      <c r="D434" s="62"/>
      <c r="E434" s="117"/>
      <c r="F434" s="117"/>
      <c r="I434" s="118"/>
      <c r="J434" s="117"/>
      <c r="K434" s="117"/>
      <c r="Q434" s="117"/>
      <c r="R434" s="119"/>
      <c r="S434" s="87"/>
      <c r="T434" s="95"/>
    </row>
    <row r="435">
      <c r="D435" s="62"/>
      <c r="E435" s="117"/>
      <c r="F435" s="117"/>
      <c r="I435" s="118"/>
      <c r="J435" s="117"/>
      <c r="K435" s="117"/>
      <c r="Q435" s="117"/>
      <c r="R435" s="119"/>
      <c r="S435" s="87"/>
      <c r="T435" s="95"/>
    </row>
    <row r="436">
      <c r="D436" s="62"/>
      <c r="E436" s="117"/>
      <c r="F436" s="117"/>
      <c r="I436" s="118"/>
      <c r="J436" s="117"/>
      <c r="K436" s="117"/>
      <c r="Q436" s="117"/>
      <c r="R436" s="119"/>
      <c r="S436" s="87"/>
      <c r="T436" s="95"/>
    </row>
    <row r="437">
      <c r="D437" s="62"/>
      <c r="E437" s="117"/>
      <c r="F437" s="117"/>
      <c r="I437" s="118"/>
      <c r="J437" s="117"/>
      <c r="K437" s="117"/>
      <c r="Q437" s="117"/>
      <c r="R437" s="119"/>
      <c r="S437" s="87"/>
      <c r="T437" s="95"/>
    </row>
    <row r="438">
      <c r="D438" s="62"/>
      <c r="E438" s="117"/>
      <c r="F438" s="117"/>
      <c r="I438" s="118"/>
      <c r="J438" s="117"/>
      <c r="K438" s="117"/>
      <c r="Q438" s="117"/>
      <c r="R438" s="119"/>
      <c r="S438" s="87"/>
      <c r="T438" s="95"/>
    </row>
    <row r="439">
      <c r="D439" s="62"/>
      <c r="E439" s="117"/>
      <c r="F439" s="117"/>
      <c r="I439" s="118"/>
      <c r="J439" s="117"/>
      <c r="K439" s="117"/>
      <c r="Q439" s="117"/>
      <c r="R439" s="119"/>
      <c r="S439" s="87"/>
      <c r="T439" s="95"/>
    </row>
    <row r="440">
      <c r="D440" s="62"/>
      <c r="E440" s="117"/>
      <c r="F440" s="117"/>
      <c r="I440" s="118"/>
      <c r="J440" s="117"/>
      <c r="K440" s="117"/>
      <c r="Q440" s="117"/>
      <c r="R440" s="119"/>
      <c r="S440" s="87"/>
      <c r="T440" s="95"/>
    </row>
    <row r="441">
      <c r="D441" s="62"/>
      <c r="E441" s="117"/>
      <c r="F441" s="117"/>
      <c r="I441" s="118"/>
      <c r="J441" s="117"/>
      <c r="K441" s="117"/>
      <c r="Q441" s="117"/>
      <c r="R441" s="119"/>
      <c r="S441" s="87"/>
      <c r="T441" s="95"/>
    </row>
    <row r="442">
      <c r="D442" s="62"/>
      <c r="E442" s="117"/>
      <c r="F442" s="117"/>
      <c r="I442" s="118"/>
      <c r="J442" s="117"/>
      <c r="K442" s="117"/>
      <c r="Q442" s="117"/>
      <c r="R442" s="119"/>
      <c r="S442" s="87"/>
      <c r="T442" s="95"/>
    </row>
    <row r="443">
      <c r="D443" s="62"/>
      <c r="E443" s="117"/>
      <c r="F443" s="117"/>
      <c r="I443" s="118"/>
      <c r="J443" s="117"/>
      <c r="K443" s="117"/>
      <c r="Q443" s="117"/>
      <c r="R443" s="119"/>
      <c r="S443" s="87"/>
      <c r="T443" s="95"/>
    </row>
    <row r="444">
      <c r="D444" s="62"/>
      <c r="E444" s="117"/>
      <c r="F444" s="117"/>
      <c r="I444" s="118"/>
      <c r="J444" s="117"/>
      <c r="K444" s="117"/>
      <c r="Q444" s="117"/>
      <c r="R444" s="119"/>
      <c r="S444" s="87"/>
      <c r="T444" s="95"/>
    </row>
    <row r="445">
      <c r="D445" s="62"/>
      <c r="E445" s="117"/>
      <c r="F445" s="117"/>
      <c r="I445" s="118"/>
      <c r="J445" s="117"/>
      <c r="K445" s="117"/>
      <c r="Q445" s="117"/>
      <c r="R445" s="119"/>
      <c r="S445" s="87"/>
      <c r="T445" s="95"/>
    </row>
    <row r="446">
      <c r="D446" s="62"/>
      <c r="E446" s="117"/>
      <c r="F446" s="117"/>
      <c r="I446" s="118"/>
      <c r="J446" s="117"/>
      <c r="K446" s="117"/>
      <c r="Q446" s="117"/>
      <c r="R446" s="119"/>
      <c r="S446" s="87"/>
      <c r="T446" s="95"/>
    </row>
    <row r="447">
      <c r="D447" s="62"/>
      <c r="E447" s="117"/>
      <c r="F447" s="117"/>
      <c r="I447" s="118"/>
      <c r="J447" s="117"/>
      <c r="K447" s="117"/>
      <c r="Q447" s="117"/>
      <c r="R447" s="119"/>
      <c r="S447" s="87"/>
      <c r="T447" s="95"/>
    </row>
    <row r="448">
      <c r="D448" s="62"/>
      <c r="E448" s="117"/>
      <c r="F448" s="117"/>
      <c r="I448" s="118"/>
      <c r="J448" s="117"/>
      <c r="K448" s="117"/>
      <c r="Q448" s="117"/>
      <c r="R448" s="119"/>
      <c r="S448" s="87"/>
      <c r="T448" s="95"/>
    </row>
    <row r="449">
      <c r="D449" s="62"/>
      <c r="E449" s="117"/>
      <c r="F449" s="117"/>
      <c r="I449" s="118"/>
      <c r="J449" s="117"/>
      <c r="K449" s="117"/>
      <c r="Q449" s="117"/>
      <c r="R449" s="119"/>
      <c r="S449" s="87"/>
      <c r="T449" s="95"/>
    </row>
    <row r="450">
      <c r="D450" s="62"/>
      <c r="E450" s="117"/>
      <c r="F450" s="117"/>
      <c r="I450" s="118"/>
      <c r="J450" s="117"/>
      <c r="K450" s="117"/>
      <c r="Q450" s="117"/>
      <c r="R450" s="119"/>
      <c r="S450" s="87"/>
      <c r="T450" s="95"/>
    </row>
    <row r="451">
      <c r="D451" s="62"/>
      <c r="E451" s="117"/>
      <c r="F451" s="117"/>
      <c r="I451" s="118"/>
      <c r="J451" s="117"/>
      <c r="K451" s="117"/>
      <c r="Q451" s="117"/>
      <c r="R451" s="119"/>
      <c r="S451" s="87"/>
      <c r="T451" s="95"/>
    </row>
    <row r="452">
      <c r="D452" s="62"/>
      <c r="E452" s="117"/>
      <c r="F452" s="117"/>
      <c r="I452" s="118"/>
      <c r="J452" s="117"/>
      <c r="K452" s="117"/>
      <c r="Q452" s="117"/>
      <c r="R452" s="119"/>
      <c r="S452" s="87"/>
      <c r="T452" s="95"/>
    </row>
    <row r="453">
      <c r="D453" s="62"/>
      <c r="E453" s="117"/>
      <c r="F453" s="117"/>
      <c r="I453" s="118"/>
      <c r="J453" s="117"/>
      <c r="K453" s="117"/>
      <c r="Q453" s="117"/>
      <c r="R453" s="119"/>
      <c r="S453" s="87"/>
      <c r="T453" s="95"/>
    </row>
    <row r="454">
      <c r="D454" s="62"/>
      <c r="E454" s="117"/>
      <c r="F454" s="117"/>
      <c r="I454" s="118"/>
      <c r="J454" s="117"/>
      <c r="K454" s="117"/>
      <c r="Q454" s="117"/>
      <c r="R454" s="119"/>
      <c r="S454" s="87"/>
      <c r="T454" s="95"/>
    </row>
    <row r="455">
      <c r="D455" s="62"/>
      <c r="E455" s="117"/>
      <c r="F455" s="117"/>
      <c r="I455" s="118"/>
      <c r="J455" s="117"/>
      <c r="K455" s="117"/>
      <c r="Q455" s="117"/>
      <c r="R455" s="119"/>
      <c r="S455" s="87"/>
      <c r="T455" s="95"/>
    </row>
    <row r="456">
      <c r="D456" s="62"/>
      <c r="E456" s="117"/>
      <c r="F456" s="117"/>
      <c r="I456" s="118"/>
      <c r="J456" s="117"/>
      <c r="K456" s="117"/>
      <c r="Q456" s="117"/>
      <c r="R456" s="119"/>
      <c r="S456" s="87"/>
      <c r="T456" s="95"/>
    </row>
    <row r="457">
      <c r="D457" s="62"/>
      <c r="E457" s="117"/>
      <c r="F457" s="117"/>
      <c r="I457" s="118"/>
      <c r="J457" s="117"/>
      <c r="K457" s="117"/>
      <c r="Q457" s="117"/>
      <c r="R457" s="119"/>
      <c r="S457" s="87"/>
      <c r="T457" s="95"/>
    </row>
    <row r="458">
      <c r="D458" s="62"/>
      <c r="E458" s="117"/>
      <c r="F458" s="117"/>
      <c r="I458" s="118"/>
      <c r="J458" s="117"/>
      <c r="K458" s="117"/>
      <c r="Q458" s="117"/>
      <c r="R458" s="119"/>
      <c r="S458" s="87"/>
      <c r="T458" s="95"/>
    </row>
    <row r="459">
      <c r="D459" s="62"/>
      <c r="E459" s="117"/>
      <c r="F459" s="117"/>
      <c r="I459" s="118"/>
      <c r="J459" s="117"/>
      <c r="K459" s="117"/>
      <c r="Q459" s="117"/>
      <c r="R459" s="119"/>
      <c r="S459" s="87"/>
      <c r="T459" s="95"/>
    </row>
    <row r="460">
      <c r="D460" s="62"/>
      <c r="E460" s="117"/>
      <c r="F460" s="117"/>
      <c r="I460" s="118"/>
      <c r="J460" s="117"/>
      <c r="K460" s="117"/>
      <c r="Q460" s="117"/>
      <c r="R460" s="119"/>
      <c r="S460" s="87"/>
      <c r="T460" s="95"/>
    </row>
    <row r="461">
      <c r="D461" s="62"/>
      <c r="E461" s="117"/>
      <c r="F461" s="117"/>
      <c r="I461" s="118"/>
      <c r="J461" s="117"/>
      <c r="K461" s="117"/>
      <c r="Q461" s="117"/>
      <c r="R461" s="119"/>
      <c r="S461" s="87"/>
      <c r="T461" s="95"/>
    </row>
    <row r="462">
      <c r="D462" s="62"/>
      <c r="E462" s="117"/>
      <c r="F462" s="117"/>
      <c r="I462" s="118"/>
      <c r="J462" s="117"/>
      <c r="K462" s="117"/>
      <c r="Q462" s="117"/>
      <c r="R462" s="119"/>
      <c r="S462" s="87"/>
      <c r="T462" s="95"/>
    </row>
    <row r="463">
      <c r="D463" s="62"/>
      <c r="E463" s="117"/>
      <c r="F463" s="117"/>
      <c r="I463" s="118"/>
      <c r="J463" s="117"/>
      <c r="K463" s="117"/>
      <c r="Q463" s="117"/>
      <c r="R463" s="119"/>
      <c r="S463" s="87"/>
      <c r="T463" s="95"/>
    </row>
    <row r="464">
      <c r="D464" s="62"/>
      <c r="E464" s="117"/>
      <c r="F464" s="117"/>
      <c r="I464" s="118"/>
      <c r="J464" s="117"/>
      <c r="K464" s="117"/>
      <c r="Q464" s="117"/>
      <c r="R464" s="119"/>
      <c r="S464" s="87"/>
      <c r="T464" s="95"/>
    </row>
    <row r="465">
      <c r="D465" s="62"/>
      <c r="E465" s="117"/>
      <c r="F465" s="117"/>
      <c r="I465" s="118"/>
      <c r="J465" s="117"/>
      <c r="K465" s="117"/>
      <c r="Q465" s="117"/>
      <c r="R465" s="119"/>
      <c r="S465" s="87"/>
      <c r="T465" s="95"/>
    </row>
    <row r="466">
      <c r="D466" s="62"/>
      <c r="E466" s="117"/>
      <c r="F466" s="117"/>
      <c r="I466" s="118"/>
      <c r="J466" s="117"/>
      <c r="K466" s="117"/>
      <c r="Q466" s="117"/>
      <c r="R466" s="119"/>
      <c r="S466" s="87"/>
      <c r="T466" s="95"/>
    </row>
    <row r="467">
      <c r="D467" s="62"/>
      <c r="E467" s="117"/>
      <c r="F467" s="117"/>
      <c r="I467" s="118"/>
      <c r="J467" s="117"/>
      <c r="K467" s="117"/>
      <c r="Q467" s="117"/>
      <c r="R467" s="119"/>
      <c r="S467" s="87"/>
      <c r="T467" s="95"/>
    </row>
    <row r="468">
      <c r="D468" s="62"/>
      <c r="E468" s="117"/>
      <c r="F468" s="117"/>
      <c r="I468" s="118"/>
      <c r="J468" s="117"/>
      <c r="K468" s="117"/>
      <c r="Q468" s="117"/>
      <c r="R468" s="119"/>
      <c r="S468" s="87"/>
      <c r="T468" s="95"/>
    </row>
    <row r="469">
      <c r="D469" s="62"/>
      <c r="E469" s="117"/>
      <c r="F469" s="117"/>
      <c r="I469" s="118"/>
      <c r="J469" s="117"/>
      <c r="K469" s="117"/>
      <c r="Q469" s="117"/>
      <c r="R469" s="119"/>
      <c r="S469" s="87"/>
      <c r="T469" s="95"/>
    </row>
    <row r="470">
      <c r="D470" s="62"/>
      <c r="E470" s="117"/>
      <c r="F470" s="117"/>
      <c r="I470" s="118"/>
      <c r="J470" s="117"/>
      <c r="K470" s="117"/>
      <c r="Q470" s="117"/>
      <c r="R470" s="119"/>
      <c r="S470" s="87"/>
      <c r="T470" s="95"/>
    </row>
    <row r="471">
      <c r="D471" s="62"/>
      <c r="E471" s="117"/>
      <c r="F471" s="117"/>
      <c r="I471" s="118"/>
      <c r="J471" s="117"/>
      <c r="K471" s="117"/>
      <c r="Q471" s="117"/>
      <c r="R471" s="119"/>
      <c r="S471" s="87"/>
      <c r="T471" s="95"/>
    </row>
    <row r="472">
      <c r="D472" s="62"/>
      <c r="E472" s="117"/>
      <c r="F472" s="117"/>
      <c r="I472" s="118"/>
      <c r="J472" s="117"/>
      <c r="K472" s="117"/>
      <c r="Q472" s="117"/>
      <c r="R472" s="119"/>
      <c r="S472" s="87"/>
      <c r="T472" s="95"/>
    </row>
    <row r="473">
      <c r="D473" s="62"/>
      <c r="E473" s="117"/>
      <c r="F473" s="117"/>
      <c r="I473" s="118"/>
      <c r="J473" s="117"/>
      <c r="K473" s="117"/>
      <c r="Q473" s="117"/>
      <c r="R473" s="119"/>
      <c r="S473" s="87"/>
      <c r="T473" s="95"/>
    </row>
    <row r="474">
      <c r="D474" s="62"/>
      <c r="E474" s="117"/>
      <c r="F474" s="117"/>
      <c r="I474" s="118"/>
      <c r="J474" s="117"/>
      <c r="K474" s="117"/>
      <c r="Q474" s="117"/>
      <c r="R474" s="119"/>
      <c r="S474" s="87"/>
      <c r="T474" s="95"/>
    </row>
    <row r="475">
      <c r="D475" s="62"/>
      <c r="E475" s="117"/>
      <c r="F475" s="117"/>
      <c r="I475" s="118"/>
      <c r="J475" s="117"/>
      <c r="K475" s="117"/>
      <c r="Q475" s="117"/>
      <c r="R475" s="119"/>
      <c r="S475" s="87"/>
      <c r="T475" s="95"/>
    </row>
    <row r="476">
      <c r="D476" s="62"/>
      <c r="E476" s="117"/>
      <c r="F476" s="117"/>
      <c r="I476" s="118"/>
      <c r="J476" s="117"/>
      <c r="K476" s="117"/>
      <c r="Q476" s="117"/>
      <c r="R476" s="119"/>
      <c r="S476" s="87"/>
      <c r="T476" s="95"/>
    </row>
    <row r="477">
      <c r="D477" s="62"/>
      <c r="E477" s="117"/>
      <c r="F477" s="117"/>
      <c r="I477" s="118"/>
      <c r="J477" s="117"/>
      <c r="K477" s="117"/>
      <c r="Q477" s="117"/>
      <c r="R477" s="119"/>
      <c r="S477" s="87"/>
      <c r="T477" s="95"/>
    </row>
    <row r="478">
      <c r="D478" s="62"/>
      <c r="E478" s="117"/>
      <c r="F478" s="117"/>
      <c r="I478" s="118"/>
      <c r="J478" s="117"/>
      <c r="K478" s="117"/>
      <c r="Q478" s="117"/>
      <c r="R478" s="119"/>
      <c r="S478" s="87"/>
      <c r="T478" s="95"/>
    </row>
    <row r="479">
      <c r="D479" s="62"/>
      <c r="E479" s="117"/>
      <c r="F479" s="117"/>
      <c r="I479" s="118"/>
      <c r="J479" s="117"/>
      <c r="K479" s="117"/>
      <c r="Q479" s="117"/>
      <c r="R479" s="119"/>
      <c r="S479" s="87"/>
      <c r="T479" s="95"/>
    </row>
    <row r="480">
      <c r="D480" s="62"/>
      <c r="E480" s="117"/>
      <c r="F480" s="117"/>
      <c r="I480" s="118"/>
      <c r="J480" s="117"/>
      <c r="K480" s="117"/>
      <c r="Q480" s="117"/>
      <c r="R480" s="119"/>
      <c r="S480" s="87"/>
      <c r="T480" s="95"/>
    </row>
    <row r="481">
      <c r="D481" s="62"/>
      <c r="E481" s="117"/>
      <c r="F481" s="117"/>
      <c r="I481" s="118"/>
      <c r="J481" s="117"/>
      <c r="K481" s="117"/>
      <c r="Q481" s="117"/>
      <c r="R481" s="119"/>
      <c r="S481" s="87"/>
      <c r="T481" s="95"/>
    </row>
    <row r="482">
      <c r="D482" s="62"/>
      <c r="E482" s="117"/>
      <c r="F482" s="117"/>
      <c r="I482" s="118"/>
      <c r="J482" s="117"/>
      <c r="K482" s="117"/>
      <c r="Q482" s="117"/>
      <c r="R482" s="119"/>
      <c r="S482" s="87"/>
      <c r="T482" s="95"/>
    </row>
    <row r="483">
      <c r="D483" s="62"/>
      <c r="E483" s="117"/>
      <c r="F483" s="117"/>
      <c r="I483" s="118"/>
      <c r="J483" s="117"/>
      <c r="K483" s="117"/>
      <c r="Q483" s="117"/>
      <c r="R483" s="119"/>
      <c r="S483" s="87"/>
      <c r="T483" s="95"/>
    </row>
    <row r="484">
      <c r="D484" s="62"/>
      <c r="E484" s="117"/>
      <c r="F484" s="117"/>
      <c r="I484" s="118"/>
      <c r="J484" s="117"/>
      <c r="K484" s="117"/>
      <c r="Q484" s="117"/>
      <c r="R484" s="119"/>
      <c r="S484" s="87"/>
      <c r="T484" s="95"/>
    </row>
    <row r="485">
      <c r="D485" s="62"/>
      <c r="E485" s="117"/>
      <c r="F485" s="117"/>
      <c r="I485" s="118"/>
      <c r="J485" s="117"/>
      <c r="K485" s="117"/>
      <c r="Q485" s="117"/>
      <c r="R485" s="119"/>
      <c r="S485" s="87"/>
      <c r="T485" s="95"/>
    </row>
    <row r="486">
      <c r="D486" s="62"/>
      <c r="E486" s="117"/>
      <c r="F486" s="117"/>
      <c r="I486" s="118"/>
      <c r="J486" s="117"/>
      <c r="K486" s="117"/>
      <c r="Q486" s="117"/>
      <c r="R486" s="119"/>
      <c r="S486" s="87"/>
      <c r="T486" s="95"/>
    </row>
    <row r="487">
      <c r="D487" s="62"/>
      <c r="E487" s="117"/>
      <c r="F487" s="117"/>
      <c r="I487" s="118"/>
      <c r="J487" s="117"/>
      <c r="K487" s="117"/>
      <c r="Q487" s="117"/>
      <c r="R487" s="119"/>
      <c r="S487" s="87"/>
      <c r="T487" s="95"/>
    </row>
    <row r="488">
      <c r="D488" s="62"/>
      <c r="E488" s="117"/>
      <c r="F488" s="117"/>
      <c r="I488" s="118"/>
      <c r="J488" s="117"/>
      <c r="K488" s="117"/>
      <c r="Q488" s="117"/>
      <c r="R488" s="119"/>
      <c r="S488" s="87"/>
      <c r="T488" s="95"/>
    </row>
    <row r="489">
      <c r="D489" s="62"/>
      <c r="E489" s="117"/>
      <c r="F489" s="117"/>
      <c r="I489" s="118"/>
      <c r="J489" s="117"/>
      <c r="K489" s="117"/>
      <c r="Q489" s="117"/>
      <c r="R489" s="119"/>
      <c r="S489" s="87"/>
      <c r="T489" s="95"/>
    </row>
    <row r="490">
      <c r="D490" s="62"/>
      <c r="E490" s="117"/>
      <c r="F490" s="117"/>
      <c r="I490" s="118"/>
      <c r="J490" s="117"/>
      <c r="K490" s="117"/>
      <c r="Q490" s="117"/>
      <c r="R490" s="119"/>
      <c r="S490" s="87"/>
      <c r="T490" s="95"/>
    </row>
    <row r="491">
      <c r="D491" s="62"/>
      <c r="E491" s="117"/>
      <c r="F491" s="117"/>
      <c r="I491" s="118"/>
      <c r="J491" s="117"/>
      <c r="K491" s="117"/>
      <c r="Q491" s="117"/>
      <c r="R491" s="119"/>
      <c r="S491" s="87"/>
      <c r="T491" s="95"/>
    </row>
    <row r="492">
      <c r="D492" s="62"/>
      <c r="E492" s="117"/>
      <c r="F492" s="117"/>
      <c r="I492" s="118"/>
      <c r="J492" s="117"/>
      <c r="K492" s="117"/>
      <c r="Q492" s="117"/>
      <c r="R492" s="119"/>
      <c r="S492" s="87"/>
      <c r="T492" s="95"/>
    </row>
    <row r="493">
      <c r="D493" s="62"/>
      <c r="E493" s="117"/>
      <c r="F493" s="117"/>
      <c r="I493" s="118"/>
      <c r="J493" s="117"/>
      <c r="K493" s="117"/>
      <c r="Q493" s="117"/>
      <c r="R493" s="119"/>
      <c r="S493" s="87"/>
      <c r="T493" s="95"/>
    </row>
    <row r="494">
      <c r="D494" s="62"/>
      <c r="E494" s="117"/>
      <c r="F494" s="117"/>
      <c r="I494" s="118"/>
      <c r="J494" s="117"/>
      <c r="K494" s="117"/>
      <c r="Q494" s="117"/>
      <c r="R494" s="119"/>
      <c r="S494" s="87"/>
      <c r="T494" s="95"/>
    </row>
    <row r="495">
      <c r="D495" s="62"/>
      <c r="E495" s="117"/>
      <c r="F495" s="117"/>
      <c r="I495" s="118"/>
      <c r="J495" s="117"/>
      <c r="K495" s="117"/>
      <c r="Q495" s="117"/>
      <c r="R495" s="119"/>
      <c r="S495" s="87"/>
      <c r="T495" s="95"/>
    </row>
    <row r="496">
      <c r="D496" s="62"/>
      <c r="E496" s="117"/>
      <c r="F496" s="117"/>
      <c r="I496" s="118"/>
      <c r="J496" s="117"/>
      <c r="K496" s="117"/>
      <c r="Q496" s="117"/>
      <c r="R496" s="119"/>
      <c r="S496" s="87"/>
      <c r="T496" s="95"/>
    </row>
    <row r="497">
      <c r="D497" s="62"/>
      <c r="E497" s="117"/>
      <c r="F497" s="117"/>
      <c r="I497" s="118"/>
      <c r="J497" s="117"/>
      <c r="K497" s="117"/>
      <c r="Q497" s="117"/>
      <c r="R497" s="119"/>
      <c r="S497" s="87"/>
      <c r="T497" s="95"/>
    </row>
    <row r="498">
      <c r="D498" s="62"/>
      <c r="E498" s="117"/>
      <c r="F498" s="117"/>
      <c r="I498" s="118"/>
      <c r="J498" s="117"/>
      <c r="K498" s="117"/>
      <c r="Q498" s="117"/>
      <c r="R498" s="119"/>
      <c r="S498" s="87"/>
      <c r="T498" s="95"/>
    </row>
    <row r="499">
      <c r="D499" s="62"/>
      <c r="E499" s="117"/>
      <c r="F499" s="117"/>
      <c r="I499" s="118"/>
      <c r="J499" s="117"/>
      <c r="K499" s="117"/>
      <c r="Q499" s="117"/>
      <c r="R499" s="119"/>
      <c r="S499" s="87"/>
      <c r="T499" s="95"/>
    </row>
    <row r="500">
      <c r="D500" s="62"/>
      <c r="E500" s="117"/>
      <c r="F500" s="117"/>
      <c r="I500" s="118"/>
      <c r="J500" s="117"/>
      <c r="K500" s="117"/>
      <c r="Q500" s="117"/>
      <c r="R500" s="119"/>
      <c r="S500" s="87"/>
      <c r="T500" s="95"/>
    </row>
    <row r="501">
      <c r="D501" s="62"/>
      <c r="E501" s="117"/>
      <c r="F501" s="117"/>
      <c r="I501" s="118"/>
      <c r="J501" s="117"/>
      <c r="K501" s="117"/>
      <c r="Q501" s="117"/>
      <c r="R501" s="119"/>
      <c r="S501" s="87"/>
      <c r="T501" s="95"/>
    </row>
    <row r="502">
      <c r="D502" s="62"/>
      <c r="E502" s="117"/>
      <c r="F502" s="117"/>
      <c r="I502" s="118"/>
      <c r="J502" s="117"/>
      <c r="K502" s="117"/>
      <c r="Q502" s="117"/>
      <c r="R502" s="119"/>
      <c r="S502" s="87"/>
      <c r="T502" s="95"/>
    </row>
    <row r="503">
      <c r="D503" s="62"/>
      <c r="E503" s="117"/>
      <c r="F503" s="117"/>
      <c r="I503" s="118"/>
      <c r="J503" s="117"/>
      <c r="K503" s="117"/>
      <c r="Q503" s="117"/>
      <c r="R503" s="119"/>
      <c r="S503" s="87"/>
      <c r="T503" s="95"/>
    </row>
    <row r="504">
      <c r="D504" s="62"/>
      <c r="E504" s="117"/>
      <c r="F504" s="117"/>
      <c r="I504" s="118"/>
      <c r="J504" s="117"/>
      <c r="K504" s="117"/>
      <c r="Q504" s="117"/>
      <c r="R504" s="119"/>
      <c r="S504" s="87"/>
      <c r="T504" s="95"/>
    </row>
    <row r="505">
      <c r="D505" s="62"/>
      <c r="E505" s="117"/>
      <c r="F505" s="117"/>
      <c r="I505" s="118"/>
      <c r="J505" s="117"/>
      <c r="K505" s="117"/>
      <c r="Q505" s="117"/>
      <c r="R505" s="119"/>
      <c r="S505" s="87"/>
      <c r="T505" s="95"/>
    </row>
    <row r="506">
      <c r="D506" s="62"/>
      <c r="E506" s="117"/>
      <c r="F506" s="117"/>
      <c r="I506" s="118"/>
      <c r="J506" s="117"/>
      <c r="K506" s="117"/>
      <c r="Q506" s="117"/>
      <c r="R506" s="119"/>
      <c r="S506" s="87"/>
      <c r="T506" s="95"/>
    </row>
    <row r="507">
      <c r="D507" s="62"/>
      <c r="E507" s="117"/>
      <c r="F507" s="117"/>
      <c r="I507" s="118"/>
      <c r="J507" s="117"/>
      <c r="K507" s="117"/>
      <c r="Q507" s="117"/>
      <c r="R507" s="119"/>
      <c r="S507" s="87"/>
      <c r="T507" s="95"/>
    </row>
    <row r="508">
      <c r="D508" s="62"/>
      <c r="E508" s="117"/>
      <c r="F508" s="117"/>
      <c r="I508" s="118"/>
      <c r="J508" s="117"/>
      <c r="K508" s="117"/>
      <c r="Q508" s="117"/>
      <c r="R508" s="119"/>
      <c r="S508" s="87"/>
      <c r="T508" s="95"/>
    </row>
    <row r="509">
      <c r="D509" s="62"/>
      <c r="E509" s="117"/>
      <c r="F509" s="117"/>
      <c r="I509" s="118"/>
      <c r="J509" s="117"/>
      <c r="K509" s="117"/>
      <c r="Q509" s="117"/>
      <c r="R509" s="119"/>
      <c r="S509" s="87"/>
      <c r="T509" s="95"/>
    </row>
    <row r="510">
      <c r="D510" s="62"/>
      <c r="E510" s="117"/>
      <c r="F510" s="117"/>
      <c r="I510" s="118"/>
      <c r="J510" s="117"/>
      <c r="K510" s="117"/>
      <c r="Q510" s="117"/>
      <c r="R510" s="119"/>
      <c r="S510" s="87"/>
      <c r="T510" s="95"/>
    </row>
    <row r="511">
      <c r="D511" s="62"/>
      <c r="E511" s="117"/>
      <c r="F511" s="117"/>
      <c r="I511" s="118"/>
      <c r="J511" s="117"/>
      <c r="K511" s="117"/>
      <c r="Q511" s="117"/>
      <c r="R511" s="119"/>
      <c r="S511" s="87"/>
      <c r="T511" s="95"/>
    </row>
    <row r="512">
      <c r="D512" s="62"/>
      <c r="E512" s="117"/>
      <c r="F512" s="117"/>
      <c r="I512" s="118"/>
      <c r="J512" s="117"/>
      <c r="K512" s="117"/>
      <c r="Q512" s="117"/>
      <c r="R512" s="119"/>
      <c r="S512" s="87"/>
      <c r="T512" s="95"/>
    </row>
    <row r="513">
      <c r="D513" s="62"/>
      <c r="E513" s="117"/>
      <c r="F513" s="117"/>
      <c r="I513" s="118"/>
      <c r="J513" s="117"/>
      <c r="K513" s="117"/>
      <c r="Q513" s="117"/>
      <c r="R513" s="119"/>
      <c r="S513" s="87"/>
      <c r="T513" s="95"/>
    </row>
    <row r="514">
      <c r="D514" s="62"/>
      <c r="E514" s="117"/>
      <c r="F514" s="117"/>
      <c r="I514" s="118"/>
      <c r="J514" s="117"/>
      <c r="K514" s="117"/>
      <c r="Q514" s="117"/>
      <c r="R514" s="119"/>
      <c r="S514" s="87"/>
      <c r="T514" s="95"/>
    </row>
    <row r="515">
      <c r="D515" s="62"/>
      <c r="E515" s="117"/>
      <c r="F515" s="117"/>
      <c r="I515" s="118"/>
      <c r="J515" s="117"/>
      <c r="K515" s="117"/>
      <c r="Q515" s="117"/>
      <c r="R515" s="119"/>
      <c r="S515" s="87"/>
      <c r="T515" s="95"/>
    </row>
    <row r="516">
      <c r="D516" s="62"/>
      <c r="E516" s="117"/>
      <c r="F516" s="117"/>
      <c r="I516" s="118"/>
      <c r="J516" s="117"/>
      <c r="K516" s="117"/>
      <c r="Q516" s="117"/>
      <c r="R516" s="119"/>
      <c r="S516" s="87"/>
      <c r="T516" s="95"/>
    </row>
    <row r="517">
      <c r="D517" s="62"/>
      <c r="E517" s="117"/>
      <c r="F517" s="117"/>
      <c r="I517" s="118"/>
      <c r="J517" s="117"/>
      <c r="K517" s="117"/>
      <c r="Q517" s="117"/>
      <c r="R517" s="119"/>
      <c r="S517" s="87"/>
      <c r="T517" s="95"/>
    </row>
    <row r="518">
      <c r="D518" s="62"/>
      <c r="E518" s="117"/>
      <c r="F518" s="117"/>
      <c r="I518" s="118"/>
      <c r="J518" s="117"/>
      <c r="K518" s="117"/>
      <c r="Q518" s="117"/>
      <c r="R518" s="119"/>
      <c r="S518" s="87"/>
      <c r="T518" s="95"/>
    </row>
    <row r="519">
      <c r="D519" s="62"/>
      <c r="E519" s="117"/>
      <c r="F519" s="117"/>
      <c r="I519" s="118"/>
      <c r="J519" s="117"/>
      <c r="K519" s="117"/>
      <c r="Q519" s="117"/>
      <c r="R519" s="119"/>
      <c r="S519" s="87"/>
      <c r="T519" s="95"/>
    </row>
    <row r="520">
      <c r="D520" s="62"/>
      <c r="E520" s="117"/>
      <c r="F520" s="117"/>
      <c r="I520" s="118"/>
      <c r="J520" s="117"/>
      <c r="K520" s="117"/>
      <c r="Q520" s="117"/>
      <c r="R520" s="119"/>
      <c r="S520" s="87"/>
      <c r="T520" s="95"/>
    </row>
    <row r="521">
      <c r="D521" s="62"/>
      <c r="E521" s="117"/>
      <c r="F521" s="117"/>
      <c r="I521" s="118"/>
      <c r="J521" s="117"/>
      <c r="K521" s="117"/>
      <c r="Q521" s="117"/>
      <c r="R521" s="119"/>
      <c r="S521" s="87"/>
      <c r="T521" s="95"/>
    </row>
    <row r="522">
      <c r="D522" s="62"/>
      <c r="E522" s="117"/>
      <c r="F522" s="117"/>
      <c r="I522" s="118"/>
      <c r="J522" s="117"/>
      <c r="K522" s="117"/>
      <c r="Q522" s="117"/>
      <c r="R522" s="119"/>
      <c r="S522" s="87"/>
      <c r="T522" s="95"/>
    </row>
    <row r="523">
      <c r="D523" s="62"/>
      <c r="E523" s="117"/>
      <c r="F523" s="117"/>
      <c r="I523" s="118"/>
      <c r="J523" s="117"/>
      <c r="K523" s="117"/>
      <c r="Q523" s="117"/>
      <c r="R523" s="119"/>
      <c r="S523" s="87"/>
      <c r="T523" s="95"/>
    </row>
    <row r="524">
      <c r="D524" s="62"/>
      <c r="E524" s="117"/>
      <c r="F524" s="117"/>
      <c r="I524" s="118"/>
      <c r="J524" s="117"/>
      <c r="K524" s="117"/>
      <c r="Q524" s="117"/>
      <c r="R524" s="119"/>
      <c r="S524" s="87"/>
      <c r="T524" s="95"/>
    </row>
    <row r="525">
      <c r="D525" s="62"/>
      <c r="E525" s="117"/>
      <c r="F525" s="117"/>
      <c r="I525" s="118"/>
      <c r="J525" s="117"/>
      <c r="K525" s="117"/>
      <c r="Q525" s="117"/>
      <c r="R525" s="119"/>
      <c r="S525" s="87"/>
      <c r="T525" s="95"/>
    </row>
    <row r="526">
      <c r="D526" s="62"/>
      <c r="E526" s="117"/>
      <c r="F526" s="117"/>
      <c r="I526" s="118"/>
      <c r="J526" s="117"/>
      <c r="K526" s="117"/>
      <c r="Q526" s="117"/>
      <c r="R526" s="119"/>
      <c r="S526" s="87"/>
      <c r="T526" s="95"/>
    </row>
    <row r="527">
      <c r="D527" s="62"/>
      <c r="E527" s="117"/>
      <c r="F527" s="117"/>
      <c r="I527" s="118"/>
      <c r="J527" s="117"/>
      <c r="K527" s="117"/>
      <c r="Q527" s="117"/>
      <c r="R527" s="119"/>
      <c r="S527" s="87"/>
      <c r="T527" s="95"/>
    </row>
    <row r="528">
      <c r="D528" s="62"/>
      <c r="E528" s="117"/>
      <c r="F528" s="117"/>
      <c r="I528" s="118"/>
      <c r="J528" s="117"/>
      <c r="K528" s="117"/>
      <c r="Q528" s="117"/>
      <c r="R528" s="119"/>
      <c r="S528" s="87"/>
      <c r="T528" s="95"/>
    </row>
    <row r="529">
      <c r="D529" s="62"/>
      <c r="E529" s="117"/>
      <c r="F529" s="117"/>
      <c r="I529" s="118"/>
      <c r="J529" s="117"/>
      <c r="K529" s="117"/>
      <c r="Q529" s="117"/>
      <c r="R529" s="119"/>
      <c r="S529" s="87"/>
      <c r="T529" s="95"/>
    </row>
    <row r="530">
      <c r="D530" s="62"/>
      <c r="E530" s="117"/>
      <c r="F530" s="117"/>
      <c r="I530" s="118"/>
      <c r="J530" s="117"/>
      <c r="K530" s="117"/>
      <c r="Q530" s="117"/>
      <c r="R530" s="119"/>
      <c r="S530" s="87"/>
      <c r="T530" s="95"/>
    </row>
    <row r="531">
      <c r="D531" s="62"/>
      <c r="E531" s="117"/>
      <c r="F531" s="117"/>
      <c r="I531" s="118"/>
      <c r="J531" s="117"/>
      <c r="K531" s="117"/>
      <c r="Q531" s="117"/>
      <c r="R531" s="119"/>
      <c r="S531" s="87"/>
      <c r="T531" s="95"/>
    </row>
    <row r="532">
      <c r="D532" s="62"/>
      <c r="E532" s="117"/>
      <c r="F532" s="117"/>
      <c r="I532" s="118"/>
      <c r="J532" s="117"/>
      <c r="K532" s="117"/>
      <c r="Q532" s="117"/>
      <c r="R532" s="119"/>
      <c r="S532" s="87"/>
      <c r="T532" s="95"/>
    </row>
    <row r="533">
      <c r="D533" s="62"/>
      <c r="E533" s="117"/>
      <c r="F533" s="117"/>
      <c r="I533" s="118"/>
      <c r="J533" s="117"/>
      <c r="K533" s="117"/>
      <c r="Q533" s="117"/>
      <c r="R533" s="119"/>
      <c r="S533" s="87"/>
      <c r="T533" s="95"/>
    </row>
    <row r="534">
      <c r="D534" s="62"/>
      <c r="E534" s="117"/>
      <c r="F534" s="117"/>
      <c r="I534" s="118"/>
      <c r="J534" s="117"/>
      <c r="K534" s="117"/>
      <c r="Q534" s="117"/>
      <c r="R534" s="119"/>
      <c r="S534" s="87"/>
      <c r="T534" s="95"/>
    </row>
    <row r="535">
      <c r="D535" s="62"/>
      <c r="E535" s="117"/>
      <c r="F535" s="117"/>
      <c r="I535" s="118"/>
      <c r="J535" s="117"/>
      <c r="K535" s="117"/>
      <c r="Q535" s="117"/>
      <c r="R535" s="119"/>
      <c r="S535" s="87"/>
      <c r="T535" s="95"/>
    </row>
    <row r="536">
      <c r="D536" s="62"/>
      <c r="E536" s="117"/>
      <c r="F536" s="117"/>
      <c r="I536" s="118"/>
      <c r="J536" s="117"/>
      <c r="K536" s="117"/>
      <c r="Q536" s="117"/>
      <c r="R536" s="119"/>
      <c r="S536" s="87"/>
      <c r="T536" s="95"/>
    </row>
    <row r="537">
      <c r="D537" s="62"/>
      <c r="E537" s="117"/>
      <c r="F537" s="117"/>
      <c r="I537" s="118"/>
      <c r="J537" s="117"/>
      <c r="K537" s="117"/>
      <c r="Q537" s="117"/>
      <c r="R537" s="119"/>
      <c r="S537" s="87"/>
      <c r="T537" s="95"/>
    </row>
    <row r="538">
      <c r="D538" s="62"/>
      <c r="E538" s="117"/>
      <c r="F538" s="117"/>
      <c r="I538" s="118"/>
      <c r="J538" s="117"/>
      <c r="K538" s="117"/>
      <c r="Q538" s="117"/>
      <c r="R538" s="119"/>
      <c r="S538" s="87"/>
      <c r="T538" s="95"/>
    </row>
    <row r="539">
      <c r="D539" s="62"/>
      <c r="E539" s="117"/>
      <c r="F539" s="117"/>
      <c r="I539" s="118"/>
      <c r="J539" s="117"/>
      <c r="K539" s="117"/>
      <c r="Q539" s="117"/>
      <c r="R539" s="119"/>
      <c r="S539" s="87"/>
      <c r="T539" s="95"/>
    </row>
    <row r="540">
      <c r="D540" s="62"/>
      <c r="E540" s="117"/>
      <c r="F540" s="117"/>
      <c r="I540" s="118"/>
      <c r="J540" s="117"/>
      <c r="K540" s="117"/>
      <c r="Q540" s="117"/>
      <c r="R540" s="119"/>
      <c r="S540" s="87"/>
      <c r="T540" s="95"/>
    </row>
    <row r="541">
      <c r="D541" s="62"/>
      <c r="E541" s="117"/>
      <c r="F541" s="117"/>
      <c r="I541" s="118"/>
      <c r="J541" s="117"/>
      <c r="K541" s="117"/>
      <c r="Q541" s="117"/>
      <c r="R541" s="119"/>
      <c r="S541" s="87"/>
      <c r="T541" s="95"/>
    </row>
    <row r="542">
      <c r="D542" s="62"/>
      <c r="E542" s="117"/>
      <c r="F542" s="117"/>
      <c r="I542" s="118"/>
      <c r="J542" s="117"/>
      <c r="K542" s="117"/>
      <c r="Q542" s="117"/>
      <c r="R542" s="119"/>
      <c r="S542" s="87"/>
      <c r="T542" s="95"/>
    </row>
    <row r="543">
      <c r="D543" s="62"/>
      <c r="E543" s="117"/>
      <c r="F543" s="117"/>
      <c r="I543" s="118"/>
      <c r="J543" s="117"/>
      <c r="K543" s="117"/>
      <c r="Q543" s="117"/>
      <c r="R543" s="119"/>
      <c r="S543" s="87"/>
      <c r="T543" s="95"/>
    </row>
    <row r="544">
      <c r="D544" s="62"/>
      <c r="E544" s="117"/>
      <c r="F544" s="117"/>
      <c r="I544" s="118"/>
      <c r="J544" s="117"/>
      <c r="K544" s="117"/>
      <c r="Q544" s="117"/>
      <c r="R544" s="119"/>
      <c r="S544" s="87"/>
      <c r="T544" s="95"/>
    </row>
    <row r="545">
      <c r="D545" s="62"/>
      <c r="E545" s="117"/>
      <c r="F545" s="117"/>
      <c r="I545" s="118"/>
      <c r="J545" s="117"/>
      <c r="K545" s="117"/>
      <c r="Q545" s="117"/>
      <c r="R545" s="119"/>
      <c r="S545" s="87"/>
      <c r="T545" s="95"/>
    </row>
    <row r="546">
      <c r="D546" s="62"/>
      <c r="E546" s="117"/>
      <c r="F546" s="117"/>
      <c r="I546" s="118"/>
      <c r="J546" s="117"/>
      <c r="K546" s="117"/>
      <c r="Q546" s="117"/>
      <c r="R546" s="119"/>
      <c r="S546" s="87"/>
      <c r="T546" s="95"/>
    </row>
    <row r="547">
      <c r="D547" s="62"/>
      <c r="E547" s="117"/>
      <c r="F547" s="117"/>
      <c r="I547" s="118"/>
      <c r="J547" s="117"/>
      <c r="K547" s="117"/>
      <c r="Q547" s="117"/>
      <c r="R547" s="119"/>
      <c r="S547" s="87"/>
      <c r="T547" s="95"/>
    </row>
    <row r="548">
      <c r="D548" s="62"/>
      <c r="E548" s="117"/>
      <c r="F548" s="117"/>
      <c r="I548" s="118"/>
      <c r="J548" s="117"/>
      <c r="K548" s="117"/>
      <c r="Q548" s="117"/>
      <c r="R548" s="119"/>
      <c r="S548" s="87"/>
      <c r="T548" s="95"/>
    </row>
    <row r="549">
      <c r="D549" s="62"/>
      <c r="E549" s="117"/>
      <c r="F549" s="117"/>
      <c r="I549" s="118"/>
      <c r="J549" s="117"/>
      <c r="K549" s="117"/>
      <c r="Q549" s="117"/>
      <c r="R549" s="119"/>
      <c r="S549" s="87"/>
      <c r="T549" s="95"/>
    </row>
    <row r="550">
      <c r="D550" s="62"/>
      <c r="E550" s="117"/>
      <c r="F550" s="117"/>
      <c r="I550" s="118"/>
      <c r="J550" s="117"/>
      <c r="K550" s="117"/>
      <c r="Q550" s="117"/>
      <c r="R550" s="119"/>
      <c r="S550" s="87"/>
      <c r="T550" s="95"/>
    </row>
    <row r="551">
      <c r="D551" s="62"/>
      <c r="E551" s="117"/>
      <c r="F551" s="117"/>
      <c r="I551" s="118"/>
      <c r="J551" s="117"/>
      <c r="K551" s="117"/>
      <c r="Q551" s="117"/>
      <c r="R551" s="119"/>
      <c r="S551" s="87"/>
      <c r="T551" s="95"/>
    </row>
    <row r="552">
      <c r="D552" s="62"/>
      <c r="E552" s="117"/>
      <c r="F552" s="117"/>
      <c r="I552" s="118"/>
      <c r="J552" s="117"/>
      <c r="K552" s="117"/>
      <c r="Q552" s="117"/>
      <c r="R552" s="119"/>
      <c r="S552" s="87"/>
      <c r="T552" s="95"/>
    </row>
    <row r="553">
      <c r="D553" s="62"/>
      <c r="E553" s="117"/>
      <c r="F553" s="117"/>
      <c r="I553" s="118"/>
      <c r="J553" s="117"/>
      <c r="K553" s="117"/>
      <c r="Q553" s="117"/>
      <c r="R553" s="119"/>
      <c r="S553" s="87"/>
      <c r="T553" s="95"/>
    </row>
    <row r="554">
      <c r="D554" s="62"/>
      <c r="E554" s="117"/>
      <c r="F554" s="117"/>
      <c r="I554" s="118"/>
      <c r="J554" s="117"/>
      <c r="K554" s="117"/>
      <c r="Q554" s="117"/>
      <c r="R554" s="119"/>
      <c r="S554" s="87"/>
      <c r="T554" s="95"/>
    </row>
    <row r="555">
      <c r="D555" s="62"/>
      <c r="E555" s="117"/>
      <c r="F555" s="117"/>
      <c r="I555" s="118"/>
      <c r="J555" s="117"/>
      <c r="K555" s="117"/>
      <c r="Q555" s="117"/>
      <c r="R555" s="119"/>
      <c r="S555" s="87"/>
      <c r="T555" s="95"/>
    </row>
    <row r="556">
      <c r="D556" s="62"/>
      <c r="E556" s="117"/>
      <c r="F556" s="117"/>
      <c r="I556" s="118"/>
      <c r="J556" s="117"/>
      <c r="K556" s="117"/>
      <c r="Q556" s="117"/>
      <c r="R556" s="119"/>
      <c r="S556" s="87"/>
      <c r="T556" s="95"/>
    </row>
    <row r="557">
      <c r="D557" s="62"/>
      <c r="E557" s="117"/>
      <c r="F557" s="117"/>
      <c r="I557" s="118"/>
      <c r="J557" s="117"/>
      <c r="K557" s="117"/>
      <c r="Q557" s="117"/>
      <c r="R557" s="119"/>
      <c r="S557" s="87"/>
      <c r="T557" s="95"/>
    </row>
    <row r="558">
      <c r="D558" s="62"/>
      <c r="E558" s="117"/>
      <c r="F558" s="117"/>
      <c r="I558" s="118"/>
      <c r="J558" s="117"/>
      <c r="K558" s="117"/>
      <c r="Q558" s="117"/>
      <c r="R558" s="119"/>
      <c r="S558" s="87"/>
      <c r="T558" s="95"/>
    </row>
    <row r="559">
      <c r="D559" s="62"/>
      <c r="E559" s="117"/>
      <c r="F559" s="117"/>
      <c r="I559" s="118"/>
      <c r="J559" s="117"/>
      <c r="K559" s="117"/>
      <c r="Q559" s="117"/>
      <c r="R559" s="119"/>
      <c r="S559" s="87"/>
      <c r="T559" s="95"/>
    </row>
    <row r="560">
      <c r="D560" s="62"/>
      <c r="E560" s="117"/>
      <c r="F560" s="117"/>
      <c r="I560" s="118"/>
      <c r="J560" s="117"/>
      <c r="K560" s="117"/>
      <c r="Q560" s="117"/>
      <c r="R560" s="119"/>
      <c r="S560" s="87"/>
      <c r="T560" s="95"/>
    </row>
    <row r="561">
      <c r="D561" s="62"/>
      <c r="E561" s="117"/>
      <c r="F561" s="117"/>
      <c r="I561" s="118"/>
      <c r="J561" s="117"/>
      <c r="K561" s="117"/>
      <c r="Q561" s="117"/>
      <c r="R561" s="119"/>
      <c r="S561" s="87"/>
      <c r="T561" s="95"/>
    </row>
    <row r="562">
      <c r="D562" s="62"/>
      <c r="E562" s="117"/>
      <c r="F562" s="117"/>
      <c r="I562" s="118"/>
      <c r="J562" s="117"/>
      <c r="K562" s="117"/>
      <c r="Q562" s="117"/>
      <c r="R562" s="119"/>
      <c r="S562" s="87"/>
      <c r="T562" s="95"/>
    </row>
    <row r="563">
      <c r="D563" s="62"/>
      <c r="E563" s="117"/>
      <c r="F563" s="117"/>
      <c r="I563" s="118"/>
      <c r="J563" s="117"/>
      <c r="K563" s="117"/>
      <c r="Q563" s="117"/>
      <c r="R563" s="119"/>
      <c r="S563" s="87"/>
      <c r="T563" s="95"/>
    </row>
    <row r="564">
      <c r="D564" s="62"/>
      <c r="E564" s="117"/>
      <c r="F564" s="117"/>
      <c r="I564" s="118"/>
      <c r="J564" s="117"/>
      <c r="K564" s="117"/>
      <c r="Q564" s="117"/>
      <c r="R564" s="119"/>
      <c r="S564" s="87"/>
      <c r="T564" s="95"/>
    </row>
    <row r="565">
      <c r="D565" s="62"/>
      <c r="E565" s="117"/>
      <c r="F565" s="117"/>
      <c r="I565" s="118"/>
      <c r="J565" s="117"/>
      <c r="K565" s="117"/>
      <c r="Q565" s="117"/>
      <c r="R565" s="119"/>
      <c r="S565" s="87"/>
      <c r="T565" s="95"/>
    </row>
    <row r="566">
      <c r="D566" s="62"/>
      <c r="E566" s="117"/>
      <c r="F566" s="117"/>
      <c r="I566" s="118"/>
      <c r="J566" s="117"/>
      <c r="K566" s="117"/>
      <c r="Q566" s="117"/>
      <c r="R566" s="119"/>
      <c r="S566" s="87"/>
      <c r="T566" s="95"/>
    </row>
    <row r="567">
      <c r="D567" s="62"/>
      <c r="E567" s="117"/>
      <c r="F567" s="117"/>
      <c r="I567" s="118"/>
      <c r="J567" s="117"/>
      <c r="K567" s="117"/>
      <c r="Q567" s="117"/>
      <c r="R567" s="119"/>
      <c r="S567" s="87"/>
      <c r="T567" s="95"/>
    </row>
    <row r="568">
      <c r="D568" s="62"/>
      <c r="E568" s="117"/>
      <c r="F568" s="117"/>
      <c r="I568" s="118"/>
      <c r="J568" s="117"/>
      <c r="K568" s="117"/>
      <c r="Q568" s="117"/>
      <c r="R568" s="119"/>
      <c r="S568" s="87"/>
      <c r="T568" s="95"/>
    </row>
    <row r="569">
      <c r="D569" s="62"/>
      <c r="E569" s="117"/>
      <c r="F569" s="117"/>
      <c r="I569" s="118"/>
      <c r="J569" s="117"/>
      <c r="K569" s="117"/>
      <c r="Q569" s="117"/>
      <c r="R569" s="119"/>
      <c r="S569" s="87"/>
      <c r="T569" s="95"/>
    </row>
    <row r="570">
      <c r="D570" s="62"/>
      <c r="E570" s="117"/>
      <c r="F570" s="117"/>
      <c r="I570" s="118"/>
      <c r="J570" s="117"/>
      <c r="K570" s="117"/>
      <c r="Q570" s="117"/>
      <c r="R570" s="119"/>
      <c r="S570" s="87"/>
      <c r="T570" s="95"/>
    </row>
    <row r="571">
      <c r="D571" s="62"/>
      <c r="E571" s="117"/>
      <c r="F571" s="117"/>
      <c r="I571" s="118"/>
      <c r="J571" s="117"/>
      <c r="K571" s="117"/>
      <c r="Q571" s="117"/>
      <c r="R571" s="119"/>
      <c r="S571" s="87"/>
      <c r="T571" s="95"/>
    </row>
    <row r="572">
      <c r="D572" s="62"/>
      <c r="E572" s="117"/>
      <c r="F572" s="117"/>
      <c r="I572" s="118"/>
      <c r="J572" s="117"/>
      <c r="K572" s="117"/>
      <c r="Q572" s="117"/>
      <c r="R572" s="119"/>
      <c r="S572" s="87"/>
      <c r="T572" s="95"/>
    </row>
    <row r="573">
      <c r="D573" s="62"/>
      <c r="E573" s="117"/>
      <c r="F573" s="117"/>
      <c r="I573" s="118"/>
      <c r="J573" s="117"/>
      <c r="K573" s="117"/>
      <c r="Q573" s="117"/>
      <c r="R573" s="119"/>
      <c r="S573" s="87"/>
      <c r="T573" s="95"/>
    </row>
    <row r="574">
      <c r="D574" s="62"/>
      <c r="E574" s="117"/>
      <c r="F574" s="117"/>
      <c r="I574" s="118"/>
      <c r="J574" s="117"/>
      <c r="K574" s="117"/>
      <c r="Q574" s="117"/>
      <c r="R574" s="119"/>
      <c r="S574" s="87"/>
      <c r="T574" s="95"/>
    </row>
    <row r="575">
      <c r="D575" s="62"/>
      <c r="E575" s="117"/>
      <c r="F575" s="117"/>
      <c r="I575" s="118"/>
      <c r="J575" s="117"/>
      <c r="K575" s="117"/>
      <c r="Q575" s="117"/>
      <c r="R575" s="119"/>
      <c r="S575" s="87"/>
      <c r="T575" s="95"/>
    </row>
    <row r="576">
      <c r="D576" s="62"/>
      <c r="E576" s="117"/>
      <c r="F576" s="117"/>
      <c r="I576" s="118"/>
      <c r="J576" s="117"/>
      <c r="K576" s="117"/>
      <c r="Q576" s="117"/>
      <c r="R576" s="119"/>
      <c r="S576" s="87"/>
      <c r="T576" s="95"/>
    </row>
    <row r="577">
      <c r="D577" s="62"/>
      <c r="E577" s="117"/>
      <c r="F577" s="117"/>
      <c r="I577" s="118"/>
      <c r="J577" s="117"/>
      <c r="K577" s="117"/>
      <c r="Q577" s="117"/>
      <c r="R577" s="119"/>
      <c r="S577" s="87"/>
      <c r="T577" s="95"/>
    </row>
    <row r="578">
      <c r="D578" s="62"/>
      <c r="E578" s="117"/>
      <c r="F578" s="117"/>
      <c r="I578" s="118"/>
      <c r="J578" s="117"/>
      <c r="K578" s="117"/>
      <c r="Q578" s="117"/>
      <c r="R578" s="119"/>
      <c r="S578" s="87"/>
      <c r="T578" s="95"/>
    </row>
    <row r="579">
      <c r="D579" s="62"/>
      <c r="E579" s="117"/>
      <c r="F579" s="117"/>
      <c r="I579" s="118"/>
      <c r="J579" s="117"/>
      <c r="K579" s="117"/>
      <c r="Q579" s="117"/>
      <c r="R579" s="119"/>
      <c r="S579" s="87"/>
      <c r="T579" s="95"/>
    </row>
    <row r="580">
      <c r="D580" s="62"/>
      <c r="E580" s="117"/>
      <c r="F580" s="117"/>
      <c r="I580" s="118"/>
      <c r="J580" s="117"/>
      <c r="K580" s="117"/>
      <c r="Q580" s="117"/>
      <c r="R580" s="119"/>
      <c r="S580" s="87"/>
      <c r="T580" s="95"/>
    </row>
    <row r="581">
      <c r="D581" s="62"/>
      <c r="E581" s="117"/>
      <c r="F581" s="117"/>
      <c r="I581" s="118"/>
      <c r="J581" s="117"/>
      <c r="K581" s="117"/>
      <c r="Q581" s="117"/>
      <c r="R581" s="119"/>
      <c r="S581" s="87"/>
      <c r="T581" s="95"/>
    </row>
    <row r="582">
      <c r="D582" s="62"/>
      <c r="E582" s="117"/>
      <c r="F582" s="117"/>
      <c r="I582" s="118"/>
      <c r="J582" s="117"/>
      <c r="K582" s="117"/>
      <c r="Q582" s="117"/>
      <c r="R582" s="119"/>
      <c r="S582" s="87"/>
      <c r="T582" s="95"/>
    </row>
    <row r="583">
      <c r="D583" s="62"/>
      <c r="E583" s="117"/>
      <c r="F583" s="117"/>
      <c r="I583" s="118"/>
      <c r="J583" s="117"/>
      <c r="K583" s="117"/>
      <c r="Q583" s="117"/>
      <c r="R583" s="119"/>
      <c r="S583" s="87"/>
      <c r="T583" s="95"/>
    </row>
    <row r="584">
      <c r="D584" s="62"/>
      <c r="E584" s="117"/>
      <c r="F584" s="117"/>
      <c r="I584" s="118"/>
      <c r="J584" s="117"/>
      <c r="K584" s="117"/>
      <c r="Q584" s="117"/>
      <c r="R584" s="119"/>
      <c r="S584" s="87"/>
      <c r="T584" s="95"/>
    </row>
    <row r="585">
      <c r="D585" s="62"/>
      <c r="E585" s="117"/>
      <c r="F585" s="117"/>
      <c r="I585" s="118"/>
      <c r="J585" s="117"/>
      <c r="K585" s="117"/>
      <c r="Q585" s="117"/>
      <c r="R585" s="119"/>
      <c r="S585" s="87"/>
      <c r="T585" s="95"/>
    </row>
    <row r="586">
      <c r="D586" s="62"/>
      <c r="E586" s="117"/>
      <c r="F586" s="117"/>
      <c r="I586" s="118"/>
      <c r="J586" s="117"/>
      <c r="K586" s="117"/>
      <c r="Q586" s="117"/>
      <c r="R586" s="119"/>
      <c r="S586" s="87"/>
      <c r="T586" s="95"/>
    </row>
    <row r="587">
      <c r="D587" s="62"/>
      <c r="E587" s="117"/>
      <c r="F587" s="117"/>
      <c r="I587" s="118"/>
      <c r="J587" s="117"/>
      <c r="K587" s="117"/>
      <c r="Q587" s="117"/>
      <c r="R587" s="119"/>
      <c r="S587" s="87"/>
      <c r="T587" s="95"/>
    </row>
    <row r="588">
      <c r="D588" s="62"/>
      <c r="E588" s="117"/>
      <c r="F588" s="117"/>
      <c r="I588" s="118"/>
      <c r="J588" s="117"/>
      <c r="K588" s="117"/>
      <c r="Q588" s="117"/>
      <c r="R588" s="119"/>
      <c r="S588" s="87"/>
      <c r="T588" s="95"/>
    </row>
    <row r="589">
      <c r="D589" s="62"/>
      <c r="E589" s="117"/>
      <c r="F589" s="117"/>
      <c r="I589" s="118"/>
      <c r="J589" s="117"/>
      <c r="K589" s="117"/>
      <c r="Q589" s="117"/>
      <c r="R589" s="119"/>
      <c r="S589" s="87"/>
      <c r="T589" s="95"/>
    </row>
    <row r="590">
      <c r="D590" s="62"/>
      <c r="E590" s="117"/>
      <c r="F590" s="117"/>
      <c r="I590" s="118"/>
      <c r="J590" s="117"/>
      <c r="K590" s="117"/>
      <c r="Q590" s="117"/>
      <c r="R590" s="119"/>
      <c r="S590" s="87"/>
      <c r="T590" s="95"/>
    </row>
    <row r="591">
      <c r="D591" s="62"/>
      <c r="E591" s="117"/>
      <c r="F591" s="117"/>
      <c r="I591" s="118"/>
      <c r="J591" s="117"/>
      <c r="K591" s="117"/>
      <c r="Q591" s="117"/>
      <c r="R591" s="119"/>
      <c r="S591" s="87"/>
      <c r="T591" s="95"/>
    </row>
    <row r="592">
      <c r="D592" s="62"/>
      <c r="E592" s="117"/>
      <c r="F592" s="117"/>
      <c r="I592" s="118"/>
      <c r="J592" s="117"/>
      <c r="K592" s="117"/>
      <c r="Q592" s="117"/>
      <c r="R592" s="119"/>
      <c r="S592" s="87"/>
      <c r="T592" s="95"/>
    </row>
    <row r="593">
      <c r="D593" s="62"/>
      <c r="E593" s="117"/>
      <c r="F593" s="117"/>
      <c r="I593" s="118"/>
      <c r="J593" s="117"/>
      <c r="K593" s="117"/>
      <c r="Q593" s="117"/>
      <c r="R593" s="119"/>
      <c r="S593" s="87"/>
      <c r="T593" s="95"/>
    </row>
    <row r="594">
      <c r="D594" s="62"/>
      <c r="E594" s="117"/>
      <c r="F594" s="117"/>
      <c r="I594" s="118"/>
      <c r="J594" s="117"/>
      <c r="K594" s="117"/>
      <c r="Q594" s="117"/>
      <c r="R594" s="119"/>
      <c r="S594" s="87"/>
      <c r="T594" s="95"/>
    </row>
    <row r="595">
      <c r="D595" s="62"/>
      <c r="E595" s="117"/>
      <c r="F595" s="117"/>
      <c r="I595" s="118"/>
      <c r="J595" s="117"/>
      <c r="K595" s="117"/>
      <c r="Q595" s="117"/>
      <c r="R595" s="119"/>
      <c r="S595" s="87"/>
      <c r="T595" s="95"/>
    </row>
    <row r="596">
      <c r="D596" s="62"/>
      <c r="E596" s="117"/>
      <c r="F596" s="117"/>
      <c r="I596" s="118"/>
      <c r="J596" s="117"/>
      <c r="K596" s="117"/>
      <c r="Q596" s="117"/>
      <c r="R596" s="119"/>
      <c r="S596" s="87"/>
      <c r="T596" s="95"/>
    </row>
    <row r="597">
      <c r="D597" s="62"/>
      <c r="E597" s="117"/>
      <c r="F597" s="117"/>
      <c r="I597" s="118"/>
      <c r="J597" s="117"/>
      <c r="K597" s="117"/>
      <c r="Q597" s="117"/>
      <c r="R597" s="119"/>
      <c r="S597" s="87"/>
      <c r="T597" s="95"/>
    </row>
    <row r="598">
      <c r="D598" s="62"/>
      <c r="E598" s="117"/>
      <c r="F598" s="117"/>
      <c r="I598" s="118"/>
      <c r="J598" s="117"/>
      <c r="K598" s="117"/>
      <c r="Q598" s="117"/>
      <c r="R598" s="119"/>
      <c r="S598" s="87"/>
      <c r="T598" s="95"/>
    </row>
    <row r="599">
      <c r="D599" s="62"/>
      <c r="E599" s="117"/>
      <c r="F599" s="117"/>
      <c r="I599" s="118"/>
      <c r="J599" s="117"/>
      <c r="K599" s="117"/>
      <c r="Q599" s="117"/>
      <c r="R599" s="119"/>
      <c r="S599" s="87"/>
      <c r="T599" s="95"/>
    </row>
    <row r="600">
      <c r="D600" s="62"/>
      <c r="E600" s="117"/>
      <c r="F600" s="117"/>
      <c r="I600" s="118"/>
      <c r="J600" s="117"/>
      <c r="K600" s="117"/>
      <c r="Q600" s="117"/>
      <c r="R600" s="119"/>
      <c r="S600" s="87"/>
      <c r="T600" s="95"/>
    </row>
    <row r="601">
      <c r="D601" s="62"/>
      <c r="E601" s="117"/>
      <c r="F601" s="117"/>
      <c r="I601" s="118"/>
      <c r="J601" s="117"/>
      <c r="K601" s="117"/>
      <c r="Q601" s="117"/>
      <c r="R601" s="119"/>
      <c r="S601" s="87"/>
      <c r="T601" s="95"/>
    </row>
    <row r="602">
      <c r="D602" s="62"/>
      <c r="E602" s="117"/>
      <c r="F602" s="117"/>
      <c r="I602" s="118"/>
      <c r="J602" s="117"/>
      <c r="K602" s="117"/>
      <c r="Q602" s="117"/>
      <c r="R602" s="119"/>
      <c r="S602" s="87"/>
      <c r="T602" s="95"/>
    </row>
    <row r="603">
      <c r="D603" s="62"/>
      <c r="E603" s="117"/>
      <c r="F603" s="117"/>
      <c r="I603" s="118"/>
      <c r="J603" s="117"/>
      <c r="K603" s="117"/>
      <c r="Q603" s="117"/>
      <c r="R603" s="119"/>
      <c r="S603" s="87"/>
      <c r="T603" s="95"/>
    </row>
    <row r="604">
      <c r="D604" s="62"/>
      <c r="E604" s="117"/>
      <c r="F604" s="117"/>
      <c r="I604" s="118"/>
      <c r="J604" s="117"/>
      <c r="K604" s="117"/>
      <c r="Q604" s="117"/>
      <c r="R604" s="119"/>
      <c r="S604" s="87"/>
      <c r="T604" s="95"/>
    </row>
    <row r="605">
      <c r="D605" s="62"/>
      <c r="E605" s="117"/>
      <c r="F605" s="117"/>
      <c r="I605" s="118"/>
      <c r="J605" s="117"/>
      <c r="K605" s="117"/>
      <c r="Q605" s="117"/>
      <c r="R605" s="119"/>
      <c r="S605" s="87"/>
      <c r="T605" s="95"/>
    </row>
    <row r="606">
      <c r="D606" s="62"/>
      <c r="E606" s="117"/>
      <c r="F606" s="117"/>
      <c r="I606" s="118"/>
      <c r="J606" s="117"/>
      <c r="K606" s="117"/>
      <c r="Q606" s="117"/>
      <c r="R606" s="119"/>
      <c r="S606" s="87"/>
      <c r="T606" s="95"/>
    </row>
    <row r="607">
      <c r="D607" s="62"/>
      <c r="E607" s="117"/>
      <c r="F607" s="117"/>
      <c r="I607" s="118"/>
      <c r="J607" s="117"/>
      <c r="K607" s="117"/>
      <c r="Q607" s="117"/>
      <c r="R607" s="119"/>
      <c r="S607" s="87"/>
      <c r="T607" s="95"/>
    </row>
    <row r="608">
      <c r="D608" s="62"/>
      <c r="E608" s="117"/>
      <c r="F608" s="117"/>
      <c r="I608" s="118"/>
      <c r="J608" s="117"/>
      <c r="K608" s="117"/>
      <c r="Q608" s="117"/>
      <c r="R608" s="119"/>
      <c r="S608" s="87"/>
      <c r="T608" s="95"/>
    </row>
    <row r="609">
      <c r="D609" s="62"/>
      <c r="E609" s="117"/>
      <c r="F609" s="117"/>
      <c r="I609" s="118"/>
      <c r="J609" s="117"/>
      <c r="K609" s="117"/>
      <c r="Q609" s="117"/>
      <c r="R609" s="119"/>
      <c r="S609" s="87"/>
      <c r="T609" s="95"/>
    </row>
    <row r="610">
      <c r="D610" s="62"/>
      <c r="E610" s="117"/>
      <c r="F610" s="117"/>
      <c r="I610" s="118"/>
      <c r="J610" s="117"/>
      <c r="K610" s="117"/>
      <c r="Q610" s="117"/>
      <c r="R610" s="119"/>
      <c r="S610" s="87"/>
      <c r="T610" s="95"/>
    </row>
    <row r="611">
      <c r="D611" s="62"/>
      <c r="E611" s="117"/>
      <c r="F611" s="117"/>
      <c r="I611" s="118"/>
      <c r="J611" s="117"/>
      <c r="K611" s="117"/>
      <c r="Q611" s="117"/>
      <c r="R611" s="119"/>
      <c r="S611" s="87"/>
      <c r="T611" s="95"/>
    </row>
    <row r="612">
      <c r="D612" s="62"/>
      <c r="E612" s="117"/>
      <c r="F612" s="117"/>
      <c r="I612" s="118"/>
      <c r="J612" s="117"/>
      <c r="K612" s="117"/>
      <c r="Q612" s="117"/>
      <c r="R612" s="119"/>
      <c r="S612" s="87"/>
      <c r="T612" s="95"/>
    </row>
    <row r="613">
      <c r="D613" s="62"/>
      <c r="E613" s="117"/>
      <c r="F613" s="117"/>
      <c r="I613" s="118"/>
      <c r="J613" s="117"/>
      <c r="K613" s="117"/>
      <c r="Q613" s="117"/>
      <c r="R613" s="119"/>
      <c r="S613" s="87"/>
      <c r="T613" s="95"/>
    </row>
    <row r="614">
      <c r="D614" s="62"/>
      <c r="E614" s="117"/>
      <c r="F614" s="117"/>
      <c r="I614" s="118"/>
      <c r="J614" s="117"/>
      <c r="K614" s="117"/>
      <c r="Q614" s="117"/>
      <c r="R614" s="119"/>
      <c r="S614" s="87"/>
      <c r="T614" s="95"/>
    </row>
    <row r="615">
      <c r="D615" s="62"/>
      <c r="E615" s="117"/>
      <c r="F615" s="117"/>
      <c r="I615" s="118"/>
      <c r="J615" s="117"/>
      <c r="K615" s="117"/>
      <c r="Q615" s="117"/>
      <c r="R615" s="119"/>
      <c r="S615" s="87"/>
      <c r="T615" s="95"/>
    </row>
    <row r="616">
      <c r="D616" s="62"/>
      <c r="E616" s="117"/>
      <c r="F616" s="117"/>
      <c r="I616" s="118"/>
      <c r="J616" s="117"/>
      <c r="K616" s="117"/>
      <c r="Q616" s="117"/>
      <c r="R616" s="119"/>
      <c r="S616" s="87"/>
      <c r="T616" s="95"/>
    </row>
    <row r="617">
      <c r="D617" s="62"/>
      <c r="E617" s="117"/>
      <c r="F617" s="117"/>
      <c r="I617" s="118"/>
      <c r="J617" s="117"/>
      <c r="K617" s="117"/>
      <c r="Q617" s="117"/>
      <c r="R617" s="119"/>
      <c r="S617" s="87"/>
      <c r="T617" s="95"/>
    </row>
    <row r="618">
      <c r="D618" s="62"/>
      <c r="E618" s="117"/>
      <c r="F618" s="117"/>
      <c r="I618" s="118"/>
      <c r="J618" s="117"/>
      <c r="K618" s="117"/>
      <c r="Q618" s="117"/>
      <c r="R618" s="119"/>
      <c r="S618" s="87"/>
      <c r="T618" s="95"/>
    </row>
    <row r="619">
      <c r="D619" s="62"/>
      <c r="E619" s="117"/>
      <c r="F619" s="117"/>
      <c r="I619" s="118"/>
      <c r="J619" s="117"/>
      <c r="K619" s="117"/>
      <c r="Q619" s="117"/>
      <c r="R619" s="119"/>
      <c r="S619" s="87"/>
      <c r="T619" s="95"/>
    </row>
    <row r="620">
      <c r="D620" s="62"/>
      <c r="E620" s="117"/>
      <c r="F620" s="117"/>
      <c r="I620" s="118"/>
      <c r="J620" s="117"/>
      <c r="K620" s="117"/>
      <c r="Q620" s="117"/>
      <c r="R620" s="119"/>
      <c r="S620" s="87"/>
      <c r="T620" s="95"/>
    </row>
    <row r="621">
      <c r="D621" s="62"/>
      <c r="E621" s="117"/>
      <c r="F621" s="117"/>
      <c r="I621" s="118"/>
      <c r="J621" s="117"/>
      <c r="K621" s="117"/>
      <c r="Q621" s="117"/>
      <c r="R621" s="119"/>
      <c r="S621" s="87"/>
      <c r="T621" s="95"/>
    </row>
    <row r="622">
      <c r="D622" s="62"/>
      <c r="E622" s="117"/>
      <c r="F622" s="117"/>
      <c r="I622" s="118"/>
      <c r="J622" s="117"/>
      <c r="K622" s="117"/>
      <c r="Q622" s="117"/>
      <c r="R622" s="119"/>
      <c r="S622" s="87"/>
      <c r="T622" s="95"/>
    </row>
    <row r="623">
      <c r="D623" s="62"/>
      <c r="E623" s="117"/>
      <c r="F623" s="117"/>
      <c r="I623" s="118"/>
      <c r="J623" s="117"/>
      <c r="K623" s="117"/>
      <c r="Q623" s="117"/>
      <c r="R623" s="119"/>
      <c r="S623" s="87"/>
      <c r="T623" s="95"/>
    </row>
    <row r="624">
      <c r="D624" s="62"/>
      <c r="E624" s="117"/>
      <c r="F624" s="117"/>
      <c r="I624" s="118"/>
      <c r="J624" s="117"/>
      <c r="K624" s="117"/>
      <c r="Q624" s="117"/>
      <c r="R624" s="119"/>
      <c r="S624" s="87"/>
      <c r="T624" s="95"/>
    </row>
    <row r="625">
      <c r="D625" s="62"/>
      <c r="E625" s="117"/>
      <c r="F625" s="117"/>
      <c r="I625" s="118"/>
      <c r="J625" s="117"/>
      <c r="K625" s="117"/>
      <c r="Q625" s="117"/>
      <c r="R625" s="119"/>
      <c r="S625" s="87"/>
      <c r="T625" s="95"/>
    </row>
    <row r="626">
      <c r="D626" s="62"/>
      <c r="E626" s="117"/>
      <c r="F626" s="117"/>
      <c r="I626" s="118"/>
      <c r="J626" s="117"/>
      <c r="K626" s="117"/>
      <c r="Q626" s="117"/>
      <c r="R626" s="119"/>
      <c r="S626" s="87"/>
      <c r="T626" s="95"/>
    </row>
    <row r="627">
      <c r="D627" s="62"/>
      <c r="E627" s="117"/>
      <c r="F627" s="117"/>
      <c r="I627" s="118"/>
      <c r="J627" s="117"/>
      <c r="K627" s="117"/>
      <c r="Q627" s="117"/>
      <c r="R627" s="119"/>
      <c r="S627" s="87"/>
      <c r="T627" s="95"/>
    </row>
    <row r="628">
      <c r="D628" s="62"/>
      <c r="E628" s="117"/>
      <c r="F628" s="117"/>
      <c r="I628" s="118"/>
      <c r="J628" s="117"/>
      <c r="K628" s="117"/>
      <c r="Q628" s="117"/>
      <c r="R628" s="119"/>
      <c r="S628" s="87"/>
      <c r="T628" s="95"/>
    </row>
    <row r="629">
      <c r="D629" s="62"/>
      <c r="E629" s="117"/>
      <c r="F629" s="117"/>
      <c r="I629" s="118"/>
      <c r="J629" s="117"/>
      <c r="K629" s="117"/>
      <c r="Q629" s="117"/>
      <c r="R629" s="119"/>
      <c r="S629" s="87"/>
      <c r="T629" s="95"/>
    </row>
    <row r="630">
      <c r="D630" s="62"/>
      <c r="E630" s="117"/>
      <c r="F630" s="117"/>
      <c r="I630" s="118"/>
      <c r="J630" s="117"/>
      <c r="K630" s="117"/>
      <c r="Q630" s="117"/>
      <c r="R630" s="119"/>
      <c r="S630" s="87"/>
      <c r="T630" s="95"/>
    </row>
    <row r="631">
      <c r="D631" s="62"/>
      <c r="E631" s="117"/>
      <c r="F631" s="117"/>
      <c r="I631" s="118"/>
      <c r="J631" s="117"/>
      <c r="K631" s="117"/>
      <c r="Q631" s="117"/>
      <c r="R631" s="119"/>
      <c r="S631" s="87"/>
      <c r="T631" s="95"/>
    </row>
    <row r="632">
      <c r="D632" s="62"/>
      <c r="E632" s="117"/>
      <c r="F632" s="117"/>
      <c r="I632" s="118"/>
      <c r="J632" s="117"/>
      <c r="K632" s="117"/>
      <c r="Q632" s="117"/>
      <c r="R632" s="119"/>
      <c r="S632" s="87"/>
      <c r="T632" s="95"/>
    </row>
    <row r="633">
      <c r="D633" s="62"/>
      <c r="E633" s="117"/>
      <c r="F633" s="117"/>
      <c r="I633" s="118"/>
      <c r="J633" s="117"/>
      <c r="K633" s="117"/>
      <c r="Q633" s="117"/>
      <c r="R633" s="119"/>
      <c r="S633" s="87"/>
      <c r="T633" s="95"/>
    </row>
    <row r="634">
      <c r="D634" s="62"/>
      <c r="E634" s="117"/>
      <c r="F634" s="117"/>
      <c r="I634" s="118"/>
      <c r="J634" s="117"/>
      <c r="K634" s="117"/>
      <c r="Q634" s="117"/>
      <c r="R634" s="119"/>
      <c r="S634" s="87"/>
      <c r="T634" s="95"/>
    </row>
    <row r="635">
      <c r="D635" s="62"/>
      <c r="E635" s="117"/>
      <c r="F635" s="117"/>
      <c r="I635" s="118"/>
      <c r="J635" s="117"/>
      <c r="K635" s="117"/>
      <c r="Q635" s="117"/>
      <c r="R635" s="119"/>
      <c r="S635" s="87"/>
      <c r="T635" s="95"/>
    </row>
    <row r="636">
      <c r="D636" s="62"/>
      <c r="E636" s="117"/>
      <c r="F636" s="117"/>
      <c r="I636" s="118"/>
      <c r="J636" s="117"/>
      <c r="K636" s="117"/>
      <c r="Q636" s="117"/>
      <c r="R636" s="119"/>
      <c r="S636" s="87"/>
      <c r="T636" s="95"/>
    </row>
    <row r="637">
      <c r="D637" s="62"/>
      <c r="E637" s="117"/>
      <c r="F637" s="117"/>
      <c r="I637" s="118"/>
      <c r="J637" s="117"/>
      <c r="K637" s="117"/>
      <c r="Q637" s="117"/>
      <c r="R637" s="119"/>
      <c r="S637" s="87"/>
      <c r="T637" s="95"/>
    </row>
    <row r="638">
      <c r="D638" s="62"/>
      <c r="E638" s="117"/>
      <c r="F638" s="117"/>
      <c r="I638" s="118"/>
      <c r="J638" s="117"/>
      <c r="K638" s="117"/>
      <c r="Q638" s="117"/>
      <c r="R638" s="119"/>
      <c r="S638" s="87"/>
      <c r="T638" s="95"/>
    </row>
    <row r="639">
      <c r="D639" s="62"/>
      <c r="E639" s="117"/>
      <c r="F639" s="117"/>
      <c r="I639" s="118"/>
      <c r="J639" s="117"/>
      <c r="K639" s="117"/>
      <c r="Q639" s="117"/>
      <c r="R639" s="119"/>
      <c r="S639" s="87"/>
      <c r="T639" s="95"/>
    </row>
    <row r="640">
      <c r="D640" s="62"/>
      <c r="E640" s="117"/>
      <c r="F640" s="117"/>
      <c r="I640" s="118"/>
      <c r="J640" s="117"/>
      <c r="K640" s="117"/>
      <c r="Q640" s="117"/>
      <c r="R640" s="119"/>
      <c r="S640" s="87"/>
      <c r="T640" s="95"/>
    </row>
    <row r="641">
      <c r="D641" s="62"/>
      <c r="E641" s="117"/>
      <c r="F641" s="117"/>
      <c r="I641" s="118"/>
      <c r="J641" s="117"/>
      <c r="K641" s="117"/>
      <c r="Q641" s="117"/>
      <c r="R641" s="119"/>
      <c r="S641" s="87"/>
      <c r="T641" s="95"/>
    </row>
    <row r="642">
      <c r="D642" s="62"/>
      <c r="E642" s="117"/>
      <c r="F642" s="117"/>
      <c r="I642" s="118"/>
      <c r="J642" s="117"/>
      <c r="K642" s="117"/>
      <c r="Q642" s="117"/>
      <c r="R642" s="119"/>
      <c r="S642" s="87"/>
      <c r="T642" s="95"/>
    </row>
    <row r="643">
      <c r="D643" s="62"/>
      <c r="E643" s="117"/>
      <c r="F643" s="117"/>
      <c r="I643" s="118"/>
      <c r="J643" s="117"/>
      <c r="K643" s="117"/>
      <c r="Q643" s="117"/>
      <c r="R643" s="119"/>
      <c r="S643" s="87"/>
      <c r="T643" s="95"/>
    </row>
    <row r="644">
      <c r="D644" s="62"/>
      <c r="E644" s="117"/>
      <c r="F644" s="117"/>
      <c r="I644" s="118"/>
      <c r="J644" s="117"/>
      <c r="K644" s="117"/>
      <c r="Q644" s="117"/>
      <c r="R644" s="119"/>
      <c r="S644" s="87"/>
      <c r="T644" s="95"/>
    </row>
    <row r="645">
      <c r="D645" s="62"/>
      <c r="E645" s="117"/>
      <c r="F645" s="117"/>
      <c r="I645" s="118"/>
      <c r="J645" s="117"/>
      <c r="K645" s="117"/>
      <c r="Q645" s="117"/>
      <c r="R645" s="119"/>
      <c r="S645" s="87"/>
      <c r="T645" s="95"/>
    </row>
    <row r="646">
      <c r="D646" s="62"/>
      <c r="E646" s="117"/>
      <c r="F646" s="117"/>
      <c r="I646" s="118"/>
      <c r="J646" s="117"/>
      <c r="K646" s="117"/>
      <c r="Q646" s="117"/>
      <c r="R646" s="119"/>
      <c r="S646" s="87"/>
      <c r="T646" s="95"/>
    </row>
    <row r="647">
      <c r="D647" s="62"/>
      <c r="E647" s="117"/>
      <c r="F647" s="117"/>
      <c r="I647" s="118"/>
      <c r="J647" s="117"/>
      <c r="K647" s="117"/>
      <c r="Q647" s="117"/>
      <c r="R647" s="119"/>
      <c r="S647" s="87"/>
      <c r="T647" s="95"/>
    </row>
    <row r="648">
      <c r="D648" s="62"/>
      <c r="E648" s="117"/>
      <c r="F648" s="117"/>
      <c r="I648" s="118"/>
      <c r="J648" s="117"/>
      <c r="K648" s="117"/>
      <c r="Q648" s="117"/>
      <c r="R648" s="119"/>
      <c r="S648" s="87"/>
      <c r="T648" s="95"/>
    </row>
    <row r="649">
      <c r="D649" s="62"/>
      <c r="E649" s="117"/>
      <c r="F649" s="117"/>
      <c r="I649" s="118"/>
      <c r="J649" s="117"/>
      <c r="K649" s="117"/>
      <c r="Q649" s="117"/>
      <c r="R649" s="119"/>
      <c r="S649" s="87"/>
      <c r="T649" s="95"/>
    </row>
    <row r="650">
      <c r="D650" s="62"/>
      <c r="E650" s="117"/>
      <c r="F650" s="117"/>
      <c r="I650" s="118"/>
      <c r="J650" s="117"/>
      <c r="K650" s="117"/>
      <c r="Q650" s="117"/>
      <c r="R650" s="119"/>
      <c r="S650" s="87"/>
      <c r="T650" s="95"/>
    </row>
    <row r="651">
      <c r="D651" s="62"/>
      <c r="E651" s="117"/>
      <c r="F651" s="117"/>
      <c r="I651" s="118"/>
      <c r="J651" s="117"/>
      <c r="K651" s="117"/>
      <c r="Q651" s="117"/>
      <c r="R651" s="119"/>
      <c r="S651" s="87"/>
      <c r="T651" s="95"/>
    </row>
    <row r="652">
      <c r="D652" s="62"/>
      <c r="E652" s="117"/>
      <c r="F652" s="117"/>
      <c r="I652" s="118"/>
      <c r="J652" s="117"/>
      <c r="K652" s="117"/>
      <c r="Q652" s="117"/>
      <c r="R652" s="119"/>
      <c r="S652" s="87"/>
      <c r="T652" s="95"/>
    </row>
    <row r="653">
      <c r="D653" s="62"/>
      <c r="E653" s="117"/>
      <c r="F653" s="117"/>
      <c r="I653" s="118"/>
      <c r="J653" s="117"/>
      <c r="K653" s="117"/>
      <c r="Q653" s="117"/>
      <c r="R653" s="119"/>
      <c r="S653" s="87"/>
      <c r="T653" s="95"/>
    </row>
    <row r="654">
      <c r="D654" s="62"/>
      <c r="E654" s="117"/>
      <c r="F654" s="117"/>
      <c r="I654" s="118"/>
      <c r="J654" s="117"/>
      <c r="K654" s="117"/>
      <c r="Q654" s="117"/>
      <c r="R654" s="119"/>
      <c r="S654" s="87"/>
      <c r="T654" s="95"/>
    </row>
    <row r="655">
      <c r="D655" s="62"/>
      <c r="E655" s="117"/>
      <c r="F655" s="117"/>
      <c r="I655" s="118"/>
      <c r="J655" s="117"/>
      <c r="K655" s="117"/>
      <c r="Q655" s="117"/>
      <c r="R655" s="119"/>
      <c r="S655" s="87"/>
      <c r="T655" s="95"/>
    </row>
    <row r="656">
      <c r="D656" s="62"/>
      <c r="E656" s="117"/>
      <c r="F656" s="117"/>
      <c r="I656" s="118"/>
      <c r="J656" s="117"/>
      <c r="K656" s="117"/>
      <c r="Q656" s="117"/>
      <c r="R656" s="119"/>
      <c r="S656" s="87"/>
      <c r="T656" s="95"/>
    </row>
    <row r="657">
      <c r="D657" s="62"/>
      <c r="E657" s="117"/>
      <c r="F657" s="117"/>
      <c r="I657" s="118"/>
      <c r="J657" s="117"/>
      <c r="K657" s="117"/>
      <c r="Q657" s="117"/>
      <c r="R657" s="119"/>
      <c r="S657" s="87"/>
      <c r="T657" s="95"/>
    </row>
    <row r="658">
      <c r="D658" s="62"/>
      <c r="E658" s="117"/>
      <c r="F658" s="117"/>
      <c r="I658" s="118"/>
      <c r="J658" s="117"/>
      <c r="K658" s="117"/>
      <c r="Q658" s="117"/>
      <c r="R658" s="119"/>
      <c r="S658" s="87"/>
      <c r="T658" s="95"/>
    </row>
    <row r="659">
      <c r="D659" s="62"/>
      <c r="E659" s="117"/>
      <c r="F659" s="117"/>
      <c r="I659" s="118"/>
      <c r="J659" s="117"/>
      <c r="K659" s="117"/>
      <c r="Q659" s="117"/>
      <c r="R659" s="119"/>
      <c r="S659" s="87"/>
      <c r="T659" s="95"/>
    </row>
    <row r="660">
      <c r="D660" s="62"/>
      <c r="E660" s="117"/>
      <c r="F660" s="117"/>
      <c r="I660" s="118"/>
      <c r="J660" s="117"/>
      <c r="K660" s="117"/>
      <c r="Q660" s="117"/>
      <c r="R660" s="119"/>
      <c r="S660" s="87"/>
      <c r="T660" s="95"/>
    </row>
    <row r="661">
      <c r="D661" s="62"/>
      <c r="E661" s="117"/>
      <c r="F661" s="117"/>
      <c r="I661" s="118"/>
      <c r="J661" s="117"/>
      <c r="K661" s="117"/>
      <c r="Q661" s="117"/>
      <c r="R661" s="119"/>
      <c r="S661" s="87"/>
      <c r="T661" s="95"/>
    </row>
    <row r="662">
      <c r="D662" s="62"/>
      <c r="E662" s="117"/>
      <c r="F662" s="117"/>
      <c r="I662" s="118"/>
      <c r="J662" s="117"/>
      <c r="K662" s="117"/>
      <c r="Q662" s="117"/>
      <c r="R662" s="119"/>
      <c r="S662" s="87"/>
      <c r="T662" s="95"/>
    </row>
    <row r="663">
      <c r="D663" s="62"/>
      <c r="E663" s="117"/>
      <c r="F663" s="117"/>
      <c r="I663" s="118"/>
      <c r="J663" s="117"/>
      <c r="K663" s="117"/>
      <c r="Q663" s="117"/>
      <c r="R663" s="119"/>
      <c r="S663" s="87"/>
      <c r="T663" s="95"/>
    </row>
    <row r="664">
      <c r="D664" s="62"/>
      <c r="E664" s="117"/>
      <c r="F664" s="117"/>
      <c r="I664" s="118"/>
      <c r="J664" s="117"/>
      <c r="K664" s="117"/>
      <c r="Q664" s="117"/>
      <c r="R664" s="119"/>
      <c r="S664" s="87"/>
      <c r="T664" s="95"/>
    </row>
    <row r="665">
      <c r="D665" s="62"/>
      <c r="E665" s="117"/>
      <c r="F665" s="117"/>
      <c r="I665" s="118"/>
      <c r="J665" s="117"/>
      <c r="K665" s="117"/>
      <c r="Q665" s="117"/>
      <c r="R665" s="119"/>
      <c r="S665" s="87"/>
      <c r="T665" s="95"/>
    </row>
    <row r="666">
      <c r="D666" s="62"/>
      <c r="E666" s="117"/>
      <c r="F666" s="117"/>
      <c r="I666" s="118"/>
      <c r="J666" s="117"/>
      <c r="K666" s="117"/>
      <c r="Q666" s="117"/>
      <c r="R666" s="119"/>
      <c r="S666" s="87"/>
      <c r="T666" s="95"/>
    </row>
    <row r="667">
      <c r="D667" s="62"/>
      <c r="E667" s="117"/>
      <c r="F667" s="117"/>
      <c r="I667" s="118"/>
      <c r="J667" s="117"/>
      <c r="K667" s="117"/>
      <c r="Q667" s="117"/>
      <c r="R667" s="119"/>
      <c r="S667" s="87"/>
      <c r="T667" s="95"/>
    </row>
    <row r="668">
      <c r="D668" s="62"/>
      <c r="E668" s="117"/>
      <c r="F668" s="117"/>
      <c r="I668" s="118"/>
      <c r="J668" s="117"/>
      <c r="K668" s="117"/>
      <c r="Q668" s="117"/>
      <c r="R668" s="119"/>
      <c r="S668" s="87"/>
      <c r="T668" s="95"/>
    </row>
    <row r="669">
      <c r="D669" s="62"/>
      <c r="E669" s="117"/>
      <c r="F669" s="117"/>
      <c r="I669" s="118"/>
      <c r="J669" s="117"/>
      <c r="K669" s="117"/>
      <c r="Q669" s="117"/>
      <c r="R669" s="119"/>
      <c r="S669" s="87"/>
      <c r="T669" s="95"/>
    </row>
    <row r="670">
      <c r="D670" s="62"/>
      <c r="E670" s="117"/>
      <c r="F670" s="117"/>
      <c r="I670" s="118"/>
      <c r="J670" s="117"/>
      <c r="K670" s="117"/>
      <c r="Q670" s="117"/>
      <c r="R670" s="119"/>
      <c r="S670" s="87"/>
      <c r="T670" s="95"/>
    </row>
    <row r="671">
      <c r="D671" s="62"/>
      <c r="E671" s="117"/>
      <c r="F671" s="117"/>
      <c r="I671" s="118"/>
      <c r="J671" s="117"/>
      <c r="K671" s="117"/>
      <c r="Q671" s="117"/>
      <c r="R671" s="119"/>
      <c r="S671" s="87"/>
      <c r="T671" s="95"/>
    </row>
    <row r="672">
      <c r="D672" s="62"/>
      <c r="E672" s="117"/>
      <c r="F672" s="117"/>
      <c r="I672" s="118"/>
      <c r="J672" s="117"/>
      <c r="K672" s="117"/>
      <c r="Q672" s="117"/>
      <c r="R672" s="119"/>
      <c r="S672" s="87"/>
      <c r="T672" s="95"/>
    </row>
    <row r="673">
      <c r="D673" s="62"/>
      <c r="E673" s="117"/>
      <c r="F673" s="117"/>
      <c r="I673" s="118"/>
      <c r="J673" s="117"/>
      <c r="K673" s="117"/>
      <c r="Q673" s="117"/>
      <c r="R673" s="119"/>
      <c r="S673" s="87"/>
      <c r="T673" s="95"/>
    </row>
    <row r="674">
      <c r="D674" s="62"/>
      <c r="E674" s="117"/>
      <c r="F674" s="117"/>
      <c r="I674" s="118"/>
      <c r="J674" s="117"/>
      <c r="K674" s="117"/>
      <c r="Q674" s="117"/>
      <c r="R674" s="119"/>
      <c r="S674" s="87"/>
      <c r="T674" s="95"/>
    </row>
    <row r="675">
      <c r="D675" s="62"/>
      <c r="E675" s="117"/>
      <c r="F675" s="117"/>
      <c r="I675" s="118"/>
      <c r="J675" s="117"/>
      <c r="K675" s="117"/>
      <c r="Q675" s="117"/>
      <c r="R675" s="119"/>
      <c r="S675" s="87"/>
      <c r="T675" s="95"/>
    </row>
    <row r="676">
      <c r="D676" s="62"/>
      <c r="E676" s="117"/>
      <c r="F676" s="117"/>
      <c r="I676" s="118"/>
      <c r="J676" s="117"/>
      <c r="K676" s="117"/>
      <c r="Q676" s="117"/>
      <c r="R676" s="119"/>
      <c r="S676" s="87"/>
      <c r="T676" s="95"/>
    </row>
    <row r="677">
      <c r="D677" s="62"/>
      <c r="E677" s="117"/>
      <c r="F677" s="117"/>
      <c r="I677" s="118"/>
      <c r="J677" s="117"/>
      <c r="K677" s="117"/>
      <c r="Q677" s="117"/>
      <c r="R677" s="119"/>
      <c r="S677" s="87"/>
      <c r="T677" s="95"/>
    </row>
    <row r="678">
      <c r="D678" s="62"/>
      <c r="E678" s="117"/>
      <c r="F678" s="117"/>
      <c r="I678" s="118"/>
      <c r="J678" s="117"/>
      <c r="K678" s="117"/>
      <c r="Q678" s="117"/>
      <c r="R678" s="119"/>
      <c r="S678" s="87"/>
      <c r="T678" s="95"/>
    </row>
    <row r="679">
      <c r="D679" s="62"/>
      <c r="E679" s="117"/>
      <c r="F679" s="117"/>
      <c r="I679" s="118"/>
      <c r="J679" s="117"/>
      <c r="K679" s="117"/>
      <c r="Q679" s="117"/>
      <c r="R679" s="119"/>
      <c r="S679" s="87"/>
      <c r="T679" s="95"/>
    </row>
    <row r="680">
      <c r="D680" s="62"/>
      <c r="E680" s="117"/>
      <c r="F680" s="117"/>
      <c r="I680" s="118"/>
      <c r="J680" s="117"/>
      <c r="K680" s="117"/>
      <c r="Q680" s="117"/>
      <c r="R680" s="119"/>
      <c r="S680" s="87"/>
      <c r="T680" s="95"/>
    </row>
    <row r="681">
      <c r="D681" s="62"/>
      <c r="E681" s="117"/>
      <c r="F681" s="117"/>
      <c r="I681" s="118"/>
      <c r="J681" s="117"/>
      <c r="K681" s="117"/>
      <c r="Q681" s="117"/>
      <c r="R681" s="119"/>
      <c r="S681" s="87"/>
      <c r="T681" s="95"/>
    </row>
    <row r="682">
      <c r="D682" s="62"/>
      <c r="E682" s="117"/>
      <c r="F682" s="117"/>
      <c r="I682" s="118"/>
      <c r="J682" s="117"/>
      <c r="K682" s="117"/>
      <c r="Q682" s="117"/>
      <c r="R682" s="119"/>
      <c r="S682" s="87"/>
      <c r="T682" s="95"/>
    </row>
    <row r="683">
      <c r="D683" s="62"/>
      <c r="E683" s="117"/>
      <c r="F683" s="117"/>
      <c r="I683" s="118"/>
      <c r="J683" s="117"/>
      <c r="K683" s="117"/>
      <c r="Q683" s="117"/>
      <c r="R683" s="119"/>
      <c r="S683" s="87"/>
      <c r="T683" s="95"/>
    </row>
    <row r="684">
      <c r="D684" s="62"/>
      <c r="E684" s="117"/>
      <c r="F684" s="117"/>
      <c r="I684" s="118"/>
      <c r="J684" s="117"/>
      <c r="K684" s="117"/>
      <c r="Q684" s="117"/>
      <c r="R684" s="119"/>
      <c r="S684" s="87"/>
      <c r="T684" s="95"/>
    </row>
    <row r="685">
      <c r="D685" s="62"/>
      <c r="E685" s="117"/>
      <c r="F685" s="117"/>
      <c r="I685" s="118"/>
      <c r="J685" s="117"/>
      <c r="K685" s="117"/>
      <c r="Q685" s="117"/>
      <c r="R685" s="119"/>
      <c r="S685" s="87"/>
      <c r="T685" s="95"/>
    </row>
    <row r="686">
      <c r="D686" s="62"/>
      <c r="E686" s="117"/>
      <c r="F686" s="117"/>
      <c r="I686" s="118"/>
      <c r="J686" s="117"/>
      <c r="K686" s="117"/>
      <c r="Q686" s="117"/>
      <c r="R686" s="119"/>
      <c r="S686" s="87"/>
      <c r="T686" s="95"/>
    </row>
    <row r="687">
      <c r="D687" s="62"/>
      <c r="E687" s="117"/>
      <c r="F687" s="117"/>
      <c r="I687" s="118"/>
      <c r="J687" s="117"/>
      <c r="K687" s="117"/>
      <c r="Q687" s="117"/>
      <c r="R687" s="119"/>
      <c r="S687" s="87"/>
      <c r="T687" s="95"/>
    </row>
    <row r="688">
      <c r="D688" s="62"/>
      <c r="E688" s="117"/>
      <c r="F688" s="117"/>
      <c r="I688" s="118"/>
      <c r="J688" s="117"/>
      <c r="K688" s="117"/>
      <c r="Q688" s="117"/>
      <c r="R688" s="119"/>
      <c r="S688" s="87"/>
      <c r="T688" s="95"/>
    </row>
    <row r="689">
      <c r="D689" s="62"/>
      <c r="E689" s="117"/>
      <c r="F689" s="117"/>
      <c r="I689" s="118"/>
      <c r="J689" s="117"/>
      <c r="K689" s="117"/>
      <c r="Q689" s="117"/>
      <c r="R689" s="119"/>
      <c r="S689" s="87"/>
      <c r="T689" s="95"/>
    </row>
    <row r="690">
      <c r="D690" s="62"/>
      <c r="E690" s="117"/>
      <c r="F690" s="117"/>
      <c r="I690" s="118"/>
      <c r="J690" s="117"/>
      <c r="K690" s="117"/>
      <c r="Q690" s="117"/>
      <c r="R690" s="119"/>
      <c r="S690" s="87"/>
      <c r="T690" s="95"/>
    </row>
    <row r="691">
      <c r="D691" s="62"/>
      <c r="E691" s="117"/>
      <c r="F691" s="117"/>
      <c r="I691" s="118"/>
      <c r="J691" s="117"/>
      <c r="K691" s="117"/>
      <c r="Q691" s="117"/>
      <c r="R691" s="119"/>
      <c r="S691" s="87"/>
      <c r="T691" s="95"/>
    </row>
    <row r="692">
      <c r="D692" s="62"/>
      <c r="E692" s="117"/>
      <c r="F692" s="117"/>
      <c r="I692" s="118"/>
      <c r="J692" s="117"/>
      <c r="K692" s="117"/>
      <c r="Q692" s="117"/>
      <c r="R692" s="119"/>
      <c r="S692" s="87"/>
      <c r="T692" s="95"/>
    </row>
    <row r="693">
      <c r="D693" s="62"/>
      <c r="E693" s="117"/>
      <c r="F693" s="117"/>
      <c r="I693" s="118"/>
      <c r="J693" s="117"/>
      <c r="K693" s="117"/>
      <c r="Q693" s="117"/>
      <c r="R693" s="119"/>
      <c r="S693" s="87"/>
      <c r="T693" s="95"/>
    </row>
    <row r="694">
      <c r="D694" s="62"/>
      <c r="E694" s="117"/>
      <c r="F694" s="117"/>
      <c r="I694" s="118"/>
      <c r="J694" s="117"/>
      <c r="K694" s="117"/>
      <c r="Q694" s="117"/>
      <c r="R694" s="119"/>
      <c r="S694" s="87"/>
      <c r="T694" s="95"/>
    </row>
    <row r="695">
      <c r="D695" s="62"/>
      <c r="E695" s="117"/>
      <c r="F695" s="117"/>
      <c r="I695" s="118"/>
      <c r="J695" s="117"/>
      <c r="K695" s="117"/>
      <c r="Q695" s="117"/>
      <c r="R695" s="119"/>
      <c r="S695" s="87"/>
      <c r="T695" s="95"/>
    </row>
    <row r="696">
      <c r="D696" s="62"/>
      <c r="E696" s="117"/>
      <c r="F696" s="117"/>
      <c r="I696" s="118"/>
      <c r="J696" s="117"/>
      <c r="K696" s="117"/>
      <c r="Q696" s="117"/>
      <c r="R696" s="119"/>
      <c r="S696" s="87"/>
      <c r="T696" s="95"/>
    </row>
    <row r="697">
      <c r="D697" s="62"/>
      <c r="E697" s="117"/>
      <c r="F697" s="117"/>
      <c r="I697" s="118"/>
      <c r="J697" s="117"/>
      <c r="K697" s="117"/>
      <c r="Q697" s="117"/>
      <c r="R697" s="119"/>
      <c r="S697" s="87"/>
      <c r="T697" s="95"/>
    </row>
    <row r="698">
      <c r="D698" s="62"/>
      <c r="E698" s="117"/>
      <c r="F698" s="117"/>
      <c r="I698" s="118"/>
      <c r="J698" s="117"/>
      <c r="K698" s="117"/>
      <c r="Q698" s="117"/>
      <c r="R698" s="119"/>
      <c r="S698" s="87"/>
      <c r="T698" s="95"/>
    </row>
    <row r="699">
      <c r="D699" s="62"/>
      <c r="E699" s="117"/>
      <c r="F699" s="117"/>
      <c r="I699" s="118"/>
      <c r="J699" s="117"/>
      <c r="K699" s="117"/>
      <c r="Q699" s="117"/>
      <c r="R699" s="119"/>
      <c r="S699" s="87"/>
      <c r="T699" s="95"/>
    </row>
    <row r="700">
      <c r="D700" s="62"/>
      <c r="E700" s="117"/>
      <c r="F700" s="117"/>
      <c r="I700" s="118"/>
      <c r="J700" s="117"/>
      <c r="K700" s="117"/>
      <c r="Q700" s="117"/>
      <c r="R700" s="119"/>
      <c r="S700" s="87"/>
      <c r="T700" s="95"/>
    </row>
    <row r="701">
      <c r="D701" s="62"/>
      <c r="E701" s="117"/>
      <c r="F701" s="117"/>
      <c r="I701" s="118"/>
      <c r="J701" s="117"/>
      <c r="K701" s="117"/>
      <c r="Q701" s="117"/>
      <c r="R701" s="119"/>
      <c r="S701" s="87"/>
      <c r="T701" s="95"/>
    </row>
    <row r="702">
      <c r="D702" s="62"/>
      <c r="E702" s="117"/>
      <c r="F702" s="117"/>
      <c r="I702" s="118"/>
      <c r="J702" s="117"/>
      <c r="K702" s="117"/>
      <c r="Q702" s="117"/>
      <c r="R702" s="119"/>
      <c r="S702" s="87"/>
      <c r="T702" s="95"/>
    </row>
    <row r="703">
      <c r="D703" s="62"/>
      <c r="E703" s="117"/>
      <c r="F703" s="117"/>
      <c r="I703" s="118"/>
      <c r="J703" s="117"/>
      <c r="K703" s="117"/>
      <c r="Q703" s="117"/>
      <c r="R703" s="119"/>
      <c r="S703" s="87"/>
      <c r="T703" s="95"/>
    </row>
    <row r="704">
      <c r="D704" s="62"/>
      <c r="E704" s="117"/>
      <c r="F704" s="117"/>
      <c r="I704" s="118"/>
      <c r="J704" s="117"/>
      <c r="K704" s="117"/>
      <c r="Q704" s="117"/>
      <c r="R704" s="119"/>
      <c r="S704" s="87"/>
      <c r="T704" s="95"/>
    </row>
    <row r="705">
      <c r="D705" s="62"/>
      <c r="E705" s="117"/>
      <c r="F705" s="117"/>
      <c r="I705" s="118"/>
      <c r="J705" s="117"/>
      <c r="K705" s="117"/>
      <c r="Q705" s="117"/>
      <c r="R705" s="119"/>
      <c r="S705" s="87"/>
      <c r="T705" s="95"/>
    </row>
    <row r="706">
      <c r="D706" s="62"/>
      <c r="E706" s="117"/>
      <c r="F706" s="117"/>
      <c r="I706" s="118"/>
      <c r="J706" s="117"/>
      <c r="K706" s="117"/>
      <c r="Q706" s="117"/>
      <c r="R706" s="119"/>
      <c r="S706" s="87"/>
      <c r="T706" s="95"/>
    </row>
    <row r="707">
      <c r="D707" s="62"/>
      <c r="E707" s="117"/>
      <c r="F707" s="117"/>
      <c r="I707" s="118"/>
      <c r="J707" s="117"/>
      <c r="K707" s="117"/>
      <c r="Q707" s="117"/>
      <c r="R707" s="119"/>
      <c r="S707" s="87"/>
      <c r="T707" s="95"/>
    </row>
    <row r="708">
      <c r="D708" s="62"/>
      <c r="E708" s="117"/>
      <c r="F708" s="117"/>
      <c r="I708" s="118"/>
      <c r="J708" s="117"/>
      <c r="K708" s="117"/>
      <c r="Q708" s="117"/>
      <c r="R708" s="119"/>
      <c r="S708" s="87"/>
      <c r="T708" s="95"/>
    </row>
    <row r="709">
      <c r="D709" s="62"/>
      <c r="E709" s="117"/>
      <c r="F709" s="117"/>
      <c r="I709" s="118"/>
      <c r="J709" s="117"/>
      <c r="K709" s="117"/>
      <c r="Q709" s="117"/>
      <c r="R709" s="119"/>
      <c r="S709" s="87"/>
      <c r="T709" s="95"/>
    </row>
    <row r="710">
      <c r="D710" s="62"/>
      <c r="E710" s="117"/>
      <c r="F710" s="117"/>
      <c r="I710" s="118"/>
      <c r="J710" s="117"/>
      <c r="K710" s="117"/>
      <c r="Q710" s="117"/>
      <c r="R710" s="119"/>
      <c r="S710" s="87"/>
      <c r="T710" s="95"/>
    </row>
    <row r="711">
      <c r="D711" s="62"/>
      <c r="E711" s="117"/>
      <c r="F711" s="117"/>
      <c r="I711" s="118"/>
      <c r="J711" s="117"/>
      <c r="K711" s="117"/>
      <c r="Q711" s="117"/>
      <c r="R711" s="119"/>
      <c r="S711" s="87"/>
      <c r="T711" s="95"/>
    </row>
    <row r="712">
      <c r="D712" s="62"/>
      <c r="E712" s="117"/>
      <c r="F712" s="117"/>
      <c r="I712" s="118"/>
      <c r="J712" s="117"/>
      <c r="K712" s="117"/>
      <c r="Q712" s="117"/>
      <c r="R712" s="119"/>
      <c r="S712" s="87"/>
      <c r="T712" s="95"/>
    </row>
    <row r="713">
      <c r="D713" s="62"/>
      <c r="E713" s="117"/>
      <c r="F713" s="117"/>
      <c r="I713" s="118"/>
      <c r="J713" s="117"/>
      <c r="K713" s="117"/>
      <c r="Q713" s="117"/>
      <c r="R713" s="119"/>
      <c r="S713" s="87"/>
      <c r="T713" s="95"/>
    </row>
    <row r="714">
      <c r="D714" s="62"/>
      <c r="E714" s="117"/>
      <c r="F714" s="117"/>
      <c r="I714" s="118"/>
      <c r="J714" s="117"/>
      <c r="K714" s="117"/>
      <c r="Q714" s="117"/>
      <c r="R714" s="119"/>
      <c r="S714" s="87"/>
      <c r="T714" s="95"/>
    </row>
    <row r="715">
      <c r="D715" s="62"/>
      <c r="E715" s="117"/>
      <c r="F715" s="117"/>
      <c r="I715" s="118"/>
      <c r="J715" s="117"/>
      <c r="K715" s="117"/>
      <c r="Q715" s="117"/>
      <c r="R715" s="119"/>
      <c r="S715" s="87"/>
      <c r="T715" s="95"/>
    </row>
    <row r="716">
      <c r="D716" s="62"/>
      <c r="E716" s="117"/>
      <c r="F716" s="117"/>
      <c r="I716" s="118"/>
      <c r="J716" s="117"/>
      <c r="K716" s="117"/>
      <c r="Q716" s="117"/>
      <c r="R716" s="119"/>
      <c r="S716" s="87"/>
      <c r="T716" s="95"/>
    </row>
    <row r="717">
      <c r="D717" s="62"/>
      <c r="E717" s="117"/>
      <c r="F717" s="117"/>
      <c r="I717" s="118"/>
      <c r="J717" s="117"/>
      <c r="K717" s="117"/>
      <c r="Q717" s="117"/>
      <c r="R717" s="119"/>
      <c r="S717" s="87"/>
      <c r="T717" s="95"/>
    </row>
    <row r="718">
      <c r="D718" s="62"/>
      <c r="E718" s="117"/>
      <c r="F718" s="117"/>
      <c r="I718" s="118"/>
      <c r="J718" s="117"/>
      <c r="K718" s="117"/>
      <c r="Q718" s="117"/>
      <c r="R718" s="119"/>
      <c r="S718" s="87"/>
      <c r="T718" s="95"/>
    </row>
    <row r="719">
      <c r="D719" s="62"/>
      <c r="E719" s="117"/>
      <c r="F719" s="117"/>
      <c r="I719" s="118"/>
      <c r="J719" s="117"/>
      <c r="K719" s="117"/>
      <c r="Q719" s="117"/>
      <c r="R719" s="119"/>
      <c r="S719" s="87"/>
      <c r="T719" s="95"/>
    </row>
    <row r="720">
      <c r="D720" s="62"/>
      <c r="E720" s="117"/>
      <c r="F720" s="117"/>
      <c r="I720" s="118"/>
      <c r="J720" s="117"/>
      <c r="K720" s="117"/>
      <c r="Q720" s="117"/>
      <c r="R720" s="119"/>
      <c r="S720" s="87"/>
      <c r="T720" s="95"/>
    </row>
    <row r="721">
      <c r="D721" s="62"/>
      <c r="E721" s="117"/>
      <c r="F721" s="117"/>
      <c r="I721" s="118"/>
      <c r="J721" s="117"/>
      <c r="K721" s="117"/>
      <c r="Q721" s="117"/>
      <c r="R721" s="119"/>
      <c r="S721" s="87"/>
      <c r="T721" s="95"/>
    </row>
    <row r="722">
      <c r="D722" s="62"/>
      <c r="E722" s="117"/>
      <c r="F722" s="117"/>
      <c r="I722" s="118"/>
      <c r="J722" s="117"/>
      <c r="K722" s="117"/>
      <c r="Q722" s="117"/>
      <c r="R722" s="119"/>
      <c r="S722" s="87"/>
      <c r="T722" s="95"/>
    </row>
    <row r="723">
      <c r="D723" s="62"/>
      <c r="E723" s="117"/>
      <c r="F723" s="117"/>
      <c r="I723" s="118"/>
      <c r="J723" s="117"/>
      <c r="K723" s="117"/>
      <c r="Q723" s="117"/>
      <c r="R723" s="119"/>
      <c r="S723" s="87"/>
      <c r="T723" s="95"/>
    </row>
    <row r="724">
      <c r="D724" s="62"/>
      <c r="E724" s="117"/>
      <c r="F724" s="117"/>
      <c r="I724" s="118"/>
      <c r="J724" s="117"/>
      <c r="K724" s="117"/>
      <c r="Q724" s="117"/>
      <c r="R724" s="119"/>
      <c r="S724" s="87"/>
      <c r="T724" s="95"/>
    </row>
    <row r="725">
      <c r="D725" s="62"/>
      <c r="E725" s="117"/>
      <c r="F725" s="117"/>
      <c r="I725" s="118"/>
      <c r="J725" s="117"/>
      <c r="K725" s="117"/>
      <c r="Q725" s="117"/>
      <c r="R725" s="119"/>
      <c r="S725" s="87"/>
      <c r="T725" s="95"/>
    </row>
    <row r="726">
      <c r="D726" s="62"/>
      <c r="E726" s="117"/>
      <c r="F726" s="117"/>
      <c r="I726" s="118"/>
      <c r="J726" s="117"/>
      <c r="K726" s="117"/>
      <c r="Q726" s="117"/>
      <c r="R726" s="119"/>
      <c r="S726" s="87"/>
      <c r="T726" s="95"/>
    </row>
    <row r="727">
      <c r="D727" s="62"/>
      <c r="E727" s="117"/>
      <c r="F727" s="117"/>
      <c r="I727" s="118"/>
      <c r="J727" s="117"/>
      <c r="K727" s="117"/>
      <c r="Q727" s="117"/>
      <c r="R727" s="119"/>
      <c r="S727" s="87"/>
      <c r="T727" s="95"/>
    </row>
    <row r="728">
      <c r="D728" s="62"/>
      <c r="E728" s="117"/>
      <c r="F728" s="117"/>
      <c r="I728" s="118"/>
      <c r="J728" s="117"/>
      <c r="K728" s="117"/>
      <c r="Q728" s="117"/>
      <c r="R728" s="119"/>
      <c r="S728" s="87"/>
      <c r="T728" s="95"/>
    </row>
    <row r="729">
      <c r="D729" s="62"/>
      <c r="E729" s="117"/>
      <c r="F729" s="117"/>
      <c r="I729" s="118"/>
      <c r="J729" s="117"/>
      <c r="K729" s="117"/>
      <c r="Q729" s="117"/>
      <c r="R729" s="119"/>
      <c r="S729" s="87"/>
      <c r="T729" s="95"/>
    </row>
    <row r="730">
      <c r="D730" s="62"/>
      <c r="E730" s="117"/>
      <c r="F730" s="117"/>
      <c r="I730" s="118"/>
      <c r="J730" s="117"/>
      <c r="K730" s="117"/>
      <c r="Q730" s="117"/>
      <c r="R730" s="119"/>
      <c r="S730" s="87"/>
      <c r="T730" s="95"/>
    </row>
    <row r="731">
      <c r="D731" s="62"/>
      <c r="E731" s="117"/>
      <c r="F731" s="117"/>
      <c r="I731" s="118"/>
      <c r="J731" s="117"/>
      <c r="K731" s="117"/>
      <c r="Q731" s="117"/>
      <c r="R731" s="119"/>
      <c r="S731" s="87"/>
      <c r="T731" s="95"/>
    </row>
    <row r="732">
      <c r="D732" s="62"/>
      <c r="E732" s="117"/>
      <c r="F732" s="117"/>
      <c r="I732" s="118"/>
      <c r="J732" s="117"/>
      <c r="K732" s="117"/>
      <c r="Q732" s="117"/>
      <c r="R732" s="119"/>
      <c r="S732" s="87"/>
      <c r="T732" s="95"/>
    </row>
    <row r="733">
      <c r="D733" s="62"/>
      <c r="E733" s="117"/>
      <c r="F733" s="117"/>
      <c r="I733" s="118"/>
      <c r="J733" s="117"/>
      <c r="K733" s="117"/>
      <c r="Q733" s="117"/>
      <c r="R733" s="119"/>
      <c r="S733" s="87"/>
      <c r="T733" s="95"/>
    </row>
    <row r="734">
      <c r="D734" s="62"/>
      <c r="E734" s="117"/>
      <c r="F734" s="117"/>
      <c r="I734" s="118"/>
      <c r="J734" s="117"/>
      <c r="K734" s="117"/>
      <c r="Q734" s="117"/>
      <c r="R734" s="119"/>
      <c r="S734" s="87"/>
      <c r="T734" s="95"/>
    </row>
    <row r="735">
      <c r="D735" s="62"/>
      <c r="E735" s="117"/>
      <c r="F735" s="117"/>
      <c r="I735" s="118"/>
      <c r="J735" s="117"/>
      <c r="K735" s="117"/>
      <c r="Q735" s="117"/>
      <c r="R735" s="119"/>
      <c r="S735" s="87"/>
      <c r="T735" s="95"/>
    </row>
    <row r="736">
      <c r="D736" s="62"/>
      <c r="E736" s="117"/>
      <c r="F736" s="117"/>
      <c r="I736" s="118"/>
      <c r="J736" s="117"/>
      <c r="K736" s="117"/>
      <c r="Q736" s="117"/>
      <c r="R736" s="119"/>
      <c r="S736" s="87"/>
      <c r="T736" s="95"/>
    </row>
    <row r="737">
      <c r="D737" s="62"/>
      <c r="E737" s="117"/>
      <c r="F737" s="117"/>
      <c r="I737" s="118"/>
      <c r="J737" s="117"/>
      <c r="K737" s="117"/>
      <c r="Q737" s="117"/>
      <c r="R737" s="119"/>
      <c r="S737" s="87"/>
      <c r="T737" s="95"/>
    </row>
    <row r="738">
      <c r="D738" s="62"/>
      <c r="E738" s="117"/>
      <c r="F738" s="117"/>
      <c r="I738" s="118"/>
      <c r="J738" s="117"/>
      <c r="K738" s="117"/>
      <c r="Q738" s="117"/>
      <c r="R738" s="119"/>
      <c r="S738" s="87"/>
      <c r="T738" s="95"/>
    </row>
    <row r="739">
      <c r="D739" s="62"/>
      <c r="E739" s="117"/>
      <c r="F739" s="117"/>
      <c r="I739" s="118"/>
      <c r="J739" s="117"/>
      <c r="K739" s="117"/>
      <c r="Q739" s="117"/>
      <c r="R739" s="119"/>
      <c r="S739" s="87"/>
      <c r="T739" s="95"/>
    </row>
    <row r="740">
      <c r="D740" s="62"/>
      <c r="E740" s="117"/>
      <c r="F740" s="117"/>
      <c r="I740" s="118"/>
      <c r="J740" s="117"/>
      <c r="K740" s="117"/>
      <c r="Q740" s="117"/>
      <c r="R740" s="119"/>
      <c r="S740" s="87"/>
      <c r="T740" s="95"/>
    </row>
    <row r="741">
      <c r="D741" s="62"/>
      <c r="E741" s="117"/>
      <c r="F741" s="117"/>
      <c r="I741" s="118"/>
      <c r="J741" s="117"/>
      <c r="K741" s="117"/>
      <c r="Q741" s="117"/>
      <c r="R741" s="119"/>
      <c r="S741" s="87"/>
      <c r="T741" s="95"/>
    </row>
    <row r="742">
      <c r="D742" s="62"/>
      <c r="E742" s="117"/>
      <c r="F742" s="117"/>
      <c r="I742" s="118"/>
      <c r="J742" s="117"/>
      <c r="K742" s="117"/>
      <c r="Q742" s="117"/>
      <c r="R742" s="119"/>
      <c r="S742" s="87"/>
      <c r="T742" s="95"/>
    </row>
    <row r="743">
      <c r="D743" s="62"/>
      <c r="E743" s="117"/>
      <c r="F743" s="117"/>
      <c r="I743" s="118"/>
      <c r="J743" s="117"/>
      <c r="K743" s="117"/>
      <c r="Q743" s="117"/>
      <c r="R743" s="119"/>
      <c r="S743" s="87"/>
      <c r="T743" s="95"/>
    </row>
    <row r="744">
      <c r="D744" s="62"/>
      <c r="E744" s="117"/>
      <c r="F744" s="117"/>
      <c r="I744" s="118"/>
      <c r="J744" s="117"/>
      <c r="K744" s="117"/>
      <c r="Q744" s="117"/>
      <c r="R744" s="119"/>
      <c r="S744" s="87"/>
      <c r="T744" s="95"/>
    </row>
    <row r="745">
      <c r="D745" s="62"/>
      <c r="E745" s="117"/>
      <c r="F745" s="117"/>
      <c r="I745" s="118"/>
      <c r="J745" s="117"/>
      <c r="K745" s="117"/>
      <c r="Q745" s="117"/>
      <c r="R745" s="119"/>
      <c r="S745" s="87"/>
      <c r="T745" s="95"/>
    </row>
    <row r="746">
      <c r="D746" s="62"/>
      <c r="E746" s="117"/>
      <c r="F746" s="117"/>
      <c r="I746" s="118"/>
      <c r="J746" s="117"/>
      <c r="K746" s="117"/>
      <c r="Q746" s="117"/>
      <c r="R746" s="119"/>
      <c r="S746" s="87"/>
      <c r="T746" s="95"/>
    </row>
    <row r="747">
      <c r="D747" s="62"/>
      <c r="E747" s="117"/>
      <c r="F747" s="117"/>
      <c r="I747" s="118"/>
      <c r="J747" s="117"/>
      <c r="K747" s="117"/>
      <c r="Q747" s="117"/>
      <c r="R747" s="119"/>
      <c r="S747" s="87"/>
      <c r="T747" s="95"/>
    </row>
    <row r="748">
      <c r="D748" s="62"/>
      <c r="E748" s="117"/>
      <c r="F748" s="117"/>
      <c r="I748" s="118"/>
      <c r="J748" s="117"/>
      <c r="K748" s="117"/>
      <c r="Q748" s="117"/>
      <c r="R748" s="119"/>
      <c r="S748" s="87"/>
      <c r="T748" s="95"/>
    </row>
    <row r="749">
      <c r="D749" s="62"/>
      <c r="E749" s="117"/>
      <c r="F749" s="117"/>
      <c r="I749" s="118"/>
      <c r="J749" s="117"/>
      <c r="K749" s="117"/>
      <c r="Q749" s="117"/>
      <c r="R749" s="119"/>
      <c r="S749" s="87"/>
      <c r="T749" s="95"/>
    </row>
    <row r="750">
      <c r="D750" s="62"/>
      <c r="E750" s="117"/>
      <c r="F750" s="117"/>
      <c r="I750" s="118"/>
      <c r="J750" s="117"/>
      <c r="K750" s="117"/>
      <c r="Q750" s="117"/>
      <c r="R750" s="119"/>
      <c r="S750" s="87"/>
      <c r="T750" s="95"/>
    </row>
    <row r="751">
      <c r="D751" s="62"/>
      <c r="E751" s="117"/>
      <c r="F751" s="117"/>
      <c r="I751" s="118"/>
      <c r="J751" s="117"/>
      <c r="K751" s="117"/>
      <c r="Q751" s="117"/>
      <c r="R751" s="119"/>
      <c r="S751" s="87"/>
      <c r="T751" s="95"/>
    </row>
    <row r="752">
      <c r="D752" s="62"/>
      <c r="E752" s="117"/>
      <c r="F752" s="117"/>
      <c r="I752" s="118"/>
      <c r="J752" s="117"/>
      <c r="K752" s="117"/>
      <c r="Q752" s="117"/>
      <c r="R752" s="119"/>
      <c r="S752" s="87"/>
      <c r="T752" s="95"/>
    </row>
    <row r="753">
      <c r="D753" s="62"/>
      <c r="E753" s="117"/>
      <c r="F753" s="117"/>
      <c r="I753" s="118"/>
      <c r="J753" s="117"/>
      <c r="K753" s="117"/>
      <c r="Q753" s="117"/>
      <c r="R753" s="119"/>
      <c r="S753" s="87"/>
      <c r="T753" s="95"/>
    </row>
    <row r="754">
      <c r="D754" s="62"/>
      <c r="E754" s="117"/>
      <c r="F754" s="117"/>
      <c r="I754" s="118"/>
      <c r="J754" s="117"/>
      <c r="K754" s="117"/>
      <c r="Q754" s="117"/>
      <c r="R754" s="119"/>
      <c r="S754" s="87"/>
      <c r="T754" s="95"/>
    </row>
    <row r="755">
      <c r="D755" s="62"/>
      <c r="E755" s="117"/>
      <c r="F755" s="117"/>
      <c r="I755" s="118"/>
      <c r="J755" s="117"/>
      <c r="K755" s="117"/>
      <c r="Q755" s="117"/>
      <c r="R755" s="119"/>
      <c r="S755" s="87"/>
      <c r="T755" s="95"/>
    </row>
    <row r="756">
      <c r="D756" s="62"/>
      <c r="E756" s="117"/>
      <c r="F756" s="117"/>
      <c r="I756" s="118"/>
      <c r="J756" s="117"/>
      <c r="K756" s="117"/>
      <c r="Q756" s="117"/>
      <c r="R756" s="119"/>
      <c r="S756" s="87"/>
      <c r="T756" s="95"/>
    </row>
    <row r="757">
      <c r="D757" s="62"/>
      <c r="E757" s="117"/>
      <c r="F757" s="117"/>
      <c r="I757" s="118"/>
      <c r="J757" s="117"/>
      <c r="K757" s="117"/>
      <c r="Q757" s="117"/>
      <c r="R757" s="119"/>
      <c r="S757" s="87"/>
      <c r="T757" s="95"/>
    </row>
    <row r="758">
      <c r="D758" s="62"/>
      <c r="E758" s="117"/>
      <c r="F758" s="117"/>
      <c r="I758" s="118"/>
      <c r="J758" s="117"/>
      <c r="K758" s="117"/>
      <c r="Q758" s="117"/>
      <c r="R758" s="119"/>
      <c r="S758" s="87"/>
      <c r="T758" s="95"/>
    </row>
    <row r="759">
      <c r="D759" s="62"/>
      <c r="E759" s="117"/>
      <c r="F759" s="117"/>
      <c r="I759" s="118"/>
      <c r="J759" s="117"/>
      <c r="K759" s="117"/>
      <c r="Q759" s="117"/>
      <c r="R759" s="119"/>
      <c r="S759" s="87"/>
      <c r="T759" s="95"/>
    </row>
    <row r="760">
      <c r="D760" s="62"/>
      <c r="E760" s="117"/>
      <c r="F760" s="117"/>
      <c r="I760" s="118"/>
      <c r="J760" s="117"/>
      <c r="K760" s="117"/>
      <c r="Q760" s="117"/>
      <c r="R760" s="119"/>
      <c r="S760" s="87"/>
      <c r="T760" s="95"/>
    </row>
    <row r="761">
      <c r="D761" s="62"/>
      <c r="E761" s="117"/>
      <c r="F761" s="117"/>
      <c r="I761" s="118"/>
      <c r="J761" s="117"/>
      <c r="K761" s="117"/>
      <c r="Q761" s="117"/>
      <c r="R761" s="119"/>
      <c r="S761" s="87"/>
      <c r="T761" s="95"/>
    </row>
    <row r="762">
      <c r="D762" s="62"/>
      <c r="E762" s="117"/>
      <c r="F762" s="117"/>
      <c r="I762" s="118"/>
      <c r="J762" s="117"/>
      <c r="K762" s="117"/>
      <c r="Q762" s="117"/>
      <c r="R762" s="119"/>
      <c r="S762" s="87"/>
      <c r="T762" s="95"/>
    </row>
    <row r="763">
      <c r="D763" s="62"/>
      <c r="E763" s="117"/>
      <c r="F763" s="117"/>
      <c r="I763" s="118"/>
      <c r="J763" s="117"/>
      <c r="K763" s="117"/>
      <c r="Q763" s="117"/>
      <c r="R763" s="119"/>
      <c r="S763" s="87"/>
      <c r="T763" s="95"/>
    </row>
    <row r="764">
      <c r="D764" s="62"/>
      <c r="E764" s="117"/>
      <c r="F764" s="117"/>
      <c r="I764" s="118"/>
      <c r="J764" s="117"/>
      <c r="K764" s="117"/>
      <c r="Q764" s="117"/>
      <c r="R764" s="119"/>
      <c r="S764" s="87"/>
      <c r="T764" s="95"/>
    </row>
    <row r="765">
      <c r="D765" s="62"/>
      <c r="E765" s="117"/>
      <c r="F765" s="117"/>
      <c r="I765" s="118"/>
      <c r="J765" s="117"/>
      <c r="K765" s="117"/>
      <c r="Q765" s="117"/>
      <c r="R765" s="119"/>
      <c r="S765" s="87"/>
      <c r="T765" s="95"/>
    </row>
    <row r="766">
      <c r="D766" s="62"/>
      <c r="E766" s="117"/>
      <c r="F766" s="117"/>
      <c r="I766" s="118"/>
      <c r="J766" s="117"/>
      <c r="K766" s="117"/>
      <c r="Q766" s="117"/>
      <c r="R766" s="119"/>
      <c r="S766" s="87"/>
      <c r="T766" s="95"/>
    </row>
    <row r="767">
      <c r="D767" s="62"/>
      <c r="E767" s="117"/>
      <c r="F767" s="117"/>
      <c r="I767" s="118"/>
      <c r="J767" s="117"/>
      <c r="K767" s="117"/>
      <c r="Q767" s="117"/>
      <c r="R767" s="119"/>
      <c r="S767" s="87"/>
      <c r="T767" s="95"/>
    </row>
    <row r="768">
      <c r="D768" s="62"/>
      <c r="E768" s="117"/>
      <c r="F768" s="117"/>
      <c r="I768" s="118"/>
      <c r="J768" s="117"/>
      <c r="K768" s="117"/>
      <c r="Q768" s="117"/>
      <c r="R768" s="119"/>
      <c r="S768" s="87"/>
      <c r="T768" s="95"/>
    </row>
    <row r="769">
      <c r="D769" s="62"/>
      <c r="E769" s="117"/>
      <c r="F769" s="117"/>
      <c r="I769" s="118"/>
      <c r="J769" s="117"/>
      <c r="K769" s="117"/>
      <c r="Q769" s="117"/>
      <c r="R769" s="119"/>
      <c r="S769" s="87"/>
      <c r="T769" s="95"/>
    </row>
    <row r="770">
      <c r="D770" s="62"/>
      <c r="E770" s="117"/>
      <c r="F770" s="117"/>
      <c r="I770" s="118"/>
      <c r="J770" s="117"/>
      <c r="K770" s="117"/>
      <c r="Q770" s="117"/>
      <c r="R770" s="119"/>
      <c r="S770" s="87"/>
      <c r="T770" s="95"/>
    </row>
    <row r="771">
      <c r="D771" s="62"/>
      <c r="E771" s="117"/>
      <c r="F771" s="117"/>
      <c r="I771" s="118"/>
      <c r="J771" s="117"/>
      <c r="K771" s="117"/>
      <c r="Q771" s="117"/>
      <c r="R771" s="119"/>
      <c r="S771" s="87"/>
      <c r="T771" s="95"/>
    </row>
    <row r="772">
      <c r="D772" s="62"/>
      <c r="E772" s="117"/>
      <c r="F772" s="117"/>
      <c r="I772" s="118"/>
      <c r="J772" s="117"/>
      <c r="K772" s="117"/>
      <c r="Q772" s="117"/>
      <c r="R772" s="119"/>
      <c r="S772" s="87"/>
      <c r="T772" s="95"/>
    </row>
    <row r="773">
      <c r="D773" s="62"/>
      <c r="E773" s="117"/>
      <c r="F773" s="117"/>
      <c r="I773" s="118"/>
      <c r="J773" s="117"/>
      <c r="K773" s="117"/>
      <c r="Q773" s="117"/>
      <c r="R773" s="119"/>
      <c r="S773" s="87"/>
      <c r="T773" s="95"/>
    </row>
    <row r="774">
      <c r="D774" s="62"/>
      <c r="E774" s="117"/>
      <c r="F774" s="117"/>
      <c r="I774" s="118"/>
      <c r="J774" s="117"/>
      <c r="K774" s="117"/>
      <c r="Q774" s="117"/>
      <c r="R774" s="119"/>
      <c r="S774" s="87"/>
      <c r="T774" s="95"/>
    </row>
    <row r="775">
      <c r="D775" s="62"/>
      <c r="E775" s="117"/>
      <c r="F775" s="117"/>
      <c r="I775" s="118"/>
      <c r="J775" s="117"/>
      <c r="K775" s="117"/>
      <c r="Q775" s="117"/>
      <c r="R775" s="119"/>
      <c r="S775" s="87"/>
      <c r="T775" s="95"/>
    </row>
    <row r="776">
      <c r="D776" s="62"/>
      <c r="E776" s="117"/>
      <c r="F776" s="117"/>
      <c r="I776" s="118"/>
      <c r="J776" s="117"/>
      <c r="K776" s="117"/>
      <c r="Q776" s="117"/>
      <c r="R776" s="119"/>
      <c r="S776" s="87"/>
      <c r="T776" s="95"/>
    </row>
    <row r="777">
      <c r="D777" s="62"/>
      <c r="E777" s="117"/>
      <c r="F777" s="117"/>
      <c r="I777" s="118"/>
      <c r="J777" s="117"/>
      <c r="K777" s="117"/>
      <c r="Q777" s="117"/>
      <c r="R777" s="119"/>
      <c r="S777" s="87"/>
      <c r="T777" s="95"/>
    </row>
    <row r="778">
      <c r="D778" s="62"/>
      <c r="E778" s="117"/>
      <c r="F778" s="117"/>
      <c r="I778" s="118"/>
      <c r="J778" s="117"/>
      <c r="K778" s="117"/>
      <c r="Q778" s="117"/>
      <c r="R778" s="119"/>
      <c r="S778" s="87"/>
      <c r="T778" s="95"/>
    </row>
    <row r="779">
      <c r="D779" s="62"/>
      <c r="E779" s="117"/>
      <c r="F779" s="117"/>
      <c r="I779" s="118"/>
      <c r="J779" s="117"/>
      <c r="K779" s="117"/>
      <c r="Q779" s="117"/>
      <c r="R779" s="119"/>
      <c r="S779" s="87"/>
      <c r="T779" s="95"/>
    </row>
    <row r="780">
      <c r="D780" s="62"/>
      <c r="E780" s="117"/>
      <c r="F780" s="117"/>
      <c r="I780" s="118"/>
      <c r="J780" s="117"/>
      <c r="K780" s="117"/>
      <c r="Q780" s="117"/>
      <c r="R780" s="119"/>
      <c r="S780" s="87"/>
      <c r="T780" s="95"/>
    </row>
    <row r="781">
      <c r="D781" s="62"/>
      <c r="E781" s="117"/>
      <c r="F781" s="117"/>
      <c r="I781" s="118"/>
      <c r="J781" s="117"/>
      <c r="K781" s="117"/>
      <c r="Q781" s="117"/>
      <c r="R781" s="119"/>
      <c r="S781" s="87"/>
      <c r="T781" s="95"/>
    </row>
    <row r="782">
      <c r="D782" s="62"/>
      <c r="E782" s="117"/>
      <c r="F782" s="117"/>
      <c r="I782" s="118"/>
      <c r="J782" s="117"/>
      <c r="K782" s="117"/>
      <c r="Q782" s="117"/>
      <c r="R782" s="119"/>
      <c r="S782" s="87"/>
      <c r="T782" s="95"/>
    </row>
    <row r="783">
      <c r="D783" s="62"/>
      <c r="E783" s="117"/>
      <c r="F783" s="117"/>
      <c r="I783" s="118"/>
      <c r="J783" s="117"/>
      <c r="K783" s="117"/>
      <c r="Q783" s="117"/>
      <c r="R783" s="119"/>
      <c r="S783" s="87"/>
      <c r="T783" s="95"/>
    </row>
    <row r="784">
      <c r="D784" s="62"/>
      <c r="E784" s="117"/>
      <c r="F784" s="117"/>
      <c r="I784" s="118"/>
      <c r="J784" s="117"/>
      <c r="K784" s="117"/>
      <c r="Q784" s="117"/>
      <c r="R784" s="119"/>
      <c r="S784" s="87"/>
      <c r="T784" s="95"/>
    </row>
    <row r="785">
      <c r="D785" s="62"/>
      <c r="E785" s="117"/>
      <c r="F785" s="117"/>
      <c r="I785" s="118"/>
      <c r="J785" s="117"/>
      <c r="K785" s="117"/>
      <c r="Q785" s="117"/>
      <c r="R785" s="119"/>
      <c r="S785" s="87"/>
      <c r="T785" s="95"/>
    </row>
    <row r="786">
      <c r="D786" s="62"/>
      <c r="E786" s="117"/>
      <c r="F786" s="117"/>
      <c r="I786" s="118"/>
      <c r="J786" s="117"/>
      <c r="K786" s="117"/>
      <c r="Q786" s="117"/>
      <c r="R786" s="119"/>
      <c r="S786" s="87"/>
      <c r="T786" s="95"/>
    </row>
    <row r="787">
      <c r="D787" s="62"/>
      <c r="E787" s="117"/>
      <c r="F787" s="117"/>
      <c r="I787" s="118"/>
      <c r="J787" s="117"/>
      <c r="K787" s="117"/>
      <c r="Q787" s="117"/>
      <c r="R787" s="119"/>
      <c r="S787" s="87"/>
      <c r="T787" s="95"/>
    </row>
    <row r="788">
      <c r="D788" s="62"/>
      <c r="E788" s="117"/>
      <c r="F788" s="117"/>
      <c r="I788" s="118"/>
      <c r="J788" s="117"/>
      <c r="K788" s="117"/>
      <c r="Q788" s="117"/>
      <c r="R788" s="119"/>
      <c r="S788" s="87"/>
      <c r="T788" s="95"/>
    </row>
    <row r="789">
      <c r="D789" s="62"/>
      <c r="E789" s="117"/>
      <c r="F789" s="117"/>
      <c r="I789" s="118"/>
      <c r="J789" s="117"/>
      <c r="K789" s="117"/>
      <c r="Q789" s="117"/>
      <c r="R789" s="119"/>
      <c r="S789" s="87"/>
      <c r="T789" s="95"/>
    </row>
    <row r="790">
      <c r="D790" s="62"/>
      <c r="E790" s="117"/>
      <c r="F790" s="117"/>
      <c r="I790" s="118"/>
      <c r="J790" s="117"/>
      <c r="K790" s="117"/>
      <c r="Q790" s="117"/>
      <c r="R790" s="119"/>
      <c r="S790" s="87"/>
      <c r="T790" s="95"/>
    </row>
    <row r="791">
      <c r="D791" s="62"/>
      <c r="E791" s="117"/>
      <c r="F791" s="117"/>
      <c r="I791" s="118"/>
      <c r="J791" s="117"/>
      <c r="K791" s="117"/>
      <c r="Q791" s="117"/>
      <c r="R791" s="119"/>
      <c r="S791" s="87"/>
      <c r="T791" s="95"/>
    </row>
    <row r="792">
      <c r="D792" s="62"/>
      <c r="E792" s="117"/>
      <c r="F792" s="117"/>
      <c r="I792" s="118"/>
      <c r="J792" s="117"/>
      <c r="K792" s="117"/>
      <c r="Q792" s="117"/>
      <c r="R792" s="119"/>
      <c r="S792" s="87"/>
      <c r="T792" s="95"/>
    </row>
    <row r="793">
      <c r="D793" s="62"/>
      <c r="E793" s="117"/>
      <c r="F793" s="117"/>
      <c r="I793" s="118"/>
      <c r="J793" s="117"/>
      <c r="K793" s="117"/>
      <c r="Q793" s="117"/>
      <c r="R793" s="119"/>
      <c r="S793" s="87"/>
      <c r="T793" s="95"/>
    </row>
    <row r="794">
      <c r="D794" s="62"/>
      <c r="E794" s="117"/>
      <c r="F794" s="117"/>
      <c r="I794" s="118"/>
      <c r="J794" s="117"/>
      <c r="K794" s="117"/>
      <c r="Q794" s="117"/>
      <c r="R794" s="119"/>
      <c r="S794" s="87"/>
      <c r="T794" s="95"/>
    </row>
    <row r="795">
      <c r="D795" s="62"/>
      <c r="E795" s="117"/>
      <c r="F795" s="117"/>
      <c r="I795" s="118"/>
      <c r="J795" s="117"/>
      <c r="K795" s="117"/>
      <c r="Q795" s="117"/>
      <c r="R795" s="119"/>
      <c r="S795" s="87"/>
      <c r="T795" s="95"/>
    </row>
    <row r="796">
      <c r="D796" s="62"/>
      <c r="E796" s="117"/>
      <c r="F796" s="117"/>
      <c r="I796" s="118"/>
      <c r="J796" s="117"/>
      <c r="K796" s="117"/>
      <c r="Q796" s="117"/>
      <c r="R796" s="119"/>
      <c r="S796" s="87"/>
      <c r="T796" s="95"/>
    </row>
    <row r="797">
      <c r="D797" s="62"/>
      <c r="E797" s="117"/>
      <c r="F797" s="117"/>
      <c r="I797" s="118"/>
      <c r="J797" s="117"/>
      <c r="K797" s="117"/>
      <c r="Q797" s="117"/>
      <c r="R797" s="119"/>
      <c r="S797" s="87"/>
      <c r="T797" s="95"/>
    </row>
    <row r="798">
      <c r="D798" s="62"/>
      <c r="E798" s="117"/>
      <c r="F798" s="117"/>
      <c r="I798" s="118"/>
      <c r="J798" s="117"/>
      <c r="K798" s="117"/>
      <c r="Q798" s="117"/>
      <c r="R798" s="119"/>
      <c r="S798" s="87"/>
      <c r="T798" s="95"/>
    </row>
    <row r="799">
      <c r="D799" s="62"/>
      <c r="E799" s="117"/>
      <c r="F799" s="117"/>
      <c r="I799" s="118"/>
      <c r="J799" s="117"/>
      <c r="K799" s="117"/>
      <c r="Q799" s="117"/>
      <c r="R799" s="119"/>
      <c r="S799" s="87"/>
      <c r="T799" s="95"/>
    </row>
    <row r="800">
      <c r="D800" s="62"/>
      <c r="E800" s="117"/>
      <c r="F800" s="117"/>
      <c r="I800" s="118"/>
      <c r="J800" s="117"/>
      <c r="K800" s="117"/>
      <c r="Q800" s="117"/>
      <c r="R800" s="119"/>
      <c r="S800" s="87"/>
      <c r="T800" s="95"/>
    </row>
    <row r="801">
      <c r="D801" s="62"/>
      <c r="E801" s="117"/>
      <c r="F801" s="117"/>
      <c r="I801" s="118"/>
      <c r="J801" s="117"/>
      <c r="K801" s="117"/>
      <c r="Q801" s="117"/>
      <c r="R801" s="119"/>
      <c r="S801" s="87"/>
      <c r="T801" s="95"/>
    </row>
    <row r="802">
      <c r="D802" s="62"/>
      <c r="E802" s="117"/>
      <c r="F802" s="117"/>
      <c r="I802" s="118"/>
      <c r="J802" s="117"/>
      <c r="K802" s="117"/>
      <c r="Q802" s="117"/>
      <c r="R802" s="119"/>
      <c r="S802" s="87"/>
      <c r="T802" s="95"/>
    </row>
    <row r="803">
      <c r="D803" s="62"/>
      <c r="E803" s="117"/>
      <c r="F803" s="117"/>
      <c r="I803" s="118"/>
      <c r="J803" s="117"/>
      <c r="K803" s="117"/>
      <c r="Q803" s="117"/>
      <c r="R803" s="119"/>
      <c r="S803" s="87"/>
      <c r="T803" s="95"/>
    </row>
    <row r="804">
      <c r="D804" s="62"/>
      <c r="E804" s="117"/>
      <c r="F804" s="117"/>
      <c r="I804" s="118"/>
      <c r="J804" s="117"/>
      <c r="K804" s="117"/>
      <c r="Q804" s="117"/>
      <c r="R804" s="119"/>
      <c r="S804" s="87"/>
      <c r="T804" s="95"/>
    </row>
    <row r="805">
      <c r="D805" s="62"/>
      <c r="E805" s="117"/>
      <c r="F805" s="117"/>
      <c r="I805" s="118"/>
      <c r="J805" s="117"/>
      <c r="K805" s="117"/>
      <c r="Q805" s="117"/>
      <c r="R805" s="119"/>
      <c r="S805" s="87"/>
      <c r="T805" s="95"/>
    </row>
    <row r="806">
      <c r="D806" s="62"/>
      <c r="E806" s="117"/>
      <c r="F806" s="117"/>
      <c r="I806" s="118"/>
      <c r="J806" s="117"/>
      <c r="K806" s="117"/>
      <c r="Q806" s="117"/>
      <c r="R806" s="119"/>
      <c r="S806" s="87"/>
      <c r="T806" s="95"/>
    </row>
    <row r="807">
      <c r="D807" s="62"/>
      <c r="E807" s="117"/>
      <c r="F807" s="117"/>
      <c r="I807" s="118"/>
      <c r="J807" s="117"/>
      <c r="K807" s="117"/>
      <c r="Q807" s="117"/>
      <c r="R807" s="119"/>
      <c r="S807" s="87"/>
      <c r="T807" s="95"/>
    </row>
    <row r="808">
      <c r="D808" s="62"/>
      <c r="E808" s="117"/>
      <c r="F808" s="117"/>
      <c r="I808" s="118"/>
      <c r="J808" s="117"/>
      <c r="K808" s="117"/>
      <c r="Q808" s="117"/>
      <c r="R808" s="119"/>
      <c r="S808" s="87"/>
      <c r="T808" s="95"/>
    </row>
    <row r="809">
      <c r="D809" s="62"/>
      <c r="E809" s="117"/>
      <c r="F809" s="117"/>
      <c r="I809" s="118"/>
      <c r="J809" s="117"/>
      <c r="K809" s="117"/>
      <c r="Q809" s="117"/>
      <c r="R809" s="119"/>
      <c r="S809" s="87"/>
      <c r="T809" s="95"/>
    </row>
    <row r="810">
      <c r="D810" s="62"/>
      <c r="E810" s="117"/>
      <c r="F810" s="117"/>
      <c r="I810" s="118"/>
      <c r="J810" s="117"/>
      <c r="K810" s="117"/>
      <c r="Q810" s="117"/>
      <c r="R810" s="119"/>
      <c r="S810" s="87"/>
      <c r="T810" s="95"/>
    </row>
    <row r="811">
      <c r="D811" s="62"/>
      <c r="E811" s="117"/>
      <c r="F811" s="117"/>
      <c r="I811" s="118"/>
      <c r="J811" s="117"/>
      <c r="K811" s="117"/>
      <c r="Q811" s="117"/>
      <c r="R811" s="119"/>
      <c r="S811" s="87"/>
      <c r="T811" s="95"/>
    </row>
    <row r="812">
      <c r="D812" s="62"/>
      <c r="E812" s="117"/>
      <c r="F812" s="117"/>
      <c r="I812" s="118"/>
      <c r="J812" s="117"/>
      <c r="K812" s="117"/>
      <c r="Q812" s="117"/>
      <c r="R812" s="119"/>
      <c r="S812" s="87"/>
      <c r="T812" s="95"/>
    </row>
    <row r="813">
      <c r="D813" s="62"/>
      <c r="E813" s="117"/>
      <c r="F813" s="117"/>
      <c r="I813" s="118"/>
      <c r="J813" s="117"/>
      <c r="K813" s="117"/>
      <c r="Q813" s="117"/>
      <c r="R813" s="119"/>
      <c r="S813" s="87"/>
      <c r="T813" s="95"/>
    </row>
    <row r="814">
      <c r="D814" s="62"/>
      <c r="E814" s="117"/>
      <c r="F814" s="117"/>
      <c r="I814" s="118"/>
      <c r="J814" s="117"/>
      <c r="K814" s="117"/>
      <c r="Q814" s="117"/>
      <c r="R814" s="119"/>
      <c r="S814" s="87"/>
      <c r="T814" s="95"/>
    </row>
    <row r="815">
      <c r="D815" s="62"/>
      <c r="E815" s="117"/>
      <c r="F815" s="117"/>
      <c r="I815" s="118"/>
      <c r="J815" s="117"/>
      <c r="K815" s="117"/>
      <c r="Q815" s="117"/>
      <c r="R815" s="119"/>
      <c r="S815" s="87"/>
      <c r="T815" s="95"/>
    </row>
    <row r="816">
      <c r="D816" s="62"/>
      <c r="E816" s="117"/>
      <c r="F816" s="117"/>
      <c r="I816" s="118"/>
      <c r="J816" s="117"/>
      <c r="K816" s="117"/>
      <c r="Q816" s="117"/>
      <c r="R816" s="119"/>
      <c r="S816" s="87"/>
      <c r="T816" s="95"/>
    </row>
    <row r="817">
      <c r="D817" s="62"/>
      <c r="E817" s="117"/>
      <c r="F817" s="117"/>
      <c r="I817" s="118"/>
      <c r="J817" s="117"/>
      <c r="K817" s="117"/>
      <c r="Q817" s="117"/>
      <c r="R817" s="119"/>
      <c r="S817" s="87"/>
      <c r="T817" s="95"/>
    </row>
    <row r="818">
      <c r="D818" s="62"/>
      <c r="E818" s="117"/>
      <c r="F818" s="117"/>
      <c r="I818" s="118"/>
      <c r="J818" s="117"/>
      <c r="K818" s="117"/>
      <c r="Q818" s="117"/>
      <c r="R818" s="119"/>
      <c r="S818" s="87"/>
      <c r="T818" s="95"/>
    </row>
    <row r="819">
      <c r="D819" s="62"/>
      <c r="E819" s="117"/>
      <c r="F819" s="117"/>
      <c r="I819" s="118"/>
      <c r="J819" s="117"/>
      <c r="K819" s="117"/>
      <c r="Q819" s="117"/>
      <c r="R819" s="119"/>
      <c r="S819" s="87"/>
      <c r="T819" s="95"/>
    </row>
    <row r="820">
      <c r="D820" s="62"/>
      <c r="E820" s="117"/>
      <c r="F820" s="117"/>
      <c r="I820" s="118"/>
      <c r="J820" s="117"/>
      <c r="K820" s="117"/>
      <c r="Q820" s="117"/>
      <c r="R820" s="119"/>
      <c r="S820" s="87"/>
      <c r="T820" s="95"/>
    </row>
    <row r="821">
      <c r="D821" s="62"/>
      <c r="E821" s="117"/>
      <c r="F821" s="117"/>
      <c r="I821" s="118"/>
      <c r="J821" s="117"/>
      <c r="K821" s="117"/>
      <c r="Q821" s="117"/>
      <c r="R821" s="119"/>
      <c r="S821" s="87"/>
      <c r="T821" s="95"/>
    </row>
    <row r="822">
      <c r="D822" s="62"/>
      <c r="E822" s="117"/>
      <c r="F822" s="117"/>
      <c r="I822" s="118"/>
      <c r="J822" s="117"/>
      <c r="K822" s="117"/>
      <c r="Q822" s="117"/>
      <c r="R822" s="119"/>
      <c r="S822" s="87"/>
      <c r="T822" s="95"/>
    </row>
    <row r="823">
      <c r="D823" s="62"/>
      <c r="E823" s="117"/>
      <c r="F823" s="117"/>
      <c r="I823" s="118"/>
      <c r="J823" s="117"/>
      <c r="K823" s="117"/>
      <c r="Q823" s="117"/>
      <c r="R823" s="119"/>
      <c r="S823" s="87"/>
      <c r="T823" s="95"/>
    </row>
    <row r="824">
      <c r="D824" s="62"/>
      <c r="E824" s="117"/>
      <c r="F824" s="117"/>
      <c r="I824" s="118"/>
      <c r="J824" s="117"/>
      <c r="K824" s="117"/>
      <c r="Q824" s="117"/>
      <c r="R824" s="119"/>
      <c r="S824" s="87"/>
      <c r="T824" s="95"/>
    </row>
    <row r="825">
      <c r="D825" s="62"/>
      <c r="E825" s="117"/>
      <c r="F825" s="117"/>
      <c r="I825" s="118"/>
      <c r="J825" s="117"/>
      <c r="K825" s="117"/>
      <c r="Q825" s="117"/>
      <c r="R825" s="119"/>
      <c r="S825" s="87"/>
      <c r="T825" s="95"/>
    </row>
    <row r="826">
      <c r="D826" s="62"/>
      <c r="E826" s="117"/>
      <c r="F826" s="117"/>
      <c r="I826" s="118"/>
      <c r="J826" s="117"/>
      <c r="K826" s="117"/>
      <c r="Q826" s="117"/>
      <c r="R826" s="119"/>
      <c r="S826" s="87"/>
      <c r="T826" s="95"/>
    </row>
    <row r="827">
      <c r="D827" s="62"/>
      <c r="E827" s="117"/>
      <c r="F827" s="117"/>
      <c r="I827" s="118"/>
      <c r="J827" s="117"/>
      <c r="K827" s="117"/>
      <c r="Q827" s="117"/>
      <c r="R827" s="119"/>
      <c r="S827" s="87"/>
      <c r="T827" s="95"/>
    </row>
    <row r="828">
      <c r="D828" s="62"/>
      <c r="E828" s="117"/>
      <c r="F828" s="117"/>
      <c r="I828" s="118"/>
      <c r="J828" s="117"/>
      <c r="K828" s="117"/>
      <c r="Q828" s="117"/>
      <c r="R828" s="119"/>
      <c r="S828" s="87"/>
      <c r="T828" s="95"/>
    </row>
    <row r="829">
      <c r="D829" s="62"/>
      <c r="E829" s="117"/>
      <c r="F829" s="117"/>
      <c r="I829" s="118"/>
      <c r="J829" s="117"/>
      <c r="K829" s="117"/>
      <c r="Q829" s="117"/>
      <c r="R829" s="119"/>
      <c r="S829" s="87"/>
      <c r="T829" s="95"/>
    </row>
    <row r="830">
      <c r="D830" s="62"/>
      <c r="E830" s="117"/>
      <c r="F830" s="117"/>
      <c r="I830" s="118"/>
      <c r="J830" s="117"/>
      <c r="K830" s="117"/>
      <c r="Q830" s="117"/>
      <c r="R830" s="119"/>
      <c r="S830" s="87"/>
      <c r="T830" s="95"/>
    </row>
    <row r="831">
      <c r="D831" s="62"/>
      <c r="E831" s="117"/>
      <c r="F831" s="117"/>
      <c r="I831" s="118"/>
      <c r="J831" s="117"/>
      <c r="K831" s="117"/>
      <c r="Q831" s="117"/>
      <c r="R831" s="119"/>
      <c r="S831" s="87"/>
      <c r="T831" s="95"/>
    </row>
    <row r="832">
      <c r="D832" s="62"/>
      <c r="E832" s="117"/>
      <c r="F832" s="117"/>
      <c r="I832" s="118"/>
      <c r="J832" s="117"/>
      <c r="K832" s="117"/>
      <c r="Q832" s="117"/>
      <c r="R832" s="119"/>
      <c r="S832" s="87"/>
      <c r="T832" s="95"/>
    </row>
    <row r="833">
      <c r="D833" s="62"/>
      <c r="E833" s="117"/>
      <c r="F833" s="117"/>
      <c r="I833" s="118"/>
      <c r="J833" s="117"/>
      <c r="K833" s="117"/>
      <c r="Q833" s="117"/>
      <c r="R833" s="119"/>
      <c r="S833" s="87"/>
      <c r="T833" s="95"/>
    </row>
    <row r="834">
      <c r="D834" s="62"/>
      <c r="E834" s="117"/>
      <c r="F834" s="117"/>
      <c r="I834" s="118"/>
      <c r="J834" s="117"/>
      <c r="K834" s="117"/>
      <c r="Q834" s="117"/>
      <c r="R834" s="119"/>
      <c r="S834" s="87"/>
      <c r="T834" s="95"/>
    </row>
    <row r="835">
      <c r="D835" s="62"/>
      <c r="E835" s="117"/>
      <c r="F835" s="117"/>
      <c r="I835" s="118"/>
      <c r="J835" s="117"/>
      <c r="K835" s="117"/>
      <c r="Q835" s="117"/>
      <c r="R835" s="119"/>
      <c r="S835" s="87"/>
      <c r="T835" s="95"/>
    </row>
    <row r="836">
      <c r="D836" s="62"/>
      <c r="E836" s="117"/>
      <c r="F836" s="117"/>
      <c r="I836" s="118"/>
      <c r="J836" s="117"/>
      <c r="K836" s="117"/>
      <c r="Q836" s="117"/>
      <c r="R836" s="119"/>
      <c r="S836" s="87"/>
      <c r="T836" s="95"/>
    </row>
    <row r="837">
      <c r="D837" s="62"/>
      <c r="E837" s="117"/>
      <c r="F837" s="117"/>
      <c r="I837" s="118"/>
      <c r="J837" s="117"/>
      <c r="K837" s="117"/>
      <c r="Q837" s="117"/>
      <c r="R837" s="119"/>
      <c r="S837" s="87"/>
      <c r="T837" s="95"/>
    </row>
    <row r="838">
      <c r="D838" s="62"/>
      <c r="E838" s="117"/>
      <c r="F838" s="117"/>
      <c r="I838" s="118"/>
      <c r="J838" s="117"/>
      <c r="K838" s="117"/>
      <c r="Q838" s="117"/>
      <c r="R838" s="119"/>
      <c r="S838" s="87"/>
      <c r="T838" s="95"/>
    </row>
    <row r="839">
      <c r="D839" s="62"/>
      <c r="E839" s="117"/>
      <c r="F839" s="117"/>
      <c r="I839" s="118"/>
      <c r="J839" s="117"/>
      <c r="K839" s="117"/>
      <c r="Q839" s="117"/>
      <c r="R839" s="119"/>
      <c r="S839" s="87"/>
      <c r="T839" s="95"/>
    </row>
    <row r="840">
      <c r="D840" s="62"/>
      <c r="E840" s="117"/>
      <c r="F840" s="117"/>
      <c r="I840" s="118"/>
      <c r="J840" s="117"/>
      <c r="K840" s="117"/>
      <c r="Q840" s="117"/>
      <c r="R840" s="119"/>
      <c r="S840" s="87"/>
      <c r="T840" s="95"/>
    </row>
    <row r="841">
      <c r="D841" s="62"/>
      <c r="E841" s="117"/>
      <c r="F841" s="117"/>
      <c r="I841" s="118"/>
      <c r="J841" s="117"/>
      <c r="K841" s="117"/>
      <c r="Q841" s="117"/>
      <c r="R841" s="119"/>
      <c r="S841" s="87"/>
      <c r="T841" s="95"/>
    </row>
    <row r="842">
      <c r="D842" s="62"/>
      <c r="E842" s="117"/>
      <c r="F842" s="117"/>
      <c r="I842" s="118"/>
      <c r="J842" s="117"/>
      <c r="K842" s="117"/>
      <c r="Q842" s="117"/>
      <c r="R842" s="119"/>
      <c r="S842" s="87"/>
      <c r="T842" s="95"/>
    </row>
    <row r="843">
      <c r="D843" s="62"/>
      <c r="E843" s="117"/>
      <c r="F843" s="117"/>
      <c r="I843" s="118"/>
      <c r="J843" s="117"/>
      <c r="K843" s="117"/>
      <c r="Q843" s="117"/>
      <c r="R843" s="119"/>
      <c r="S843" s="87"/>
      <c r="T843" s="95"/>
    </row>
    <row r="844">
      <c r="D844" s="62"/>
      <c r="E844" s="117"/>
      <c r="F844" s="117"/>
      <c r="I844" s="118"/>
      <c r="J844" s="117"/>
      <c r="K844" s="117"/>
      <c r="Q844" s="117"/>
      <c r="R844" s="119"/>
      <c r="S844" s="87"/>
      <c r="T844" s="95"/>
    </row>
    <row r="845">
      <c r="D845" s="62"/>
      <c r="E845" s="117"/>
      <c r="F845" s="117"/>
      <c r="I845" s="118"/>
      <c r="J845" s="117"/>
      <c r="K845" s="117"/>
      <c r="Q845" s="117"/>
      <c r="R845" s="119"/>
      <c r="S845" s="87"/>
      <c r="T845" s="95"/>
    </row>
    <row r="846">
      <c r="D846" s="62"/>
      <c r="E846" s="117"/>
      <c r="F846" s="117"/>
      <c r="I846" s="118"/>
      <c r="J846" s="117"/>
      <c r="K846" s="117"/>
      <c r="Q846" s="117"/>
      <c r="R846" s="119"/>
      <c r="S846" s="87"/>
      <c r="T846" s="95"/>
    </row>
    <row r="847">
      <c r="D847" s="62"/>
      <c r="E847" s="117"/>
      <c r="F847" s="117"/>
      <c r="I847" s="118"/>
      <c r="J847" s="117"/>
      <c r="K847" s="117"/>
      <c r="Q847" s="117"/>
      <c r="R847" s="119"/>
      <c r="S847" s="87"/>
      <c r="T847" s="95"/>
    </row>
    <row r="848">
      <c r="D848" s="62"/>
      <c r="E848" s="117"/>
      <c r="F848" s="117"/>
      <c r="I848" s="118"/>
      <c r="J848" s="117"/>
      <c r="K848" s="117"/>
      <c r="Q848" s="117"/>
      <c r="R848" s="119"/>
      <c r="S848" s="87"/>
      <c r="T848" s="95"/>
    </row>
    <row r="849">
      <c r="D849" s="62"/>
      <c r="E849" s="117"/>
      <c r="F849" s="117"/>
      <c r="I849" s="118"/>
      <c r="J849" s="117"/>
      <c r="K849" s="117"/>
      <c r="Q849" s="117"/>
      <c r="R849" s="119"/>
      <c r="S849" s="87"/>
      <c r="T849" s="95"/>
    </row>
    <row r="850">
      <c r="D850" s="62"/>
      <c r="E850" s="117"/>
      <c r="F850" s="117"/>
      <c r="I850" s="118"/>
      <c r="J850" s="117"/>
      <c r="K850" s="117"/>
      <c r="Q850" s="117"/>
      <c r="R850" s="119"/>
      <c r="S850" s="87"/>
      <c r="T850" s="95"/>
    </row>
    <row r="851">
      <c r="D851" s="62"/>
      <c r="E851" s="117"/>
      <c r="F851" s="117"/>
      <c r="I851" s="118"/>
      <c r="J851" s="117"/>
      <c r="K851" s="117"/>
      <c r="Q851" s="117"/>
      <c r="R851" s="119"/>
      <c r="S851" s="87"/>
      <c r="T851" s="95"/>
    </row>
    <row r="852">
      <c r="D852" s="62"/>
      <c r="E852" s="117"/>
      <c r="F852" s="117"/>
      <c r="I852" s="118"/>
      <c r="J852" s="117"/>
      <c r="K852" s="117"/>
      <c r="Q852" s="117"/>
      <c r="R852" s="119"/>
      <c r="S852" s="87"/>
      <c r="T852" s="95"/>
    </row>
    <row r="853">
      <c r="D853" s="62"/>
      <c r="E853" s="117"/>
      <c r="F853" s="117"/>
      <c r="I853" s="118"/>
      <c r="J853" s="117"/>
      <c r="K853" s="117"/>
      <c r="Q853" s="117"/>
      <c r="R853" s="119"/>
      <c r="S853" s="87"/>
      <c r="T853" s="95"/>
    </row>
    <row r="854">
      <c r="D854" s="62"/>
      <c r="E854" s="117"/>
      <c r="F854" s="117"/>
      <c r="I854" s="118"/>
      <c r="J854" s="117"/>
      <c r="K854" s="117"/>
      <c r="Q854" s="117"/>
      <c r="R854" s="119"/>
      <c r="S854" s="87"/>
      <c r="T854" s="95"/>
    </row>
    <row r="855">
      <c r="D855" s="62"/>
      <c r="E855" s="117"/>
      <c r="F855" s="117"/>
      <c r="I855" s="118"/>
      <c r="J855" s="117"/>
      <c r="K855" s="117"/>
      <c r="Q855" s="117"/>
      <c r="R855" s="119"/>
      <c r="S855" s="87"/>
      <c r="T855" s="95"/>
    </row>
    <row r="856">
      <c r="D856" s="62"/>
      <c r="E856" s="117"/>
      <c r="F856" s="117"/>
      <c r="I856" s="118"/>
      <c r="J856" s="117"/>
      <c r="K856" s="117"/>
      <c r="Q856" s="117"/>
      <c r="R856" s="119"/>
      <c r="S856" s="87"/>
      <c r="T856" s="95"/>
    </row>
    <row r="857">
      <c r="D857" s="62"/>
      <c r="E857" s="117"/>
      <c r="F857" s="117"/>
      <c r="I857" s="118"/>
      <c r="J857" s="117"/>
      <c r="K857" s="117"/>
      <c r="Q857" s="117"/>
      <c r="R857" s="119"/>
      <c r="S857" s="87"/>
      <c r="T857" s="95"/>
    </row>
    <row r="858">
      <c r="D858" s="62"/>
      <c r="E858" s="117"/>
      <c r="F858" s="117"/>
      <c r="I858" s="118"/>
      <c r="J858" s="117"/>
      <c r="K858" s="117"/>
      <c r="Q858" s="117"/>
      <c r="R858" s="119"/>
      <c r="S858" s="87"/>
      <c r="T858" s="95"/>
    </row>
    <row r="859">
      <c r="D859" s="62"/>
      <c r="E859" s="117"/>
      <c r="F859" s="117"/>
      <c r="I859" s="118"/>
      <c r="J859" s="117"/>
      <c r="K859" s="117"/>
      <c r="Q859" s="117"/>
      <c r="R859" s="119"/>
      <c r="S859" s="87"/>
      <c r="T859" s="95"/>
    </row>
    <row r="860">
      <c r="D860" s="62"/>
      <c r="E860" s="117"/>
      <c r="F860" s="117"/>
      <c r="I860" s="118"/>
      <c r="J860" s="117"/>
      <c r="K860" s="117"/>
      <c r="Q860" s="117"/>
      <c r="R860" s="119"/>
      <c r="S860" s="87"/>
      <c r="T860" s="95"/>
    </row>
    <row r="861">
      <c r="D861" s="62"/>
      <c r="E861" s="117"/>
      <c r="F861" s="117"/>
      <c r="I861" s="118"/>
      <c r="J861" s="117"/>
      <c r="K861" s="117"/>
      <c r="Q861" s="117"/>
      <c r="R861" s="119"/>
      <c r="S861" s="87"/>
      <c r="T861" s="95"/>
    </row>
    <row r="862">
      <c r="D862" s="62"/>
      <c r="E862" s="117"/>
      <c r="F862" s="117"/>
      <c r="I862" s="118"/>
      <c r="J862" s="117"/>
      <c r="K862" s="117"/>
      <c r="Q862" s="117"/>
      <c r="R862" s="119"/>
      <c r="S862" s="87"/>
      <c r="T862" s="95"/>
    </row>
    <row r="863">
      <c r="D863" s="62"/>
      <c r="E863" s="117"/>
      <c r="F863" s="117"/>
      <c r="I863" s="118"/>
      <c r="J863" s="117"/>
      <c r="K863" s="117"/>
      <c r="Q863" s="117"/>
      <c r="R863" s="119"/>
      <c r="S863" s="87"/>
      <c r="T863" s="95"/>
    </row>
    <row r="864">
      <c r="D864" s="62"/>
      <c r="E864" s="117"/>
      <c r="F864" s="117"/>
      <c r="I864" s="118"/>
      <c r="J864" s="117"/>
      <c r="K864" s="117"/>
      <c r="Q864" s="117"/>
      <c r="R864" s="119"/>
      <c r="S864" s="87"/>
      <c r="T864" s="95"/>
    </row>
    <row r="865">
      <c r="D865" s="62"/>
      <c r="E865" s="117"/>
      <c r="F865" s="117"/>
      <c r="I865" s="118"/>
      <c r="J865" s="117"/>
      <c r="K865" s="117"/>
      <c r="Q865" s="117"/>
      <c r="R865" s="119"/>
      <c r="S865" s="87"/>
      <c r="T865" s="95"/>
    </row>
    <row r="866">
      <c r="D866" s="62"/>
      <c r="E866" s="117"/>
      <c r="F866" s="117"/>
      <c r="I866" s="118"/>
      <c r="J866" s="117"/>
      <c r="K866" s="117"/>
      <c r="Q866" s="117"/>
      <c r="R866" s="119"/>
      <c r="S866" s="87"/>
      <c r="T866" s="95"/>
    </row>
    <row r="867">
      <c r="D867" s="62"/>
      <c r="E867" s="117"/>
      <c r="F867" s="117"/>
      <c r="I867" s="118"/>
      <c r="J867" s="117"/>
      <c r="K867" s="117"/>
      <c r="Q867" s="117"/>
      <c r="R867" s="119"/>
      <c r="S867" s="87"/>
      <c r="T867" s="95"/>
    </row>
    <row r="868">
      <c r="D868" s="62"/>
      <c r="E868" s="117"/>
      <c r="F868" s="117"/>
      <c r="I868" s="118"/>
      <c r="J868" s="117"/>
      <c r="K868" s="117"/>
      <c r="Q868" s="117"/>
      <c r="R868" s="119"/>
      <c r="S868" s="87"/>
      <c r="T868" s="95"/>
    </row>
    <row r="869">
      <c r="D869" s="62"/>
      <c r="E869" s="117"/>
      <c r="F869" s="117"/>
      <c r="I869" s="118"/>
      <c r="J869" s="117"/>
      <c r="K869" s="117"/>
      <c r="Q869" s="117"/>
      <c r="R869" s="119"/>
      <c r="S869" s="87"/>
      <c r="T869" s="95"/>
    </row>
    <row r="870">
      <c r="D870" s="62"/>
      <c r="E870" s="117"/>
      <c r="F870" s="117"/>
      <c r="I870" s="118"/>
      <c r="J870" s="117"/>
      <c r="K870" s="117"/>
      <c r="Q870" s="117"/>
      <c r="R870" s="119"/>
      <c r="S870" s="87"/>
      <c r="T870" s="95"/>
    </row>
    <row r="871">
      <c r="D871" s="62"/>
      <c r="E871" s="117"/>
      <c r="F871" s="117"/>
      <c r="I871" s="118"/>
      <c r="J871" s="117"/>
      <c r="K871" s="117"/>
      <c r="Q871" s="117"/>
      <c r="R871" s="119"/>
      <c r="S871" s="87"/>
      <c r="T871" s="95"/>
    </row>
    <row r="872">
      <c r="D872" s="62"/>
      <c r="E872" s="117"/>
      <c r="F872" s="117"/>
      <c r="I872" s="118"/>
      <c r="J872" s="117"/>
      <c r="K872" s="117"/>
      <c r="Q872" s="117"/>
      <c r="R872" s="119"/>
      <c r="S872" s="87"/>
      <c r="T872" s="95"/>
    </row>
    <row r="873">
      <c r="D873" s="62"/>
      <c r="E873" s="117"/>
      <c r="F873" s="117"/>
      <c r="I873" s="118"/>
      <c r="J873" s="117"/>
      <c r="K873" s="117"/>
      <c r="Q873" s="117"/>
      <c r="R873" s="119"/>
      <c r="S873" s="87"/>
      <c r="T873" s="95"/>
    </row>
    <row r="874">
      <c r="D874" s="62"/>
      <c r="E874" s="117"/>
      <c r="F874" s="117"/>
      <c r="I874" s="118"/>
      <c r="J874" s="117"/>
      <c r="K874" s="117"/>
      <c r="Q874" s="117"/>
      <c r="R874" s="119"/>
      <c r="S874" s="87"/>
      <c r="T874" s="95"/>
    </row>
    <row r="875">
      <c r="D875" s="62"/>
      <c r="E875" s="117"/>
      <c r="F875" s="117"/>
      <c r="I875" s="118"/>
      <c r="J875" s="117"/>
      <c r="K875" s="117"/>
      <c r="Q875" s="117"/>
      <c r="R875" s="119"/>
      <c r="S875" s="87"/>
      <c r="T875" s="95"/>
    </row>
    <row r="876">
      <c r="D876" s="62"/>
      <c r="E876" s="117"/>
      <c r="F876" s="117"/>
      <c r="I876" s="118"/>
      <c r="J876" s="117"/>
      <c r="K876" s="117"/>
      <c r="Q876" s="117"/>
      <c r="R876" s="119"/>
      <c r="S876" s="87"/>
      <c r="T876" s="95"/>
    </row>
    <row r="877">
      <c r="D877" s="62"/>
      <c r="E877" s="117"/>
      <c r="F877" s="117"/>
      <c r="I877" s="118"/>
      <c r="J877" s="117"/>
      <c r="K877" s="117"/>
      <c r="Q877" s="117"/>
      <c r="R877" s="119"/>
      <c r="S877" s="87"/>
      <c r="T877" s="95"/>
    </row>
    <row r="878">
      <c r="D878" s="62"/>
      <c r="E878" s="117"/>
      <c r="F878" s="117"/>
      <c r="I878" s="118"/>
      <c r="J878" s="117"/>
      <c r="K878" s="117"/>
      <c r="Q878" s="117"/>
      <c r="R878" s="119"/>
      <c r="S878" s="87"/>
      <c r="T878" s="95"/>
    </row>
    <row r="879">
      <c r="D879" s="62"/>
      <c r="E879" s="117"/>
      <c r="F879" s="117"/>
      <c r="I879" s="118"/>
      <c r="J879" s="117"/>
      <c r="K879" s="117"/>
      <c r="Q879" s="117"/>
      <c r="R879" s="119"/>
      <c r="S879" s="87"/>
      <c r="T879" s="95"/>
    </row>
    <row r="880">
      <c r="D880" s="62"/>
      <c r="E880" s="117"/>
      <c r="F880" s="117"/>
      <c r="I880" s="118"/>
      <c r="J880" s="117"/>
      <c r="K880" s="117"/>
      <c r="Q880" s="117"/>
      <c r="R880" s="119"/>
      <c r="S880" s="87"/>
      <c r="T880" s="95"/>
    </row>
    <row r="881">
      <c r="D881" s="62"/>
      <c r="E881" s="117"/>
      <c r="F881" s="117"/>
      <c r="I881" s="118"/>
      <c r="J881" s="117"/>
      <c r="K881" s="117"/>
      <c r="Q881" s="117"/>
      <c r="R881" s="119"/>
      <c r="S881" s="87"/>
      <c r="T881" s="95"/>
    </row>
    <row r="882">
      <c r="D882" s="62"/>
      <c r="E882" s="117"/>
      <c r="F882" s="117"/>
      <c r="I882" s="118"/>
      <c r="J882" s="117"/>
      <c r="K882" s="117"/>
      <c r="Q882" s="117"/>
      <c r="R882" s="119"/>
      <c r="S882" s="87"/>
      <c r="T882" s="95"/>
    </row>
    <row r="883">
      <c r="D883" s="62"/>
      <c r="E883" s="117"/>
      <c r="F883" s="117"/>
      <c r="I883" s="118"/>
      <c r="J883" s="117"/>
      <c r="K883" s="117"/>
      <c r="Q883" s="117"/>
      <c r="R883" s="119"/>
      <c r="S883" s="87"/>
      <c r="T883" s="95"/>
    </row>
    <row r="884">
      <c r="D884" s="62"/>
      <c r="E884" s="117"/>
      <c r="F884" s="117"/>
      <c r="I884" s="118"/>
      <c r="J884" s="117"/>
      <c r="K884" s="117"/>
      <c r="Q884" s="117"/>
      <c r="R884" s="119"/>
      <c r="S884" s="87"/>
      <c r="T884" s="95"/>
    </row>
    <row r="885">
      <c r="D885" s="62"/>
      <c r="E885" s="117"/>
      <c r="F885" s="117"/>
      <c r="I885" s="118"/>
      <c r="J885" s="117"/>
      <c r="K885" s="117"/>
      <c r="Q885" s="117"/>
      <c r="R885" s="119"/>
      <c r="S885" s="87"/>
      <c r="T885" s="95"/>
    </row>
    <row r="886">
      <c r="D886" s="62"/>
      <c r="E886" s="117"/>
      <c r="F886" s="117"/>
      <c r="I886" s="118"/>
      <c r="J886" s="117"/>
      <c r="K886" s="117"/>
      <c r="Q886" s="117"/>
      <c r="R886" s="119"/>
      <c r="S886" s="87"/>
      <c r="T886" s="95"/>
    </row>
    <row r="887">
      <c r="D887" s="62"/>
      <c r="E887" s="117"/>
      <c r="F887" s="117"/>
      <c r="I887" s="118"/>
      <c r="J887" s="117"/>
      <c r="K887" s="117"/>
      <c r="Q887" s="117"/>
      <c r="R887" s="119"/>
      <c r="S887" s="87"/>
      <c r="T887" s="95"/>
    </row>
    <row r="888">
      <c r="D888" s="62"/>
      <c r="E888" s="117"/>
      <c r="F888" s="117"/>
      <c r="I888" s="118"/>
      <c r="J888" s="117"/>
      <c r="K888" s="117"/>
      <c r="Q888" s="117"/>
      <c r="R888" s="119"/>
      <c r="S888" s="87"/>
      <c r="T888" s="95"/>
    </row>
    <row r="889">
      <c r="D889" s="62"/>
      <c r="E889" s="117"/>
      <c r="F889" s="117"/>
      <c r="I889" s="118"/>
      <c r="J889" s="117"/>
      <c r="K889" s="117"/>
      <c r="Q889" s="117"/>
      <c r="R889" s="119"/>
      <c r="S889" s="87"/>
      <c r="T889" s="95"/>
    </row>
    <row r="890">
      <c r="D890" s="62"/>
      <c r="E890" s="117"/>
      <c r="F890" s="117"/>
      <c r="I890" s="118"/>
      <c r="J890" s="117"/>
      <c r="K890" s="117"/>
      <c r="Q890" s="117"/>
      <c r="R890" s="119"/>
      <c r="S890" s="87"/>
      <c r="T890" s="95"/>
    </row>
    <row r="891">
      <c r="D891" s="62"/>
      <c r="E891" s="117"/>
      <c r="F891" s="117"/>
      <c r="I891" s="118"/>
      <c r="J891" s="117"/>
      <c r="K891" s="117"/>
      <c r="Q891" s="117"/>
      <c r="R891" s="119"/>
      <c r="S891" s="87"/>
      <c r="T891" s="95"/>
    </row>
    <row r="892">
      <c r="D892" s="62"/>
      <c r="E892" s="117"/>
      <c r="F892" s="117"/>
      <c r="I892" s="118"/>
      <c r="J892" s="117"/>
      <c r="K892" s="117"/>
      <c r="Q892" s="117"/>
      <c r="R892" s="119"/>
      <c r="S892" s="87"/>
      <c r="T892" s="95"/>
    </row>
    <row r="893">
      <c r="D893" s="62"/>
      <c r="E893" s="117"/>
      <c r="F893" s="117"/>
      <c r="I893" s="118"/>
      <c r="J893" s="117"/>
      <c r="K893" s="117"/>
      <c r="Q893" s="117"/>
      <c r="R893" s="119"/>
      <c r="S893" s="87"/>
      <c r="T893" s="95"/>
    </row>
    <row r="894">
      <c r="D894" s="62"/>
      <c r="E894" s="117"/>
      <c r="F894" s="117"/>
      <c r="I894" s="118"/>
      <c r="J894" s="117"/>
      <c r="K894" s="117"/>
      <c r="Q894" s="117"/>
      <c r="R894" s="119"/>
      <c r="S894" s="87"/>
      <c r="T894" s="95"/>
    </row>
    <row r="895">
      <c r="D895" s="62"/>
      <c r="E895" s="117"/>
      <c r="F895" s="117"/>
      <c r="I895" s="118"/>
      <c r="J895" s="117"/>
      <c r="K895" s="117"/>
      <c r="Q895" s="117"/>
      <c r="R895" s="119"/>
      <c r="S895" s="87"/>
      <c r="T895" s="95"/>
    </row>
    <row r="896">
      <c r="D896" s="62"/>
      <c r="E896" s="117"/>
      <c r="F896" s="117"/>
      <c r="I896" s="118"/>
      <c r="J896" s="117"/>
      <c r="K896" s="117"/>
      <c r="Q896" s="117"/>
      <c r="R896" s="119"/>
      <c r="S896" s="87"/>
      <c r="T896" s="95"/>
    </row>
    <row r="897">
      <c r="D897" s="62"/>
      <c r="E897" s="117"/>
      <c r="F897" s="117"/>
      <c r="I897" s="118"/>
      <c r="J897" s="117"/>
      <c r="K897" s="117"/>
      <c r="Q897" s="117"/>
      <c r="R897" s="119"/>
      <c r="S897" s="87"/>
      <c r="T897" s="95"/>
    </row>
    <row r="898">
      <c r="D898" s="62"/>
      <c r="E898" s="117"/>
      <c r="F898" s="117"/>
      <c r="I898" s="118"/>
      <c r="J898" s="117"/>
      <c r="K898" s="117"/>
      <c r="Q898" s="117"/>
      <c r="R898" s="119"/>
      <c r="S898" s="87"/>
      <c r="T898" s="95"/>
    </row>
    <row r="899">
      <c r="D899" s="62"/>
      <c r="E899" s="117"/>
      <c r="F899" s="117"/>
      <c r="I899" s="118"/>
      <c r="J899" s="117"/>
      <c r="K899" s="117"/>
      <c r="Q899" s="117"/>
      <c r="R899" s="119"/>
      <c r="S899" s="87"/>
      <c r="T899" s="95"/>
    </row>
    <row r="900">
      <c r="D900" s="62"/>
      <c r="E900" s="117"/>
      <c r="F900" s="117"/>
      <c r="I900" s="118"/>
      <c r="J900" s="117"/>
      <c r="K900" s="117"/>
      <c r="Q900" s="117"/>
      <c r="R900" s="119"/>
      <c r="S900" s="87"/>
      <c r="T900" s="95"/>
    </row>
    <row r="901">
      <c r="D901" s="62"/>
      <c r="E901" s="117"/>
      <c r="F901" s="117"/>
      <c r="I901" s="118"/>
      <c r="J901" s="117"/>
      <c r="K901" s="117"/>
      <c r="Q901" s="117"/>
      <c r="R901" s="119"/>
      <c r="S901" s="87"/>
      <c r="T901" s="95"/>
    </row>
    <row r="902">
      <c r="D902" s="62"/>
      <c r="E902" s="117"/>
      <c r="F902" s="117"/>
      <c r="I902" s="118"/>
      <c r="J902" s="117"/>
      <c r="K902" s="117"/>
      <c r="Q902" s="117"/>
      <c r="R902" s="119"/>
      <c r="S902" s="87"/>
      <c r="T902" s="95"/>
    </row>
    <row r="903">
      <c r="D903" s="62"/>
      <c r="E903" s="117"/>
      <c r="F903" s="117"/>
      <c r="I903" s="118"/>
      <c r="J903" s="117"/>
      <c r="K903" s="117"/>
      <c r="Q903" s="117"/>
      <c r="R903" s="119"/>
      <c r="S903" s="87"/>
      <c r="T903" s="95"/>
    </row>
    <row r="904">
      <c r="D904" s="62"/>
      <c r="E904" s="117"/>
      <c r="F904" s="117"/>
      <c r="I904" s="118"/>
      <c r="J904" s="117"/>
      <c r="K904" s="117"/>
      <c r="Q904" s="117"/>
      <c r="R904" s="119"/>
      <c r="S904" s="87"/>
      <c r="T904" s="95"/>
    </row>
    <row r="905">
      <c r="D905" s="62"/>
      <c r="E905" s="117"/>
      <c r="F905" s="117"/>
      <c r="I905" s="118"/>
      <c r="J905" s="117"/>
      <c r="K905" s="117"/>
      <c r="Q905" s="117"/>
      <c r="R905" s="119"/>
      <c r="S905" s="87"/>
      <c r="T905" s="95"/>
    </row>
    <row r="906">
      <c r="D906" s="62"/>
      <c r="E906" s="117"/>
      <c r="F906" s="117"/>
      <c r="I906" s="118"/>
      <c r="J906" s="117"/>
      <c r="K906" s="117"/>
      <c r="Q906" s="117"/>
      <c r="R906" s="119"/>
      <c r="S906" s="87"/>
      <c r="T906" s="95"/>
    </row>
    <row r="907">
      <c r="D907" s="62"/>
      <c r="E907" s="117"/>
      <c r="F907" s="117"/>
      <c r="I907" s="118"/>
      <c r="J907" s="117"/>
      <c r="K907" s="117"/>
      <c r="Q907" s="117"/>
      <c r="R907" s="119"/>
      <c r="S907" s="87"/>
      <c r="T907" s="95"/>
    </row>
    <row r="908">
      <c r="D908" s="62"/>
      <c r="E908" s="117"/>
      <c r="F908" s="117"/>
      <c r="I908" s="118"/>
      <c r="J908" s="117"/>
      <c r="K908" s="117"/>
      <c r="Q908" s="117"/>
      <c r="R908" s="119"/>
      <c r="S908" s="87"/>
      <c r="T908" s="95"/>
    </row>
    <row r="909">
      <c r="D909" s="62"/>
      <c r="E909" s="117"/>
      <c r="F909" s="117"/>
      <c r="I909" s="118"/>
      <c r="J909" s="117"/>
      <c r="K909" s="117"/>
      <c r="Q909" s="117"/>
      <c r="R909" s="119"/>
      <c r="S909" s="87"/>
      <c r="T909" s="95"/>
    </row>
    <row r="910">
      <c r="D910" s="62"/>
      <c r="E910" s="117"/>
      <c r="F910" s="117"/>
      <c r="I910" s="118"/>
      <c r="J910" s="117"/>
      <c r="K910" s="117"/>
      <c r="Q910" s="117"/>
      <c r="R910" s="119"/>
      <c r="S910" s="87"/>
      <c r="T910" s="95"/>
    </row>
    <row r="911">
      <c r="D911" s="62"/>
      <c r="E911" s="117"/>
      <c r="F911" s="117"/>
      <c r="I911" s="118"/>
      <c r="J911" s="117"/>
      <c r="K911" s="117"/>
      <c r="Q911" s="117"/>
      <c r="R911" s="119"/>
      <c r="S911" s="87"/>
      <c r="T911" s="95"/>
    </row>
    <row r="912">
      <c r="D912" s="62"/>
      <c r="E912" s="117"/>
      <c r="F912" s="117"/>
      <c r="I912" s="118"/>
      <c r="J912" s="117"/>
      <c r="K912" s="117"/>
      <c r="Q912" s="117"/>
      <c r="R912" s="119"/>
      <c r="S912" s="87"/>
      <c r="T912" s="95"/>
    </row>
    <row r="913">
      <c r="D913" s="62"/>
      <c r="E913" s="117"/>
      <c r="F913" s="117"/>
      <c r="I913" s="118"/>
      <c r="J913" s="117"/>
      <c r="K913" s="117"/>
      <c r="Q913" s="117"/>
      <c r="R913" s="119"/>
      <c r="S913" s="87"/>
      <c r="T913" s="95"/>
    </row>
    <row r="914">
      <c r="D914" s="62"/>
      <c r="E914" s="117"/>
      <c r="F914" s="117"/>
      <c r="I914" s="118"/>
      <c r="J914" s="117"/>
      <c r="K914" s="117"/>
      <c r="Q914" s="117"/>
      <c r="R914" s="119"/>
      <c r="S914" s="87"/>
      <c r="T914" s="95"/>
    </row>
    <row r="915">
      <c r="D915" s="62"/>
      <c r="E915" s="117"/>
      <c r="F915" s="117"/>
      <c r="I915" s="118"/>
      <c r="J915" s="117"/>
      <c r="K915" s="117"/>
      <c r="Q915" s="117"/>
      <c r="R915" s="119"/>
      <c r="S915" s="87"/>
      <c r="T915" s="95"/>
    </row>
    <row r="916">
      <c r="D916" s="62"/>
      <c r="E916" s="117"/>
      <c r="F916" s="117"/>
      <c r="I916" s="118"/>
      <c r="J916" s="117"/>
      <c r="K916" s="117"/>
      <c r="Q916" s="117"/>
      <c r="R916" s="119"/>
      <c r="S916" s="87"/>
      <c r="T916" s="95"/>
    </row>
    <row r="917">
      <c r="D917" s="62"/>
      <c r="E917" s="117"/>
      <c r="F917" s="117"/>
      <c r="I917" s="118"/>
      <c r="J917" s="117"/>
      <c r="K917" s="117"/>
      <c r="Q917" s="117"/>
      <c r="R917" s="119"/>
      <c r="S917" s="87"/>
      <c r="T917" s="95"/>
    </row>
    <row r="918">
      <c r="D918" s="62"/>
      <c r="E918" s="117"/>
      <c r="F918" s="117"/>
      <c r="I918" s="118"/>
      <c r="J918" s="117"/>
      <c r="K918" s="117"/>
      <c r="Q918" s="117"/>
      <c r="R918" s="119"/>
      <c r="S918" s="87"/>
      <c r="T918" s="95"/>
    </row>
    <row r="919">
      <c r="D919" s="62"/>
      <c r="E919" s="117"/>
      <c r="F919" s="117"/>
      <c r="I919" s="118"/>
      <c r="J919" s="117"/>
      <c r="K919" s="117"/>
      <c r="Q919" s="117"/>
      <c r="R919" s="119"/>
      <c r="S919" s="87"/>
      <c r="T919" s="95"/>
    </row>
    <row r="920">
      <c r="D920" s="62"/>
      <c r="E920" s="117"/>
      <c r="F920" s="117"/>
      <c r="I920" s="118"/>
      <c r="J920" s="117"/>
      <c r="K920" s="117"/>
      <c r="Q920" s="117"/>
      <c r="R920" s="119"/>
      <c r="S920" s="87"/>
      <c r="T920" s="95"/>
    </row>
    <row r="921">
      <c r="D921" s="62"/>
      <c r="E921" s="117"/>
      <c r="F921" s="117"/>
      <c r="I921" s="118"/>
      <c r="J921" s="117"/>
      <c r="K921" s="117"/>
      <c r="Q921" s="117"/>
      <c r="R921" s="119"/>
      <c r="S921" s="87"/>
      <c r="T921" s="95"/>
    </row>
    <row r="922">
      <c r="D922" s="62"/>
      <c r="E922" s="117"/>
      <c r="F922" s="117"/>
      <c r="I922" s="118"/>
      <c r="J922" s="117"/>
      <c r="K922" s="117"/>
      <c r="Q922" s="117"/>
      <c r="R922" s="119"/>
      <c r="S922" s="87"/>
      <c r="T922" s="95"/>
    </row>
    <row r="923">
      <c r="D923" s="62"/>
      <c r="E923" s="117"/>
      <c r="F923" s="117"/>
      <c r="I923" s="118"/>
      <c r="J923" s="117"/>
      <c r="K923" s="117"/>
      <c r="Q923" s="117"/>
      <c r="R923" s="119"/>
      <c r="S923" s="87"/>
      <c r="T923" s="95"/>
    </row>
    <row r="924">
      <c r="D924" s="62"/>
      <c r="E924" s="117"/>
      <c r="F924" s="117"/>
      <c r="I924" s="118"/>
      <c r="J924" s="117"/>
      <c r="K924" s="117"/>
      <c r="Q924" s="117"/>
      <c r="R924" s="119"/>
      <c r="S924" s="87"/>
      <c r="T924" s="95"/>
    </row>
    <row r="925">
      <c r="D925" s="62"/>
      <c r="E925" s="117"/>
      <c r="F925" s="117"/>
      <c r="I925" s="118"/>
      <c r="J925" s="117"/>
      <c r="K925" s="117"/>
      <c r="Q925" s="117"/>
      <c r="R925" s="119"/>
      <c r="S925" s="87"/>
      <c r="T925" s="95"/>
    </row>
    <row r="926">
      <c r="D926" s="62"/>
      <c r="E926" s="117"/>
      <c r="F926" s="117"/>
      <c r="I926" s="118"/>
      <c r="J926" s="117"/>
      <c r="K926" s="117"/>
      <c r="Q926" s="117"/>
      <c r="R926" s="119"/>
      <c r="S926" s="87"/>
      <c r="T926" s="95"/>
    </row>
    <row r="927">
      <c r="D927" s="62"/>
      <c r="E927" s="117"/>
      <c r="F927" s="117"/>
      <c r="I927" s="118"/>
      <c r="J927" s="117"/>
      <c r="K927" s="117"/>
      <c r="Q927" s="117"/>
      <c r="R927" s="119"/>
      <c r="S927" s="87"/>
      <c r="T927" s="95"/>
    </row>
    <row r="928">
      <c r="D928" s="62"/>
      <c r="E928" s="117"/>
      <c r="F928" s="117"/>
      <c r="I928" s="118"/>
      <c r="J928" s="117"/>
      <c r="K928" s="117"/>
      <c r="Q928" s="117"/>
      <c r="R928" s="119"/>
      <c r="S928" s="87"/>
      <c r="T928" s="95"/>
    </row>
    <row r="929">
      <c r="D929" s="62"/>
      <c r="E929" s="117"/>
      <c r="F929" s="117"/>
      <c r="I929" s="118"/>
      <c r="J929" s="117"/>
      <c r="K929" s="117"/>
      <c r="Q929" s="117"/>
      <c r="R929" s="119"/>
      <c r="S929" s="87"/>
      <c r="T929" s="95"/>
    </row>
    <row r="930">
      <c r="D930" s="62"/>
      <c r="E930" s="117"/>
      <c r="F930" s="117"/>
      <c r="I930" s="118"/>
      <c r="J930" s="117"/>
      <c r="K930" s="117"/>
      <c r="Q930" s="117"/>
      <c r="R930" s="119"/>
      <c r="S930" s="87"/>
      <c r="T930" s="95"/>
    </row>
    <row r="931">
      <c r="D931" s="62"/>
      <c r="E931" s="117"/>
      <c r="F931" s="117"/>
      <c r="I931" s="118"/>
      <c r="J931" s="117"/>
      <c r="K931" s="117"/>
      <c r="Q931" s="117"/>
      <c r="R931" s="119"/>
      <c r="S931" s="87"/>
      <c r="T931" s="95"/>
    </row>
    <row r="932">
      <c r="D932" s="62"/>
      <c r="E932" s="117"/>
      <c r="F932" s="117"/>
      <c r="I932" s="118"/>
      <c r="J932" s="117"/>
      <c r="K932" s="117"/>
      <c r="Q932" s="117"/>
      <c r="R932" s="119"/>
      <c r="S932" s="87"/>
      <c r="T932" s="95"/>
    </row>
    <row r="933">
      <c r="D933" s="62"/>
      <c r="E933" s="117"/>
      <c r="F933" s="117"/>
      <c r="I933" s="118"/>
      <c r="J933" s="117"/>
      <c r="K933" s="117"/>
      <c r="Q933" s="117"/>
      <c r="R933" s="119"/>
      <c r="S933" s="87"/>
      <c r="T933" s="95"/>
    </row>
    <row r="934">
      <c r="D934" s="62"/>
      <c r="E934" s="117"/>
      <c r="F934" s="117"/>
      <c r="I934" s="118"/>
      <c r="J934" s="117"/>
      <c r="K934" s="117"/>
      <c r="Q934" s="117"/>
      <c r="R934" s="119"/>
      <c r="S934" s="87"/>
      <c r="T934" s="95"/>
    </row>
    <row r="935">
      <c r="D935" s="62"/>
      <c r="E935" s="117"/>
      <c r="F935" s="117"/>
      <c r="I935" s="118"/>
      <c r="J935" s="117"/>
      <c r="K935" s="117"/>
      <c r="Q935" s="117"/>
      <c r="R935" s="119"/>
      <c r="S935" s="87"/>
      <c r="T935" s="95"/>
    </row>
    <row r="936">
      <c r="D936" s="62"/>
      <c r="E936" s="117"/>
      <c r="F936" s="117"/>
      <c r="I936" s="118"/>
      <c r="J936" s="117"/>
      <c r="K936" s="117"/>
      <c r="Q936" s="117"/>
      <c r="R936" s="119"/>
      <c r="S936" s="87"/>
      <c r="T936" s="95"/>
    </row>
    <row r="937">
      <c r="D937" s="62"/>
      <c r="E937" s="117"/>
      <c r="F937" s="117"/>
      <c r="I937" s="118"/>
      <c r="J937" s="117"/>
      <c r="K937" s="117"/>
      <c r="Q937" s="117"/>
      <c r="R937" s="119"/>
      <c r="S937" s="87"/>
      <c r="T937" s="95"/>
    </row>
    <row r="938">
      <c r="D938" s="62"/>
      <c r="E938" s="117"/>
      <c r="F938" s="117"/>
      <c r="I938" s="118"/>
      <c r="J938" s="117"/>
      <c r="K938" s="117"/>
      <c r="Q938" s="117"/>
      <c r="R938" s="119"/>
      <c r="S938" s="87"/>
      <c r="T938" s="95"/>
    </row>
    <row r="939">
      <c r="D939" s="62"/>
      <c r="E939" s="117"/>
      <c r="F939" s="117"/>
      <c r="I939" s="118"/>
      <c r="J939" s="117"/>
      <c r="K939" s="117"/>
      <c r="Q939" s="117"/>
      <c r="R939" s="119"/>
      <c r="S939" s="87"/>
      <c r="T939" s="95"/>
    </row>
    <row r="940">
      <c r="D940" s="62"/>
      <c r="E940" s="117"/>
      <c r="F940" s="117"/>
      <c r="I940" s="118"/>
      <c r="J940" s="117"/>
      <c r="K940" s="117"/>
      <c r="Q940" s="117"/>
      <c r="R940" s="119"/>
      <c r="S940" s="87"/>
      <c r="T940" s="95"/>
    </row>
    <row r="941">
      <c r="D941" s="62"/>
      <c r="E941" s="117"/>
      <c r="F941" s="117"/>
      <c r="I941" s="118"/>
      <c r="J941" s="117"/>
      <c r="K941" s="117"/>
      <c r="Q941" s="117"/>
      <c r="R941" s="119"/>
      <c r="S941" s="87"/>
      <c r="T941" s="95"/>
    </row>
    <row r="942">
      <c r="D942" s="62"/>
      <c r="E942" s="117"/>
      <c r="F942" s="117"/>
      <c r="I942" s="118"/>
      <c r="J942" s="117"/>
      <c r="K942" s="117"/>
      <c r="Q942" s="117"/>
      <c r="R942" s="119"/>
      <c r="S942" s="87"/>
      <c r="T942" s="95"/>
    </row>
    <row r="943">
      <c r="D943" s="62"/>
      <c r="E943" s="117"/>
      <c r="F943" s="117"/>
      <c r="I943" s="118"/>
      <c r="J943" s="117"/>
      <c r="K943" s="117"/>
      <c r="Q943" s="117"/>
      <c r="R943" s="119"/>
      <c r="S943" s="87"/>
      <c r="T943" s="95"/>
    </row>
    <row r="944">
      <c r="D944" s="62"/>
      <c r="E944" s="117"/>
      <c r="F944" s="117"/>
      <c r="I944" s="118"/>
      <c r="J944" s="117"/>
      <c r="K944" s="117"/>
      <c r="Q944" s="117"/>
      <c r="R944" s="119"/>
      <c r="S944" s="87"/>
      <c r="T944" s="95"/>
    </row>
    <row r="945">
      <c r="D945" s="62"/>
      <c r="E945" s="117"/>
      <c r="F945" s="117"/>
      <c r="I945" s="118"/>
      <c r="J945" s="117"/>
      <c r="K945" s="117"/>
      <c r="Q945" s="117"/>
      <c r="R945" s="119"/>
      <c r="S945" s="87"/>
      <c r="T945" s="95"/>
    </row>
    <row r="946">
      <c r="D946" s="62"/>
      <c r="E946" s="117"/>
      <c r="F946" s="117"/>
      <c r="I946" s="118"/>
      <c r="J946" s="117"/>
      <c r="K946" s="117"/>
      <c r="Q946" s="117"/>
      <c r="R946" s="119"/>
      <c r="S946" s="87"/>
      <c r="T946" s="95"/>
    </row>
    <row r="947">
      <c r="D947" s="62"/>
      <c r="E947" s="117"/>
      <c r="F947" s="117"/>
      <c r="I947" s="118"/>
      <c r="J947" s="117"/>
      <c r="K947" s="117"/>
      <c r="Q947" s="117"/>
      <c r="R947" s="119"/>
      <c r="S947" s="87"/>
      <c r="T947" s="95"/>
    </row>
    <row r="948">
      <c r="D948" s="62"/>
      <c r="E948" s="117"/>
      <c r="F948" s="117"/>
      <c r="I948" s="118"/>
      <c r="J948" s="117"/>
      <c r="K948" s="117"/>
      <c r="Q948" s="117"/>
      <c r="R948" s="119"/>
      <c r="S948" s="87"/>
      <c r="T948" s="95"/>
    </row>
    <row r="949">
      <c r="D949" s="62"/>
      <c r="E949" s="117"/>
      <c r="F949" s="117"/>
      <c r="I949" s="118"/>
      <c r="J949" s="117"/>
      <c r="K949" s="117"/>
      <c r="Q949" s="117"/>
      <c r="R949" s="119"/>
      <c r="S949" s="87"/>
      <c r="T949" s="95"/>
    </row>
    <row r="950">
      <c r="D950" s="62"/>
      <c r="E950" s="117"/>
      <c r="F950" s="117"/>
      <c r="I950" s="118"/>
      <c r="J950" s="117"/>
      <c r="K950" s="117"/>
      <c r="Q950" s="117"/>
      <c r="R950" s="119"/>
      <c r="S950" s="87"/>
      <c r="T950" s="95"/>
    </row>
    <row r="951">
      <c r="D951" s="62"/>
      <c r="E951" s="117"/>
      <c r="F951" s="117"/>
      <c r="I951" s="118"/>
      <c r="J951" s="117"/>
      <c r="K951" s="117"/>
      <c r="Q951" s="117"/>
      <c r="R951" s="119"/>
      <c r="S951" s="87"/>
      <c r="T951" s="95"/>
    </row>
    <row r="952">
      <c r="D952" s="62"/>
      <c r="E952" s="117"/>
      <c r="F952" s="117"/>
      <c r="I952" s="118"/>
      <c r="J952" s="117"/>
      <c r="K952" s="117"/>
      <c r="Q952" s="117"/>
      <c r="R952" s="119"/>
      <c r="S952" s="87"/>
      <c r="T952" s="95"/>
    </row>
    <row r="953">
      <c r="D953" s="62"/>
      <c r="E953" s="117"/>
      <c r="F953" s="117"/>
      <c r="I953" s="118"/>
      <c r="J953" s="117"/>
      <c r="K953" s="117"/>
      <c r="Q953" s="117"/>
      <c r="R953" s="119"/>
      <c r="S953" s="87"/>
      <c r="T953" s="95"/>
    </row>
    <row r="954">
      <c r="D954" s="62"/>
      <c r="E954" s="117"/>
      <c r="F954" s="117"/>
      <c r="I954" s="118"/>
      <c r="J954" s="117"/>
      <c r="K954" s="117"/>
      <c r="Q954" s="117"/>
      <c r="R954" s="119"/>
      <c r="S954" s="87"/>
      <c r="T954" s="95"/>
    </row>
    <row r="955">
      <c r="D955" s="62"/>
      <c r="E955" s="117"/>
      <c r="F955" s="117"/>
      <c r="I955" s="118"/>
      <c r="J955" s="117"/>
      <c r="K955" s="117"/>
      <c r="Q955" s="117"/>
      <c r="R955" s="119"/>
      <c r="S955" s="87"/>
      <c r="T955" s="95"/>
    </row>
    <row r="956">
      <c r="D956" s="62"/>
      <c r="E956" s="117"/>
      <c r="F956" s="117"/>
      <c r="I956" s="118"/>
      <c r="J956" s="117"/>
      <c r="K956" s="117"/>
      <c r="Q956" s="117"/>
      <c r="R956" s="119"/>
      <c r="S956" s="87"/>
      <c r="T956" s="95"/>
    </row>
    <row r="957">
      <c r="D957" s="62"/>
      <c r="E957" s="117"/>
      <c r="F957" s="117"/>
      <c r="I957" s="118"/>
      <c r="J957" s="117"/>
      <c r="K957" s="117"/>
      <c r="Q957" s="117"/>
      <c r="R957" s="119"/>
      <c r="S957" s="87"/>
      <c r="T957" s="95"/>
    </row>
    <row r="958">
      <c r="D958" s="62"/>
      <c r="E958" s="117"/>
      <c r="F958" s="117"/>
      <c r="I958" s="118"/>
      <c r="J958" s="117"/>
      <c r="K958" s="117"/>
      <c r="Q958" s="117"/>
      <c r="R958" s="119"/>
      <c r="S958" s="87"/>
      <c r="T958" s="95"/>
    </row>
    <row r="959">
      <c r="D959" s="62"/>
      <c r="E959" s="117"/>
      <c r="F959" s="117"/>
      <c r="I959" s="118"/>
      <c r="J959" s="117"/>
      <c r="K959" s="117"/>
      <c r="Q959" s="117"/>
      <c r="R959" s="119"/>
      <c r="S959" s="87"/>
      <c r="T959" s="95"/>
    </row>
    <row r="960">
      <c r="D960" s="62"/>
      <c r="E960" s="117"/>
      <c r="F960" s="117"/>
      <c r="I960" s="118"/>
      <c r="J960" s="117"/>
      <c r="K960" s="117"/>
      <c r="Q960" s="117"/>
      <c r="R960" s="119"/>
      <c r="S960" s="87"/>
      <c r="T960" s="95"/>
    </row>
    <row r="961">
      <c r="D961" s="62"/>
      <c r="E961" s="117"/>
      <c r="F961" s="117"/>
      <c r="I961" s="118"/>
      <c r="J961" s="117"/>
      <c r="K961" s="117"/>
      <c r="Q961" s="117"/>
      <c r="R961" s="119"/>
      <c r="S961" s="87"/>
      <c r="T961" s="95"/>
    </row>
    <row r="962">
      <c r="D962" s="62"/>
      <c r="E962" s="117"/>
      <c r="F962" s="117"/>
      <c r="I962" s="118"/>
      <c r="J962" s="117"/>
      <c r="K962" s="117"/>
      <c r="Q962" s="117"/>
      <c r="R962" s="119"/>
      <c r="S962" s="87"/>
      <c r="T962" s="95"/>
    </row>
    <row r="963">
      <c r="D963" s="62"/>
      <c r="E963" s="117"/>
      <c r="F963" s="117"/>
      <c r="I963" s="118"/>
      <c r="J963" s="117"/>
      <c r="K963" s="117"/>
      <c r="Q963" s="117"/>
      <c r="R963" s="119"/>
      <c r="S963" s="87"/>
      <c r="T963" s="95"/>
    </row>
    <row r="964">
      <c r="D964" s="62"/>
      <c r="E964" s="117"/>
      <c r="F964" s="117"/>
      <c r="I964" s="118"/>
      <c r="J964" s="117"/>
      <c r="K964" s="117"/>
      <c r="Q964" s="117"/>
      <c r="R964" s="119"/>
      <c r="S964" s="87"/>
      <c r="T964" s="95"/>
    </row>
    <row r="965">
      <c r="D965" s="62"/>
      <c r="E965" s="117"/>
      <c r="F965" s="117"/>
      <c r="I965" s="118"/>
      <c r="J965" s="117"/>
      <c r="K965" s="117"/>
      <c r="Q965" s="117"/>
      <c r="R965" s="119"/>
      <c r="S965" s="87"/>
      <c r="T965" s="95"/>
    </row>
    <row r="966">
      <c r="D966" s="62"/>
      <c r="E966" s="117"/>
      <c r="F966" s="117"/>
      <c r="I966" s="118"/>
      <c r="J966" s="117"/>
      <c r="K966" s="117"/>
      <c r="Q966" s="117"/>
      <c r="R966" s="119"/>
      <c r="S966" s="87"/>
      <c r="T966" s="95"/>
    </row>
    <row r="967">
      <c r="D967" s="62"/>
      <c r="E967" s="117"/>
      <c r="F967" s="117"/>
      <c r="I967" s="118"/>
      <c r="J967" s="117"/>
      <c r="K967" s="117"/>
      <c r="Q967" s="117"/>
      <c r="R967" s="119"/>
      <c r="S967" s="87"/>
      <c r="T967" s="95"/>
    </row>
    <row r="968">
      <c r="D968" s="62"/>
      <c r="E968" s="117"/>
      <c r="F968" s="117"/>
      <c r="I968" s="118"/>
      <c r="J968" s="117"/>
      <c r="K968" s="117"/>
      <c r="Q968" s="117"/>
      <c r="R968" s="119"/>
      <c r="S968" s="87"/>
      <c r="T968" s="95"/>
    </row>
    <row r="969">
      <c r="D969" s="62"/>
      <c r="E969" s="117"/>
      <c r="F969" s="117"/>
      <c r="I969" s="118"/>
      <c r="J969" s="117"/>
      <c r="K969" s="117"/>
      <c r="Q969" s="117"/>
      <c r="R969" s="119"/>
      <c r="S969" s="87"/>
      <c r="T969" s="95"/>
    </row>
    <row r="970">
      <c r="D970" s="62"/>
      <c r="E970" s="117"/>
      <c r="F970" s="117"/>
      <c r="I970" s="118"/>
      <c r="J970" s="117"/>
      <c r="K970" s="117"/>
      <c r="Q970" s="117"/>
      <c r="R970" s="119"/>
      <c r="S970" s="87"/>
      <c r="T970" s="95"/>
    </row>
    <row r="971">
      <c r="D971" s="62"/>
      <c r="E971" s="117"/>
      <c r="F971" s="117"/>
      <c r="I971" s="118"/>
      <c r="J971" s="117"/>
      <c r="K971" s="117"/>
      <c r="Q971" s="117"/>
      <c r="R971" s="119"/>
      <c r="S971" s="87"/>
      <c r="T971" s="95"/>
    </row>
    <row r="972">
      <c r="D972" s="62"/>
      <c r="E972" s="117"/>
      <c r="F972" s="117"/>
      <c r="I972" s="118"/>
      <c r="J972" s="117"/>
      <c r="K972" s="117"/>
      <c r="Q972" s="117"/>
      <c r="R972" s="119"/>
      <c r="S972" s="87"/>
      <c r="T972" s="95"/>
    </row>
    <row r="973">
      <c r="D973" s="62"/>
      <c r="E973" s="117"/>
      <c r="F973" s="117"/>
      <c r="I973" s="118"/>
      <c r="J973" s="117"/>
      <c r="K973" s="117"/>
      <c r="Q973" s="117"/>
      <c r="R973" s="119"/>
      <c r="S973" s="87"/>
      <c r="T973" s="95"/>
    </row>
    <row r="974">
      <c r="D974" s="62"/>
      <c r="E974" s="117"/>
      <c r="F974" s="117"/>
      <c r="I974" s="118"/>
      <c r="J974" s="117"/>
      <c r="K974" s="117"/>
      <c r="Q974" s="117"/>
      <c r="R974" s="119"/>
      <c r="S974" s="87"/>
      <c r="T974" s="95"/>
    </row>
    <row r="975">
      <c r="D975" s="62"/>
      <c r="E975" s="117"/>
      <c r="F975" s="117"/>
      <c r="I975" s="118"/>
      <c r="J975" s="117"/>
      <c r="K975" s="117"/>
      <c r="Q975" s="117"/>
      <c r="R975" s="119"/>
      <c r="S975" s="87"/>
      <c r="T975" s="95"/>
    </row>
    <row r="976">
      <c r="D976" s="62"/>
      <c r="E976" s="117"/>
      <c r="F976" s="117"/>
      <c r="I976" s="118"/>
      <c r="J976" s="117"/>
      <c r="K976" s="117"/>
      <c r="Q976" s="117"/>
      <c r="R976" s="119"/>
      <c r="S976" s="87"/>
      <c r="T976" s="95"/>
    </row>
    <row r="977">
      <c r="D977" s="62"/>
      <c r="E977" s="117"/>
      <c r="F977" s="117"/>
      <c r="I977" s="118"/>
      <c r="J977" s="117"/>
      <c r="K977" s="117"/>
      <c r="Q977" s="117"/>
      <c r="R977" s="119"/>
      <c r="S977" s="87"/>
      <c r="T977" s="95"/>
    </row>
    <row r="978">
      <c r="D978" s="62"/>
      <c r="E978" s="117"/>
      <c r="F978" s="117"/>
      <c r="I978" s="118"/>
      <c r="J978" s="117"/>
      <c r="K978" s="117"/>
      <c r="Q978" s="117"/>
      <c r="R978" s="119"/>
      <c r="S978" s="87"/>
      <c r="T978" s="95"/>
    </row>
    <row r="979">
      <c r="D979" s="62"/>
      <c r="E979" s="117"/>
      <c r="F979" s="117"/>
      <c r="I979" s="118"/>
      <c r="J979" s="117"/>
      <c r="K979" s="117"/>
      <c r="Q979" s="117"/>
      <c r="R979" s="119"/>
      <c r="S979" s="87"/>
      <c r="T979" s="95"/>
    </row>
    <row r="980">
      <c r="D980" s="62"/>
      <c r="E980" s="117"/>
      <c r="F980" s="117"/>
      <c r="I980" s="118"/>
      <c r="J980" s="117"/>
      <c r="K980" s="117"/>
      <c r="Q980" s="117"/>
      <c r="R980" s="119"/>
      <c r="S980" s="87"/>
      <c r="T980" s="95"/>
    </row>
    <row r="981">
      <c r="D981" s="62"/>
      <c r="E981" s="117"/>
      <c r="F981" s="117"/>
      <c r="I981" s="118"/>
      <c r="J981" s="117"/>
      <c r="K981" s="117"/>
      <c r="Q981" s="117"/>
      <c r="R981" s="119"/>
      <c r="S981" s="87"/>
      <c r="T981" s="95"/>
    </row>
    <row r="982">
      <c r="D982" s="62"/>
      <c r="E982" s="117"/>
      <c r="F982" s="117"/>
      <c r="I982" s="118"/>
      <c r="J982" s="117"/>
      <c r="K982" s="117"/>
      <c r="Q982" s="117"/>
      <c r="R982" s="119"/>
      <c r="S982" s="87"/>
      <c r="T982" s="95"/>
    </row>
    <row r="983">
      <c r="D983" s="62"/>
      <c r="E983" s="117"/>
      <c r="F983" s="117"/>
      <c r="I983" s="118"/>
      <c r="J983" s="117"/>
      <c r="K983" s="117"/>
      <c r="Q983" s="117"/>
      <c r="R983" s="119"/>
      <c r="S983" s="87"/>
      <c r="T983" s="95"/>
    </row>
    <row r="984">
      <c r="D984" s="62"/>
      <c r="E984" s="117"/>
      <c r="F984" s="117"/>
      <c r="I984" s="118"/>
      <c r="J984" s="117"/>
      <c r="K984" s="117"/>
      <c r="Q984" s="117"/>
      <c r="R984" s="119"/>
      <c r="S984" s="87"/>
      <c r="T984" s="95"/>
    </row>
    <row r="985">
      <c r="D985" s="62"/>
      <c r="E985" s="117"/>
      <c r="F985" s="117"/>
      <c r="I985" s="118"/>
      <c r="J985" s="117"/>
      <c r="K985" s="117"/>
      <c r="Q985" s="117"/>
      <c r="R985" s="119"/>
      <c r="S985" s="87"/>
      <c r="T985" s="95"/>
    </row>
    <row r="986">
      <c r="D986" s="62"/>
      <c r="E986" s="117"/>
      <c r="F986" s="117"/>
      <c r="I986" s="118"/>
      <c r="J986" s="117"/>
      <c r="K986" s="117"/>
      <c r="Q986" s="117"/>
      <c r="R986" s="119"/>
      <c r="S986" s="87"/>
      <c r="T986" s="95"/>
    </row>
    <row r="987">
      <c r="D987" s="62"/>
      <c r="E987" s="117"/>
      <c r="F987" s="117"/>
      <c r="I987" s="118"/>
      <c r="J987" s="117"/>
      <c r="K987" s="117"/>
      <c r="Q987" s="117"/>
      <c r="R987" s="119"/>
      <c r="S987" s="87"/>
      <c r="T987" s="95"/>
    </row>
    <row r="988">
      <c r="D988" s="62"/>
      <c r="E988" s="117"/>
      <c r="F988" s="117"/>
      <c r="I988" s="118"/>
      <c r="J988" s="117"/>
      <c r="K988" s="117"/>
      <c r="Q988" s="117"/>
      <c r="R988" s="119"/>
      <c r="S988" s="87"/>
      <c r="T988" s="95"/>
    </row>
    <row r="989">
      <c r="D989" s="62"/>
      <c r="E989" s="117"/>
      <c r="F989" s="117"/>
      <c r="I989" s="118"/>
      <c r="J989" s="117"/>
      <c r="K989" s="117"/>
      <c r="Q989" s="117"/>
      <c r="R989" s="119"/>
      <c r="S989" s="87"/>
      <c r="T989" s="95"/>
    </row>
    <row r="990">
      <c r="D990" s="62"/>
      <c r="E990" s="117"/>
      <c r="F990" s="117"/>
      <c r="I990" s="118"/>
      <c r="J990" s="117"/>
      <c r="K990" s="117"/>
      <c r="Q990" s="117"/>
      <c r="R990" s="119"/>
      <c r="S990" s="87"/>
      <c r="T990" s="95"/>
    </row>
    <row r="991">
      <c r="D991" s="62"/>
      <c r="E991" s="117"/>
      <c r="F991" s="117"/>
      <c r="I991" s="118"/>
      <c r="J991" s="117"/>
      <c r="K991" s="117"/>
      <c r="Q991" s="117"/>
      <c r="R991" s="119"/>
      <c r="S991" s="87"/>
      <c r="T991" s="95"/>
    </row>
    <row r="992">
      <c r="D992" s="62"/>
      <c r="E992" s="117"/>
      <c r="F992" s="117"/>
      <c r="I992" s="118"/>
      <c r="J992" s="117"/>
      <c r="K992" s="117"/>
      <c r="Q992" s="117"/>
      <c r="R992" s="119"/>
      <c r="S992" s="87"/>
      <c r="T992" s="95"/>
    </row>
    <row r="993">
      <c r="D993" s="62"/>
      <c r="E993" s="117"/>
      <c r="F993" s="117"/>
      <c r="I993" s="118"/>
      <c r="J993" s="117"/>
      <c r="K993" s="117"/>
      <c r="Q993" s="117"/>
      <c r="R993" s="119"/>
      <c r="S993" s="87"/>
      <c r="T993" s="95"/>
    </row>
    <row r="994">
      <c r="E994" s="117"/>
      <c r="F994" s="117"/>
      <c r="I994" s="118"/>
      <c r="J994" s="117"/>
      <c r="K994" s="117"/>
      <c r="Q994" s="117"/>
      <c r="R994" s="119"/>
      <c r="S994" s="87"/>
      <c r="T994" s="95"/>
    </row>
    <row r="995">
      <c r="E995" s="117"/>
      <c r="F995" s="117"/>
      <c r="I995" s="118"/>
      <c r="J995" s="117"/>
      <c r="K995" s="117"/>
      <c r="Q995" s="117"/>
      <c r="R995" s="119"/>
      <c r="S995" s="87"/>
      <c r="T995" s="95"/>
    </row>
    <row r="996">
      <c r="E996" s="117"/>
      <c r="F996" s="117"/>
      <c r="I996" s="118"/>
      <c r="J996" s="117"/>
      <c r="K996" s="117"/>
      <c r="Q996" s="117"/>
      <c r="R996" s="119"/>
      <c r="S996" s="87"/>
      <c r="T996" s="95"/>
    </row>
    <row r="997">
      <c r="E997" s="117"/>
      <c r="F997" s="117"/>
      <c r="I997" s="118"/>
      <c r="J997" s="117"/>
      <c r="K997" s="117"/>
      <c r="Q997" s="117"/>
      <c r="R997" s="119"/>
      <c r="S997" s="87"/>
      <c r="T997" s="95"/>
    </row>
  </sheetData>
  <hyperlinks>
    <hyperlink r:id="rId1" ref="K2"/>
    <hyperlink r:id="rId2" ref="L2"/>
    <hyperlink r:id="rId3" ref="M2"/>
    <hyperlink r:id="rId4" ref="R2"/>
    <hyperlink r:id="rId5" ref="K3"/>
    <hyperlink r:id="rId6" ref="L3"/>
    <hyperlink r:id="rId7" ref="M3"/>
    <hyperlink r:id="rId8" ref="K4"/>
    <hyperlink r:id="rId9" ref="L4"/>
    <hyperlink r:id="rId10" ref="M4"/>
    <hyperlink r:id="rId11" ref="F5"/>
    <hyperlink r:id="rId12" ref="G5"/>
    <hyperlink r:id="rId13" ref="K5"/>
    <hyperlink r:id="rId14" ref="L5"/>
    <hyperlink r:id="rId15" ref="R5"/>
    <hyperlink r:id="rId16" location="supplementary-material" ref="G6"/>
    <hyperlink r:id="rId17" ref="K6"/>
    <hyperlink r:id="rId18" ref="L6"/>
    <hyperlink r:id="rId19" ref="M6"/>
    <hyperlink r:id="rId20" ref="R6"/>
    <hyperlink r:id="rId21" ref="K7"/>
    <hyperlink r:id="rId22" ref="L7"/>
    <hyperlink r:id="rId23" ref="M7"/>
    <hyperlink r:id="rId24" ref="R7"/>
    <hyperlink r:id="rId25" ref="K8"/>
    <hyperlink r:id="rId26" ref="L8"/>
    <hyperlink r:id="rId27" ref="M8"/>
    <hyperlink r:id="rId28" ref="R8"/>
    <hyperlink r:id="rId29" ref="K9"/>
    <hyperlink r:id="rId30" ref="L9"/>
    <hyperlink r:id="rId31" ref="R9"/>
    <hyperlink r:id="rId32" location="supplementary-material" ref="G10"/>
    <hyperlink r:id="rId33" ref="K10"/>
    <hyperlink r:id="rId34" ref="L10"/>
    <hyperlink r:id="rId35" ref="M10"/>
    <hyperlink r:id="rId36" ref="R10"/>
    <hyperlink r:id="rId37" location="supplementary-material" ref="G11"/>
    <hyperlink r:id="rId38" ref="K11"/>
    <hyperlink r:id="rId39" ref="L11"/>
    <hyperlink r:id="rId40" ref="M11"/>
    <hyperlink r:id="rId41" ref="R11"/>
    <hyperlink r:id="rId42" location="supplementary-material" ref="G12"/>
    <hyperlink r:id="rId43" ref="K12"/>
    <hyperlink r:id="rId44" ref="L12"/>
    <hyperlink r:id="rId45" ref="M12"/>
    <hyperlink r:id="rId46" ref="R12"/>
    <hyperlink r:id="rId47" ref="G13"/>
    <hyperlink r:id="rId48" ref="K13"/>
    <hyperlink r:id="rId49" ref="L13"/>
    <hyperlink r:id="rId50" ref="K14"/>
    <hyperlink r:id="rId51" ref="L14"/>
    <hyperlink r:id="rId52" ref="K15"/>
    <hyperlink r:id="rId53" ref="L15"/>
    <hyperlink r:id="rId54" ref="K16"/>
    <hyperlink r:id="rId55" ref="L16"/>
    <hyperlink r:id="rId56" ref="H17"/>
    <hyperlink r:id="rId57" ref="K17"/>
    <hyperlink r:id="rId58" ref="L17"/>
    <hyperlink r:id="rId59" ref="R17"/>
    <hyperlink r:id="rId60" ref="K18"/>
    <hyperlink r:id="rId61" ref="L18"/>
    <hyperlink r:id="rId62" ref="K19"/>
    <hyperlink r:id="rId63" ref="L19"/>
    <hyperlink r:id="rId64" ref="M19"/>
    <hyperlink r:id="rId65" ref="R19"/>
    <hyperlink r:id="rId66" ref="K20"/>
    <hyperlink r:id="rId67" ref="L20"/>
    <hyperlink r:id="rId68" ref="M20"/>
    <hyperlink r:id="rId69" ref="R20"/>
    <hyperlink r:id="rId70" ref="L21"/>
    <hyperlink r:id="rId71" ref="E22"/>
    <hyperlink r:id="rId72" ref="K22"/>
    <hyperlink r:id="rId73" ref="L22"/>
    <hyperlink r:id="rId74" ref="K23"/>
    <hyperlink r:id="rId75" ref="L23"/>
    <hyperlink r:id="rId76" ref="K25"/>
    <hyperlink r:id="rId77" ref="L25"/>
    <hyperlink r:id="rId78" ref="M25"/>
    <hyperlink r:id="rId79" ref="Q25"/>
    <hyperlink r:id="rId80" ref="K26"/>
    <hyperlink r:id="rId81" ref="L26"/>
    <hyperlink r:id="rId82" ref="P26"/>
    <hyperlink r:id="rId83" ref="K27"/>
    <hyperlink r:id="rId84" ref="L27"/>
    <hyperlink r:id="rId85" ref="K28"/>
    <hyperlink r:id="rId86" ref="L28"/>
    <hyperlink r:id="rId87" ref="M28"/>
    <hyperlink r:id="rId88" ref="K29"/>
    <hyperlink r:id="rId89" ref="L29"/>
    <hyperlink r:id="rId90" ref="G30"/>
    <hyperlink r:id="rId91" ref="K30"/>
    <hyperlink r:id="rId92" ref="L30"/>
    <hyperlink r:id="rId93" ref="M30"/>
    <hyperlink r:id="rId94" ref="K31"/>
    <hyperlink r:id="rId95" ref="L31"/>
    <hyperlink r:id="rId96" location="supplementary-material" ref="G32"/>
    <hyperlink r:id="rId97" ref="K32"/>
    <hyperlink r:id="rId98" ref="L32"/>
    <hyperlink r:id="rId99" ref="M32"/>
    <hyperlink r:id="rId100" ref="K33"/>
    <hyperlink r:id="rId101" ref="L33"/>
    <hyperlink r:id="rId102" ref="K35"/>
    <hyperlink r:id="rId103" ref="L35"/>
    <hyperlink r:id="rId104" location="supplementary-material" ref="G36"/>
    <hyperlink r:id="rId105" ref="K36"/>
    <hyperlink r:id="rId106" ref="L36"/>
    <hyperlink r:id="rId107" ref="M36"/>
    <hyperlink r:id="rId108" location="supplementary-material" ref="G37"/>
    <hyperlink r:id="rId109" ref="K37"/>
    <hyperlink r:id="rId110" ref="L37"/>
    <hyperlink r:id="rId111" location="supplementary-material" ref="G38"/>
    <hyperlink r:id="rId112" ref="K38"/>
    <hyperlink r:id="rId113" ref="L38"/>
    <hyperlink r:id="rId114" ref="K39"/>
    <hyperlink r:id="rId115" ref="L39"/>
    <hyperlink r:id="rId116" ref="K40"/>
    <hyperlink r:id="rId117" ref="L40"/>
    <hyperlink r:id="rId118" ref="Q40"/>
    <hyperlink r:id="rId119" location="supplementary-material" ref="G41"/>
    <hyperlink r:id="rId120" ref="K41"/>
    <hyperlink r:id="rId121" ref="L41"/>
    <hyperlink r:id="rId122" ref="K42"/>
    <hyperlink r:id="rId123" ref="R42"/>
    <hyperlink r:id="rId124" ref="K43"/>
    <hyperlink r:id="rId125" ref="L43"/>
    <hyperlink r:id="rId126" ref="M43"/>
    <hyperlink r:id="rId127" ref="R43"/>
  </hyperlinks>
  <drawing r:id="rId1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57"/>
    <col customWidth="1" min="3" max="3" width="23.0"/>
    <col customWidth="1" min="4" max="4" width="24.29"/>
    <col customWidth="1" min="5" max="5" width="20.57"/>
  </cols>
  <sheetData>
    <row r="1">
      <c r="A1" s="1"/>
      <c r="C1" s="1" t="s">
        <v>305</v>
      </c>
      <c r="D1" s="1" t="s">
        <v>306</v>
      </c>
      <c r="E1" s="1" t="s">
        <v>307</v>
      </c>
    </row>
    <row r="2">
      <c r="A2" s="38" t="s">
        <v>137</v>
      </c>
      <c r="C2" s="38">
        <v>15.2</v>
      </c>
      <c r="D2" s="38">
        <v>0.05</v>
      </c>
      <c r="E2" s="41">
        <f>(25.5+5.7)/2</f>
        <v>15.6</v>
      </c>
    </row>
    <row r="3">
      <c r="A3" s="38" t="s">
        <v>266</v>
      </c>
      <c r="C3" s="38">
        <v>110.8</v>
      </c>
      <c r="D3" s="38">
        <v>1.39</v>
      </c>
      <c r="E3" s="38">
        <f>(116.67+139)/2</f>
        <v>127.835</v>
      </c>
    </row>
    <row r="4">
      <c r="A4" s="38" t="s">
        <v>234</v>
      </c>
      <c r="C4" s="38">
        <v>344.0</v>
      </c>
      <c r="D4" s="38">
        <v>0.88</v>
      </c>
      <c r="E4" s="38">
        <v>355.0</v>
      </c>
    </row>
    <row r="5">
      <c r="A5" s="38" t="s">
        <v>20</v>
      </c>
      <c r="D5" s="38">
        <v>1.16</v>
      </c>
      <c r="E5" s="38">
        <v>192.0</v>
      </c>
    </row>
    <row r="6">
      <c r="A6" s="38" t="s">
        <v>228</v>
      </c>
      <c r="C6" s="38">
        <v>128.7</v>
      </c>
      <c r="D6" s="38">
        <v>0.68</v>
      </c>
      <c r="E6" s="41">
        <f>(87+275)/2</f>
        <v>181</v>
      </c>
    </row>
    <row r="7">
      <c r="A7" s="38" t="s">
        <v>155</v>
      </c>
      <c r="C7" s="38">
        <v>319.7</v>
      </c>
      <c r="D7" s="38">
        <v>5.91</v>
      </c>
      <c r="E7" s="38">
        <f>(47.75+83)/2</f>
        <v>65.375</v>
      </c>
    </row>
    <row r="8">
      <c r="A8" s="38" t="s">
        <v>151</v>
      </c>
      <c r="C8" s="38">
        <v>75.0</v>
      </c>
      <c r="D8" s="38">
        <v>0.46</v>
      </c>
      <c r="E8" s="38">
        <f>157</f>
        <v>157</v>
      </c>
    </row>
    <row r="9">
      <c r="A9" s="38" t="s">
        <v>167</v>
      </c>
      <c r="D9" s="38">
        <v>2.63</v>
      </c>
      <c r="E9" s="38">
        <f>(725+350)/2</f>
        <v>537.5</v>
      </c>
    </row>
    <row r="10">
      <c r="A10" s="38" t="s">
        <v>189</v>
      </c>
      <c r="C10" s="38">
        <v>1767.3</v>
      </c>
      <c r="D10" s="38">
        <v>10.85</v>
      </c>
      <c r="E10" s="38">
        <f>(1646.7+678+2620)/3</f>
        <v>1648.233333</v>
      </c>
    </row>
    <row r="11">
      <c r="A11" s="38" t="s">
        <v>185</v>
      </c>
      <c r="C11" s="38">
        <v>3475.0</v>
      </c>
      <c r="D11" s="38">
        <v>27.93</v>
      </c>
      <c r="E11" s="38">
        <v>4000.0</v>
      </c>
    </row>
    <row r="12">
      <c r="A12" s="38" t="s">
        <v>109</v>
      </c>
      <c r="C12" s="38">
        <v>2544.5</v>
      </c>
      <c r="D12" s="38">
        <v>4.03</v>
      </c>
      <c r="E12" s="38">
        <f>(1100+2170+617.5)/3</f>
        <v>1295.833333</v>
      </c>
    </row>
    <row r="13">
      <c r="A13" s="38" t="s">
        <v>197</v>
      </c>
      <c r="E13" s="38">
        <v>277.0</v>
      </c>
    </row>
    <row r="14">
      <c r="A14" s="38" t="s">
        <v>240</v>
      </c>
      <c r="D14" s="38">
        <v>0.22</v>
      </c>
      <c r="E14" s="38">
        <v>17.3</v>
      </c>
    </row>
    <row r="15">
      <c r="A15" s="38" t="s">
        <v>128</v>
      </c>
      <c r="D15" s="38">
        <v>0.26</v>
      </c>
      <c r="E15" s="41">
        <f>(44+46)/2</f>
        <v>45</v>
      </c>
    </row>
    <row r="16">
      <c r="A16" s="38" t="s">
        <v>245</v>
      </c>
      <c r="D16" s="38">
        <v>0.03</v>
      </c>
      <c r="E16" s="38">
        <f>(19+5.25+7.25)/3</f>
        <v>10.5</v>
      </c>
    </row>
    <row r="17">
      <c r="A17" s="38" t="s">
        <v>172</v>
      </c>
      <c r="E17" s="38">
        <v>104.75</v>
      </c>
    </row>
    <row r="18">
      <c r="A18" s="38" t="s">
        <v>45</v>
      </c>
      <c r="D18" s="38">
        <v>0.35</v>
      </c>
      <c r="E18" s="38">
        <f>(59+46.05+36+46.35+72.5+361)/6</f>
        <v>103.4833333</v>
      </c>
    </row>
    <row r="19">
      <c r="A19" s="38" t="s">
        <v>99</v>
      </c>
      <c r="C19" s="38">
        <v>47.9</v>
      </c>
      <c r="D19" s="38">
        <v>0.05</v>
      </c>
      <c r="E19" s="38">
        <f>(16.2+5)/2</f>
        <v>10.6</v>
      </c>
    </row>
    <row r="20">
      <c r="A20" s="38" t="s">
        <v>102</v>
      </c>
      <c r="C20" s="38">
        <v>5.3</v>
      </c>
      <c r="D20" s="38">
        <v>0.03</v>
      </c>
      <c r="E20" s="38">
        <f>(19.1+3)/2</f>
        <v>11.05</v>
      </c>
    </row>
    <row r="21">
      <c r="A21" s="38" t="s">
        <v>65</v>
      </c>
      <c r="E21" s="41">
        <f>160.5</f>
        <v>160.5</v>
      </c>
    </row>
    <row r="22">
      <c r="A22" s="38" t="s">
        <v>178</v>
      </c>
      <c r="E22" s="41">
        <f>(87.5+350+37.9)/3</f>
        <v>158.4666667</v>
      </c>
    </row>
    <row r="23">
      <c r="A23" s="38" t="s">
        <v>75</v>
      </c>
      <c r="D23" s="38">
        <v>0.14</v>
      </c>
      <c r="E23" s="38">
        <f>(40.5+77.4)/2</f>
        <v>58.95</v>
      </c>
    </row>
    <row r="24">
      <c r="A24" s="38" t="s">
        <v>272</v>
      </c>
    </row>
    <row r="25">
      <c r="A25" s="38" t="s">
        <v>208</v>
      </c>
      <c r="C25" s="38">
        <v>4.7</v>
      </c>
      <c r="E25" s="41">
        <f>(7.625+1.35)/2</f>
        <v>4.4875</v>
      </c>
    </row>
    <row r="26">
      <c r="A26" s="38" t="s">
        <v>90</v>
      </c>
      <c r="E26" s="38">
        <v>5.28</v>
      </c>
    </row>
    <row r="27">
      <c r="A27" s="38" t="s">
        <v>82</v>
      </c>
      <c r="D27" s="38">
        <v>0.05</v>
      </c>
      <c r="E27" s="38">
        <f>(7.53+5)/2</f>
        <v>6.265</v>
      </c>
    </row>
    <row r="28">
      <c r="A28" s="38" t="s">
        <v>106</v>
      </c>
      <c r="C28" s="38">
        <v>1.2</v>
      </c>
      <c r="D28" s="38">
        <v>0.05</v>
      </c>
      <c r="E28" s="38">
        <f>(2.85+5)/2</f>
        <v>3.925</v>
      </c>
    </row>
    <row r="29">
      <c r="A29" s="38" t="s">
        <v>160</v>
      </c>
      <c r="D29" s="38">
        <v>0.88</v>
      </c>
      <c r="E29" s="41">
        <f>(125+500)/2</f>
        <v>312.5</v>
      </c>
    </row>
    <row r="30">
      <c r="A30" s="38" t="s">
        <v>205</v>
      </c>
      <c r="C30" s="38">
        <v>203.3</v>
      </c>
      <c r="D30" s="38">
        <v>3.88</v>
      </c>
      <c r="E30" s="38">
        <f>(409.5+203.3+694.7)/3</f>
        <v>435.8333333</v>
      </c>
    </row>
    <row r="31">
      <c r="A31" s="38" t="s">
        <v>123</v>
      </c>
      <c r="D31" s="38">
        <v>0.12</v>
      </c>
      <c r="E31" s="38">
        <v>17.0</v>
      </c>
    </row>
    <row r="32">
      <c r="A32" s="38" t="s">
        <v>36</v>
      </c>
      <c r="C32" s="38">
        <v>8.6</v>
      </c>
      <c r="D32" s="38">
        <v>0.02</v>
      </c>
      <c r="E32" s="38">
        <f>(2.2+5)/2</f>
        <v>3.6</v>
      </c>
    </row>
    <row r="33">
      <c r="A33" s="38" t="s">
        <v>56</v>
      </c>
      <c r="D33" s="38">
        <v>1.25</v>
      </c>
      <c r="E33" s="38">
        <f>(63+93)/2</f>
        <v>78</v>
      </c>
    </row>
    <row r="34">
      <c r="A34" s="38" t="s">
        <v>270</v>
      </c>
    </row>
    <row r="35">
      <c r="A35" s="38" t="s">
        <v>144</v>
      </c>
      <c r="D35" s="38">
        <v>0.26</v>
      </c>
      <c r="E35" s="41">
        <f>(147+45.2)/2</f>
        <v>96.1</v>
      </c>
    </row>
    <row r="36">
      <c r="A36" s="38" t="s">
        <v>192</v>
      </c>
      <c r="C36" s="38">
        <v>1260.5</v>
      </c>
      <c r="D36" s="38">
        <v>4.83</v>
      </c>
      <c r="E36" s="38">
        <f>(1968+4357+455)/3</f>
        <v>2260</v>
      </c>
    </row>
    <row r="37">
      <c r="A37" s="38" t="s">
        <v>217</v>
      </c>
      <c r="D37" s="38">
        <v>0.22</v>
      </c>
      <c r="E37" s="38">
        <v>30.0</v>
      </c>
    </row>
    <row r="38">
      <c r="A38" s="38" t="s">
        <v>222</v>
      </c>
      <c r="D38" s="38">
        <v>0.05</v>
      </c>
      <c r="E38" s="41">
        <f>(36.5+35)/2</f>
        <v>35.75</v>
      </c>
    </row>
    <row r="39">
      <c r="A39" s="38" t="s">
        <v>115</v>
      </c>
      <c r="D39" s="38">
        <v>0.32</v>
      </c>
      <c r="E39" s="38">
        <f>(55+41+20)/3</f>
        <v>38.66666667</v>
      </c>
    </row>
    <row r="40">
      <c r="A40" s="38" t="s">
        <v>258</v>
      </c>
      <c r="E40" s="41">
        <f>(24.55+10.5)/2</f>
        <v>17.525</v>
      </c>
    </row>
    <row r="41">
      <c r="A41" s="38" t="s">
        <v>132</v>
      </c>
      <c r="D41" s="38">
        <v>2.82</v>
      </c>
      <c r="E41" s="38">
        <f>(440+760+195)/3</f>
        <v>465</v>
      </c>
    </row>
    <row r="42">
      <c r="A42" s="38" t="s">
        <v>250</v>
      </c>
      <c r="E42" s="41">
        <f>(64.5+27+19)/3</f>
        <v>36.83333333</v>
      </c>
    </row>
    <row r="43">
      <c r="A43" s="38" t="s">
        <v>276</v>
      </c>
      <c r="C43" s="38">
        <v>2750.0</v>
      </c>
      <c r="D43" s="38">
        <v>24.28</v>
      </c>
      <c r="E43" s="38">
        <v>1830.0</v>
      </c>
    </row>
    <row r="46">
      <c r="A46" s="65" t="s">
        <v>278</v>
      </c>
    </row>
  </sheetData>
  <drawing r:id="rId1"/>
</worksheet>
</file>