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6.xml.rels" ContentType="application/vnd.openxmlformats-package.relationship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24.xml" ContentType="application/vnd.openxmlformats-officedocument.spreadsheetml.worksheet+xml"/>
  <Override PartName="/xl/worksheets/sheet1.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Prompt" sheetId="1" state="visible" r:id="rId3"/>
    <sheet name="LLMs_LMArena" sheetId="2" state="visible" r:id="rId4"/>
    <sheet name="claude-opus-4-1-20250805" sheetId="3" state="visible" r:id="rId5"/>
    <sheet name="gpt-5-high" sheetId="4" state="visible" r:id="rId6"/>
    <sheet name="chatgpt-4o-latest-20250326" sheetId="5" state="visible" r:id="rId7"/>
    <sheet name="Claude V1.3" sheetId="6" state="visible" r:id="rId8"/>
    <sheet name="GPT-3.5-turbo" sheetId="7" state="visible" r:id="rId9"/>
    <sheet name="The New Yorker" sheetId="8" state="visible" r:id="rId10"/>
    <sheet name="GPT4" sheetId="9" state="visible" r:id="rId11"/>
    <sheet name="claude-opus-4-1-20250805_AV_thy" sheetId="10" state="visible" r:id="rId12"/>
    <sheet name="claude-opus-4-1-20250805_AV_Cla" sheetId="11" state="visible" r:id="rId13"/>
    <sheet name="claude-opus-4-1-20250805_AV_GPT" sheetId="12" state="visible" r:id="rId14"/>
    <sheet name="claude-opus-4-1-20250805_AV_G-1" sheetId="13" state="visible" r:id="rId15"/>
    <sheet name="gpt-5-high_AV_SD_All" sheetId="14" state="visible" r:id="rId16"/>
    <sheet name="claude-opus-4-1-20250805_AV_SD_" sheetId="15" state="visible" r:id="rId17"/>
    <sheet name=" chatgpt-4o-latest-20250326_AV_" sheetId="16" state="visible" r:id="rId18"/>
    <sheet name="gpt-5-high_AV_thy" sheetId="17" state="visible" r:id="rId19"/>
    <sheet name="gpt-5-high_AV_Claude_V1.3" sheetId="18" state="visible" r:id="rId20"/>
    <sheet name="gpt-5-high_AV_GPT-3.5-turbo" sheetId="19" state="visible" r:id="rId21"/>
    <sheet name="gpt-5-high_AV_GPT4" sheetId="20" state="visible" r:id="rId22"/>
    <sheet name="chatgpt-4o-latest-20250326_AV_T" sheetId="21" state="visible" r:id="rId23"/>
    <sheet name="chatgpt-4o-latest-20250326_AV_C" sheetId="22" state="visible" r:id="rId24"/>
    <sheet name="chatgpt-4o-latest-20250326_AV_G" sheetId="23" state="visible" r:id="rId25"/>
    <sheet name="chatgpt-4o-latest-20250326_AV-G" sheetId="24" state="visible" r:id="rId2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<sst xmlns="http://schemas.openxmlformats.org/spreadsheetml/2006/main" count="2492" uniqueCount="814">
  <si>
    <t xml:space="preserve">As a literary expert with experience in teaching, editing, and holding a Master of Fine Arts degree, I ask you to evaluate the following short story based on your knowledge of originality and creativity, theme and relevance, characterization, narrative structure and pacing, language and style, setting and atmosphere, and marketability. Your analysis will determine its suitability for publication. Please respond only to the questions provided. This is an open-ended response with a maximum of 100 words and a Likert scale of 1 to 5:</t>
  </si>
  <si>
    <t xml:space="preserve">#</t>
  </si>
  <si>
    <t xml:space="preserve">Rank (UB)</t>
  </si>
  <si>
    <t xml:space="preserve">Model</t>
  </si>
  <si>
    <t xml:space="preserve">Score</t>
  </si>
  <si>
    <t xml:space="preserve">95% CI (±)</t>
  </si>
  <si>
    <t xml:space="preserve">Votes</t>
  </si>
  <si>
    <t xml:space="preserve">Organization</t>
  </si>
  <si>
    <t xml:space="preserve">License</t>
  </si>
  <si>
    <t xml:space="preserve">Overview</t>
  </si>
  <si>
    <t xml:space="preserve">Tech</t>
  </si>
  <si>
    <t xml:space="preserve">Ed / Com</t>
  </si>
  <si>
    <t xml:space="preserve">claude-opus-4-1-20250805</t>
  </si>
  <si>
    <t xml:space="preserve">±18</t>
  </si>
  <si>
    <t xml:space="preserve">1 103</t>
  </si>
  <si>
    <t xml:space="preserve">Anthropic</t>
  </si>
  <si>
    <t xml:space="preserve">Proprietary</t>
  </si>
  <si>
    <t xml:space="preserve">chatgpt-4o-latest-20250326</t>
  </si>
  <si>
    <t xml:space="preserve">±11</t>
  </si>
  <si>
    <t xml:space="preserve">2 912</t>
  </si>
  <si>
    <t xml:space="preserve">OpenAI</t>
  </si>
  <si>
    <t xml:space="preserve">gpt-5-high</t>
  </si>
  <si>
    <t xml:space="preserve">±9</t>
  </si>
  <si>
    <t xml:space="preserve">4 814</t>
  </si>
  <si>
    <t xml:space="preserve">Q1</t>
  </si>
  <si>
    <t xml:space="preserve">Q2</t>
  </si>
  <si>
    <t xml:space="preserve">Q3</t>
  </si>
  <si>
    <t xml:space="preserve">Q4</t>
  </si>
  <si>
    <t xml:space="preserve">Q5</t>
  </si>
  <si>
    <t xml:space="preserve">Q6</t>
  </si>
  <si>
    <t xml:space="preserve">Q7</t>
  </si>
  <si>
    <t xml:space="preserve">Q8</t>
  </si>
  <si>
    <t xml:space="preserve">Q9</t>
  </si>
  <si>
    <t xml:space="preserve">Q10</t>
  </si>
  <si>
    <t xml:space="preserve">Q11</t>
  </si>
  <si>
    <t xml:space="preserve">Q12</t>
  </si>
  <si>
    <t xml:space="preserve">Q13</t>
  </si>
  <si>
    <t xml:space="preserve">Q14</t>
  </si>
  <si>
    <t xml:space="preserve">Q15</t>
  </si>
  <si>
    <t xml:space="preserve">What happens in the story?</t>
  </si>
  <si>
    <t xml:space="preserve">What is the theme?</t>
  </si>
  <si>
    <t xml:space="preserve">Does it propose other interpretations, in addition to the literal one?</t>
  </si>
  <si>
    <t xml:space="preserve">If the above question was affirmative, Which interpretation is it?</t>
  </si>
  <si>
    <t xml:space="preserve">Is the story credible?</t>
  </si>
  <si>
    <t xml:space="preserve">Does the text require your participation or cooperation to complete its form and meaning?</t>
  </si>
  <si>
    <t xml:space="preserve">Does it propose a new perspective on reality?</t>
  </si>
  <si>
    <t xml:space="preserve">Does it propose a new vision of the genre it uses?</t>
  </si>
  <si>
    <t xml:space="preserve">Does it give an original way of using the language?</t>
  </si>
  <si>
    <t xml:space="preserve">Does it remind you of another text or book you have read?</t>
  </si>
  <si>
    <t xml:space="preserve">Would you like to read more texts like this?</t>
  </si>
  <si>
    <t xml:space="preserve">Would you recommend it?</t>
  </si>
  <si>
    <t xml:space="preserve">Would you give it as a present?</t>
  </si>
  <si>
    <t xml:space="preserve">If the last answer was yes, to whom would you give it as a present?</t>
  </si>
  <si>
    <t xml:space="preserve">Can you think of a specific publisher that you think would publish a text like this?</t>
  </si>
  <si>
    <t xml:space="preserve">The New Yorker</t>
  </si>
  <si>
    <t xml:space="preserve"> A woman gives birth at Hvidovre Hospital and experiences a surreal night while bleeding heavily. She encounters other postpartum women wandering the corridors, searching for their children. After discovering her baby missing then mysteriously changed, she follows the women outside where they whitewash a hospital wall with lime milk, bleeding as they work. Another mother takes the wrong baby home in a laundry bag. The narrator returns home with a child that isn't hers, which her husband doesn't notice. </t>
  </si>
  <si>
    <t xml:space="preserve">The story explores the liminal, dissociative experience of childbirth and early motherhood—the physical trauma, psychological disorientation, and loss of identity women undergo. It examines how childbirth exists at the boundary between life and death, self and other, revealing the uncanny nature of creating life. The theme encompasses maternal alienation, the invisible labor of women, and the dreamlike state between consciousness and unconsciousness that characterizes the immediate postpartum period.</t>
  </si>
  <si>
    <t xml:space="preserve"> The story functions as a surrealist allegory for postpartum depression/psychosis and the erasure of maternal identity. The whitewashing scene symbolizes women's invisible maintenance work and bodily sacrifice. The baby switching represents dissociation from one's child and the fear of not recognizing or bonding with them. The underground hospital suggests the hidden, subterranean nature of women's reproductive experiences. The recurring May awakening implies trauma's cyclical return and the haunting nature of what's lost in motherhood.</t>
  </si>
  <si>
    <t xml:space="preserve">I'd gift this to writer friends, particularly women who write about motherhood, body horror, or feminist themes. Also to readers who loved Carmen Maria Machado's "Her Body and Other Parties," Samanta Schweblin's "Fever Dream," or Yoko Ogawa's work. It's perfect for book clubs focusing on contemporary women's writing or anyone studying the intersection of horror and maternal experience.</t>
  </si>
  <si>
    <t xml:space="preserve">Graywolf Press, Coffee House Press, or Two Dollar Radio would embrace this. In the UK, Fitzcarraldo Editions or And Other Stories. For genre-bending work, Catapult or Tin House. Given the Scandinavian setting and sensibility, Archipelago Books or Open Letter Books specializing in translations would be ideal. The story's literary merit combined with weird fiction elements also suits McSweeney's or Electric Literature's published collections.</t>
  </si>
  <si>
    <t xml:space="preserve">Faculty housing undergoes facade renovation after a missing waterproofing layer is discovered. Despite contractor assurances, construction causes severe disruption—sealed windows, no AC, constant drilling. When storms hit, water infiltrates apartments through walls, causing damage and mold. Professors debate collective action but ultimately acquiesce, rationalizing the situation while hoping for future tenure and escape. The construction continues despite clear failures, with administrators and contractors denying responsibility while untenured professors endure increasingly unlivable conditions. </t>
  </si>
  <si>
    <t xml:space="preserve">The story explores institutional power dynamics and the exploitation of precarious academic labor. It examines how vulnerability (untenured status) breeds compliance, even in intolerable situations. Themes include bureaucratic incompetence, gaslighting by authority, collective action failure, and the cruel irony of educated professionals unable to advocate for basic living conditions due to job insecurity. The narrative critiques academia's hierarchical structure where tenure becomes the ultimate carrot for enduring abuse.</t>
  </si>
  <si>
    <t xml:space="preserve">The renovation serves as allegory for academic life itself—constant disruption, broken promises, and deteriorating conditions that one must endure for the possibility of tenure/stability. The missing "flashing" symbolizes absent protections for vulnerable workers. The water damage represents how systemic problems seep through institutional walls, affecting those least able to complain. The tenured professor's absence on a private jet highlights academia's class divide. The story functions as satire of neoliberal university management and the normalization of exploitation.</t>
  </si>
  <si>
    <t xml:space="preserve">I'd gift this to academics at any career stage—grad students would find cathartic recognition, junior faculty would appreciate the solidarity, and tenured professors might gain perspective on their privilege. Perfect for fans of workplace satire, readers of "The Chair" or "Lucky Jim," or anyone who appreciates The New Yorker's literary humor. It would make an excellent addition to any academic's office bookshelf as both entertainment and subtle resistance literature</t>
  </si>
  <si>
    <t xml:space="preserve">The New Yorker (ideal for their fiction section), Harper's, The Atlantic, or McSweeney's for magazines. Book publishers: Grove Press, Graywolf Press, or Coffee House Press would appreciate its literary merit and social critique. University presses like Duke or Minnesota might include it in anthologies about academic life. Catapult or Tin House would value its blend of humor and serious commentary. This could also work well in Best American Short Stories or similar prestigious anthologies.</t>
  </si>
  <si>
    <t xml:space="preserve">A teenage girl accompanies her HIV-positive gay father on a 1991 Caribbean cruise populated by hundreds of gay men. She navigates her complex feelings about her father's identity, which she hides at school, while experiencing acceptance in this community. She develops a crush on a young crew member named Tom, befriends a shop worker Claire, and ultimately finds freedom dancing with her dying father at a Laura Branigan concert, eighteen months before his death from AIDS. </t>
  </si>
  <si>
    <t xml:space="preserve"> The story explores acceptance, identity, and belonging amid societal stigma. Central themes include the tension between hiding and authenticity, the search for community during the AIDS crisis, and the bittersweet nature of joy in the face of impending loss. It examines how marginalized communities create spaces of freedom and celebration despite persecution, and how a daughter reconciles her father's dual identities while discovering her own sense of self. </t>
  </si>
  <si>
    <t xml:space="preserve">The dance floor serves as a metaphor for liberation from societal constraints and mortality itself—a sacred space where identity transcends judgment. The cruise ship becomes a floating sanctuary, temporarily separated from mainland prejudices. The daughter's coming-of-age parallels the gay community's struggle for visibility during the AIDS crisis. Her movement from observer to participant mirrors acceptance of her complete identity. The "last dance" symbolizes both literal farewell and the ephemeral nature of joy carved from suffering.</t>
  </si>
  <si>
    <t xml:space="preserve">I would gift this to readers interested in LGBTQ+ history, particularly those seeking personal narratives about the AIDS crisis. It would resonate with adult children navigating complex parental relationships, memoir enthusiasts, and anyone interested in coming-of-age stories set against historical backdrops. Creative writing students would benefit from its emotional honesty and vivid scene-setting. It's also appropriate for book clubs focusing on marginalized voices or father-daughter relationships.</t>
  </si>
  <si>
    <t xml:space="preserve"> The New Yorker (where this caliber of personal essay thrives), Harper's Magazine, The Paris Review, or Granta for literary magazines. For book-length memoir expansion: Scribner, Grove Press, or Graywolf Press, all known for publishing literary memoirs addressing LGBTQ+ themes. University presses like Duke or NYU Press might consider it for their gender studies lists. Online platforms like Catapult or Electric Literature would also be strong fits for this intimate, historically significant narrative.</t>
  </si>
  <si>
    <t xml:space="preserve">A man walking through remote Transylvanian mountains discovers an overturned car and a woman who has crawled partway up the ravine before dying. He calls emergency services, waits with her body as darkness falls, and fills the silence by talking to her about his memories of Romania. He calls a contact from her phone, protects her from insects, and when he senses a bear nearby, holds her hand and sings a German folk song to ward off predators while waiting for help that never arrives.</t>
  </si>
  <si>
    <t xml:space="preserve">The story explores human confrontation with mortality, isolation, and the impulse to maintain dignity and connection in death's presence. It examines how we impose meaning through language and ritual when faced with the void, the arbitrary nature of death, and nature's indifference to human tragedy. The theme encompasses the tension between civilization's fragility and nature's permanence, while highlighting our need to bear witness and create human warmth against existential darkness.</t>
  </si>
  <si>
    <t xml:space="preserve">The story functions as an allegory for existential isolation and the human condition—we're all ultimately alone, talking into the void. The man's monologue represents humanity's attempt to create meaning through narrative against death's silence. The approaching bear symbolizes primal forces that threaten civilization's thin veneer. The woman's death and nature's eventual erasure of the accident suggest life's transience. The German folk song becomes a prayer or incantation—culture's defiant response to mortality. The title "Beyond Nature" implies transcendence through human compassion and witness.</t>
  </si>
  <si>
    <t xml:space="preserve">I would consider gifting this to literary fiction enthusiasts who appreciate quiet, philosophical narratives about human vulnerability. Readers who enjoy European literature, particularly works exploring post-Communist Eastern Europe, would find it meaningful. It would suit someone going through transition or seeking deeper reflection on mortality and connection.</t>
  </si>
  <si>
    <t xml:space="preserve">Graywolf Press, Coffee House Press, or Dalkey Archive Press would be ideal for this literary style. In the UK, Fitzcarraldo Editions or And Other Stories would appreciate its European sensibility. For magazines, The Paris Review, Granta, or Ploughshares would be strong candidates for this contemplative, internationally-focused narrative.</t>
  </si>
  <si>
    <t xml:space="preserve">A cashier marries a customer after five days. His mother, Miss Emily, visits and initially appears loving—sharing stories, buying clothes, treating the narrator as family. However, she suddenly transforms, berating the narrator for the apartment's mess and her perceived inadequacies. The narrator, orphaned and working-class, desperately craves maternal love but realizes she'll never meet Miss Emily's standards. The story ends with a raccoon encounter that triggers the narrator's defensive assertion: "I wasn't trash."</t>
  </si>
  <si>
    <t xml:space="preserve">Class prejudice and the conditional nature of acceptance. The story explores how social mobility and "bettering oneself" can create rigid hierarchies where those who've "made it" perpetuate the very discrimination they once faced. It examines the vulnerability of seeking approval from those who fundamentally see you as inferior, and the internalized shame that comes from class differences.</t>
  </si>
  <si>
    <t xml:space="preserve">The raccoon serves as a metaphor for the narrator—a scavenger in society's eyes, reaching for connection but retreating when rejected. Miss Emily's transformation suggests the performative nature of upper-class benevolence. The "trash" motif works symbolically: what's discarded versus valued, the son's childhood habit of collecting dead things (paralleling his choice of bride), and the narrator's final denial revealing her internalized class shame despite claiming pride in her work.</t>
  </si>
  <si>
    <t xml:space="preserve">Readers who appreciate literary fiction exploring class dynamics, particularly those interested in contemporary women's voices. Book club members who enjoy discussing social inequality and mother-in-law relationships. Students studying creative writing or sociology. Anyone who has experienced feeling "not good enough" in social situations or who appreciates nuanced character studies that examine internalized classism and the psychology of seeking approval.</t>
  </si>
  <si>
    <t xml:space="preserve">Graywolf Press, Coffee House Press, or Tin House would be excellent fits. These independent literary presses champion diverse voices and publish character-driven fiction examining social issues. Literary magazines like The Paris Review, Ploughshares, or The Southern Review would also be strong candidates. Larger publishers like Knopf or Scribner might consider it for their literary fiction lists, particularly if expanded into a novel or story collection.</t>
  </si>
  <si>
    <t xml:space="preserve">Barbara, eight months pregnant, attends synagogue in 1966 Detroit where Rabbi Morris Adler delivers a Lincoln birthday sermon. A young congregant rises, denounces the congregation's hypocrisy, shoots the rabbi twice, then kills himself. While chaos erupts and people flee, Barbara moves against the crowd toward the shooter but fails to reach him. Later defended as a deranged Communist, the shooter's act becomes part of family lore when Barbara speaks in his defense months later, shocking her relatives.</t>
  </si>
  <si>
    <t xml:space="preserve">The story explores complicity, witness, and the attraction to radical acts in times of social upheaval. It examines how violence erupts within seemingly stable communities, the tension between suburban Jewish assimilation and authentic belief, and how extraordinary moments reveal hidden sympathies. The narrative questions passive observation versus action, the seduction of passionate conviction even when violent, and how family stories preserve uncomfortable truths about those who "dance to their own beat."</t>
  </si>
  <si>
    <t xml:space="preserve">The story operates as allegory for 1960s American Jewish identity crisis—caught between assimilation and authenticity, suburban comfort and social justice. Barbara's pregnancy symbolizes potential change/revolution she cannot birth. Her movement toward the shooter represents attraction to radical action against complacency. The synagogue's relocation from Detroit to suburbs mirrors white flight. The shooter's act becomes a violent awakening to the "phoniness" Barbara herself recognizes. Her final wish about "carrying a martyr's baby" suggests desire for meaningful rebellion she cannot herself enact.</t>
  </si>
  <si>
    <t xml:space="preserve">Readers interested in Jewish-American literature, particularly those who appreciate Philip Roth, Grace Paley, or Bernard Malamud. History enthusiasts fascinated by 1960s Detroit and civil rights era tensions. Writers studying how to blend historical events with intimate family narratives. Anyone interested in stories about women's interior lives during moments of public violence, or readers who appreciate morally complex narratives that resist easy judgment.</t>
  </si>
  <si>
    <t xml:space="preserve">Jewish literary publishers like Jewish Publication Society or Schocken Books would be ideal. Literary magazines with Jewish focus like Jewish Fiction or Moment Magazine. Broader literary venues like The New Yorker, Harper's, or The Atlantic would appreciate its historical-literary blend. Independent presses like Graywolf or Coffee House Press that publish literary fiction examining American identity. Michigan-based presses like Wayne State University Press might value its Detroit setting and historical significance</t>
  </si>
  <si>
    <t xml:space="preserve">A daughter visits her aging mother in a small French town, arriving by train. They share an awkward lunch in the mother's cramped studio apartment, struggling with conversation and old tensions. The mother tries to prolong the visit while the daughter feels trapped between guilt and the need to leave. A month later, the daughter returns after her mother's hospitalization, finding rotted gooseberries she'd forgotten to take—a poignant symbol of their relationship's decay.</t>
  </si>
  <si>
    <t xml:space="preserve">The story explores the complex dynamics of mother-daughter relationships across class and generational divides. Central themes include the burden of filial duty, social mobility's emotional cost, aging and isolation, and the impossibility of truly returning home. It examines how love persists alongside resentment, how past violence transforms into present tenderness, and how small gestures carry the weight of unspoken longing and regret.</t>
  </si>
  <si>
    <t xml:space="preserve">The story functions as a meditation on class consciousness and cultural displacement. The narrator's education has created an unbridgeable distance from her working-class origins. Objects become class markers: taxis, florist flowers, Malraux versus romance magazines. The rotting gooseberries symbolize not just neglect but the inevitable decay of relationships strained by social mobility. The "returns" suggest diminishing emotional yields and the impossibility of recovering lost intimacy once class boundaries have been crossed.</t>
  </si>
  <si>
    <t xml:space="preserve">To adult children navigating complex relationships with aging parents, particularly those who've experienced class mobility. Also suitable for readers interested in autofiction and French literary traditions, or anyone who appreciates subtle psychological fiction about family dynamics. It would resonate with those who've left small towns for education or career, creating distance from their origins, and readers who value restrained, observational prose over dramatic plot.</t>
  </si>
  <si>
    <t xml:space="preserve">Seven Stories Press, Graywolf Press, or New Directions would suit this style—publishers known for literary fiction with international sensibilities. In the UK, Fitzcarraldo Editions specializes in this type of autofiction. French publishers like Gallimard or Éditions de Minuit would be natural fits. Literary journals like The Paris Review, Granta, or A Public Space might publish it as a standalone piece. The story's quiet realism and class consciousness would appeal to publishers focused on contemporary European fiction in translation.</t>
  </si>
  <si>
    <t xml:space="preserve">A narrator observes a still couple outside a medical building, fixated by their intimacy and the woman's curly hair. They follow them home to a brick building, waiting in increasingly surreal rainfall that becomes a flood. Through a window, they watch the man's hand around the woman's neck, her eyes closed. The narrative shifts from realistic voyeurism to dreamlike submersion as the narrator floats in rising water filled with debris, maintaining their obsessive gaze while the couple remains frozen like a photograph.</t>
  </si>
  <si>
    <t xml:space="preserve">The story explores obsession, voyeurism, and the dangerous boundaries between observation and intrusion. It examines isolation versus connection through the "triangle" metaphor—the narrator as unwanted third point. Themes include sexual violence (suggested by the hand on neck), objectification (woman compared to furniture), and dissociation from reality. The flood represents overwhelming desire or psychological drowning. The burned chair parallels themes of abandonment and destruction, while the medical setting hints at illness or trauma underlying the narrator's behavior.</t>
  </si>
  <si>
    <t xml:space="preserve">The flood likely represents psychological dissolution or fantasy overtaking reality. The medical building and "activated charcoal" suggest possible overdose or mental health crisis. The frozen tableau of potential violence could be projection or traumatic memory. The "triangle" implies complicated desire—possibly the narrator's identification with either victim or aggressor. The burned chair as "skin" and repeated furniture metaphors suggest dehumanization. The narrative may depict dissociation, where trauma manifests as detached observation of violence, or represents drowning in obsessive thoughts while witnessing/imagining domestic abuse.</t>
  </si>
  <si>
    <t xml:space="preserve">This would suit readers of experimental literary fiction who appreciate psychological complexity and surrealism—those who enjoy authors like Brian Evenson, Carmen Maria Machado, or Ottessa Moshfegh. It's appropriate for workshop settings or literary magazine subscribers comfortable with disturbing content and ambiguous narratives. The recipient would need tolerance for voyeuristic themes and implicit violence, making it unsuitable as a casual gift but potentially valuable for someone studying contemporary experimental fiction or unreliable narration.</t>
  </si>
  <si>
    <t xml:space="preserve">Coffee House Press, Dorothy Project, or Two Dollar Radio would suit this experimental style. Literary magazines like BOMB, The Collagist, or Black Warrior Review frequently publish surreal, psychologically complex work. Catapult or Electric Literature's Recommended Reading might feature it online. Small presses specializing in dark literary fiction like 11:11 Press or Inside the Castle would be strong candidates. The piece fits publishers who embrace formally adventurous work that blends realism with surreal elements and doesn't shy from disturbing content.</t>
  </si>
  <si>
    <t xml:space="preserve">Two people having an affair spend their last day together at a Portuguese residency, searching for a beach from a guidebook. They get lost, find the wrong cove, swim separately, and share awkward intimacy. She goes topless; he takes photos. They drive back listening to music, knowing they'll part the next morning for separate trains. The narrative captures their disconnection—he swims far away, she won't join him—and the temporary nature of their relationship, punctuated by mundane tensions over directions and borrowed towels.</t>
  </si>
  <si>
    <t xml:space="preserve">The story explores emotional distance within physical intimacy, the transience of affairs, and how temporary relationships create their own small worlds with "signposts and traditions." It examines the gap between desire and reality—wanting something to be more than it is—and the awkward performance of romance between people who don't truly know each other. The recurring motif of missing things (turns, trains, each other's moments) underscores their fundamental disconnection despite attempting closeness.</t>
  </si>
  <si>
    <t xml:space="preserve">The title and closing meditation on "certain European movies" suggests this affair itself is a performance, artificial and aestheticized. The story functions as meta-commentary on narrative endings and artistic representation of romance. The recurring musical references (Johnny Cash, Bob Dylan) create a soundtrack to something cinematically staged. The woman's inability to remember the story's context mirrors their relationship—memorable fragments without substance. This is life imitating art imitating life, where even genuine moments feel scripted.</t>
  </si>
  <si>
    <t xml:space="preserve">I would gift this to writer friends or MFA students who appreciate contemporary literary fiction examining relationships and infidelity with subtlety. It would suit readers who enjoy Sally Rooney's emotional restraint, Deborah Eisenberg's precise observations, or Jenny Offill's fragmented narratives. The ideal recipient would be someone who values style over plot, appreciates European art-house cinema references, and finds beauty in the mundane details of failed intimacy—particularly women over thirty who understand the specific melancholy of temporary connections.</t>
  </si>
  <si>
    <t xml:space="preserve">This would fit perfectly with The Paris Review's fiction section, or literary magazines like Tin House, Granta, or The New Yorker. For book publishers, Graywolf Press, Coffee House Press, or FSG would appreciate its literary sensibility. In the UK, Faber &amp; Faber or Fitzcarraldo Editions would suit its European aesthetic. The story's sophisticated treatment of adultery, artist residency setting, and cinematic references align with these publishers' catalogs of quiet, introspective literary fiction that prioritizes atmosphere and interiority over conventional plot.</t>
  </si>
  <si>
    <t xml:space="preserve">Daniel repeatedly dreams of being back with his ex-wife Rachel, searching for mysterious keys to a phantom flat where he could be alone. The dreams trouble his relationship with current partner Isabel, who questions their meaning. Eventually, Daniel discovers actual keys from his past—to a canoe club near his old home. Remembering failed attempts to save his marriage through canoeing, he invites Isabel to go canoeing instead. He discards the old keys but keeps their leather loop, symbolically letting go while retaining a memento.</t>
  </si>
  <si>
    <t xml:space="preserve">The story explores how the past haunts the present through unconscious anxieties about relationships and identity. It examines the impossibility of clean breaks—how former lives persist in dreams and forgotten objects. The theme centers on the tension between holding on and letting go, the fear of repeating past failures, and the human need for both connection and escape. The keys symbolize access to different versions of self: the married man, the solitary person, the new partner.</t>
  </si>
  <si>
    <t xml:space="preserve">The keys function as a metaphor for psychological compartmentalization—Daniel's desire to maintain separate spaces (Rachel's world, Isabel's world, solitude) without committing fully to any. The phantom flat represents the fantasy of escape from relationship responsibilities. The dreams suggest unresolved guilt and fear that history will repeat. The final discovery of real keys (to the canoe club) grounds these anxieties in actual past attempts at connection. The story can be read as exploring male midlife crisis, the impossibility of starting fresh, and how we carry our past selves within current relationships.</t>
  </si>
  <si>
    <t xml:space="preserve">I would give this to friends navigating second marriages or long-term relationships after divorce, particularly those in their forties or fifties who appreciate psychological fiction. It would suit readers who enjoy William Trevor's subtle relationship studies or Alice Munro's explorations of memory and regret. The ideal recipient would be someone who values quiet, introspective narratives about the complexities of adult relationships and finds meaning in symbolic objects and recurring dreams—especially those who understand the weight of past relationships on present happiness.</t>
  </si>
  <si>
    <t xml:space="preserve">This would suit The Atlantic's fiction section or literary magazines like Ploughshares, The Southern Review, or The Sewanee Review. Book publishers like Knopf, Picador, or Europa Editions would appreciate its psychological depth and domestic realism. In the UK, Jonathan Cape or Bloomsbury would be suitable. The story's exploration of middle-aged relationships, dream symbolism, and quiet epiphanies aligns with these publishers' literary fiction that examines the complexities of contemporary relationships through subtle, psychologically astute narratives rather than dramatic plot developments.</t>
  </si>
  <si>
    <t xml:space="preserve">The narrator recalls a college friendship with Q, a seemingly perfect person. Years later, at a hotel pool, he overhears Q, now a TV executive, delivering bad news to an actress about her being dropped from a project. The woman throws Coca-Cola at Q, splashing the narrator. Q doesn't recognize his old friend. The story is framed by a metaphor about a failed kingdom and indifferent fish in a stream, suggesting the irrelevance of human social structures.</t>
  </si>
  <si>
    <t xml:space="preserve">The story explores the inevitable failure of perfection and social facades. It examines how time transforms people and relationships, turning genuine connections into hollow professional interactions. The theme suggests that human constructs—whether kingdoms, friendships, or perfect personas—ultimately fail, while life continues indifferently, like fish in a stream unconcerned with political systems above them.</t>
  </si>
  <si>
    <t xml:space="preserve">The "kingdom that failed" serves as a metaphor for Q himself—once a splendid, perfect person who has degraded into a corporate mediocrity. The fish represent the narrator's detached observation, unaffected by Q's fall. The story also functions as commentary on Japanese corporate culture and the entertainment industry, where sincere human connections dissolve into transactional relationships, and former ideals become empty gestures.</t>
  </si>
  <si>
    <t xml:space="preserve">I would consider giving this to readers who appreciate literary fiction, particularly those familiar with Haruki Murakami's work or Japanese contemporary literature. It would suit someone who enjoys subtle, melancholic stories about modern alienation and the passage of time. University literature students or book club members interested in international fiction would appreciate its layered meanings and understated style.</t>
  </si>
  <si>
    <t xml:space="preserve">Granta, The Paris Review, or The New Yorker would be ideal for this story. For book publishers, Knopf, Graywolf Press, or New Directions would suit its literary style. In the UK, Faber &amp; Faber or Granta Books. These publishers specialize in international literary fiction with subtle, contemplative narratives that explore human disconnection and social critique through indirect, metaphorical storytelling.</t>
  </si>
  <si>
    <t xml:space="preserve">Claude V1.3</t>
  </si>
  <si>
    <t xml:space="preserve">Laura, recovering from childbirth in a hospital, is mistakenly given the wrong baby to nurse. Despite knowing it's not her son, she bonds deeply with the brown-eyed infant overnight. When the error is discovered, she's devastated by the separation. Returning home to her own blue-eyed baby, she struggles with lingering attachment to the stranger's child. Her milk supply increases from nursing both babies, causing temporary feeding issues. Months pass, and while she loves her son deeply, she continues to carry the memory of the brief, intense connection with the other child.</t>
  </si>
  <si>
    <t xml:space="preserve">The story explores the immediate, primal nature of maternal bonding and how it transcends biological connection. It examines the profound emotional impact of brief but intense human connections, the arbitrary nature of family bonds, and the lasting psychological effects of loss—even of something that was never truly ours. The theme also touches on maternal guilt, the universality of a mother's love, and how transformative experiences can permanently alter our emotional landscape.</t>
  </si>
  <si>
    <t xml:space="preserve">The story can be read as a metaphor for postpartum emotional complexity—the "wrong baby" representing intrusive thoughts, alternate life paths, or the disconnect some mothers feel with their newborns. It could symbolize the grief of miscarriage or adoption—loving a child you cannot keep. The brown-eyed baby might represent the "otherness" mothers sometimes project onto their children, or the universal fear of loss that accompanies new motherhood. The mix-up serves as a catalyst for exploring deeper anxieties about identity, belonging, and maternal adequacy.</t>
  </si>
  <si>
    <t xml:space="preserve">Though I wouldn't gift this particular piece, a refined version could appeal to readers interested in maternal psychology, book clubs focusing on women's experiences, or those who appreciate emotionally complex short fiction exploring attachment and loss.</t>
  </si>
  <si>
    <t xml:space="preserve">Literary magazines like *Ploughshares*, *The Sun*, or *Glimmer Train* might consider this with revision. Small presses focused on women's fiction like Red Hen Press or Graywolf Press could be interested. The story fits journals publishing psychological realism and maternal narratives.</t>
  </si>
  <si>
    <t xml:space="preserve">Jane, a college student, constantly supports her friends through their romantic dramas—Lizzy's toxic relationship with Martin, Martin's pursuit of unavailable women, and Carl's empty gestures toward her. Exhausted by being everyone's emotional anchor while neglecting her own needs, Jane realizes she must establish boundaries. When Johan, previously unpredictable and uncommitted, reaches out, she takes a risk by demanding something real. He reciprocates, and Jane finally chooses her own happiness over being the perpetual caretaker.</t>
  </si>
  <si>
    <t xml:space="preserve">The story explores emotional codependency and self-sacrifice in relationships. The central theme examines how being overly available to others can prevent personal growth and authentic connection. It addresses the courage required to break destructive patterns, establish boundaries, and prioritize one's own emotional needs. The narrative ultimately celebrates self-advocacy and the transformative power of choosing oneself.</t>
  </si>
  <si>
    <t xml:space="preserve">The "anchor" metaphor suggests Jane's role transcends mere friendship—she represents societal expectations for women to be emotional laborers. The title "Listening For the Click" implies waiting for an epiphany or the moment when patterns finally break. Johan could symbolize the unknown/risk-taking versus the familiar safety of dysfunction. The story can be read as a feminist commentary on women's tendency to prioritize others' needs, or as a broader meditation on breaking generational/cyclical patterns.</t>
  </si>
  <si>
    <t xml:space="preserve">Though I wouldn't gift this version, a revised edition could appeal to college students or recent graduates navigating friendship boundaries, young women exploring themes of emotional labor, or book clubs discussing contemporary relationship dynamics and self-care.</t>
  </si>
  <si>
    <t xml:space="preserve">Literary magazines targeting emerging writers like *The Adroit Journal*, *Slice Magazine*, or *Ninth Letter* might consider this with revisions. Young adult imprints like Wednesday Books or Razorbill could be interested if expanded into a novella. Online platforms like *Catapult* or *Electric Literature* publish similar contemporary relationship fiction.</t>
  </si>
  <si>
    <t xml:space="preserve">Professor Grey arrives at a deteriorating campus tower to find ongoing water damage. He organizes faculty protests about the building's neglect while continuing his teaching duties. Despite constant disruptions from failed repairs, leaking pipes affecting Dr. Hart's research, and dangerous conditions, Grey perseveres in his academic mission, finding meaning in education that transcends the physical decay surrounding him.</t>
  </si>
  <si>
    <t xml:space="preserve">The story explores institutional neglect versus individual dedication, examining how passionate educators persist despite administrative indifference. It contrasts the timeless value of humanistic education with modern priorities, using the decaying tower as a metaphor for academia's abandonment of its foundational principles while celebrating the resilience of those who maintain intellectual traditions.</t>
  </si>
  <si>
    <t xml:space="preserve">The tower symbolizes humanities departments in modern universities—neglected in favor of STEM fields. The facade renovation represents superficial fixes to deeper systemic problems. Grey embodies aging professors clinging to traditional academia while institutions prioritize profit over education. The story critiques neoliberal university management and the commodification of education.</t>
  </si>
  <si>
    <t xml:space="preserve">N/A</t>
  </si>
  <si>
    <t xml:space="preserve">University-affiliated literary magazines like "The Georgia Review," "Prairie Schooner," or "Michigan Quarterly Review" might consider this. Academic presses with short fiction collections (University of Iowa Press, LSU Press) could include it in an anthology about campus life. Small literary journals focusing on realist fiction would be most appropriate venues.</t>
  </si>
  <si>
    <t xml:space="preserve">A young narrator accompanies their terminally ill father on an Atlantis cruise after he came out as gay two years prior. The seven-day journey becomes a celebration of authenticity and acceptance, with the narrator discovering their own bisexuality while supporting their father's newfound freedom. They share meaningful experiences—dancing, dining, exploring ports—before the cruise ends. The story reveals the father has since passed away, with the narrator reflecting on their final dance together and how his memory continues to guide them.</t>
  </si>
  <si>
    <t xml:space="preserve">The central theme explores unconditional love transcending death, with interconnected themes of self-acceptance, courage in authenticity, and intergenerational support. The story examines how a parent's bravery in coming out can inspire their child's own journey of self-discovery. It addresses mortality, memory as sustenance, and the transformative power of being seen and accepted fully. The cruise serves as a metaphor for temporary freedom and joy amid life's constraints.</t>
  </si>
  <si>
    <t xml:space="preserve">The cruise represents a liminal space between life and death, constraint and freedom. The ocean journey symbolizes transition—both the father's passage toward death and the narrator's voyage toward self-acceptance. The recurring light/darkness imagery suggests spiritual guidance and legacy. The "last dance" becomes a metaphor for final connections and letting go. The ship itself functions as a temporary utopia, a floating sanctuary where marginalized identities can exist openly, suggesting broader themes about safe spaces and community.</t>
  </si>
  <si>
    <t xml:space="preserve">LGBTQ+ focused small presses like Bold Strokes Books or Lethe Press might consider a revised version. Online platforms like Medium's Prism &amp; Pen or The Gay &amp; Lesbian Review could publish it as a personal essay. With substantial editing, it might suit anthology collections about queer families (Cleis Press, Arsenal Pulp Press). Currently needs significant revision for traditional literary markets.</t>
  </si>
  <si>
    <t xml:space="preserve">John, hiking through the Catskills to revisit his childhood cabin, discovers a fatal car accident. He finds Jenny Thompson dead in her vehicle and cannot reach emergency services due to poor signal. Throughout the night, he keeps vigil with her body while grappling with memories of his recently deceased wife Alice. When Jenny's phone rings, John must deliver the devastating news to her husband. A park ranger finally arrives at dawn, ending his solitary ordeal with death and grief.</t>
  </si>
  <si>
    <t xml:space="preserve">The central theme explores the universality of grief and human mortality against nature's indifference. The story examines how encountering death triggers personal trauma, particularly John's unresolved grief over his wife's passing from Alzheimer's. It depicts the profound helplessness humans face when confronted with death's finality, while the eternal mountains serve as silent witnesses to these fleeting human tragedies, emphasizing life's fragility and nature's enduring permanence.</t>
  </si>
  <si>
    <t xml:space="preserve">The story functions as an allegory for the stages of grief and the human need to bear witness to death. Jenny's body becomes a physical manifestation of John's unprocessed grief over Alice. His vigil with the stranger mirrors his bedside vigil with his wife, suggesting death creates a universal brotherhood of mourners. The mountains represent timeless continuity against human transience, while John's inability to get help symbolizes the isolation of grief and our ultimate powerlessness against mortality.</t>
  </si>
  <si>
    <t xml:space="preserve">While I wouldn't give this as a gift due to its heavy themes, if revised and polished, it might suit readers in grief support groups or those seeking literary fiction about loss and mortality. The story could resonate with older readers who've experienced bereavement or those interested in contemplative fiction about life's fragility. However, its current execution lacks the refinement needed for gifting.</t>
  </si>
  <si>
    <t xml:space="preserve">With significant revision, small literary presses like Graywolf Press or Tin House might consider it for an anthology on grief or mortality. Regional publishers focusing on Appalachian or mountain settings could be interested. Literary magazines such as The Sun or Ploughshares occasionally publish grief narratives, though this would need substantial editing. University presses with creative writing series might consider it for emerging writer collections, but only after addressing the redundancy and strengthening the prose style.</t>
  </si>
  <si>
    <t xml:space="preserve">Jane, a young woman from a modest country background, has recently married Paul Winthrop and struggles to adapt to her new aristocratic lifestyle. While shopping for shoes under her mother-in-law Emily's directive, she feels out of place in this world of luxury. Emily constantly criticizes Jane's "provincial" ways and attempts to transform her into a suitable society wife. Despite feeling overwhelmed by the 25-room estate and elite social expectations, Jane finds comfort in Paul's love and support, particularly during an evening dinner party where she begins gaining confidence.</t>
  </si>
  <si>
    <t xml:space="preserve">The central theme explores class conflict and identity transformation through marriage. The story examines how love transcends social barriers while highlighting the psychological toll of forced assimilation into upper-class society. It addresses the tension between authenticity and conformity, as Jane must sacrifice her genuine self to meet Emily's aristocratic standards. The narrative also explores power dynamics within families and the isolating nature of wealth and privilege.</t>
  </si>
  <si>
    <t xml:space="preserve">The story can be read as a modern fairy-tale deconstruction, where the "happily ever after" reveals its darker undertones. Jane's transformation represents the loss of authentic identity under patriarchal and classist pressures. The gilded cage metaphor is evident throughout—the estate's grandeur imprisons rather than liberates. Emily functions as the archetypal evil stepmother figure, while Paul's obliviousness to his mother's cruelty suggests complicity in systemic oppression through willful ignorance.</t>
  </si>
  <si>
    <t xml:space="preserve">I wouldn't gift this story in its current form. It needs substantial revision to distinguish itself from countless similar narratives. However, if significantly improved, it might appeal to readers of contemporary romance or those who enjoy modern retellings of Cinderella stories, particularly readers interested in exploring class dynamics in relationships.</t>
  </si>
  <si>
    <t xml:space="preserve">In its current state, this would likely only find a home in romance-focused online platforms like Wattpad or self-publishing venues. With extensive revision, Harlequin or similar romance imprints might consider it for their contemporary romance lines. Women's magazines like Good Housekeeping or Woman's Day occasionally publish short fiction with similar themes. The story's conventional approach and familiar tropes would require significant literary enhancement for consideration by mainstream literary publishers.</t>
  </si>
  <si>
    <t xml:space="preserve">In 1996 Detroit, pregnant Barbara attends Shabbat service when a gunman kills Rabbi Adler, her lifelong spiritual mentor. Unable to move due to her pregnancy, she witnesses the chaos helplessly. Hospitalized from trauma-induced contractions, she grieves while confined to bed rest. A week later, during a winter storm, she gives birth to her son Amos. The congregation mourns together, the shooter is apprehended, and eventually they hire a female rabbi, symbolizing renewal. Baby Amos represents hope and the continuation of Rabbi Adler's legacy.</t>
  </si>
  <si>
    <t xml:space="preserve">The story explores resilience in the face of senseless violence and religious hatred. Central themes include the continuity of faith across generations, how communities heal from trauma, and the juxtaposition of death and birth. It examines how acts of antisemitic violence impact individuals and communities, while emphasizing the Jewish values of perseverance and renewal. The narrative illustrates how tragedy can strengthen communal bonds and how new life offers hope even in darkness.</t>
  </si>
  <si>
    <t xml:space="preserve">The story functions as an allegory for Jewish survival throughout history—cycles of persecution followed by renewal. Barbara's pregnancy symbolizes the continuity of Jewish tradition despite attempts to destroy it. The transition from male to female rabbi suggests progressive adaptation while maintaining core values. Amos represents the biblical prophet who spoke against injustice, implying the next generation will combat hatred. The winter storm during birth evokes hardship preceding renewal, mirroring Jewish historical patterns of suffering and rebirth.</t>
  </si>
  <si>
    <t xml:space="preserve">While I wouldn't gift this story due to its heavy subject matter and need for revision, it could resonate with readers interested in Jewish-American literature or those studying religious community responses to violence. Members of interfaith dialogue groups might find it meaningful. With polish, it could suit anthologies about resilience or collections addressing antisemitism and hate crimes, particularly for educational purposes.</t>
  </si>
  <si>
    <t xml:space="preserve">Jewish literary magazines like Lilith or Moment might consider this with revision. The Jewish Book Council could include it in anthologies about contemporary Jewish life. Tikkun or Jewish Fiction could be interested in its themes of communal healing. Regional publications focusing on Detroit history might consider it for historical fiction collections. With significant editing, it could suit publishers like Jewish Publication Society or small presses specializing in Jewish-American narratives, though it needs stronger literary merit for mainstream consideration.</t>
  </si>
  <si>
    <t xml:space="preserve">The narrator drives to visit her elderly mother, cherishing their familiar routines—tuna sandwiches, crosswords, gardening. They share a perfect visit filled with nostalgic activities. A month later, the mother falls and breaks her hip. Though she returns home fragile, they continue their rituals until she passes away peacefully in her sleep, leaving the narrator to reflect on their shared memories at the funeral.</t>
  </si>
  <si>
    <t xml:space="preserve">The story explores the bittersweet nature of aging parents and anticipatory grief. It examines how we cherish routine moments that become precious as time grows short, and how memory preserves love beyond loss. The theme centers on the tension between holding onto the present and accepting inevitable change, finding meaning in small, shared rituals that define relationships.</t>
  </si>
  <si>
    <t xml:space="preserve">The story operates primarily on a literal level with minimal subtext. There's a slight metaphorical layer in the preserved "amber" quality of the hometown and the cyclical nature of caregiving roles, but these remain underdeveloped. The narrative is straightforward memoir-style prose that doesn't invite multiple readings or symbolic interpretation beyond its surface meditation on memory and loss.</t>
  </si>
  <si>
    <t xml:space="preserve">Someone recently experiencing parental loss or caring for an aging parent might find comfort in its familiar sentiments. However, the story's conventional treatment of grief and lack of literary distinction make it more suitable for a sympathy card than a literary gift. It would resonate with readers seeking validation of their experiences rather than artistic insight.</t>
  </si>
  <si>
    <t xml:space="preserve">This would fit women's magazines like Good Housekeeping, Woman's Day, or Reader's Digest rather than literary journals. Chicken Soup for the Soul series might accept it. Regional newspapers' lifestyle sections or online platforms like Medium's family/parenting sections would be appropriate. Literary publishers would likely pass due to its conventional style and well-worn subject matter lacking fresh perspective.</t>
  </si>
  <si>
    <t xml:space="preserve">A narrator follows an elderly couple to their home and watches them through the window, feeling inexplicably drawn to them. As flood waters rise, the narrator realizes these are their parents from a past life. The couple eventually walks away into the storm, leaving the narrator's spirit tethered to earth. The final line reveals this was all a dream, offering the dreamer closure about their past.</t>
  </si>
  <si>
    <t xml:space="preserve">The story explores unresolved grief, the haunting nature of memory, and the search for closure after loss. It examines how the dead might long for connection with the living, and how unfinished emotional business can tether souls to earth. The theme touches on reincarnation, spiritual wandering, and the possibility of finding peace through dreams.</t>
  </si>
  <si>
    <t xml:space="preserve">Multiple readings exist: psychological (processing grief through dreams), metaphysical (actual spirit visitation), or metaphorical (the flood representing overwhelming emotion). The discarded armchair suggests domestic violence or tragedy. The triangle could reference the family unit or the narrator's position as outsider/insider/dreamer. The ambiguous ending allows interpretation as genuine spiritual experience or psychological catharsis.</t>
  </si>
  <si>
    <t xml:space="preserve">Not applicable given the low rating, but if required: readers interested in ghost stories or supernatural fiction might appreciate it. The story would suit those who enjoy ambiguous endings and dream narratives, though the execution needs refinement for gift-worthiness.</t>
  </si>
  <si>
    <t xml:space="preserve">Small literary magazines focusing on speculative fiction like Strange Horizons, Apex Magazine, or The Dark Magazine might consider it with revisions. Online platforms like Creepypasta or NoSleep might accept it. With significant editing, it could fit anthologies of ghost stories or paranormal fiction from independent presses like Cemetery Dance or ChiZine Publications.</t>
  </si>
  <si>
    <t xml:space="preserve">During the final days of an artist residency, Jane and Mark, who have exchanged meaningful glances for a month, take a day trip to the beach. They swim, talk openly for the first time, walk hand-in-hand along the shore, and share a kiss before parting, knowing the residency ends in two days with uncertain future prospects.</t>
  </si>
  <si>
    <t xml:space="preserve">The story explores missed connections, the bittersweet nature of temporary intimacy, and the tension between desire and hesitation. It examines how time constraints can both inhibit and catalyze romantic connection, and how artistic spaces create unique conditions for fleeting but meaningful encounters between creative souls.</t>
  </si>
  <si>
    <t xml:space="preserve">The title suggests European art film aesthetics—slow pacing, ambiguous endings, emphasis on mood over plot. The circular narrative structure and repeated passages could represent anxiety loops or the way memory reconstructs pivotal moments. The beach setting serves as liminal space between their separate lives, while the residency functions as temporary suspension of reality.</t>
  </si>
  <si>
    <t xml:space="preserve">Writers attending residencies or workshops might relate to the setting. Readers of quiet literary fiction or romance might appreciate the restrained emotional tension. However, the repetitive passages and conventional execution limit its gift potential.</t>
  </si>
  <si>
    <t xml:space="preserve">Literary magazines like Glimmer Train, The Sun, or Ploughshares might consider it with editing to remove repetitions. Online platforms like Narrative Magazine or The Common could work. Women's magazines' fiction sections or anthologies about artists/creative life from small presses might accept it. The conventional style suits mainstream literary fiction outlets rather than experimental venues.</t>
  </si>
  <si>
    <t xml:space="preserve">Daniel experiences recurring dreams about his failed marriage to Rachel and the flat they briefly shared. The dreams trouble him despite his current relationship with Isabel. When he confides in her, Isabel suggests visiting the old flat to confront these memories. Together they visit the abandoned apartment, where Daniel processes his past memories—both tender and painful—of his tumultuous relationship with Rachel. The physical confrontation with the space allows him to finally release the hold these memories have on him and fully embrace his future with Isabel.</t>
  </si>
  <si>
    <t xml:space="preserve">The primary theme is the necessity of confronting and processing past trauma to move forward in life. The story explores how unresolved memories can haunt us, preventing full emotional availability in present relationships. It examines the contrast between passionate but incompatible love versus mature, supportive partnership. Additional themes include the idealization of memory, the evolution from youthful impetuosity to adult wisdom, and the healing power of compassionate support in processing grief over failed relationships.</t>
  </si>
  <si>
    <t xml:space="preserve">The flat serves as a metaphor for Daniel's emotional state—abandoned, frozen in time, and holding him captive. The "keys" in the title suggest both literal keys to the apartment and metaphorical keys to unlocking emotional closure. The journey to the flat with Isabel represents a therapeutic process of confronting repressed emotions with supportive guidance. However, the symbolism remains fairly surface-level and conventional, lacking the deeper ambiguity or layered meanings that would elevate the story's interpretive richness.</t>
  </si>
  <si>
    <t xml:space="preserve">Though I rated "disagree," if pressed to gift it, I might consider someone going through divorce or relationship transitions who enjoys straightforward, therapeutic narratives. The story's accessible style and hopeful resolution could appeal to readers seeking comfort fiction about moving past failed relationships. However, the lack of literary distinction makes it unsuitable as a gift for readers seeking memorable or artistically accomplished short fiction.</t>
  </si>
  <si>
    <t xml:space="preserve">Women's magazines like Good Housekeeping, Woman's Day, or Redbook might publish this as relationship-focused content. Online platforms like Medium's relationship sections or self-help blogs could feature it. Small regional literary magazines with less competitive submission standards might accept it for their community sections. However, established literary journals or major publishing houses would likely pass due to its conventional treatment of familiar themes and lack of stylistic innovation.</t>
  </si>
  <si>
    <t xml:space="preserve">The narrator encounters Q, an old college friend, at a swimming pool after twenty years apart. While swimming, the narrator observes Q unnoticed as he conducts a tense business call about company restructuring. Through this voyeuristic observation, the narrator witnesses Q's transformation from an idealistic college student to a weary Wall Street executive, glimpsing the personal cost of his professional success. The encounter prompts reflection on lost friendships, the price of ambition, and shared human vulnerability.</t>
  </si>
  <si>
    <t xml:space="preserve">The central theme explores the hidden costs of worldly success and the disillusionment that comes with achieving conventional markers of greatness. It examines how youthful idealism erodes under corporate pressures, the loneliness of power, and the universal nature of human struggle regardless of external achievements. The story also addresses the natural drift of friendships over time and how we construct facades to hide our vulnerabilities while yearning for authentic connection.</t>
  </si>
  <si>
    <t xml:space="preserve">The title "The Kingdom That Failed" suggests Q's corporate empire as a hollow kingdom built on sacrificed ideals. The pool setting symbolizes emotional depths and reflection, with the narrator's submersion representing introspection while Q remains on the surface. The voyeuristic dynamic mirrors how we observe others' lives from a distance, making assumptions about their happiness. The story can be read as a meditation on different types of success—Q's visible achievement versus the narrator's quieter path—questioning which represents true failure.</t>
  </si>
  <si>
    <t xml:space="preserve">While I rated "disagree," this story might suit business professionals experiencing mid-life reflection or alumni magazine readers interested in contemplative pieces about success and friendship. It could appeal to those questioning corporate achievement or dealing with the loss of college friendships. The accessible style and relatable themes make it appropriate for general literary magazine readers rather than as a standalone gift.</t>
  </si>
  <si>
    <t xml:space="preserve">Literary magazines like The Sun, Glimmer Train, or Narrative Magazine might consider this piece. Alumni magazines from prestigious universities often publish such reflective fiction about post-college life trajectories. Business-oriented publications like Harvard Business Review occasionally feature fiction examining corporate culture. Online platforms like Catapult or Electric Literature might accept it for their personal narrative sections, though it would benefit from stronger stylistic distinction for more competitive venues.</t>
  </si>
  <si>
    <t xml:space="preserve">GPT-3.5-turbo</t>
  </si>
  <si>
    <t xml:space="preserve">In a maternity ward, exhausted Lily mistakenly picks up another woman's baby. After meeting the equally distressed mother, they impulsively decide to switch babies permanently. Years later, Lily discovers her adopted daughter Grace shares her inherited artistic talent. Both become renowned artists, with Lily using art for social change. The story spans decades, showing how this initial mix-up leads to artistic fulfillment and community impact through murals and mentorship programs.</t>
  </si>
  <si>
    <t xml:space="preserve">The story explores destiny versus chance, suggesting that apparent mistakes may be fate's design. It examines unconventional definitions of motherhood beyond biological connection, the transformative power of art across generations, and how personal fulfillment emerges from embracing life's unexpected turns. The narrative also touches on art as social activism, inherited talent, and the ripple effects of singular moments on entire lifetimes.</t>
  </si>
  <si>
    <t xml:space="preserve">The hospital setting could symbolize rebirth and transformation. The baby switch might represent choosing one's own destiny rather than accepting predetermined paths. The artistic inheritance suggests how creativity transcends biological bonds. However, these symbolic elements feel somewhat forced and underdeveloped. The title "Maintenance, Hvidovre" (referencing a Danish municipality) creates confusion about deeper meaning, as it doesn't clearly connect to the story's themes or events.</t>
  </si>
  <si>
    <t xml:space="preserve">I wouldn't gift this story. The implausible premise (mothers casually switching babies), unrealistic character development, and overly sentimental treatment undermine any potential readership. The contrived plot devices and lack of psychological depth make it unsuitable even for readers who enjoy uplifting fiction. The story's handling of serious topics like maternal identity and child-switching lacks the sensitivity and complexity such themes require.</t>
  </si>
  <si>
    <t xml:space="preserve">This story would struggle to find publication in its current form. Self-publishing platforms or personal blogs might be the only outlets. The implausible plot, particularly the casual baby-switching without legal consequences, would likely result in rejection from even small literary magazines. Women's magazines would find it too fantastical, while literary journals would reject it for lack of craft. Major revision addressing credibility issues, character development, and narrative logic would be essential before any publication consideration.</t>
  </si>
  <si>
    <t xml:space="preserve">Emma, a freshman university student, struggles with isolation and enters a stifling relationship with studious Carl. Seeking freedom, she bonds with artistic friends Lizzy and Martin, goes on a transformative road trip, and ultimately breaks up with Carl. She flourishes academically, gaining recognition for groundbreaking research. When Carl reappears transformed, Emma finds closure but maintains her independent path, ultimately becoming an accomplished researcher presenting at international conferences.</t>
  </si>
  <si>
    <t xml:space="preserve">The primary theme is self-discovery through personal growth and the courage to prioritize one's authentic self over comfortable but limiting relationships. The story explores the tension between security and freedom, academic achievement versus holistic living, and the necessity of letting go of relationships that hinder personal development. It emphasizes that true fulfillment comes from aligning one's life with inner values rather than external expectations.</t>
  </si>
  <si>
    <t xml:space="preserve">While the story operates primarily on a literal level as a straightforward coming-of-age narrative, there's a slight metaphorical reading about academia's tendency to create rigid, narrow definitions of success. The coffee shop bookending suggests cyclical growth, but these symbolic elements remain underdeveloped. The title "Listening For the Click" implies a deeper meaning about recognizing pivotal moments, yet this metaphor is never explored within the narrative itself.</t>
  </si>
  <si>
    <t xml:space="preserve">Though I rated "disagree," if pressed to gift this, it might suit a young adult reader new to the coming-of-age genre, perhaps a high school student preparing for college who hasn't yet encountered more sophisticated examples of campus fiction. The straightforward narrative and clear moral lessons could appeal to readers seeking uncomplicated, affirming stories about personal growth without literary complexity.</t>
  </si>
  <si>
    <t xml:space="preserve">This would be challenging to place with traditional publishers in its current form. It might find a home with small, regional presses focusing on inspirational fiction, self-help imprints that publish fiction, or online platforms like Wattpad or self-publishing services like Amazon KDP. Commercial YA publishers would likely find it too simplistic and lacking the edge, voice, or hook necessary for the current market.</t>
  </si>
  <si>
    <t xml:space="preserve">Faculty at Reedwood University endure a problematic building renovation with missing waterproofing, causing leaks, mildew, and constant construction noise. Despite mounting frustrations, disrupted work conditions, and broken elevators, they persevere through the year-long ordeal. After completion, they find renewed resilience and unity, organizing celebrations and eventually becoming motivational speakers sharing their story of overcoming adversity at conferences worldwide, transforming their experience into an inspiring legacy.</t>
  </si>
  <si>
    <t xml:space="preserve">The central theme is resilience through collective adversity. The story explores how shared hardship can forge community bonds and personal growth. It examines the transformation of frustration into strength, suggesting that enduring difficult circumstances together creates lasting unity and wisdom. The narrative celebrates institutional perseverance and the human capacity to find meaning in struggle, ultimately presenting adversity as a catalyst for positive change.</t>
  </si>
  <si>
    <t xml:space="preserve">The story functions as a potential allegory for institutional dysfunction and bureaucratic incompetence in academia, with the facade renovation serving as a metaphor for superficial improvements that mask deeper structural problems. The ironic title hints at satire, though this remains underdeveloped. The transformation from suffering to motivational speaking could be read as commentary on the commodification of trauma narratives, but these deeper meanings remain largely unexplored.</t>
  </si>
  <si>
    <t xml:space="preserve">Though I rated "disagree," this might suit someone working in university administration or facilities management who enjoys light, optimistic workplace fiction. It could appeal to readers seeking simple inspirational narratives about overcoming institutional challenges, perhaps as part of a professional development reading list, though its literary merits are limited.</t>
  </si>
  <si>
    <t xml:space="preserve">This would be difficult to place with traditional publishers. It might find a home in academic trade magazines, university alumni publications, or institutional newsletters as inspirational content. Self-publishing platforms or vanity presses specializing in motivational literature might consider it. Academic presses would likely find it lacking in scholarly rigor, while commercial publishers would find it too niche and underdeveloped for general readership.</t>
  </si>
  <si>
    <t xml:space="preserve">A young woman accompanies her terminally ill father Marcus on a seven-day gay cruise. She meets Evan, a writer from New York, and they form an immediate connection. As romance blossoms, she witnesses her father's declining health. On the final night, during a dance party, her father musters strength for one last dance with her before passing away. Years later, she reunites with Evan, they build a life together as writers, continuing her father's legacy of love and acceptance.</t>
  </si>
  <si>
    <t xml:space="preserve">The central theme is love's transformative power across different forms—parental, romantic, and self-love. The story explores acceptance, particularly within LGBTQ+ contexts, and how grief can coexist with joy. It examines the legacy of love passed between generations and the idea that authentic living honors those we've lost. The narrative celebrates finding unexpected connections during life's most difficult moments.</t>
  </si>
  <si>
    <t xml:space="preserve">The cruise serves as a metaphorical journey of self-discovery and acceptance, with the ocean representing life's vastness and uncertainty. The dance becomes a ritual of letting go and embracing change. The father's death during the dance symbolizes passing the torch of authenticity to the next generation. However, these symbolic elements remain fairly surface-level, with the narrative operating primarily as straightforward memoir-style fiction.</t>
  </si>
  <si>
    <t xml:space="preserve">This might suit readers seeking LGBTQ+ family narratives with uplifting messages, particularly those dealing with parental loss or seeking stories about acceptance within gay communities. It could appeal to readers of sentimental fiction who prefer straightforward emotional narratives without literary complexity. Young adults exploring identity within LGBTQ+ families might find comfort in its affirming message, despite its formulaic execution.</t>
  </si>
  <si>
    <t xml:space="preserve">This could potentially find a home with LGBTQ+ focused small presses like Bold Strokes Books, Bella Books, or Dreamspinner Press, which publish romance and family-oriented fiction. Online platforms like Wattpad or self-publishing through Amazon KDP would be viable options. Mainstream publishers would likely find it too sentimental and lacking the literary merit or unique voice needed for broader commercial appeal. LGBTQ+ anthology collections might consider excerpts.</t>
  </si>
  <si>
    <t xml:space="preserve">A solitary man discovers a fatal car accident in remote mountains and speaks to a dying woman, sharing memories with her lifeless body. This encounter transforms him into an artist who captures wilderness and human fragility through paintings. Years later, he discovers an abandoned cabin belonging to the woman, finding her writings which further inspire his art. His work gains international recognition, becoming a testament to human connection and nature's beauty until his death.</t>
  </si>
  <si>
    <t xml:space="preserve">The story explores the transformative power of chance encounters with mortality, examining how tragedy can catalyze artistic expression. It addresses the ephemeral nature of existence, the profound connection between humanity and wilderness, and how art serves as a vessel for preserving memory and meaning. The narrative suggests that brief, random intersections of lives can create lasting legacies through creative interpretation.</t>
  </si>
  <si>
    <t xml:space="preserve">The entire encounter may be a projection of the man's own psychological state—the woman representing his lost love or even himself. The discovered cabin and journals suggest either supernatural intervention or the man's deteriorating grip on reality in isolation. The story can be read as an allegory for the artist's relationship with inspiration itself, where the "dead woman" symbolizes the muse that haunts and drives creative expression, ultimately consuming the artist.</t>
  </si>
  <si>
    <t xml:space="preserve">Though I rated "2," if pressed to identify a recipient, it might suit someone interested in contemplative, spiritual fiction or readers who enjoy Paulo Coelho's work. The story's themes of artistic awakening through tragedy and mystical connections might appeal to those seeking meaning through loss, though the execution would benefit from significant revision to truly resonate with such readers.</t>
  </si>
  <si>
    <t xml:space="preserve">Small independent presses focusing on spiritual or contemplative fiction might consider this with extensive editing—perhaps Wisdom Publications or Shambhala Publications. However, mainstream literary publishers would likely pass due to the overwrought prose and implausible plot developments. Self-publishing platforms or regional literary magazines accepting inspirational fiction might be more realistic venues, though the manuscript would benefit from substantial developmental editing before submission.</t>
  </si>
  <si>
    <t xml:space="preserve">Sarah, a working-class cashier, marries Michael Hawthorne and struggles to gain acceptance from his elite mother, Miss Emily. Through writing a memoir about her journey, Sarah earns Miss Emily's respect, leading to an unexpected bond between them. Sarah becomes a bestselling author, establishes a foundation for marginalized writers, and leaves a lasting literary legacy spanning generations.</t>
  </si>
  <si>
    <t xml:space="preserve">The story explores class mobility, self-acceptance, and the transformative power of authentic storytelling. It examines how perseverance and vulnerability can bridge social divides, suggesting that true worth transcends economic status. The narrative celebrates finding one's voice through writing and using success to uplift others from similar backgrounds.</t>
  </si>
  <si>
    <t xml:space="preserve">The story functions primarily as a straightforward wish-fulfillment narrative with limited symbolic depth. One could read it as a modern Cinderella tale where writing replaces magic, or as commentary on class anxiety in contemporary society. However, these interpretations feel superficial given the story's tendency toward idealized resolutions and lack of genuine conflict or complexity in its treatment of social dynamics.</t>
  </si>
  <si>
    <t xml:space="preserve">Though rated "2," this might suit readers who enjoy light, aspirational women's fiction or romance novels with minimal conflict. It could appeal to those seeking escapist reading about social mobility through marriage and personal achievement, though more discerning readers would likely find it formulaic and lacking in literary merit.</t>
  </si>
  <si>
    <t xml:space="preserve">Harlequin or similar romance imprints might consider this with heavy editing. Women's fiction publishers like MIRA Books could be possibilities, though the manuscript needs significant development. Self-publishing platforms would be most realistic, as the story lacks the sophistication and originality required by mainstream literary publishers. The predictable plot and clichéd execution would likely result in rejection from most traditional publishers.</t>
  </si>
  <si>
    <t xml:space="preserve">In 1966 Detroit, pregnant Barbara Adler witnesses a shooting during Friday synagogue services. Her rabbi husband is killed in the attack. Despite attempting to reach and calm the shooter, she's swept away by the panicking crowd. She survives, raises her child who becomes a peace advocate, and her story becomes a legendary tale of resilience passed through generations, transforming the synagogue into a pilgrimage site.</t>
  </si>
  <si>
    <t xml:space="preserve">The story explores resilience in the face of religious violence and tragedy, examining how individual trauma can transform into collective strength. It addresses the power of forgiveness, the transmission of values across generations, and how communities heal through shared narratives. The theme suggests that meaning and purpose can emerge from senseless violence through conscious choice and community support.</t>
  </si>
  <si>
    <t xml:space="preserve">The story functions as an allegory for Jewish resilience throughout history, with Barbara representing the collective Jewish experience of surviving persecution. The synagogue shooting echoes historical antisemitic violence, while the transformation of trauma into teaching reflects how Jewish communities have historically processed collective suffering. The generational aspect suggests how trauma and resilience become embedded in cultural memory and identity.</t>
  </si>
  <si>
    <t xml:space="preserve">Though rated "2," this might suit readers interested in inspirational Jewish fiction or those seeking stories about overcoming religious violence. It could appeal to congregational reading groups or individuals processing community trauma, though the oversimplified treatment and unrealistic trajectory from tragedy to legend undermines its potential therapeutic or literary value.</t>
  </si>
  <si>
    <t xml:space="preserve">Jewish publishing houses like Gefen Publishing or small religious presses might consider this with substantial revision. The piece reads more like inspirational literature than literary fiction, making it unsuitable for mainstream literary publishers. Self-publishing or inclusion in congregational newsletters would be more realistic. The story's handling of violence and its aftermath lacks the nuance required by publishers specializing in Holocaust or trauma literature.</t>
  </si>
  <si>
    <t xml:space="preserve">The narrator visits their elderly mother in a small town after a month's absence. During a second visit, they find her collapsed and hospitalized. After her recovery, they spend years together in the town until the mother's eventual death. The narrator continues living there, finding solace in the community and memories, ultimately writing their mother's story as a tribute to their bond and shared life.</t>
  </si>
  <si>
    <t xml:space="preserve">The story explores filial duty, the passage of time, and the enduring nature of love between parent and child. It examines caregiving, role reversal in aging relationships, and how place holds memory. Central themes include mortality, community support, and finding meaning through loss, suggesting that love transcends death through memory and storytelling.</t>
  </si>
  <si>
    <t xml:space="preserve">The circular narrative structure and repetitive elements suggest a meditation on memory and grief, possibly indicating the narrator is caught in a loop of remembrance. The story-within-a-story framework at the end implies the entire narrative might be the narrator's written tribute, blurring the line between lived experience and reconstructed memory, though this meta-element feels underdeveloped.</t>
  </si>
  <si>
    <t xml:space="preserve">Though rated "2," this might suit readers dealing with aging parents or recent bereavement, particularly those who find comfort in sentimental narratives about caregiving. It could appeal to book clubs focused on family relationships or readers of magazines like "Guideposts," though its predictable arc and clichéd language limit its appeal.</t>
  </si>
  <si>
    <t xml:space="preserve">This would fit better in anthologies like "Chicken Soup for the Soul" or women's magazines rather than standalone publication. Small regional presses focusing on family narratives or self-help publishers might consider it. Literary publishers would likely reject it for its sentimentality and lack of originality. Online platforms for memoir and personal essays would be more appropriate venues than traditional book publishers.</t>
  </si>
  <si>
    <t xml:space="preserve">During a flood, Evelyn follows a mysterious couple to their apartment where she observes their intimate connection and notices a burnt chair. After the storm, the couple invites her in. She becomes part of their trio, they photograph the devastated city together, and Evelyn discovers the chair belonged to Clara's grandparents who survived a fire. They restore the chair and transform the building into a creative sanctuary celebrating human resilience.</t>
  </si>
  <si>
    <t xml:space="preserve">The story explores human connection amid catastrophe, examining how shared trauma creates bonds between strangers. It addresses resilience through disaster, the cyclical nature of suffering across generations, and art's role in processing collective trauma. The narrative suggests that meaningful connections emerge from chaos and that witnessing others' survival stories can transform observers into participants.</t>
  </si>
  <si>
    <t xml:space="preserve">The story functions as an allegory for trauma bonding and intergenerational memory. The flood represents overwhelming emotional states, while Evelyn's voyeurism suggests the artist/writer's role in witnessing and documenting others' experiences. The burnt chair symbolizes inherited trauma passed through generations. The trio's formation hints at how outsiders become integrated into trauma narratives, transforming from observers to participants in collective healing.</t>
  </si>
  <si>
    <t xml:space="preserve">Though rated "2," this might appeal to readers interested in magical realism or those who appreciate atmospheric, symbolic fiction. It could suit creative writing students studying how physical objects carry emotional weight, or readers who enjoy stories about found families and artistic communities, though the execution needs refinement for it to truly resonate.</t>
  </si>
  <si>
    <t xml:space="preserve">Small literary magazines like "The Antioch Review" or "Ploughshares" might consider a heavily revised version. Independent presses focusing on experimental or lyrical fiction like Coffee House Press or Two Dollar Radio could be possibilities with significant editing. The current version's blend of realism and symbolism needs stronger development for mainstream literary publishers. Online literary journals accepting emerging writers would be the most realistic starting point.</t>
  </si>
  <si>
    <t xml:space="preserve">Sarah and Max, artists at a residency, take a beach trip before their program ends. They discuss their undefined romantic connection, agreeing to acknowledge their feelings without labels. After departing separately, they reunite months later at an art gallery and begin a life together. They become successful artists, returning annually to the beach, eventually growing old together and dying with hands entwined.</t>
  </si>
  <si>
    <t xml:space="preserve">The story explores the tension between temporary artistic residencies and lasting connections, examining how creative partnerships intertwine with romantic love. It addresses the difficulty of defining relationships that exist outside conventional boundaries, and how shared creative spaces foster deep bonds. The theme suggests that authentic connections transcend time and labels, with art and love mutually reinforcing each other.</t>
  </si>
  <si>
    <t xml:space="preserve">The story can be read as a meditation on the ephemeral nature of artistic communities and how they create intense, transformative connections. The beach represents liminal space between temporary and permanent, while their art becomes a metaphor for their relationship—undefined yet profound. The narrative also suggests how creative partnerships navigate the boundary between professional collaboration and personal intimacy.</t>
  </si>
  <si>
    <t xml:space="preserve">Though rated "2," this might appeal to artists or writers who've experienced residencies, or couples who met through creative programs. It could resonate with readers of contemporary romance who appreciate artistic settings, though the overly sentimental ending and predictable trajectory limit its appeal to those seeking more complex relationship narratives.</t>
  </si>
  <si>
    <t xml:space="preserve">This might fit romance imprints like Berkley or contemporary fiction publishers focusing on creative communities. Literary magazines associated with artist residencies might publish excerpts. However, the story needs significant editing to avoid clichés. Self-publishing platforms or anthologies about artist residencies would be more realistic venues. The title's reference to European cinema feels disconnected from the content, suggesting revision needs before submission anywhere.</t>
  </si>
  <si>
    <t xml:space="preserve">Daniel has recurring dreams about his ex-wife Rachel and an unused flat. He confides in his current partner Isabel, and while searching through old belongings, discovers forgotten keys that remind him of a canoe. They retrieve the old canoe and begin paddling together, reconnecting through nature. Their canoeing adventures help Daniel release his past and strengthen their relationship throughout their lives together.</t>
  </si>
  <si>
    <t xml:space="preserve">The story explores healing from past relationships through new connections and shared experiences. It examines how unresolved emotions manifest in dreams and how nature-based activities can facilitate emotional processing. Central themes include the journey from past trauma to present healing, the restorative power of nature, and building intimacy through shared outdoor experiences.</t>
  </si>
  <si>
    <t xml:space="preserve">The canoe serves as a metaphor for navigating emotional waters and relationship dynamics. The journey from turbulent dreams to calm waters parallels the psychological process of moving from unresolved past to peaceful present. The keys symbolize both literal and metaphorical access to locked-away memories and emotions. The story can be read as an allegory for therapy through nature and mindful partnership.</t>
  </si>
  <si>
    <t xml:space="preserve">Though rated "2," this might suit readers interested in gentle relationship fiction or those who enjoy outdoor/nature writing combined with emotional healing narratives. It could appeal to couples who share outdoor hobbies or individuals working through past relationship issues, though the overly sentimental tone and repetitive structure limit its broader appeal.</t>
  </si>
  <si>
    <t xml:space="preserve">This might fit magazines like "Canoe &amp; Kayak" or outdoor lifestyle publications that occasionally feature personal essays. Small presses focusing on nature writing or healing narratives might consider a heavily edited version. Women's magazines or online platforms for relationship stories would be more realistic venues. The story needs significant tightening and less repetition before submission to literary markets. Self-publishing or regional anthologies about outdoor activities would be most appropriate.</t>
  </si>
  <si>
    <t xml:space="preserve">The narrator encounters Q, a seemingly perfect college friend, at a pool after ten years apart. They witness Q struggling with a work conflict, revealing his vulnerability. The narrator approaches Q, they reconnect, and rebuild their friendship over months and years. Their renewed bond becomes a source of mutual support, with both helping each other pursue dreams and weather life's challenges.</t>
  </si>
  <si>
    <t xml:space="preserve">The story explores the illusion of perfection and the value of authentic human connection through shared vulnerability. It examines how friendships can transcend time and distance when grounded in genuine understanding. The narrative suggests that true bonds form not through admiring others' success but through accepting their flaws and supporting each other through difficulties.</t>
  </si>
  <si>
    <t xml:space="preserve">The pool setting could symbolize reflection and clarity—a place where superficial appearances dissolve. The story might be read as commentary on social media-era perfectionism, where Q represents curated personas that hide real struggles. However, these interpretations feel underdeveloped, as the narrative remains predominantly literal in its exploration of friendship and authenticity.</t>
  </si>
  <si>
    <t xml:space="preserve">Though rated "2," this might appeal to readers who enjoy light contemporary fiction about friendship or those experiencing college reunions. It could suit book clubs focused on relationships or readers seeking uncomplicated stories about personal growth. However, the predictable arc and clichéd insights about perfection limit its appeal to those seeking more sophisticated narratives.</t>
  </si>
  <si>
    <t xml:space="preserve">This reads like content for lifestyle magazines or online platforms like Medium rather than traditional book publishers. Women's magazines might accept it as a personal essay with editing. Self-help publishers focusing on friendship might consider it for anthologies. The disconnect between the title "The Kingdom That Failed" and the content suggests revision is needed. Literary publishers would likely reject it for lack of originality and depth.</t>
  </si>
  <si>
    <t xml:space="preserve">GPT-4</t>
  </si>
  <si>
    <t xml:space="preserve">Marie, a pregnant linguist mistakenly admitted to a Prague maternity ward, experiences a disorienting night where crying babies blur reality. She observes mysterious nurses and other mothers through curtained partitions. When morning comes, she names a baby "Autolycus" and leaves with him, suggesting either confusion about which child is hers or an unexplained adoption. The narrative remains deliberately ambiguous about whether she took her own child or another's.</t>
  </si>
  <si>
    <t xml:space="preserve">The story explores maternal identity, the liminal space of childbirth, and the mysterious bonds formed between mothers in shared experiences. It examines how identity can become fluid in moments of profound transformation, questioning whether motherhood is biological or experiential. The narrative suggests that connection transcends conventional understanding, with reality becoming malleable in spaces of creation and vulnerability.</t>
  </si>
  <si>
    <t xml:space="preserve">Multiple readings emerge: Marie may be experiencing postpartum psychosis or dissociation; the entire episode could be a fever dream; she might have accidentally or intentionally taken another's child; or this represents a supernatural exchange. The story functions as magical realism exploring the psychological transformation of motherhood. The title "Maintenance, Hvidovre" (a Danish location) contradicts the Prague setting, suggesting unreliable narration or parallel realities.</t>
  </si>
  <si>
    <t xml:space="preserve">This would suit readers who appreciate literary fiction with ambiguous narratives, particularly those interested in motherhood's psychological dimensions. It would appeal to fans of writers like Samanta Schweblin or Jenny Offill, readers who enjoy magical realism, or those studying narrative unreliability. Book clubs focusing on contemporary women's literature would find rich material for discussion.</t>
  </si>
  <si>
    <t xml:space="preserve">Literary journals like "Conjunctions," "NOON," or "The Paris Review" would be strong candidates. Small presses specializing in experimental fiction like Dorothy Publishing or Two Dollar Radio might consider it. European publishers like Fitzcarraldo Editions could appreciate its ambiguity. The story's sophisticated handling of uncertainty and maternal psychology suits publications that favor challenging, literary work over commercial fiction. With minor editing, this has genuine publication potential.</t>
  </si>
  <si>
    <t xml:space="preserve">Stella, now successful, reflects on her university years after seeing Martin in the Hunter Courtyard. Through fragmented memories, we learn about her relationships with Martin (who persistently sought her attention), Johan (a Norwegian PhD candidate confidant), Lizzy (a magnetic friend), and Carl (who becomes significant). The narrative jumps between past and present, showing Stella's efforts to maintain emotional equilibrium while navigating complex social dynamics during her formative years.</t>
  </si>
  <si>
    <t xml:space="preserve">The story explores memory's selective nature and the weight of past relationships on present identity. It examines how we calibrate emotional equilibrium through relationships, with some people becoming permanent fixtures in our psychological landscape. The narrative addresses the tension between maintaining balance and allowing oneself to be affected by others, suggesting that growth requires both connection and self-protection.</t>
  </si>
  <si>
    <t xml:space="preserve">The "equilibrium scale" functions as a metaphor for psychological boundaries and emotional regulation. The title suggests searching for meaningful connection—the "click" of authentic relationship. The fragmented narrative structure mirrors memory's non-linear nature and could represent trauma processing. Martin's persistent presence despite Stella's attempts at distance suggests unresolved dynamics, possibly harassment or boundary violations that shaped her approach to relationships.</t>
  </si>
  <si>
    <t xml:space="preserve">This would suit readers who appreciate literary fiction exploring memory and relationships, particularly those interested in campus novels with psychological depth. It would appeal to fans of Sally Rooney or Curtis Sittenfeld who enjoy nuanced character studies. Graduate students or academics might particularly connect with its portrayal of university social dynamics and the lasting impact of formative relationships.</t>
  </si>
  <si>
    <t xml:space="preserve">Literary magazines like "The Southern Review" or "Michigan Quarterly Review" would be strong candidates. University presses with fiction series might consider it for anthologies about campus life. Feminist presses like The Feminist Press might appreciate its exploration of female agency and boundaries. With expansion, indie publishers like Graywolf Press or Tin House could be interested. The sophisticated handling of memory and relationship dynamics shows genuine literary merit worthy of serious consideration.</t>
  </si>
  <si>
    <t xml:space="preserve">A modern Faculty Complex suffers extensive water damage due to construction flaws from corrupt contractors. The resulting repairs force departments to share cramped, chaotic spaces, leading to interdepartmental conflicts and sabotage. Despite mounting tensions, flooded offices, and constant construction, the faculty endures. The crisis ultimately fosters unexpected collaborations and innovations, though the building remains a monument to both academic persistence and administrative failure.</t>
  </si>
  <si>
    <t xml:space="preserve">The story satirizes academic institutional dysfunction while exploring how shared adversity can paradoxically unite disparate groups. It examines the gap between institutional aspirations ("interdisciplinary synergies") and messy reality, showing how bureaucratic failures cascade into human drama. The narrative suggests that academic resilience emerges not from ideal conditions but from collective endurance through absurd circumstances.</t>
  </si>
  <si>
    <t xml:space="preserve">The water damage serves as a metaphor for institutional rot and the erosion of academic ideals. The story functions as allegory for how knowledge production occurs despite, not because of, institutional structures. The facade renovation represents surface-level fixes to deep systemic problems. The interdepartmental conflicts mirror broader academic territorialism, while the building's transformation into a labyrinth suggests the Byzantine nature of university bureaucracy.</t>
  </si>
  <si>
    <t xml:space="preserve">This would delight academics, particularly those who've survived institutional disasters or building renovations. It's perfect for professors who appreciate dark academic humor, fans of David Lodge or Malcolm Bradbury's campus novels, or anyone who's experienced bureaucratic absurdity. Graduate students would find cathartic humor in its portrayal of academic dysfunction. Department chairs might appreciate it as gallows humor.</t>
  </si>
  <si>
    <t xml:space="preserve">Academic satire publishers like Melville House or Europa Editions would appreciate this. University presses with humor collections might include it in anthologies. "The Chronicle of Higher Education" could publish it as commentary. Literary magazines like "McSweeney's" or "The Believer" would suit its satirical tone. British publishers like Galley Beggar Press might appreciate its dry wit. The sophisticated humor and authentic detail give it strong publication potential in academic or literary humor markets.</t>
  </si>
  <si>
    <t xml:space="preserve">In the mid-1960s, a fifteen-year-old narrator and their gay father embark on a week-long cruise aboard the Devotion from San Francisco. The ship carries mostly gay couples, creating a sanctuary from societal prejudice. They dance, use an underwater treadmill, roller-skate, visit Angel Island with other passengers, and attend a final party. Throughout, the father attempts to instill "abstinence" while the narrator grapples with understanding their father's identity and mortality.</t>
  </si>
  <si>
    <t xml:space="preserve">The story explores intergenerational understanding within LGBTQ families, examining how parents navigate protecting their children while being authentic. It addresses the tension between safety through concealment versus liberation through visibility, set against pre-AIDS 1960s gay culture. The narrative examines how children comprehend their parents' complex identities, mortality, and the inheritance of both trauma and resilience.</t>
  </si>
  <si>
    <t xml:space="preserve">The cruise represents a liminal space between closeted and open existence. The father's wigs symbolize performed identities and survival strategies. "Devotion" becomes ironic—the father preaches abstinence while seeking connection. The underwater treadmill suggests staying afloat while going nowhere. The story can be read as anticipating the AIDS crisis (the father's mysterious illness, emphasis on "contact"), making it a meditation on doomed paradise before catastrophe.</t>
  </si>
  <si>
    <t xml:space="preserve">This would resonate with LGBTQ readers, particularly those interested in queer history and intergenerational relationships. Writers and readers of literary fiction would appreciate its layered narrative and symbolic richness. It would suit those who enjoy authors like Andrew Holleran, Edmund White, or Ocean Vuong—writers who blend personal history with cultural memory. Anyone interested in pre-Stonewall gay culture would find it valuable.</t>
  </si>
  <si>
    <t xml:space="preserve">This has strong potential for prestigious literary publishers. Graywolf Press, known for LGBTQ literature, would be ideal. Other possibilities include FSG, which publishes literary LGBTQ work, or Arsenal Pulp Press for queer narratives. Literary journals like "The Paris Review" or "Granta" would suit its style. Lambda Literary Award publishers would recognize its merit. The sophisticated prose, historical significance, and emotional depth make this genuinely publishable at top-tier venues.</t>
  </si>
  <si>
    <t xml:space="preserve">Finch, a mortuary owner in his late fifties, discovers a fatal car accident while hiking in the Appalachian mountains. He finds a young woman's body thrown from a wrecked 1950s coupe. After holding her hand and grieving, he walks to town for help. He returns with two uniformed men who retrieve the body. Afterward, alone with the wreckage, Finch reflects on life's impermanence before returning home with renewed purpose.</t>
  </si>
  <si>
    <t xml:space="preserve">The story explores mortality's omnipresence and how proximity to death shapes perspective on life. It examines the relationship between wilderness and civilization, suggesting nature's indifference to human tragedy. The narrative addresses how those who work with death (like morticians) navigate between professional distance and human compassion, finding meaning in life's transience rather than despair.</t>
  </si>
  <si>
    <t xml:space="preserve">The story functions as meditation on the mortician's psychological landscape—the woman's body mirrors his daily work, yet affects him differently in the wild. The mountains growing "taller" while he becomes "smaller" suggests spiritual diminishment through routine exposure to death. The accident scene could represent his confrontation with mortality outside professional boundaries. The wilderness becomes a space where death's meaning shifts from managed ritual to raw encounter.</t>
  </si>
  <si>
    <t xml:space="preserve">This would suit readers of Southern Gothic or Appalachian literature, particularly fans of Ron Rash or Cormac McCarthy's quieter work. Those interested in death studies or mortuary science might appreciate its perspective. It would appeal to readers who enjoy contemplative nature writing combined with existential themes, or those drawn to regional American literature exploring isolation and mortality.</t>
  </si>
  <si>
    <t xml:space="preserve">Literary journals focused on place-based writing like "Appalachian Heritage" or "The Southern Review" would be strong candidates. Hub City Press or Blair Publishers, specializing in Southern/Appalachian literature, might consider it. "The Sun Magazine" appreciates this contemplative style. University presses with regional focus could include it in anthologies. The story's atmospheric prose and regional authenticity show genuine publication potential, though it might benefit from tightening the philosophical passages.</t>
  </si>
  <si>
    <t xml:space="preserve">Felicity, from a working-class background, marries Edward from a wealthy family but struggles to fit into his world. She carries her grandmother's handbag as connection to her past while attempting to transform herself. Meeting Edward's mother Miss Emily at their Hamptons estate becomes a turning point, where subtle rejection reinforces her outsider status. Years pass with Felicity caught between two worlds, unable to fully belong to either.</t>
  </si>
  <si>
    <t xml:space="preserve">The story explores class anxiety and the psychological toll of social mobility through marriage. It examines how attempting to transcend one's origins can result in profound alienation from both past and present. Central themes include imposter syndrome, the erasure of authentic identity for social acceptance, and the impossibility of truly crossing class boundaries despite surface transformations.</t>
  </si>
  <si>
    <t xml:space="preserve">The story functions as critique of American class rigidity disguised as meritocracy. Felicity's transformation represents the violence of assimilation—she must erase herself to belong. The grandmother's handbag symbolizes authentic identity she cannot fully relinquish. The "gilded prison" metaphor suggests wealth as entrapment rather than liberation. Her inability to bridge worlds reflects systemic barriers that personal effort cannot overcome.</t>
  </si>
  <si>
    <t xml:space="preserve">Though rated "2," this might appeal to readers who enjoyed "The Great Gatsby" or contemporary class-conscious fiction. It could resonate with those experiencing social mobility or interested in examinations of American class structure. Book clubs discussing economic inequality might find it relevant, though the overwrought prose and familiar narrative arc limit its appeal.</t>
  </si>
  <si>
    <t xml:space="preserve">Women's fiction imprints might consider a heavily edited version. Online platforms or literary magazines focusing on class issues could publish excerpts. The story needs significant trimming—the repetitive metaphors and purple prose undermine its message. Small presses interested in social realism might be possibilities, but mainstream publishers would likely find it too familiar and overwritten. Self-publishing or regional magazines would be more realistic venues after substantial revision.</t>
  </si>
  <si>
    <t xml:space="preserve">In 1966 Detroit, pregnant Barbara attends a bar mitzvah rehearsal at her synagogue. As young Isaac Adler performs his haftarah with Rabbi Ben-Gurion (replacing the deceased Rabbi Adler), a disturbing young man enters. Barbara senses danger as the stranger approaches the rabbi with something in his hand. The narrative becomes surreal and fragmented, ending with cryptic blessings and the suggestion of violence, though the exact outcome remains ambiguous.</t>
  </si>
  <si>
    <t xml:space="preserve">The story explores the fragility of Jewish-American sanctuary spaces in the 1960s, examining how violence intrudes upon sacred rituals. It addresses generational transition (old rabbi to new), modernization versus tradition, and the vulnerability of immigrant communities. The narrative suggests how premonition and trauma can fragment perception, with Barbara's pregnancy symbolizing both hope and vulnerability in uncertain times.</t>
  </si>
  <si>
    <t xml:space="preserve">The story operates as historical fiction about antisemitic violence, possibly referencing real attacks on synagogues. The "mysterious beast" and fragmenting narrative suggest Barbara experiencing a prophetic vision or stroke. The young man could represent assimilation anxiety—internal community threats. The surreal ending implies either actual violence, Barbara's medical emergency during pregnancy, or a collective premonition of future persecution. The mixing of blessings suggests corruption of sacred space.</t>
  </si>
  <si>
    <t xml:space="preserve">This would suit readers interested in Jewish-American literature, particularly those who appreciate Philip Roth or Bernard Malamud's work. It would appeal to those studying 1960s Detroit history or American Jewish experience. Readers who enjoy narratives that blur reality and perception, or those interested in how communities process trauma through storytelling, would find it compelling.</t>
  </si>
  <si>
    <t xml:space="preserve">Jewish literary journals like "Pakn Treger" or "Jewish Fiction .net" would be strong candidates. Wayne State University Press, focusing on Detroit history, might include it in anthologies. Literary magazines like "Moment" or "Lilith" publish such work. Small Jewish presses like White Goat Press or Ben Yehuda Press could be interested. The story's blend of realism and surrealism, plus its historical specificity, shows genuine literary merit deserving serious consideration.</t>
  </si>
  <si>
    <t xml:space="preserve">The narrator visits their elderly mother after years of separation, finding her diminished but spirited. They spend a week reconnecting through conversations and shared memories. A month later, the narrator receives news of their mother's sunstroke and declining health, prompting an immediate return. Finding the house empty but filled with remnants of their last visit, the narrator reflects on their mother's influence and mortality while confronting their own transformation from child to adult.</t>
  </si>
  <si>
    <t xml:space="preserve">The story explores the inexorable passage of time and its effects on parent-child relationships. It examines how physical absence doesn't diminish emotional bonds, while addressing the shock of witnessing parental aging after prolonged separation. Central themes include the tension between independence and familial duty, the way memory preserves and distorts, and how childhood homes become repositories of identity.</t>
  </si>
  <si>
    <t xml:space="preserve">The mother's possible absence in the second visit suggests death, with the narrator confronting an empty house filled with memories rather than presence. The "echoing void" and emphasis on remnants imply the narrator is processing grief through imagined return. The story can be read as meditation on how we carry our parents within us after they're gone, with the house serving as externalized memory palace.</t>
  </si>
  <si>
    <t xml:space="preserve">This would suit readers who appreciate quiet, contemplative fiction about family relationships, particularly those dealing with aging parents. It would resonate with adult children living far from home, or anyone processing parental loss. Fans of Alice Munro, William Trevor, or Marilynne Robinson would appreciate its subtle emotional depth and attention to domestic detail.</t>
  </si>
  <si>
    <t xml:space="preserve">Literary magazines like "The Sewanee Review," "The Georgia Review," or "Prairie Schooner" would be ideal venues. Publishers like Knopf or FSG might include it in story collections. Small presses specializing in quiet literary fiction like Graywolf or Coffee House Press could be interested. The story's elegant prose and universal theme of parental aging give it strong publication potential in literary markets that value psychological depth over plot-driven narratives.</t>
  </si>
  <si>
    <t xml:space="preserve">The narrator follows a blissful young couple (Maggie and Tom) through city streets to their riverside home. After experiencing a mystical vision triggered by a stranger's collision, the narrator observes the couple's domestic life through their window. A sudden storm causes the river to flood their house. The narrator realizes Maggie metaphorically resembles a burned chair seen earlier—damaged but resilient. The couple escapes with their terrier as the flood overtakes their home.</t>
  </si>
  <si>
    <t xml:space="preserve">The story explores the fragility of happiness against life's destructive forces, examining how joy persists despite inevitable catastrophe. It addresses the tension between surface appearances and hidden damage, suggesting resilience emerges from acknowledging both beauty and ruin. The narrative examines voyeuristic observation versus genuine understanding, questioning how we perceive others' lives and suffering.</t>
  </si>
  <si>
    <t xml:space="preserve">The flood represents psychological or emotional crisis beneath apparent happiness. The burned chair symbolizes past trauma that shapes present identity. The mystical vision suggests the narrator experiences dissociation or revelation about life's duality. The story functions as allegory for how we project meaning onto others' lives. The triangular structure (narrator-couple-disaster) explores the observer's role in constructing narrative meaning from witnessed events.</t>
  </si>
  <si>
    <t xml:space="preserve">This would suit readers who appreciate modernist or experimental fiction, particularly fans of Virginia Woolf (whose style it clearly emulates) or Katherine Mansfield. It would appeal to those interested in stream-of-consciousness narrative, symbolic fiction, or stories that blur reality and perception. Creative writing students studying perspective and unreliable narration would find it instructive.</t>
  </si>
  <si>
    <t xml:space="preserve">Literary magazines embracing experimental work like "Conjunctions," "The Paris Review," or "NOON" would be strong candidates. Small presses specializing in modernist-influenced fiction like Dalkey Archive or New Directions might consider it. University journals focusing on innovative fiction could be interested. The story's clear Woolfian influence might limit commercial appeal but could attract academic publishers interested in contemporary responses to modernist techniques. The sophisticated prose and symbolic density show genuine literary merit.</t>
  </si>
  <si>
    <t xml:space="preserve">Heather and Del take their final beach trip together, watching the sunset. When Del attempts to kiss Heather, she bursts into laughter, remembering a childhood jellyfish memory. They walk along the shoreline, making awkward conversation about pet fish while navigating unspoken tensions. The story ends with them continuing their walk as the sun sets, building memories despite underlying relationship uncertainties.</t>
  </si>
  <si>
    <t xml:space="preserve">The story explores the dissolution of romantic relationships and the difficulty of genuine connection. It examines how couples perform intimacy while experiencing emotional distance, addressing the gap between romantic idealization and uncomfortable reality. The narrative suggests that relationships often exist in liminal spaces between connection and separation, with both parties aware of but unable to address fundamental incompatibilities.</t>
  </si>
  <si>
    <t xml:space="preserve">The sunset represents their relationship's end—beautiful but inevitable. Heather's laughter deflects intimacy, suggesting emotional unavailability. The oil slick imagery implies contamination of what should be pure. The "final beach trip" frames the entire narrative as retrospective, with both characters performing rather than experiencing genuine emotion. The merging sun and sea parallel their failed attempt at unity.</t>
  </si>
  <si>
    <t xml:space="preserve">Though rated "2," this might appeal to readers who enjoy relationship fiction with psychological depth, particularly those interested in stories about romantic dissolution. It would suit fans of Sally Rooney or Miranda July who appreciate awkward intimacy and emotional distance. Creative writing students studying subtext and unreliable narration might find it instructive.</t>
  </si>
  <si>
    <t xml:space="preserve">Literary magazines focusing on relationship fiction like "One Story" or "The Cincinnati Review" might consider it. Online platforms like "Electric Literature" or "Catapult" could be interested. The story would benefit from tightening—some overwrought passages detract from its emotional authenticity. Small presses publishing contemporary realism might consider it for anthologies about modern relationships. The title's disconnect from content suggests revision needed.</t>
  </si>
  <si>
    <t xml:space="preserve">Daniel has recurring dreams about his ex-wife Rachel and an unused basement flat. With his partner Isabel, he visits the mysterious flat where they find a bronze key. After sharing honest conversations about their past relationships, Daniel experiences a positive memory of canoeing with Rachel. He and Isabel go canoeing together, which helps Daniel reconcile his past with his present, ending his troubling dreams.</t>
  </si>
  <si>
    <t xml:space="preserve">The story explores how unresolved past relationships haunt present ones, examining the necessity of confronting buried memories to achieve emotional wholeness. It addresses the tension between protecting partners from one's darkness versus the healing power of vulnerability. The narrative suggests that integrating past experiences, rather than suppressing them, enables authentic intimacy in current relationships.</t>
  </si>
  <si>
    <t xml:space="preserve">The unused flat represents Daniel's unconscious mind, with the key symbolizing access to repressed memories. The dreams suggest unfinished emotional business requiring exploration. The canoeing memory serves as a bridge between traumatic and healing experiences. The story can be read as psychological allegory about therapy or self-discovery, where physical spaces represent mental states and objects become totems of psychological transformation.</t>
  </si>
  <si>
    <t xml:space="preserve">This would suit readers interested in psychological fiction exploring relationships and memory. It would appeal to those navigating second relationships or processing divorce, particularly readers who appreciate subtle psychological symbolism. Fans of Alice Munro's relationship stories or Andre Aciman's explorations of memory would connect with its introspective approach to emotional healing.</t>
  </si>
  <si>
    <t xml:space="preserve">Literary magazines like "Ploughshares" or "The Missouri Review" would be appropriate venues. Small presses focusing on psychological realism like Graywolf Press might consider it for collections. Online platforms like "Narrative Magazine" or "The Rumpus" could be interested. The story's quiet exploration of relationship psychology and effective use of symbolism show genuine publication potential, though it might benefit from slightly more distinctive voice or style to stand out in competitive markets.</t>
  </si>
  <si>
    <t xml:space="preserve">The narrator recalls their charismatic college roommate Q, who effortlessly succeeded at everything through charm rather than effort. Ten years later, they unexpectedly encounter each other at a cooking class in a country house. At the pool, the narrator observes Q desperately trying to charm a woman, but his legendary magnetism is failing him. The narrator walks away, recognizing their friendship has dissolved and Q's golden touch has vanished.</t>
  </si>
  <si>
    <t xml:space="preserve">The story explores the inevitable decline of youthful charisma and the hollow nature of success built on charm alone. It examines how college friendships, seemingly profound at the time, often dissolve into uncomfortable encounters. The narrative addresses the schadenfreude and pity we feel witnessing former golden boys struggle with aging and irrelevance, suggesting that surface-level connections cannot sustain meaningful relationships.</t>
  </si>
  <si>
    <t xml:space="preserve">Q represents the narrator's own lost youth and potential—watching Q fail reflects the narrator's confrontation with middle-age disappointment. The "kingdom that failed" is the illusion of effortless success. Q's desperate performance at the pool mirrors how all social interaction becomes increasingly performative with age. The story suggests both men are trapped performing versions of themselves that no longer work.</t>
  </si>
  <si>
    <t xml:space="preserve">This would appeal to readers in their thirties and forties who enjoy literary fiction about male friendship and aging, particularly fans of Jonathan Franzen or Richard Ford. Alumni navigating post-college disappointment would relate to its themes. It would suit book clubs discussing masculinity, success, and the mythology of college years. Anyone who's witnessed former campus stars struggle with real life would find it resonant.</t>
  </si>
  <si>
    <t xml:space="preserve">Literary magazines like "The Paris Review" or "Tin House" would be strong candidates. Publishers of literary fiction like FSG or Knopf might include it in story collections. Men's literary magazines like "Esquire" fiction section could be interested. University alumni magazines might publish it as reflection on post-college life. The sophisticated voice, sharp observation, and universal theme of lost youth give it strong publication potential in prestigious literary venues.</t>
  </si>
  <si>
    <t xml:space="preserve">AV</t>
  </si>
  <si>
    <t xml:space="preserve">SD</t>
  </si>
  <si>
    <t xml:space="preserve">Sección resumen</t>
  </si>
  <si>
    <t xml:space="preserve">Sección técnica</t>
  </si>
  <si>
    <t xml:space="preserve">Sección Editorial / Comercial</t>
  </si>
  <si>
    <t xml:space="preserve">Microfiction</t>
  </si>
  <si>
    <t xml:space="preserve">A postpartum mother in Hvidovre wanders a liminal hospital at dawn, encounters other dazed new mothers, loses and “finds” a possibly swapped baby, and joins them whitewashing a gable with milk of lime while bleeding. Back in her room, a wrong infant is discarded in laundry; she goes home with a child her husband cannot recognize as wrong; every May, she recalls the event like happiness. </t>
  </si>
  <si>
    <t xml:space="preserve">Postpartum alienation and bodily trauma within institutional care; the erasure and standardization of mothers and infants; the dissolving boundary between self and tool; gender instability; and how maintenance labor whitewashes blood, grief, and identity to make motherhood appear orderly. </t>
  </si>
  <si>
    <t xml:space="preserve">Allegory of postpartum psychosis/dissociation: the labyrinth, doubles, and swapped infant render a mind fracturing under pain, blood loss, and sleeplessness. Institutional critique: the whitewashing ritual enacts medicine’s concealment of maternal labor and grief. Historical haunting: references to folktales and Pappenheimer implicate patriarchal violence across eras. Linguistic/ontological instability: the baby’s shifting sex dramatizes authority’s power to name bodies and the mother’s eroded identity.</t>
  </si>
  <si>
    <t xml:space="preserve">To readers of literary horror and feminist surrealism—fans of Machado, Schweblin, Julia Armfield, and mothers seeking honest, uncanny postpartum narratives. </t>
  </si>
  <si>
    <t xml:space="preserve">Fitzcarraldo Editions; New Directions; Graywolf Press; And Other Stories.</t>
  </si>
  <si>
    <t xml:space="preserve">Faculty housing is discovered to lack flashing; after a decade, disruptive remediation begins (taped windows, no A/C, drilling). Storms expose active leaks; gallons are collected; a man-sized paint bubble bursts brown water. Contractors and administrators deflect, invoking a never-seen “hygienist.” Untenured faculty fear repercussions; rent-strike talk fizzles. A VP blames “preexisting” issues and promises absurd fixes. Work continues; mold is monitored but minimized. The residents normalize harm and keep paying rent, consoling themselves with tenure dreams (Crete). </t>
  </si>
  <si>
    <t xml:space="preserve">Institutional negligence and bureaucratic gaslighting; academic precarity and self-censorship; language as liability shield; the façade as metaphor for image management masking structural rot; environmental risk shifted onto workers’ homes; class/tenure privilege and racialized, gendered dynamics; normalization of chronic harm through aspiration and fatigue; pandemic-era indifference and the ethics of complicity.</t>
  </si>
  <si>
    <t xml:space="preserve">An allegory of neoliberal academia and managed decline: missing flashing as absent institutional care; taped windows as enforced silence; the CC’d “hygienist” as compliance theater; foundation “rising” as meritocratic myth; the man-sized bubble as repressed crisis; the soothing “waterfall” as rationalized harm; Crete as the illusory reward that keeps workers enduring exploitation.</t>
  </si>
  <si>
    <t xml:space="preserve">To: grad students, junior faculty, tenure-track academics, campus administrators with a sense of humor, fans of academic satire (e.g., readers of Lucky Jim and Dear Committee Members), and workplace-lit readers who enjoy dark humor about bureaucracy. </t>
  </si>
  <si>
    <t xml:space="preserve">Publishers: The New Yorker, McSweeney’s, The Atlantic, Harper’s, n+1. Book presses: Graywolf Press, Grove Press, Coffee House Press, Tin House, Catapult, And Other Stories (UK), Fitzcarraldo Editions.</t>
  </si>
  <si>
    <t xml:space="preserve">Magazines: The New Yorker (Personal History), The Atlantic, Granta, The Sun, Guernica, The Yale Review, Longreads, The Rumpus. For a collection/memoir: Graywolf, Riverhead, Algonquin, Beacon Press, Tin House Books, Counterpoint/Soft Skull, Scribner, Little, Brown. LGBTQ+-forward presses: Arsenal Pulp Press, Akashic, Feminist Press. Many accept agented work; for journals, simultaneous submissions via Submittable are typical.</t>
  </si>
  <si>
    <t xml:space="preserve">In 1991, a teenage girl joins her HIV-positive, gay father on a mostly gay Caribbean cruise. Among a community reminiscent of Fire Island, she contrasts public stigma with private belonging, feels seen, befriends Claire, and experiences a tender, chaste attraction to Tom. Initially hesitant to dance, she recognizes the dance floor as sanctuary. On the black-tie finale, as Laura Branigan sings and a storm rocks the ship, she finally dances with her father—an ecstatic, elegiac last dance before his death.</t>
  </si>
  <si>
    <t xml:space="preserve">A coming-of-age elegy where joy and mortality co-exist. Themes include belonging versus concealment; chosen family and solidarity amid the AIDS crisis; the dance floor as church—art, music, and community transmuting fear into grace; intergenerational love between a gay father and daughter; the ethics of visibility in a hostile culture; memory as sanctuary. It’s about claiming selfhood within and alongside queer community, finding beauty in a besieged world, and honoring the fleeting present when the future is foreclosed.</t>
  </si>
  <si>
    <t xml:space="preserve">The cruise reads as a rite of passage: a floating sanctuary/ark where queer kinship offers protection and initiation. The dance floor functions as liturgy, transforming stigma and anticipatory grief into communal exaltation; the storm externalizes turbulence. The “last dance” is both benediction and rehearsal for mourning. Tom mirrors the narrator’s emergence into womanhood and truth-telling. Laura Branigan’s “Gloria” invokes glory/recognition. More broadly, the ship embodies a temporary utopia—an ethics of witnessing and joy under siege.</t>
  </si>
  <si>
    <t xml:space="preserve">Adult children of queer parents; LGBTQ+ friends and allies; readers of literary memoir; humanities teachers covering the AIDS crisis; book clubs drawn to intergenerational stories; anyone who’s navigated stigma, grief, or caretaking; fans of dance/pop culture who understand the sanctuary of the dance floor; parents and teens seeking nuanced conversations about identity and love.</t>
  </si>
  <si>
    <t xml:space="preserve">In the Transylvanian mountains, a solitary traveler discovers an overturned car and a woman who has died trying to climb back to the road. He calls for help, leaves a message for Alex from her phone, and keeps vigil beside her body as dusk deepens. He observes the stillness, muses about memory, censorship, and film, leaves the taillights on, wards off insects and possible bears, holds her hand, and sings a folk song until rescue comes—or fails to.</t>
  </si>
  <si>
    <t xml:space="preserve">Vigil and voice in the face of nature’s indifference. The story explores how humans counter accident and oblivion with attention, narrative, and ritual. It weighs transience against art’s endurance, memory against the earth’s erasure, and the ethics of witnessing the dead. The mountains’ quiet and the missing siren stress contingency; the song and monologue become stand-ins for prayer. It asks what it means to keep someone company at the threshold—translating silence, resisting erasure, and accepting limits.</t>
  </si>
  <si>
    <t xml:space="preserve">Allegory of storytelling: the man becomes the unseen projector’s translator, supplying voice to a mute screen (the woman), his monologue and song fending off the “bears” of chaos and forgetfulness. The inverted car and taillights stage a nocturnal theater; Transylvania nods to Gothic expectations subverted by secular ritual. The Herzog film suggests art outlasting disturbance; nature heals by forgetting, so language keeps memory. The failed rescue echoes post-Communist drift. Death as “beyond danger” reframes the title: beyond nature’s threats lies a non-suffering state.</t>
  </si>
  <si>
    <t xml:space="preserve">Adult readers who savor contemplative, place-driven fiction; fans of Sebald, Teju Cole, Handke; hikers/travelers who love landscape writing; first responders and grief counselors attuned to vigil and witnessing; book clubs open to ambiguity; writers studying voice, framing, and the ethics of looking.</t>
  </si>
  <si>
    <t xml:space="preserve"> Literary journals: Granta, The Paris Review, A Public Space, The White Review, AGNI, Kenyon Review, Tin House. For a collection: Fitzcarraldo Editions (UK), New Directions, Graywolf Press, Grove/Atlantic, Coffee House Press. The tonal kinship with Sebald/Herzog-esque meditations fits Granta and Fitzcarraldo especially.</t>
  </si>
  <si>
    <t xml:space="preserve">A supermarket cashier marries a well-dressed customer after five days. Meeting his mother, Miss Emily—self-made, class‑conscious—the narrator is welcomed, remade through shopping, then humiliated as Emily polices dirt, bodies, and manners. The narrator recounts her orphaned, working‑class past; Miss Emily urges schooling and “betterment” while expressing contempt. Left alone, Emily orders her to scrub, calling her stupid. On the porch, a raccoon advances, seemingly mistaking her for garbage; it retreats. The narrator, craving approval yet understanding the insult, asserts to herself: I wasn’t trash.</t>
  </si>
  <si>
    <t xml:space="preserve">Class, respectability, and the policing of women’s labor and appearance; how “improvement” becomes domination. The story probes what money, taste, and cleanliness signify, and how love (maternal, marital) is weaponized into control. It examines the hunger for validation (“gold stars”) under capitalism’s codes—bar codes, dry‑clean labels—versus intrinsic worth. Naming confers reality: “trash” functions as a social curse the narrator ultimately refuses. It’s about self-definition amid class performance, consumer pageantry, and the quiet resilience of dignity</t>
  </si>
  <si>
    <t xml:space="preserve">Allegory of assimilation: Miss Emily rebrands the narrator as a product (sizes, labels), then runs “quality control” at home. The raccoon scene literalizes society’s scavenging gaze: a test of whether she’ll accept abjection. The son’s absence shows patriarchy delegating enforcement to women. The supermarket’s bar‑coded order versus the apartment’s mess exposes how value is assigned. The boy’s dead‑bird story foreshadows attempts to “make something” from discarded lives; the final line rejects that degrading script.</t>
  </si>
  <si>
    <t xml:space="preserve">Readers interested in class, labor, and mother-in-law/daughter-in-law dynamics; book clubs; community-college writing students; social workers and retail/service workers; mothers and daughters; fans of Dorothy Allison, Lucia Berlin, and Elizabeth Strout.</t>
  </si>
  <si>
    <t xml:space="preserve">Literary journals: The New Yorker, The Paris Review, One Story, Ploughshares, Tin House, The Sun, Kenyon Review, Granta. For a collection: Graywolf Press, Riverhead, Grove/Atlantic, Algonquin, Tin House Books, Scribner, A Public Space Books, Soft Skull Press.</t>
  </si>
  <si>
    <t xml:space="preserve">At a crowded 1966 Shabbat service in suburban Detroit, eight-months-pregnant Barbara sits woozy as Rabbi Morris Adler speaks. A young man fires into the ceiling, delivers a furious denunciation, shoots the rabbi and himself. Chaos. Barbara tries to move toward the bimah but is swept out. A later narrator—her cousin—recounts family aftermath: Barbara once defended the shooter and was shouted down; life resumed its ordinary course. Institutions memorialize Adler; privately, Barbara half wishes she carried a “martyr’s baby.”</t>
  </si>
  <si>
    <t xml:space="preserve">Witness, memory, and who owns a tragedy. The story juxtaposes sacred space and American violence, suburban ascent and ruptured safety, public commemoration and private desire. It interrogates empathy versus communal policing, women’s embodied experience (hunger, pregnancy) amid spectacle, and the seductive economy of martyrdom. It’s about how official narratives canonize and simplify while individual witnesses seek unruly meaning the community won’t sanction.</t>
  </si>
  <si>
    <t xml:space="preserve">A meta-sermon on narration and belonging: the second-person “see her?” frames a counter-history where Barbara’s hunger signals appetite for meaning/status. The temple-as-airplane encodes suburban uplift; the gunshot punctures that myth. The “I’m a doctor” chorus satirizes communal identity performance. Barbara’s urge to approach the shooter reads as a longing to touch narrative power, exposing how communities sanctify some meanings while exiling ambiguous compassion.</t>
  </si>
  <si>
    <t xml:space="preserve"> I’d give it to readers of Jewish‑American literature and micro-histories; book clubs interested in 1960s Detroit; clergy and lay leaders considering communal trauma; fans of Grace Paley, E. L. Doctorow, and Nicole Krauss; and writers studying second-person address, focalization, and ethical witnessing.</t>
  </si>
  <si>
    <t xml:space="preserve">Journals: The New Yorker, Granta, Harper’s, The Paris Review, The Atlantic. For a collection: Little, Brown; Houghton Mifflin Harcourt/Mariner; Farrar, Straus and Giroux; Knopf; Graywolf; Grove/Atlantic. Regional interest could suit Belt Publishing or Wayne State University Press for Midwestern/Jewish American histories.</t>
  </si>
  <si>
    <t xml:space="preserve">A daughter returns by train to her windy hometown, C., to visit her aging mother in a cramped studio. They exchange small gifts, share guarded conversation, and skirt old conflicts now muted by time. The mother clings—producing forms, urging delay—while the daughter leaves, feeling cowardly. A month later, after the mother’s sunstroke, th</t>
  </si>
  <si>
    <t xml:space="preserve">Filial love, guilt, and the erosions of time. The story meditates on aging, loneliness, and the rituals that both mask and express need. Memory’s cycles—food, weather, trains—frame a pattern of return and departure; entropy underwrites everything: unused tables, test patterns, rotting fruit. It probes ambivalence between duty and autonomy, and the ache of care arriving too late.</t>
  </si>
  <si>
    <t xml:space="preserve"> A memento mori: domestic objects as an index of mortality and neglect. The train’s deceleration enacts descent into memory; “C.” encodes chill, conformity, circumscribed life. The cat substitutes for the departing daughter; the Social Security form is a last tether to relevance. Flowers and the oilclothed table stage respectability; the silent TV test pattern equals emotional static. The liquefied gooseberries emblemize deferred love and irreversible time.</t>
  </si>
  <si>
    <t xml:space="preserve">Adult children navigating aging or estranged parents; readers who love autofiction and quiet realism (fans of Annie Ernaux, Natalia Ginzburg, Rachel Cusk); book clubs interested in memory, class, and provincial life; caregivers and social workers attuned to elder loneliness; creative-writing students studying restraint, subtext, and symbol; anyone who appreciates precise prose and the ache of unspoken love.</t>
  </si>
  <si>
    <t xml:space="preserve">Journals: The New Yorker, Granta, The Paris Review, A Public Space, The Yale Review, AGNI. For a collection: Fitzcarraldo Editions, New Directions, Graywolf Press, NYRB Classics, Europa Editions—houses that champion distilled, European‑inflected literary fiction with autofictional undertones and quiet formal mastery.</t>
  </si>
  <si>
    <t xml:space="preserve">Leaving a medical building, a narrator fixates on a motionless couple beside a burned chair. He follows them to a severe apartment, waits in the rain, and watches through a lit window as the man’s manicured hand encircles the woman’s neck. A storm swells into a street-flood while he remains, aroused, cataloging details and declaring “We were a triangle”—watcher and watched—until his gaze reduces her to objects and surfaces: “skin like a burned chair.”</t>
  </si>
  <si>
    <t xml:space="preserve">Voyeurism and the ethics of looking; desire as surveillance; the violence latent in intimacy. The story probes how a gaze creates a power triangle (observer–subject–frame), turning people into furniture, trash, art. Fixity versus flux (a still couple in a moving world; a window as screen) mirrors obsession tipping into delusion; the flood reads as psychic inundation. Urban detritus and activated charcoal hint at toxicity, cleansing, and disposability.</t>
  </si>
  <si>
    <t xml:space="preserve">Allegory of spectatorship: narrator as camera/director, window as screen, rain as darkroom bath. The flood is hallucinatory overflow (mania/dissociation). The burned chair totems disposability—how men (and narrators) expect things (women) to end violently—while “furniture” skin reveals objectification. The triangle doubles as power geometry (abuser–victim–bystander), implicating the reader’s gaze. Activated charcoal suggests attempted self-cleansing after toxic desire.</t>
  </si>
  <si>
    <t xml:space="preserve"> Readers of experimental/lyric fiction; fans of Clarice Lispector, Diane Williams, Ben Lerner; artists exploring voyeurism and ekphrasis; book clubs open to ambiguity and surreal desire.</t>
  </si>
  <si>
    <t xml:space="preserve"> Conjunctions; The Paris Review; A Public Space; Fence; The White Review. For a collection: Coffee House Press; Graywolf; Fitzcarraldo Editions; Dorothy, a publishing project.</t>
  </si>
  <si>
    <t xml:space="preserve">On the last day of a European residency, an older married writer and a younger married artist try to find a guidebook beach, miss turns, and end up at a concrete cove. He swims; she lingers, briefly goes topless; he snaps a photo he’ll later delete. Their intimacy is mostly imagined. The next morning they nearly miss trains; he departs. Driving back, listening to Dylan/Johnny Cash, she frames their affair like “certain European movies,” ending as cell service—and the relationship’s soundtrack—cuts out.</t>
  </si>
  <si>
    <t xml:space="preserve">Ephemeral desire and the stories we use to frame it. Guidebook/GPS promise direction; the “wrong” beach, hesitant sex, and deleted photo reveal a relationship of almosts. Art (songs, poems, “European movies”) provides a cinematic grammar—jump cuts, soundtracks, sudden endings—to make meaning of indecision, aging, and self-mythologizing. The residency’s liminal space invites rehearsal of alternate selves, only to end before transformation occurs.</t>
  </si>
  <si>
    <t xml:space="preserve">A meta-cinematic allegory: the guidebook and GPS are rival screenplays; missing the turn is going off-script. The concrete cove literalizes a bounded, artificial affair. The topless pose and snapshot stage the gaze, then erase it. The house manager functions as chorus; songs supply a diegetic soundtrack. The mountain’s dead zone is a jump cut to credits—the affair’s end enacted as a technical glitch: this is the part where Johnny Cash comes in—and doesn’t.</t>
  </si>
  <si>
    <t xml:space="preserve">Readers who savor intimate, place-rich stories about ambiguous affairs; fans of Sally Rooney, Deborah Levy, Rachel Cusk, and Mavis Gallant; cinephiles who appreciate Rohmer/Varda-style endings; creative-writing students studying subtext, scene selection, and elliptical closure; friends who’ve attended residencies and recognize the charged, temporary intimacies they can foster.</t>
  </si>
  <si>
    <t xml:space="preserve">Journals: The New Yorker, The Paris Review, Granta, American Short Fiction, Kenyon Review, One Story. For a collection: Riverhead, FSG, Graywolf, Grove/Atlantic, Knopf. UK: Granta Books, Faber &amp; Faber, Fitzcarraldo Editions. These outlets favor precise, observational relationship fiction with cinematic pacing and resonant, abrupt endings.</t>
  </si>
  <si>
    <t xml:space="preserve">Daniel, who left his wife Rachel for Isabel, is plagued by recurring dreams of being back with Rachel and of missing keys to a “phantom” flat. He confides one dream; tensions surface. Subsequent dreams feature flooded rooms and Rachel’s sardonic “permission.” A real keyring (old canoe-club keys) surfaces, triggering memory of a failed marital repair. He invites Isabel canoeing, discards the keys, but keeps the leather loop.</t>
  </si>
  <si>
    <t xml:space="preserve">Ambivalence and compartmentalization in love; the past’s persistence and unreliability; dreams as carriers of disowned desire and fear. Objects (keys, phone, water) mediate between memory and choice. The story probes fidelity, midlife identity, guilt, and the labor of recommitment—turning residue of a long marriage into a conscious choice for the present.</t>
  </si>
  <si>
    <t xml:space="preserve">The keys/phantom flat allegorize Daniel’s fantasy of partitioned selves—husband, lover, solitary—kept in separate rooms. The unresponsive phone signals blocked communication; water/floods embody seepage of repressed feeling. Rachel’s voice is his internal tribunal. The canoe keys literalize the unconscious surfacing, enabling enactment (canoeing with Isabel). Discarding keys yet keeping the loop enacts partial renunciation: choosing the present while acknowledging unerasable nostalgia.</t>
  </si>
  <si>
    <t xml:space="preserve"> Readers of intimate domestic realism—fans of Tessa Hadley, Julian Barnes, Alice Munro; book clubs exploring marriage, memory, ambivalence; therapists/coaches using fiction to discuss dreams, grief, and choice.</t>
  </si>
  <si>
    <t xml:space="preserve"> Literary journals: The New Yorker, Granta, The Paris Review, American Short Fiction. For a collection: FSG, Knopf, Graywolf Press, Grove/Atlantic.</t>
  </si>
  <si>
    <t xml:space="preserve">The narrator recalls his flawless college friend Q. A decade later, he sees Q at a hotel pool, now a TV executive tasked with dropping an actress after a scandal. Q’s sincere explanations sound systemically insincere. She throws a Coke in his face; it splashes the narrator. Q apologizes without recognizing him. Framed by an opening image of a river beside a failed kingdom and a closing newspaper note on a fallen kingdom, the narrator titles the day “The Kingdom That Failed.”</t>
  </si>
  <si>
    <t xml:space="preserve"> Disillusionment and quiet complicity: how idealized youth, friendship, and integrity erode under institutional pressures. Surfaces (flags, smiles, brands) keep fluttering while substance fails. Nature/time flows on, indifferent to human “kingdoms.” The story probes the sadness of ordinary failure—of courage, candor, and connection—and the narrator’s own abdication (silence) as a form of failure. It’s about the melancholy realization that adulthood’s success often equals moral diminishment.</t>
  </si>
  <si>
    <t xml:space="preserve">The “kingdom” is Q (or the friendship, or youthful ideals); sponsors are the true sovereigns, Q their courtier. The flag is corporate veneer; the river/fish are time/nature’s indifference. The Coke becomes a staining baptism into disillusion. The narrator’s refusal to speak is his abdication, mirroring institutional failure. The article’s line about splendid kingdoms mourningly reframes the fall of promising selves into expedient “republics” of compromise.</t>
  </si>
  <si>
    <t xml:space="preserve">Readers who appreciate understated, metaphor-driven fiction—fans of Haruki Murakami, Yoko Ogawa, or Kazuo Ishiguro—and those interested in stories of friendship, aging, and institutional compromise. Also media professionals and book clubs drawn to quiet moral ambiguity and elegiac tone.</t>
  </si>
  <si>
    <t xml:space="preserve">Journals: The New Yorker, Granta, The Paris Review, A Public Space. For a collection: Knopf, Farrar, Straus and Giroux, Grove/Atlantic, Vintage/Harvill Secker, New Directions. These venues champion quiet, allegorical realism with cosmopolitan settings and reflective narrators.</t>
  </si>
  <si>
    <t xml:space="preserve">Claude</t>
  </si>
  <si>
    <t xml:space="preserve">After childbirth, Laura in a hospital is mistakenly given a brown‑eyed newborn who isn’t hers. Overnight, ignored by staff, she breastfeeds and bonds with him. In the morning a nurse corrects the error; the baby is taken away, leaving Laura grief‑stricken. At home with her blue‑eyed son, she grapples with milk oversupply from nursing two infants, sees a pediatrician, and physically stabilizes. Emotionally, she’s haunted for months by the lost attachment, even as her own child thrives. Years later, gratitude prevails, yet the memory of the brown‑eyed boy endures as a private, bittersweet imprint.</t>
  </si>
  <si>
    <t xml:space="preserve">Maternal attachment beyond biology; the body’s autonomy in postpartum; grief for a bond formed by accident; and the ethical fragility of institutions. The story privileges tenderness over plot, treating motherhood as care, sorrow, and gratitude in tension. It’s relatable and contemporary (baby‑blues, lactation, fear of baby‑swap), but premise and treatment are conventional; characterization is surface‑level, and the linear, reflective pacing reads more vignette than arc. Marketability: solid for human‑interest or parenting outlets; less likely for venues seeking formally inventive or high‑stakes fiction. Language is plain, sentimental; atmosphere subdued; setting generic hospital/home.</t>
  </si>
  <si>
    <t xml:space="preserve">Possible readings: an allegory of adoption/foster care and the ache of relinquishment; a portrait of postpartum anxiety/depression, with the brown‑eyed baby as a projection of intrusive thoughts and hormonal overflow (the milk) demanding “maintenance”; a critique of medical bureaucracy and unseen labor (ignored call button, title’s “Maintenance”) that fails mothers; a meditation on nurture across perceived difference that challenges essentialist notions of kinship; or a parable about abundance—love and milk multiplying—tempered by the limits of circumstance.</t>
  </si>
  <si>
    <t xml:space="preserve">New parents, book clubs focused on motherhood, readers of domestic realism (e.g., fans of Maggie O’Farrell or Elizabeth Strout), and maternal-health professionals interested in postpartum narratives.  </t>
  </si>
  <si>
    <t xml:space="preserve">One Story. Alternatively, The Sun or American Short Fiction—outlets receptive to intimate, emotionally grounded domestic realism with clear arcs.</t>
  </si>
  <si>
    <t xml:space="preserve">In a college dorm, Jane juggles friends’ romantic crises and her own doubts. She declines Carl’s invitation, consoles heartbroken Martin, and reflects on being everyone’s anchor while neglecting herself. A coffee-shop interlude and a spirited seminar awaken resolve. When unreliable Johan texts, she meets him and demands clarity. He reciprocates, offering commitment. Jane accepts, deciding to stop enabling others at the expense of her happiness and to choose a relationship that honors her needs.</t>
  </si>
  <si>
    <t xml:space="preserve">Emotional labor, codependency, boundaries, and self-worth. The story contrasts performative romance with consistent care and charts a caretaker’s shift from passive support to self-advocacy. It frames love as a deliberate, vulnerable choice rather than a rescue, and portrays a campus coming-of-age: learning to refuse, to ask for clarity, and to author one’s own narrative.</t>
  </si>
  <si>
    <t xml:space="preserve">A critique of gendered emotional labor: the “anchor” is both mooring and ballast, showing how caretaking can impede selfhood. It also reads as breaking a codependent pattern, or as meta-commentary on wish-fulfillment—the neat reciprocation functions as Jane narrating the life she chooses, asserting authorship over a formerly reactive role.</t>
  </si>
  <si>
    <t xml:space="preserve">College-age readers navigating boundaries; fans of campus romances and introspective realism; Sally Rooney or Emily Henry readers; book clubs on modern relationships; RAs/counselors exploring emotional labor.</t>
  </si>
  <si>
    <t xml:space="preserve"> One Story; Electric Literature’s Recommended Reading; Joyland; American Short Fiction; The Sun; The Missouri Review.</t>
  </si>
  <si>
    <t xml:space="preserve">Professor James Grey, an aging English scholar, confronts the decrepitude of a Victorian campus tower: leaks, collapsing infrastructure, and administrative indifference. After yet another failed call to facilities, he organizes a protest with colleagues, including Dr. Lisa Hart, whose research is imperiled by the building’s failures. Amid shoddy renovations and bureaucratic stalling, Grey grades papers, recalls his mentor, and recommits to teaching. As night falls, he locks up with tempered hope that education’s core ideals will outlast institutional neglect.</t>
  </si>
  <si>
    <t xml:space="preserve">Institutional neglect versus enduring academic ideals; substance versus facade. The story juxtaposes modernization’s optics with the university’s failing foundations—both physical and ethical—while foregrounding resilience, interdepartmental solidarity, and the embattled value of the humanities within a STEM-dominant culture. It also explores vocation as a sustaining force, suggesting that patient, daily pedagogy can resist bureaucratic apathy and austerity. Ultimately, it frames stewardship of learning spaces (and traditions) as moral labor, arguing for repair that is structural, not cosmetic.</t>
  </si>
  <si>
    <t xml:space="preserve">An allegory of the neoliberal university: the glossy “facade renovation” masking systemic decay—budget cuts, metrics, PR—while core missions erode. The tower doubles as the professor’s aging body and the humanities’ precarious status; leaks and patches signify short-term fixes over structural care. Dr. Hart’s thwarted lab shows how neglect harms all disciplines. The protest reclaims purpose; grading becomes quiet resistance. The arched window and lineage of mentors imply continuity, urging investment in foundations (ethical, intellectual, infrastructural) rather than optics.</t>
  </si>
  <si>
    <t xml:space="preserve">Faculty, graduate students, and readers who love campus novels or institutional critiques—especially those in the humanities, preservationists, or academics frustrated by administrative neglect. Also suitable for alumni boards and book clubs interested in higher-education themes and place-centered narratives.</t>
  </si>
  <si>
    <t xml:space="preserve">Consider The Kenyon Review, The Common, or The Georgia Review for literary realism with a strong sense of place. For broader reach: The Sun or Ploughshares. If expanded into a collection, Graywolf Press or Tin House could be viable.</t>
  </si>
  <si>
    <t xml:space="preserve">On an LGBTQ+ cruise, a teen accompanies his recently out, terminally ill father. Amid a liberating community, they collect last memories—casino games, ports, snorkeling, tango—while the narrator recognizes his own bisexuality. On the final night, they share a “last dance” under the stars. After docking, the son confronts impending loss, carrying his father’s love as a guiding “wishing star” to navigate grief and adulthood.</t>
  </si>
  <si>
    <t xml:space="preserve">Authenticity, intergenerational love, chosen community, and anticipatory grief. The cruise functions as sanctuary and rite of passage; the dance and voyage become rituals that transform loss into purpose. Memory and metaphorical “light” guide self-acceptance and mourning, showing how a parent’s unconditional love empowers the child’s identity and resilience.</t>
  </si>
  <si>
    <t xml:space="preserve"> A rite-of-passage allegory: the ship as liminal space between life and death; the sea as grief’s vastness; the dance as benediction; the “star” as apotheosis, turning the father into a compass. “Atlantis” suggests a fragile utopia. Orientation doubles as sexual identity and wayfinding through mourning, adulthood, and selfhood.</t>
  </si>
  <si>
    <t xml:space="preserve">LGBTQ+ parents and teens, allies, book clubs exploring grief and identity, and readers who appreciate tender parent–child narratives. It would also resonate with hospice/palliative-care volunteers, therapists, and counselors who work with bereavement, as well as educators seeking inclusive, emotionally rich contemporary fiction.  </t>
  </si>
  <si>
    <t xml:space="preserve">The Sun; Electric Literature (Recommended Reading); Foglifter (queer lit); Kenyon Review; Ploughshares; One Story; Joyland; Guernica. These venues favor voice-driven, emotionally resonant literary fiction with queer and intergenerational themes and could be strong fits for this piece’s blend of intimacy, setting, and reflective arc.</t>
  </si>
  <si>
    <t xml:space="preserve">John returns to the Catskills and finds a fresh car crash. The driver, Jenny Thompson, is dead; there’s no cell signal. He keeps vigil, haunted by his late wife’s death, and answers Jenny’s phone when her husband calls, offering comfort. After a long night, a ranger arrives. John goes home shaken, reflecting on mortality, the limits of help, and the mountains’ silent indifference.</t>
  </si>
  <si>
    <t xml:space="preserve">Mortality’s randomness; grief and the ethics of witness; human compassion amid nature’s indifference. The vigil becomes a ritual of mourning/atonement, helping John process loss. Memory and place frame a confrontation with time and meaning.</t>
  </si>
  <si>
    <t xml:space="preserve">An allegory of grief: Jenny mirrors John’s unresolved mourning; his vigil re-enacts bedside care for Alice. The mountains embody cosmic neutrality, while human connection (the call, the jacket) signifies “beyond nature”—ethics and love. It critiques techno-reliance and isolation, suggesting that witnessing, naming, and keeping company with the dead are sacred acts that restore agency and communal meaning.</t>
  </si>
  <si>
    <t xml:space="preserve">I’d gift it to readers who value quiet, realist fiction about grief and compassion: book clubs, hospice/palliative-care workers, hikers/outdoors enthusiasts, and adult children processing parental loss. It would also resonate with fans of place-based literature and reflective, character-driven stories. </t>
  </si>
  <si>
    <t xml:space="preserve">Ecotone, The Common, and The Sun often publish place-centered, emotionally resonant fiction. Also consider The Kenyon Review, Colorado Review, and The Missouri Review for literary realism; or Orion (for a nature-leaning edit) depending on editorial focus and length.</t>
  </si>
  <si>
    <t xml:space="preserve">Jane, newly married into the wealthy Winthrop family, is remade by her domineering mother‑in‑law, Emily: new wardrobe, etiquette, and status expectations. Feeling like an impostor in the vast estate, Jane endures classist barbs while Paul minimizes the harm. At a lavish dinner, Paul’s attentiveness steadies her; introductions and small victories lessen her intimidation. By night’s end, she begins to believe she can survive this world with Paul’s help, though the costs of assimilation still shadow her confidence.</t>
  </si>
  <si>
    <t xml:space="preserve">Themes: class assimilation as erasure; the performance of femininity as spectacle; power enforced via taste, etiquette, and money. The story critiques makeover narratives (Pygmalion/Cinderella) by exposing their coercive underbelly—Emily as gatekeeper of lineage and status, Paul as benevolent yet complicit buffer. Belonging vs authenticity, love vs control, and the gilded cage of luxury recur. The title implies internalized class stigma (“trash”) and the violence of being “refined” into acceptability.</t>
  </si>
  <si>
    <t xml:space="preserve">Beyond the literal romance‑in‑high‑society arc, it reads as an allegory of class colonization: Emily polices taste to overwrite Jane’s origins, turning “refinement” into control. The estate functions as a gilded cage; the makeover sequence as soft violence that rebrands a person as property. Paul’s tenderness masks complicity, offering emotional balm without structural change. The title suggests the slur “white trash,” dramatizing internalized shame and the price of upward mobility: self‑erasure dressed as elegance.</t>
  </si>
  <si>
    <t xml:space="preserve"> The Sun; The Kenyon Review; The Missouri Review; Joyland; Electric Literature (Recommended Reading); Narrative Magazine.</t>
  </si>
  <si>
    <t xml:space="preserve">At a Detroit synagogue in 1996, Barbara—8½ months pregnant—witnesses Rabbi Adler’s fatal shooting during Shabbat. Shaken and contracting, she’s hospitalized; the congregation grieves. A week later, during a winter storm, she gives birth to a healthy boy, Amos. The gunman is apprehended. The community rallies, mourns, and eventually welcomes a new (female) rabbi. Barbara brings Amos to synagogue, affirming continuity and hope as Rabbi Adler’s legacy endures through shared memory, ritual, and the next generation.</t>
  </si>
  <si>
    <t xml:space="preserve">Faith and communal resilience in the face of violence; the interweaving of death and birth; grief transforming into continuity. The story foregrounds Jewish ritual, memory, and naming (Amos) as vehicles for moral endurance and renewal, while the arrival of a woman rabbi signals adaptive hope and evolving leadership. It examines vulnerability (late pregnancy), collective care, and how tradition anchors a community through trauma.</t>
  </si>
  <si>
    <t xml:space="preserve">An allegory of Jewish continuity: the shooter embodies historical persecution; Barbara’s immobilization reflects communal vulnerability; the blizzard frames adversity; Amos (a prophetic name) signifies justice-oriented renewal. The woman rabbi symbolizes adaptive change within tradition. The arc from Kaddish to Shehecheyanu reframes trauma through ritual, suggesting that collective memory and evolving leadership convert rupture into resilience, carrying a people forward despite violence.</t>
  </si>
  <si>
    <t xml:space="preserve">Readers in Jewish and interfaith communities; book clubs exploring grief, resilience, and faith; clergy, chaplains, and lay leaders; those interested in women’s perspectives on communal trauma and renewal; fans of Chaim Potok–style community narratives.  </t>
  </si>
  <si>
    <t xml:space="preserve">JewishFiction.net; Lilith (fiction); Moment Magazine; Tablet (culture/fiction features); The Forward (culture); Image Journal; The Sun; The Kenyon Review; The Common. Their interest in faith, community, and grief-driven literary realism aligns with this story’s themes and audience.</t>
  </si>
  <si>
    <t xml:space="preserve">A middle-aged narrator drives five hours to visit their 80-year-old mother. They resume beloved rituals—tuna sandwiches, crosswords, gardening, movies—savoring time’s fragility. A month later the mother falls, returns home frailer, and they continue their routines under the hush of dwindling days. She dies peacefully with a half-finished crossword in her lap. At the funeral, the narrator honors a life composed of small, luminous moments and vows to carry those memories forward.</t>
  </si>
  <si>
    <t xml:space="preserve">Enduring parent–child love; the sanctity of everyday ritual; time’s finitude and anticipatory grief; homecoming and the solace of place; memory as a vessel that outlasts the body. “Returns” evokes repeated visits, seasonal cycles, and the emotional dividends of a lifetime invested in tenderness. The story elevates domestic minutiae into meaning, suggesting continuity—not spectacle—defines a life.</t>
  </si>
  <si>
    <t xml:space="preserve">“Returns” works metaphorically: repeated visits as liturgy; garden seasons as life/death cycles; crosswords as the unfinished human effort to make meaning. The half-completed puzzle signifies a beautiful life left open yet coherent. The house becomes a reliquary; food and films, secular sacraments. “Returns” also implies the dividends of love—the yield memory gives back after loss.</t>
  </si>
  <si>
    <t xml:space="preserve">Adult children navigating caregiving or grief; book clubs that favor quiet domestic realism; hospice volunteers and therapists; readers of Elizabeth Strout or Kent Haruf who appreciate intimate, intergenerational portraits.  </t>
  </si>
  <si>
    <t xml:space="preserve">The Sun; One Story; The Common; The Masters Review; Ploughshares. These venues favor character-driven literary fiction with strong sense of place, emotional nuance, and reflective domestic narratives.</t>
  </si>
  <si>
    <t xml:space="preserve">An unnamed narrator follows an elderly couple to a yellow bungalow as a storm gathers. Watching through the window, they feel an overwhelming, inexplicable love. A charred armchair triggers buried memories; floodwaters rise as recognition dawns: the couple are the narrator’s parents from a former life. As the house collapses and the parents recede, the narrator is swallowed by the flood and awakens—understanding the dream/vision has granted long-sought closure.</t>
  </si>
  <si>
    <t xml:space="preserve">Grief, longing, and spiritual homecoming; the porous boundary between life, death, and memory. Domestic objects and weather become mnemonic and purgative forces (the armchair, flood). The story asks whether closure arrives via metaphysical reunion or psychological dream-work, and how enduring love demands release as much as remembrance.</t>
  </si>
  <si>
    <t xml:space="preserve">A dream-logic elegy: the narrator—perhaps the couple’s deceased child—revisits their parents to process a traumatic death (the charred armchair implying fire). Storm/flood = overwhelming, cleansing grief; the collapsing house = dissolution of attachment; waking = acceptance. The title “A Triangle” invokes the parent–parent–child triad and the liminal nexus of life, death, and dream where reconciliation occurs.</t>
  </si>
  <si>
    <t xml:space="preserve">Readers drawn to lyrical grief narratives and gentle speculative elements; those processing loss; book clubs that discuss memory, dreams, and family.  </t>
  </si>
  <si>
    <t xml:space="preserve">The Sun; Electric Literature (Recommended Reading); Joyland; Conjunctions; One Story.</t>
  </si>
  <si>
    <t xml:space="preserve">Jane, an artist at a coastal residency, finally spends a day with Mark, a quietly charismatic fellow resident. They drive to the fogged-in beach, swim, talk at length, share stories, and grow intimate amid a charged but fragile mood. As the residency’s end looms, they walk at sunset, return in companionable silence, and part with a tender kiss—grateful yet uncertain whether anything will endure beyond this fleeting interlude.</t>
  </si>
  <si>
    <t xml:space="preserve">Longing, impermanence, and the tension between art and life. The story contemplates how desire can both disrupt and animate creative practice, how place (fog, sea, drive) shapes intimacy, and how small, carefully observed moments carry cinematic resonance. It’s about restraint and the ache of almost—connection formed at the edge of time, framed by a residency’s artificial temporariness.</t>
  </si>
  <si>
    <t xml:space="preserve">A meta-cinematic homage: the title invokes Rohmer-esque minimalism—ellipses, repetition, ambient talk, coastal settings. The doubled paragraphs read like jump cuts or refrains, blurring memory and scene. Jane’s creative block recedes as she “composes” a day with Mark; the outing becomes her artwork—mise-en-scène, pacing, fade-out kiss. The piece interrogates looking (gaze, watchfulness) and performance, suggesting that desire scripts people into roles, and that life, briefly, becomes the film she cannot paint.</t>
  </si>
  <si>
    <t xml:space="preserve">Readers who enjoy Rohmer-esque, quiet romantic realism; artists/writers who’ve done residencies; fans of Linklater’s Before trilogy; book clubs that savor atmosphere, subtext, and unresolved longing.  </t>
  </si>
  <si>
    <t xml:space="preserve">One Story; Electric Literature (Recommended Reading); The Common; Joyland; CRAFT Literary; The Kenyon Review; New England Review.</t>
  </si>
  <si>
    <t xml:space="preserve">Daniel is haunted by dreams of the small flat he once shared with his ex-wife, Rachel. Feeling guilty toward his current partner, Isabel, he confides in her. She proposes returning to the old apartment. Visiting the rooms revives fights and tenderness alike, but, with Isabel’s witnessing, the memories lose their sting. Leaving, Daniel feels the “doors” close, releasing him from the past and allowing him to invest fully in a future with Isabel.</t>
  </si>
  <si>
    <t xml:space="preserve">Letting go and making space for new love; how place stores memory; dreams as unfinished grief. The story explores closure through compassionate partnership, contrasting practicality and spontaneity, and reframing the past without erasing it. Keys/doors/thresholds symbolize emotional access—unlocking, revisiting, and relocking what no longer serves—so genuine commitment in the present can begin.</t>
  </si>
  <si>
    <t xml:space="preserve">The flat reads as psychic architecture: each room holds a compartmentalized affect (idealization, shame, conflict). The recurring dreams act as mind-led exposure therapy. “Keys” signifies agency—Isabel lends the emotional key to reenter and witness; Daniel locks the door himself. It’s also a meta-commentary on authorship: retelling the past with a new listener revises its meaning and frees desire.</t>
  </si>
  <si>
    <t xml:space="preserve">Readers navigating post-divorce healing or starting new relationships; book clubs focused on contemporary domestic realism; therapists or counselors who use fiction to explore closure; fans of Elizabeth Strout, Ann Patchett, or Kent Haruf who appreciate quiet, character-driven stories about memory, love, and renewal.  </t>
  </si>
  <si>
    <t xml:space="preserve"> The Sun; One Story; The Common; CRAFT; The Masters Review; Narrative Magazine; Electric Literature (Recommended Reading); Ploughshares. These outlets favor intimate, reflective literary fiction with strong emotional arcs and accessible prose.</t>
  </si>
  <si>
    <t xml:space="preserve">The narrator, swimming at a near-empty pool, recognizes Q, an intensely idealistic college friend turned high-powered financier. From a distance, the narrator witnesses Q’s strained call about a contentious restructuring, glimpsing the fatigue and doubt beneath his confident veneer. Memories of their youthful convictions surface. After the call, Q recomposes himself and leaves. The narrator departs with unexpected solace and empathy, newly aware that even the seemingly triumphant carry private burdens, and wondering if their long-dormant friendship might be rekindled.</t>
  </si>
  <si>
    <t xml:space="preserve">The story examines the cost of ambition, the erosion of youthful idealism, and the dissonance between public persona and private vulnerability. It probes friendship’s drift and the human need for compassion in a performance-driven culture. Success is reframed as precarious and isolating, while empathy becomes a form of moral clarity. The pool setting underscores reflection—literally and figuratively—inviting a reassessment of what endures when the “kingdom” of status fails to yield meaning or peace.</t>
  </si>
  <si>
    <t xml:space="preserve">The piece can be read as an allegory of late-capitalist disillusionment: Q’s “kingdom” (corporate power, status) fails to confer purpose, and the narrator’s remembered utopia of youth fails to endure. The pool functions as a mirror/liminal space; Q’s pacing on the diving board evokes the brink between ideals and expediency. The restructuring call symbolizes ritual sacrifice demanded by the system. Ultimately, the narrative critiques success myths while proposing empathy as a counter-sovereignty—an ethics that outlasts failed kingdoms of image and ambition.</t>
  </si>
  <si>
    <t xml:space="preserve">Readers interested in ambition, burnout, and midlife reckoning; book clubs discussing masculinity and success; managers/MBAs reflecting on leadership ethics; fans of John Cheever, Sloan Wilson, or Jay McInerney who appreciate humane portraits of high-achieving lives under strain.</t>
  </si>
  <si>
    <t xml:space="preserve">The Sun; Narrative Magazine; Kenyon Review (online); The Common; Electric Literature (Recommended Reading); Joyland; Carve; Boulevard; AGNI. These venues favor introspective, character-driven realism with social critique and emotional resonance.</t>
  </si>
  <si>
    <t xml:space="preserve"> Lily, a sleep-deprived new mother, mistakenly bonds with another woman’s baby. After an intimate, late‑night conversation, the two decide—astonishingly—to swap babies with hospital approval and raise them side by side. Lily names her daughter Grace; the bond catalyzes Lily’s long‑suppressed artistic vocation. As Grace’s talent blooms, Lily’s career flourishes; together they create art, mentor others, and lead community projects. Years later, a retrospective confirms the profound impact of their chosen family and the chance mix‑up that redirected both their lives.</t>
  </si>
  <si>
    <t xml:space="preserve">Chosen motherhood over biology; fate versus agency; identity reauthored through love. The story posits art as redemptive—transforming private rupture into communal healing. It explores female solidarity, intergenerational legacy, and how accident becomes vocation. Creativity, caregiving, and ethical choice form a counter‑narrative to determinism, asserting family as an intentional practice and art as a vehicle for justice, belonging, and meaning.</t>
  </si>
  <si>
    <t xml:space="preserve">Allegory of postpartum identity rupture and reauthored lineage: the swap enacts a psychic need to choose one’s family and future. The hospital is a liminal site where roles are reassigned; “maintenance” implies sustaining the self when institutions falter. Grace embodies chosen inheritance (nurture over nature). Lily’s later activism reframes the transgressive act as a myth of vocation—art converts forbidden longing into communal care—suggesting destinies are made through intention, not blood.</t>
  </si>
  <si>
    <t xml:space="preserve">Readers who enjoy uplifting chosen-family narratives and art-activism arcs.  </t>
  </si>
  <si>
    <t xml:space="preserve">The Sun; Electric Literature (Recommended Reading); Joyland; The Forge; Narrative Magazine.</t>
  </si>
  <si>
    <t xml:space="preserve">Emma, a freshman, feels isolated at a prestigious university. She dates studious Carl, but the relationship stifles her creativity. With friends Lizzy and Martin, she takes a road trip, rediscovers spontaneity, and ends things with Carl. She flourishes academically, earns a major research opportunity, and later meets Carl for closure, recognizing mutual growth but divergent paths. Her work gains recognition; she travels, presents, and matures into a confident scholar. Emma learns to prioritize her autonomy, community, and purpose over externally defined success or romance.</t>
  </si>
  <si>
    <t xml:space="preserve">Self-discovery, autonomy, and boundary-setting. The story interrogates how young adults calibrate identity within elite, performance-driven spaces. It contrasts discipline and spontaneity, showing that fulfillment comes from aligning passion, community, and work rather than conforming to romantic or institutional expectations. Closure emerges through compassion (toward former selves and partners). The title evokes the “click” of internal alignment—when values, desire, and purpose lock into place—suggesting vocation, not romance, as the stabilizing center.</t>
  </si>
  <si>
    <t xml:space="preserve">The characters read as facets of Emma’s psyche: Carl as discipline and security; Martin as spontaneity and wonder; Lizzy as creative impulse; Johan as the unresolved unknown. The road trip is a liminal rite of passage; the lab is vocation’s forge. The coffee shop frames a recurring threshold where identities are chosen. “Listening for the click” resembles a lens coming into focus—an inner calibration in which Emma integrates competing drives and rejects scripts of romantic completion in favor of self-authored purpose.</t>
  </si>
  <si>
    <t xml:space="preserve">College students, especially young women navigating identity, ambition, and relationships; book clubs on coming‑of‑age; advisors/mentors working with first‑years.  </t>
  </si>
  <si>
    <t xml:space="preserve">The Sun; Electric Literature (Recommended Reading); One Story; Joyland; Catapult; The Common.</t>
  </si>
  <si>
    <t xml:space="preserve">Faculty at Reedwood University endure a disastrous renovation caused by missing waterproofing: leaks, mildew, noise, broken elevators, and disrupted research/teaching. Dr. Thompson and colleagues reach a breaking point, then persevere until repairs finish. As they restore their offices and lounge, the ordeal forges solidarity. They celebrate workers, reclaim their spaces, and convert hardship into community. Their “resilience” narrative grows: they share talks and workshops, becoming minor legends whose renovated building—and its scars—symbolizes endurance and renewal across subsequent academic years.</t>
  </si>
  <si>
    <t xml:space="preserve">Themes: resilience through collective adversity; institutional neglect versus community care; the metaphor of physical repair for emotional/social mending; academic labor’s invisibility; camaraderie forged by crisis; the conversion of suffering into a public-facing success story. It considers how shared hardship reshapes identity and space, and how institutions narrativize disruption as proof of strength.</t>
  </si>
  <si>
    <t xml:space="preserve">Allegory of academia’s PR “facade”: missing waterproofing as lack of structural support for scholars; renovation as crisis-management spin; the restored lounge and speaking circuit as commodified resilience—turning trauma into institutional brand capital. The building’s scars mirror faculty burnout rebranded as grit. Thus, the story critiques how universities valorize endurance while sidelining systemic care, converting pain into uplifting legend.</t>
  </si>
  <si>
    <t xml:space="preserve">University faculty and staff, academic administrators, facilities managers, and campus-based book clubs interested in workplace resilience and institutional life.</t>
  </si>
  <si>
    <t xml:space="preserve">The Sun, The Common, The Missouri Review, Kenyon Review, Narrative Magazine; online: Electric Literature (Recommended Reading) or The Offing, if tightened.</t>
  </si>
  <si>
    <t xml:space="preserve">On a gay cruise with her terminally ill father, Marcus, a teenage narrator meets Evan and discovers belonging within her father’s community. On the final night, father and daughter share a last dance to a childhood song; he dies shortly after, urging her to live fully. Back home she grieves, embraces authenticity, and becomes a writer. Years later, she reunites with Evan; together they build a life and art that honor Marcus’s legacy, turning loss into vocation and sustaining love.</t>
  </si>
  <si>
    <t xml:space="preserve">Love as legacy; grief transmuted into purpose; chosen family and queer-affirming spaces; coming-of-age through loss; art as memorial and renewal. The cruise functions as a liminal sanctuary where death and first love intersect, transforming farewell into initiation. The story asserts that love—parental, romantic, communal—endures beyond death by shaping vocation, voice, and belonging, and that acceptance invites serendipitous connection.</t>
  </si>
  <si>
    <t xml:space="preserve">Allegorically, the ship is a threshold between life and death; the ocean the vast unknown; the last dance a rite of passage in which the father, a gentle psychopomp, releases his daughter to her future. Evan signifies continuity rather than replacement—an aperture to life after mourning. Writing/music become grief’s alchemy, converting pain into communal meaning. The recurring mantra “love finds you” reframes fate as an ethic of openness to connection.</t>
  </si>
  <si>
    <t xml:space="preserve">LGBTQ+ teens/young adults; grieving readers; book clubs exploring queer family, identity, and loss; supportive parents/allies seeking affirming narratives about legacy and love.  </t>
  </si>
  <si>
    <t xml:space="preserve">The Sun; Electric Literature (Recommended Reading); Foglifter; Narrative Magazine; The Rumpus.</t>
  </si>
  <si>
    <t xml:space="preserve">A solitary man in remote mountains discovers a fatal car crash and keeps vigil beside the woman. After responders arrive, he resumes his walks; the encounter catalyzes an art practice focused on wilderness and mortality. His work gains acclaim. Years later he finds an abandoned cabin with the woman’s photos and journals, integrating her voice into his paintings. The cabin becomes a creative shrine. He ages, returns to solitude, and dies content, leaving a legacy shaped by that chance encounter.</t>
  </si>
  <si>
    <t xml:space="preserve">Impermanence; witnessing; nature’s indifference versus human meaning-making; art as alchemy that transforms trauma into connection and legacy. The story interrogates the ethics of turning tragedy into inspiration while honoring the dead. It explores solitude as a crucible for identity, the muse/artist entanglement, and how fleeting encounters redirect a life’s purpose. Ultimately, it posits art as a way to exceed “nature” by preserving and sharing the ephemeral through communal consolation.</t>
  </si>
  <si>
    <t xml:space="preserve"> The woman can be read as the artist’s projected muse or lost self; the cabin as an inner archive (the unconscious) unlocked by trauma. The crash functions as an origin myth for creativity, recasting potential appropriation as spiritual stewardship. Nature embodies the sublime—indifferent yet generative—while the title suggests going “beyond” nature through culture’s impulse to impose meaning on entropy. Alternatively, it critiques romanticizing tragedy to legitimize careers and legacies.</t>
  </si>
  <si>
    <t xml:space="preserve">Readers drawn to elegiac, nature-steeped fiction; those processing grief; artists/photographers; fans of W. G. Sebald, Peter Matthiessen, or Annie Dillard; museum docents or art-therapy practitioners who value narratives of loss transformed into creative legacy.</t>
  </si>
  <si>
    <t xml:space="preserve">Ecotone; The Sun; The Common; Orion; Granta. These outlets favor place-driven, reflective literary fiction where nature, memory, and art interweave.</t>
  </si>
  <si>
    <t xml:space="preserve">Working-class Sarah marries Michael Hawthorne and enters his elite family under Miss Emily’s exacting gaze. Journaling becomes a manuscript about her journey; the book wins Emily’s respect, catalyzing a genuine bond. Sarah’s writing career flourishes; she founds scholarships, mentors others, raises a family, and remains grounded. Over decades, Sarah and Emily evolve from wary adversaries to allies, transforming a Cinderella-like beginning into a legacy of acceptance, philanthropy, and literary</t>
  </si>
  <si>
    <t xml:space="preserve">Class mobility, self-authorship, and belonging. The story argues that voice and perseverance can convert stigma into recognition; intimacy can bridge hierarchy. It probes intergenerational female mentorship, respectability politics, and whether flourishing requires assimilation or can reshape institutions. Ultimately, it frames love, work, and philanthropy as vehicles for mutual transformation.</t>
  </si>
  <si>
    <t xml:space="preserve">An allegory of class assimilation and narrative power: Miss Emily embodies gatekeeping institutions; the estate confers legitimacy; Sarah’s book converts “trash” into cultural capital. The title nods to a classist slur and its reclamation while critiquing bootstrap myths—success still seeks institutional blessing. As a contemporary Cinderella, it interrogates who gets to belong, and on what narrated terms.</t>
  </si>
  <si>
    <t xml:space="preserve">Book clubs and readers of contemporary women’s fiction; first‑gen/working‑class readers navigating class ascent; aspiring writers seeking validation through storytelling; mothers/daughters or in‑law pairs interested in reconciliation arcs; fans of Taylor Jenkins Reid, Jojo Moyes, or Elizabeth Strout who enjoy uplifting, character‑driven narratives about identity, mentorship, and belonging.  </t>
  </si>
  <si>
    <t xml:space="preserve">The Sun; One Story (if trimmed); The Common; Joyland; Electric Literature (The Commuter); The Rumpus. For a more literary edit with tighter focus: Ploughshares or The Kenyon Review.</t>
  </si>
  <si>
    <t xml:space="preserve">During a 1966 Shabbat service in Southfield, a pregnant Barbara witnesses a shooting. Swept by the panicked crowd as she tries to reach the young gunman, she faints; her husband, Rabbi Adler, is killed. Supported by her community, she carries grief into action, raising her child and advocating peace. Over decades, her story becomes communal legend: the synagogue turns memorial, pilgrims visit, and her son continues her message, transforming private loss into a public ethic of resilience.</t>
  </si>
  <si>
    <t xml:space="preserve">Themes: grief transmuted into purpose; faith and community as engines of recovery; motherhood and moral courage; the making of legacy. The story explores how private trauma becomes public myth, how memory sacralizes violent sites, and how nonviolence, forgiveness, and communal solidarity construct meaning after senseless harm. It also interrogates who carries memory forward (mother, child, community) and at what emotional cost, suggesting resilience as both balm and burden.</t>
  </si>
  <si>
    <t xml:space="preserve">Allegory of American gun violence and hagiography: Barbara becomes a post-trauma saint whose story communities circulate to survive. The synagogue’s pilgrimage status shows how memory organizes civic identity. The date/title slippage (1996 vs. 1966) hints at unreliable narration and myth accretion. The son’s activism exemplifies inherited trauma sublimated into public virtue, raising questions about resilience culture—comforting, necessary, but potentially simplifying complex grief and responsibility.</t>
  </si>
  <si>
    <t xml:space="preserve">Congregational book clubs; rabbis and interfaith leaders; grief counselors; Jewish community readers; teens/young adults exploring resilience and nonviolence; survivors and caregivers seeking faith-anchored hope.  </t>
  </si>
  <si>
    <t xml:space="preserve"> Lilith Magazine; Tablet Magazine; The Sun; Image; Moment Magazine; Jewish Review of Books. For broader literary markets: Ploughshares, The Kenyon Review, The Common. If expanded to a novella/novel, consider Graywolf Press or Algonquin Books.</t>
  </si>
  <si>
    <t xml:space="preserve">An adult child returns to a small hometown to visit an aging mother; they share food, stories, and routines. After a month’s absence, the child finds the mother gravely ill and keeps vigil in the hospital, reading until she recovers. Seasons pass as they rebuild daily joys. Years later, the mother declines and dies. The narrator remains held by community and memory, walking familiar streets and writing the mother’s story, transforming private grief into lasting remembrance and belonging.</t>
  </si>
  <si>
    <t xml:space="preserve">Enduring filial love; time’s passage; caregiving and role reversal; grief transfigured into gratitude. The story argues that ordinary rituals—pie, armchair, shared reading, walks—compose a life and outlast loss through memory and narrative. Place and community cushion private sorrow, while writing preserves and reanimates the bond. Home becomes both refuge and reliquary, where love’s “returns” accrue across years even as mortality insists.</t>
  </si>
  <si>
    <t xml:space="preserve">“Returns” is multivalent: physical return, emotional yield on invested care, and an accounting of a life. The town functions as a memory theatre; objects (pie, book, armchair) act as talismans. The hospital vigil becomes a rite, and writing an elegy that reconstitutes the self post-loss. Seasonal cycles mirror decline and renewal, recasting personal mourning as communal liturgy and suggesting that attention—what we revisit—creates meaning.</t>
  </si>
  <si>
    <t xml:space="preserve">Adult children caring for aging parents; book clubs drawn to quiet domestic realism; hospice/palliative workers; readers of Elizabeth Strout or Kent Haruf; anyone processing grief and memory.  </t>
  </si>
  <si>
    <t xml:space="preserve">The Sun; One Story; The Common; The Masters Review; Ploughshares. Also TriQuarterly or The Missouri Review for reflective, place-driven family narratives.</t>
  </si>
  <si>
    <t xml:space="preserve">Evelyn, sheltering from days of flood rain, is mesmerized by a couple whose intimacy seems to defy the storm. She follows them to a dilapidated flat, notices a charred chair, and later is invited in. With Clara and Samuel she forms a trio, documenting the ravaged city and researching the chair’s past—linked to Clara’s grandparents and a historic fire. They restore the chair, transform the building into a creative sanctuary, and inspire a community to rebuild around art, memory, and connection.</t>
  </si>
  <si>
    <t xml:space="preserve">Resilience through connection and art. The story explores how catastrophe (flood/fire) becomes generative when witnessed, restored, and shared. It celebrates chosen family, intergenerational memory, and the ethics of attention: an observer becomes a participant, and artifacts (the chair) become archives of love and loss. “A Triangle” suggests stability in three—relationship, memory, and place—turning ruin into communal renewal.</t>
  </si>
  <si>
    <t xml:space="preserve">Allegory of post-crisis healing and the transmission of trauma. The charred chair embodies inherited wounds; the flood recurs as contemporary upheaval. The “triangle” frames a stable structure for repair: witness (Evelyn), keepers (Clara/Samuel), and object (chair). Dance and photography ritualize grief into meaning, while restoring the flat resists erasure (gentrification/forgetting). The narrative also reads as an ars poetica: attention, collaboration, and salvage are the craft by which private pain becomes shared culture.</t>
  </si>
  <si>
    <t xml:space="preserve">Readers who enjoy lyrical, lightly speculative fiction about grief, memory, and community; fans of urban ruin/renewal narratives; photographers, dancers, and artists interested in art-as-healing; book clubs that favor symbol-rich stories (e.g., readers of Aimee Bender, Kevin Brockmeier, or Ali Smith). </t>
  </si>
  <si>
    <t xml:space="preserve">The Sun; Electric Literature (Recommended Reading); Joyland; Conjunctions; One Story. These venues welcome atmospheric, symbol-driven literary fiction that blends realism with subtle fabulism and centers connection, place, and restoration.</t>
  </si>
  <si>
    <t xml:space="preserve">Sarah and Max, artists at a residency, spend a final evening on the beach acknowledging their undefined bond. They part, drift apart, then fate reunites them at a gallery. They move in together, their art flourishes, and they ritualize annual returns to the beach that birthed their connection. Over decades, their shared practice and love deepen; in old age they die hand in hand, their partnership and origin myth inseparable.</t>
  </si>
  <si>
    <t xml:space="preserve">Ephemerality versus endurance; love without labels; liminal places (residency, beach) as crucibles for identity; art as the archive of feeling and memory; fate braided with choice. The title nods to European art-house aesthetics—mood, ellipsis, and return—meditating on how we aestheticize life and turn uncertain beginnings into lifelong meaning.</t>
  </si>
  <si>
    <t xml:space="preserve">The beach functions as a liminal threshold; the residency as heterotopia. The stray dog and waves embody chance and time. Read meta-fictionally, the title frames a self-aware pastiche of European cinema: atmosphere over plot and the afterimage of an encounter. The sweeping epilogue reads as montage, embracing our impulse to mythologize beginnings—artists retroactively editing contingency into destiny.</t>
  </si>
  <si>
    <t xml:space="preserve">Readers who love introspective, atmospheric romances; fans of European art-house cinema (Rohmer, Linklater’s Before trilogy); artists/writers who enjoy residency-set narratives; book clubs that favor character-driven, bittersweet love stories about timing, place, and creative partnership.  </t>
  </si>
  <si>
    <t xml:space="preserve">Tin House; The Common; American Short Fiction; Electric Literature (The Commuter); One Story; Joyland. With tightening for length and a sharper ending beat, The Paris Review or Granta could be aspirational fits given the cinematic tone and focus on mood over plot.</t>
  </si>
  <si>
    <t xml:space="preserve">Daniel is haunted by dreams of his ex-wife Rachel and an unused flat. He confides in his partner, Isabel. Finding forgotten keys sparks a memory of their old canoe; they retrieve it and begin paddling together. Canoe trips become a ritual that reconnects them, shifts Daniel from rumination to presence, and loosens the past’s grip. Seasons on lakes and rivers map their resilience and intimacy. They age into a lasting partnership, carrying lessons from water—balance, trust, forward motion—toward grateful, hard-won peace.</t>
  </si>
  <si>
    <t xml:space="preserve">Closure and renewal through embodied ritual and nature; water as time and change. The canoe is a vessel for co-regulation, curiosity, recommitment; keys symbolize agency to unlock stuck rooms of memory. Themes include second chances, mindfulness, relational healing after divorce, and how place-based practice (rivers, lakes, seasons) forges identity and intimacy more reliably than nostalgia.</t>
  </si>
  <si>
    <t xml:space="preserve">Allegory of integration: keys unlock a psychic door; the canoe is the self; the river is time. Reenacted motion replaces compulsive recall; shared rhythm rewires attachment from loss (Rachel) to presence (Isabel). The “unused flat” is an uninhabited inner room—renovated by embodied practice. Nature as therapist; ritual as therapy; travel as grief alchemy.</t>
  </si>
  <si>
    <t xml:space="preserve">Readers navigating breakup/divorce recovery; couples interested in reconnection; book clubs that enjoy quiet, place-driven realism; nature/outdoor enthusiasts; therapists and coaches using ritual/embodiment; fans of Kent Haruf, Peter Heller, Annie Dillard, and Mary Oliver’s contemplative sensibility.</t>
  </si>
  <si>
    <t xml:space="preserve">The Sun; The Common; Ecotone; Orion; Narrative; The Masters Review; Kenyon Review Online; Electric Literature (The Commuter). These venues favor reflective, character-driven fiction where nature, ritual, and intimate relationships intertwine.</t>
  </si>
  <si>
    <t xml:space="preserve">The narrator, seeking solitude at a quiet pool, recognizes Q, his once “perfect” college friend. He observes Q in a tense work dispute that reveals unexpected vulnerability. Approaching him, the narrator rekindles their friendship. Over months and years, they share failures and growth, become confidants, and shed old myths of invulnerability. The chance reunion dismantles idealization of Q’s success, replacing envy with empathy. Their bond deepens through mutual support, illustrating how shared imperfections—not polished façades—sustain intimate, durable friendship.</t>
  </si>
  <si>
    <t xml:space="preserve"> The illusion of perfection versus the truth of vulnerability; the cost of performance culture; midlife reckoning and reconnection. The story frames friendship as a counter-kingdom to status, where empathy and honesty replace image management. It critiques success myths and masculine stoicism, suggesting that real strength lies in admitting limits and accepting others’ flaws. Memory, aging, and forgiveness contour a humane alternative to achievement’s brittle sovereignty.</t>
  </si>
  <si>
    <t xml:space="preserve">Allegorically, the “kingdom” is Q’s curated sovereignty—status, control, invulnerability—whose failure permits authentic citizenship in a commons of care. The pool operates as a liminal mirror: glossy surface, deep truths beneath. The narrator’s eavesdropping becomes self-reckoning, a glimpse of an alternate life path. Read as a critique of corporate masculinity and social-performance culture, the story argues that abandoning the throne of image allows mutual recognition and restorative friendship.</t>
  </si>
  <si>
    <t xml:space="preserve">Mid-career professionals; men reconsidering success and vulnerability; introspective readers; book clubs on friendship/masculinity; anyone nostalgic about college-era bonds.  </t>
  </si>
  <si>
    <t xml:space="preserve">Ploughshares; The Sun; The Missouri Review; Narrative; The Kenyon Review; Granta; The Common.</t>
  </si>
  <si>
    <t xml:space="preserve">In a Prague maternity ward, Marie awakens to layered infant cries and a liminal, almost magical atmosphere. Unseen hands remove a child; privacy curtains and moonlit distortions blur identity. Entangled with a neighboring mother, Marie names the baby in her arms “Autolycus,” then leaves and formally adopts him, claiming the father unknown. Years later she understands that night as a fated exchange: her life and the other mother’s woven together, kinship forged beyond biology in a web of longing, naming, and mystery.</t>
  </si>
  <si>
    <t xml:space="preserve">Motherhood as liminal identity: how naming, longing, and institutional opacity blur bloodlines. The story explores non-biological kinship, fate versus agency, and the porous boundary between self and other in postpartum limbo. Language (a linguist mother; the mythic name Autolycus) shapes reality. Lilies, curtains, and moonlight render the ward a sacred threshold, where grief, desire, and creation intermingle and maternity becomes an enacted myth rather than a mere biological fact.</t>
  </si>
  <si>
    <t xml:space="preserve">Allegory of postpartum dissociation and institutional erasure: the ward as underworld, lilies as funerary markers, unseen hands as bureaucratic fate. Autolycus (trickster/thief) hints at a stolen/swapped child; naming conjures belonging more than blood. The Prague/Hvidovre dislocation suggests linguistic and cultural estrangement. Curtains = amniotic membranes; layered cries = plural maternities. Read this way, the story critiques how systems reassign identity, while proposing motherhood as a mythic craft—maintaining bonds through story, ritual, and chosen attachment rather than genetic certainty.</t>
  </si>
  <si>
    <t xml:space="preserve">Readers of lyrical fabulism and motherhood narratives; new/expectant parents; book clubs exploring identity, adoption, and liminality; fans of Carmen Maria Machado, Olga Tokarczuk, Karen Russell; perinatal mental-health practitioners open to symbolic storytelling.  </t>
  </si>
  <si>
    <t xml:space="preserve">Conjunctions; The Kenyon Review; Granta; The Offing; AGNI; Guernica; American Short Fiction; Electric Literature (Recommended Reading)—venues receptive to poetic, uncanny domestic realism.</t>
  </si>
  <si>
    <t xml:space="preserve">Stella spots her former classmate Martin, triggering a cascade of campus memories: their ambiguous pull, her steady confidant Johan, the prickling magnetism of Lizzy, and an emerging attraction to Carl. Across receptions and library scenes, she measures attention, appetite, and self‑presentation, trying to preserve equilibrium. The fragment traces how these figures tug at her sense of worth and privacy, ending with Martin’s mounting pressure and a growing, mutual pull toward Carl.</t>
  </si>
  <si>
    <t xml:space="preserve">Equilibrium versus desire; self‑authorship amid attention economies. Memory as time travel to test identities without re‑injury. A feminist coming‑of‑age about boundaries, calibration, and choosing confidants. The physics lexicon—scales, gravity, orbit—renders intimacy as force and balance as ongoing maintenance. The “click” suggests a felt alignment between self-perception and connection, resisting extraction while allowing genuine attachment.</t>
  </si>
  <si>
    <t xml:space="preserve">Allegory of emotional physics: mass (presence), gravity (attraction), friction (expectations). Martin embodies hubris/extraction; Johan a stabilizing vector; Lizzy a catalytic mirror; Carl a potential resonance. Cartier/time motifs recast the “click” as watch clasp and intuitive assent. “Hunger” encodes desire and scarcity; “letters to the past” mark unposted closure. Read this way, the story charts boundary calibration and identity formation under competing forces.</t>
  </si>
  <si>
    <t xml:space="preserve">Readers of introspective campus/relationship fiction; book clubs discussing boundaries and desire; fans of Sally Rooney or Rachel Cusk; grad students navigating academia and identity.  </t>
  </si>
  <si>
    <t xml:space="preserve">The Common; Electric Literature (The Commuter); Joyland; One Story; The Kenyon Review.</t>
  </si>
  <si>
    <t xml:space="preserve">A relentless, mispredicted deluge exposes a fatal waterproofing flaw in a new Faculty Complex. Leaks, mold, tar, heaters, and scaffolding turn the building into a labyrinth; departments are displaced; tempers, petty feuds, and satire-worthy mishaps abound (ASPAR, cats, door-placard sabotage). Committees proliferate, productivity stalls, and sabbaticals spike. Yet crisis forces unlikely collaborations; art and engineering improvise fixes (a tunable membrane) and the choir returns. The catastrophe becomes campus lore: a chronicle of institutional failure transmuted, through endurance and invention, into a grudgingly unified community.</t>
  </si>
  <si>
    <t xml:space="preserve">Institutional rot versus resilience; how a literal leaking facade mirrors administrative opacity, bureaucratic absurdity, and interdepartmental tribalism. The piece satirizes the modern university—its optics, committees, and crisis management—while insisting that constraint catalyzes creativity. It celebrates emergent, interdisciplinary problem-solving and the alchemy by which shared hardship becomes communal identity and myth. Memory reframes fiasco as founding narrative; culture, once bucketed, returns through pragmatic artistry, suggesting renewal without forgetting.</t>
  </si>
  <si>
    <t xml:space="preserve">An allegory of the neoliberal academy: the “missing waterproofing” as a moral/structural deficit; perpetual renovation equals permanent crisis as governance model; flooding as entropy/truth breaching PR facades. The labyrinth evokes bureaucratic opacity; the silenced choir and bleach-soaked plants mark culture’s marginalization; ASPAR as technocratic theater. Cats as feel-good optics. Yet the tunable membrane harmonizing with the choir intimates a counter-vision: genuine hybridity (art + engineering) can convert managed failure into authentic renewal—if communities endure, collaborate, and reclaim purpose.</t>
  </si>
  <si>
    <t xml:space="preserve">Academics and grad students; campus administrators and facilities staff; union organizers; readers who enjoy campus satire (David Lodge, Julie Schumacher, Richard Russo); anyone who has endured renovations or bureaucratic fiascos and appreciates dark humor about institutional dysfunction and resilience. </t>
  </si>
  <si>
    <t xml:space="preserve">McSweeney’s Quarterly; The Sun; Ploughshares; The Kenyon Review; The Common; American Short Fiction; The Missouri Review; Joyland; Electric Literature (Recommended Reading). For an academic audience, The Chronicle Review could also suit a trimmed, essayistic version.</t>
  </si>
  <si>
    <t xml:space="preserve">A queer teen and his ailing father board the Devotion, a 1960s San Francisco cruise filled with artists and gay couples. Across skating, sea-talk, wigs, and an Angel Island excursion, the father urges “devotion” (abstinence) while modeling dignity, play, and survival. The son’s crush fades into a larger education in selfhood. In an opulent final party, father and son share an easier, second dance; the voyage doesn’t enforce chastity so much as transmit love, history, and a nuanced ethic for living—altering the son’s understanding of himself and his father.</t>
  </si>
  <si>
    <t xml:space="preserve">Queer sanctuary versus repression; performance and authenticity; intergenerational transmission of love, survival, and ethics. The ship is a liminal ark where desire, danger, and community co-exist. Wigs, safes, and underwater treadmills figure the labor of passing as well as suspended longing. The story charts a tender coming-of-age under the shadow of mortality, reframing “devotion” from abstinence to devotion to truth, care, and chosen kin—holding complexity without shame.</t>
  </si>
  <si>
    <t xml:space="preserve">Allegory of passage: the Devotion as ark/threshold; Angel Island as limen; dance as benediction. Wigs and the black safe emblemize queer performativity and guarded memory; the treadmill enacts motion without departure—desire constrained by risk. “Devotion” shifts from moral restraint to a creed of relational responsibility. The father serves as psychopomp, ferrying his son from innocence to a capacious ethic of selfhood. The voyage becomes a rite, transforming repression into an inherited practice of love, discretion, and pride.</t>
  </si>
  <si>
    <t xml:space="preserve">I’d gift it to queer readers, LGBTQ+ parents and teens, book clubs interested in intergenerational stories, and lovers of lyrical historical fiction. It would also resonate with readers navigating grief, legacy, and parent–child reconciliation, as well as educators in queer studies or counselors who value artful narratives about identity, tenderness, and restraint.</t>
  </si>
  <si>
    <t xml:space="preserve">Foglifter; The Sun; Electric Literature (Recommended Reading); Guernica; Granta; Ploughshares; Tin House (online); The Kenyon Review; McSweeney’s Quarterly; One Story (if trimmed); The Offing; CRAFT. These venues prize lyrical, emotionally complex fiction with queer histories, hybrid realism, and intergenerational resonance.</t>
  </si>
  <si>
    <t xml:space="preserve">Finch, a late‑fifties Appalachian mortician, hikes a remote road and discovers a crashed 1950s coupe and a dead young woman. Moved by grief, he confirms her death, wrestles with solitude and duty, and goes for help. Rescuers return, recover the body, and depart. Alone again with the mountains, Finch promises her a dignified burial and reflects on time, memory, and the wilderness’s indifference. The encounter renews his sense of purpose and wonder as he resumes his path through the untamed landscape he calls home.</t>
  </si>
  <si>
    <t xml:space="preserve">Mortality, impermanence, and the tension between nature’s indifference and human ritual. The story examines how anonymous death reawakens vocation, community, and meaning; how care for the dead “reweaves” torn fabric. Memory, aging, and scale (Finch smaller; mountains vaster) foreground humility. The Appalachian setting functions as a sublime mirror for interior reckoning, suggesting that dignity arises not from control but from witness, lament, and the resolve to honor the dead through craft, story, and ceremony.</t>
  </si>
  <si>
    <t xml:space="preserve">The wreck functions as a rupture in time (the 1950s coupe), and the woman as an anima/muse figure compelling Finch to reenter life. Finch’s weaver lineage and the trail’s “tapestry” imply that mortuary work is cultural weaving against entropy. The mountains personify the sublime/unknowable; the lake is the unconscious. Beyond Nature suggests going past nature’s indifference via ritual, narrative, and care. The lament becomes a vocational re‑consecration: death midwifed into meaning, the living stitched back into a communal fabric.</t>
  </si>
  <si>
    <t xml:space="preserve">Readers drawn to elegiac, place-rooted fiction; hikers and naturalists; those processing grief or seeking meaning in ritual; fans of Ron Rash, Annie Dillard, Peter Matthiessen, or Wendell Berry; hospice workers, funeral directors, park rangers, and book clubs that enjoy contemplative, character-centered narratives about mortality and purpose.  </t>
  </si>
  <si>
    <t xml:space="preserve">Felicity, raised working‑class, clings to her grandmother’s handbag while entering Edward’s elite world. She reshapes tastes and manners, yet feels impostor shame and a gnawing hunger for the unconditional love Edward lavishes on his mother, Miss Emily. At a Hamptons birthday, Emily’s genteel put‑down exposes the class barrier, crystallizing Felicity’s alienation. Years of opulence—Met galas, yachts—bring loneliness and self‑erasure. Unreconciled, she preserves fragments of her past and a fragile ember of hope for acceptance and self‑recovery.</t>
  </si>
  <si>
    <t xml:space="preserve">Class mobility’s psychic cost; authenticity versus assimilation; internalized classism; female selfhood defined against gatekeeping matriarchy. The title “Trash” skewers the slur and Felicity’s fear of disposability. Objects (handbag, handmade dress) carry lineage and resistance. The gilded chrysalis/golden prison imagery shows ascent as suffocation, questioning meritocracy’s promise. The story probes whether belonging is possible without betraying one’s origins and how love, taste, and pedigree police identity.</t>
  </si>
  <si>
    <t xml:space="preserve">Allegory of assimilation as self‑erasure: the chrysalis is an “elegant” machine that polishes women into acceptability; the handbag is a talisman of working‑class lineage. Miss Emily personifies institutional gatekeeping and the aristocratic gaze that labels the outsider “trash.” The Hamptons house functions as a temple of pedigree; Felicity’s handmade dress a scarlet letter. The narrative critiques meritocracy and mother‑in‑law power politics, suggesting true belonging requires integrating origins rather than replacing them.</t>
  </si>
  <si>
    <t xml:space="preserve">First‑gen professionals; book clubs interested in class, identity, and women’s lives; readers of Edith Wharton, Claire Messud, and Elizabeth Strout; therapists/coaches working with social mobility or impostor syndrome; mothers/daughters navigating in‑law dynamics; anyone wrestling with assimilation versus authenticity.  </t>
  </si>
  <si>
    <t xml:space="preserve">The Sun; Electric Literature (The Commuter); The Common; Kenyon Review Online; Narrative; One Story; Joyland; Granta. These outlets favor voice‑driven, psychologically acute literary fiction exploring class, belonging, and the textures of domestic and social life.</t>
  </si>
  <si>
    <t xml:space="preserve">At a Southfield synagogue in 1966, heavily pregnant Barbara watches a bar mitzvah service amid vivid communal detail. A disquieting young man enters, “accompanied by a beast,” evades eye contact, then kneels before the rabbi. Barbara senses danger and tries to intervene. The stranger produces an object wrapped in brown paper and recites uncanny “blessings,” as the soundscape thins to hush. The scene ends in charged ambiguity, implying desecration or attack and leaving Barbara—and the congregation—on the brink between sanctity and rupture.</t>
  </si>
  <si>
    <t xml:space="preserve">The collision of sacred ritual and profane threat; the fragility of safety. It explores communal identity, Jewish memory, and the porous boundary between sanctuary and violence, while mirroring Barbara’s late‑pregnancy anxiety—birth beside the possibility of death. It also weighs tradition and modernity, the liturgy’s power and its perversion, and how language can both bless and wound. Detroit’s industrial churn undergirds a meditation on vigilance, belonging, and the trembling contingency of hope in diaspora.</t>
  </si>
  <si>
    <t xml:space="preserve">The intruder can be read as an allegory of mid‑century American antisemitic menace—and as Barbara’s internalized dread (labor, mortality, communal precarity) made flesh. The “beast” is trauma; the brown‑paper object, a gun or profaned text; the twisted “blessings,” a blasphemous counter‑liturgy. The portrait’s gaze, industrial imagery, and soundscapes stage a dream logic in which a community’s mythic past and anxious present converge. The scene becomes a vision of how sanctuaries cannot seal out history’s violence, nor the psyche’s, and how birth and catastrophe share a threshold.</t>
  </si>
  <si>
    <t xml:space="preserve">Readers of Jewish literary fiction and mystical realism; interfaith/book clubs; clergy and lay leaders interested in ritual, memory, and community; fans of Malamud, Ozick, Singer, Nicole Krauss, or Bruno Schulz; writers/MFA workshops exploring allegory, diaspora, and surreal disruptions of sacred space.  </t>
  </si>
  <si>
    <t xml:space="preserve">Ploughshares; The Kenyon Review; AGNI; The Sun; The Common; Image (art/faith); Granta; Electric Literature (Recommended Reading); Lilith Magazine (Jewish lit). These venues welcome lyrical, symbol‑rich fiction engaging faith, community, and history with surreal or mythic inflections.</t>
  </si>
  <si>
    <t xml:space="preserve">An adult child returns to a small‑town childhood home after years away, reunites for a tender week with an aging mother, then, prompted by a doctor’s letter, returns again to a house that feels unchanged yet emptied by her absence. Moving through rooms and relics (cane, scarf, open books), the narrator revisits shared rituals and recognizes time’s erosion, their mother’s mortality, and their own aging. They linger one more night, seeking sanctuary in memory and place, treasuring a bond that has shaped and steadied their life.</t>
  </si>
  <si>
    <t xml:space="preserve">Aging, memory, and filial love; the home as reliquary. The story meditates on how place stores intimacy, how time remakes parent and child, and how departures sharpen attachment. It explores anticipatory grief, the transformation of a mother from everyday presence to mythic anchor, and the way objects (cane, clock, scarf) become metronomes of remembrance. Ultimately, it asks how we return—to houses, selves, and origins—to reconcile who we were with who we’ve become in the face of mortality.</t>
  </si>
  <si>
    <t xml:space="preserve">The house reads as a memory palace; each room is a chamber of the narrator’s psyche. The second “return” may be elegiac—mother already gone or beyond reach—making the tour an act of grief-work. The clock and cane sync as a memento mori; the mirror line (“I saw her face in the mirror”) suggests inheritance and the narrator’s becoming the elder. “Returns” thus signals physical visits, recursive recollection, and the compounding “yield” of memory as identity, turning domestic space into a liturgy of loss and continuity.</t>
  </si>
  <si>
    <t xml:space="preserve">Adult children and caregivers; book clubs drawn to quiet domestic realism; readers processing grief, aging, and memory.  </t>
  </si>
  <si>
    <t xml:space="preserve">The Sun; The Common; Ploughshares; The Kenyon Review; The Masters Review.</t>
  </si>
  <si>
    <t xml:space="preserve"> A narrator trails a euphoric young couple to the river, amid ruin shot through with sudden radiance. After an altercation and a quasi-mystical vision, the narrator recalls Maggie’s remark about a chair and finds the couple’s home. Domestic calm yields to a violent storm; floodwaters engulf the house. A burned chair becomes emblem and mirror for Maggie’s scorched yet enduring spirit. As the waters rise and awareness dawns, Maggie, Tom, and their terrier escape. The narrator reframes their earlier joy as resilience and withdraws with a benediction.</t>
  </si>
  <si>
    <t xml:space="preserve">Fragility and resilience: love and gaiety set against civic decay and nature’s indifference. The flood literalizes entropy, testing domestic bonds. The burned chair is a synecdoche for Maggie—scarred, diminished, yet capable of renewal—suggesting trauma transmuted into endurance. The narrator’s visionary rupture interrogates perception: we mistake radiance for safety until catastrophe teaches attention. Beneath the lyric surface, it questions whether happiness is naïveté or defiant ethic, and whether witnessing others’ lives confers understanding or merely aestheticizes their peril.</t>
  </si>
  <si>
    <t xml:space="preserve">Allegory of psychological crisis: the flood as depression/trauma and the escape as hard-won coping. Metafictional critique of spectatorship: the narrator aestheticizes danger; the “cracked looking-glass” flags art’s distortions and modernist intertexts. Social reading: post-crisis city (postwar or climate) where private love resists systemic decay. Spiritual/mythic pattern: flood as baptismal ordeal; the burned chair/phoenix as death-and-rebirth. Unreliable/liminal narrator: the “impossible sight” and icy plane suggest dissociation or a brush with death, making Maggie and Tom projections in an epiphany about endurance.</t>
  </si>
  <si>
    <t xml:space="preserve"> Lush, modernist-tinged literary short fiction might suit journals like Granta, The Paris Review, The Kenyon Review, New England Review, Guernica, or The White Review. If expanded into a novella/collection, presses like Fitzcarraldo Editions (UK) or Graywolf Press (US) could be candidates.</t>
  </si>
  <si>
    <t xml:space="preserve">On their last beach trip, Heather and Del watch the sunset and trade poetic, anxious thoughts. Del moves to kiss her; Heather unexpectedly dissolves into laughter, diverted by a childhood jellyfish memory. Their intimacy stalls, then resumes as a walk along the oil-slicked shoreline, where wind, color, and bodily unease mirror their ambivalence. They speak lightly, dream heavily, and let mood replace resolution. Night approaches; they continue together, suspended between wanting and fearing, turning the moment into a memory instead of a decision.</t>
  </si>
  <si>
    <t xml:space="preserve">Ambivalence at love’s threshold: perception shaping reality; the clash between romantic myth and anxious embodiment; memory interfering with desire. Merging—sun/sea, self/other—reads as both ecstasy and erasure (eros/thanatos). It’s meta-aesthetic, staging a relationship as an art-cinema scene where atmosphere stands in for action. Environmental stain (oil slick, invasive species) shadows the idyll, suggesting decay beneath beauty. Ultimately, it’s about choosing a fragile, luminous present over certainty and closure.</t>
  </si>
  <si>
    <t xml:space="preserve">Meta-cinematic reading: the title frames an homage to European art films (Antonioni/Rohmer) where mood substitutes for plot. The sun’s “merging” figures erotic union and annihilation; Heather’s laughter refuses tidy closure. Oil slick/invasive species encode ecological dread corroding romance. “Final beach trip” foreshadows breakup or a rite-of-passage farewell. The episode reads like an edited sequence—memory composing itself—rather than objective reportage.</t>
  </si>
  <si>
    <t xml:space="preserve">The Paris Review; Granta; Kenyon Review; The Common; Electric Literature: Recommended Reading.</t>
  </si>
  <si>
    <t xml:space="preserve">Daniel, haunted by recurring dreams of an unseen basement flat and his ex-wife Rachel, enters the flat with his partner Isabel and finds a bronze key. They leave with the key, later share guarded truths about past loves. The key triggers a vivid, tender memory (canoeing with Rachel), which Daniel offers to Isabel as a shared act: they canoe together, and the gloom lifts. Back home, the key rests on the dresser; the dreams cease. Daniel feels he has integrated past and present, finding steadier peace with Isabel.</t>
  </si>
  <si>
    <t xml:space="preserve">The story examines how memory, secrecy, and fear are transformed by tenderness, honesty, and ritual. The unused flat and key figure the unconscious and the possibility of opening, holding, and reframing pain. It explores how partners negotiate prior selves without erasure—transmuting haunting into usable affection. Themes include reconciliation, liminality (dream/waking, past/present), vulnerability as cure, and symbolic acts as catalysts for healing. Ultimately, it’s about choosing presence and gentleness over avoidance, and integrating former attachments into a healthier now.</t>
  </si>
  <si>
    <t xml:space="preserve">The flat is Daniel’s unconscious; the hallway a threshold. The bronze key functions as a transitional object, enabling retrieval and reframing of repressed memories (Rachel/canoe). Isabel acts as compassionate witness, pocketing the key to contain and safeguard the trauma. The canoe trip becomes a corrective reenactment, overwriting dread with shared joy. Alternatively, the neat resolution may signal defense: the key displayed like a fetish suggests sublimation or curated denial rather than full analysis—peace as containment rather than complete catharsis.</t>
  </si>
  <si>
    <t xml:space="preserve">To a friend who loves understated, interior fiction; a creative writing student studying motif and symbol; or fans of Ishiguro/Modiano. Book clubs interested in memory, divorce, and renewal would also resonate. </t>
  </si>
  <si>
    <t xml:space="preserve">Kenyon Review, The Sun, AGNI, New England Review, The Common, A Public Space, or TriQuarterly; also The Missouri Review or Electric Literature.</t>
  </si>
  <si>
    <t xml:space="preserve">The narrator recalls Quincy (“Q”), a charismatic college “golden boy” whose social power eclipsed real intimacy. A decade later, they encounter Q at a country cookery class and observe him poolside, charming a woman. His eloquence seems to curdle into self-parody, revealing the erosion of his once-regal magnetism. Recognizing both Q’s diminished aura and their own long-standing enthrallment, the narrator walks away, accepting that the friendship—sustained by proximity and myth—belongs to the past.</t>
  </si>
  <si>
    <t xml:space="preserve">Charisma as a temporary “kingdom” and the disillusionment that follows its decline; the seductions and distortions of nostalgia; projection and spectatorship; masculinity as performance; classed spaces staging social theater. The story interrogates how youthful mythologies—of charm, ease, entitlement—erode with time, and how releasing them yields adult clarity. Memory functions like empire: expansive, extractive, and destined to wane. Ultimately, it’s an elegy for idolized youth and a quiet emancipation from another’s orbit.</t>
  </si>
  <si>
    <t xml:space="preserve">Q embodies empire/privilege (echoed by “Rhodes”): a sovereign charisma that colonizes rooms, then fails. The pool scene stages a ritual drowning of myth; chlorine bleaches memory. The narrator—tinged with envy, desire, or self-reproach—projects collapse onto Q to script his own release. The title marks not only Q’s failed realm but the narrator’s private monarchy of idolization. The curated nostalgia of the cookery class underscores how adulthood domestically repackages youthful spectacle into manageable myth.</t>
  </si>
  <si>
    <t xml:space="preserve">To friends who enjoy literary realism and character studies; former classmates nostalgic for campus days; fans of Didion, Munro.</t>
  </si>
  <si>
    <t xml:space="preserve">The Paris Review, Granta, One Story, American Short Fiction, The Common.</t>
  </si>
  <si>
    <t xml:space="preserve">A woman recounts her surreal and isolating experience after childbirth during a hospital night in Hvidovre. Struggling with physical discomfort, psychological disorientation, and a haunting atmosphere, she joins other postpartum women mysteriously wandering the hospital. They inexplicably paint a hospital wall with lime milk while bleeding and hallucinating the loss or confusion of their babies. Identity, child, and reality blur, culminating in her returning home with a baby she suspects may not be hers. The story ends on a visceral, haunting note of ambiguous memory and bodily recollection every May.</t>
  </si>
  <si>
    <t xml:space="preserve">The story explores themes of postpartum dissociation, maternal identity, bodily autonomy, trauma, and the eerie liminality of hospital life. It captures the alienation women may feel after childbirth—physically altered, emotionally unmoored, and institutionally dismissed. There’s also a deeper reflection on womanhood as labor, surveillance, transformation, and erasure. The recurring image of lime whitewashing suggests futile maintenance, symbolic cleansing, or institutional forgetting. As an allegory, it comments on how women's experiences—especially maternal—are often commodified, misinterpreted, or overwritten by dominant systems.</t>
  </si>
  <si>
    <t xml:space="preserve">Aside from the literal sequence of postpartum events, the story can be read metaphorically. The whitewashing represents societal attempts to sanitize and control female bodily experience. The mysterious swapping and disappearance of babies may symbolize fears of losing personal or maternal identity under institutional care. The repeated "Did you see my kid?" evokes collective postpartum trauma. The fog and subterranean hospital elements suggest a descent into the unconscious, while the "other child" functions as a Jungian shadow or lost self. It may also critique patriarchal medicine’s detachment from subjective female suffering.</t>
  </si>
  <si>
    <t xml:space="preserve">I would give it to a literary peer, especially a writer or critic interested in feminist literature, speculative realism, or experimental narrative forms. It would also resonate with readers of contemporary Danish fiction, fans of Olga Ravn, readers of Clarice Lispector or Han Kang, and new mothers reflecting on the postpartum experience through a psychological/surreal lens.</t>
  </si>
  <si>
    <t xml:space="preserve">Yes. This story would suit **New Directions**, **Feminist Press**, or **Graywolf Press**, all of which support bold literary voices and publish international and genre-defying works. In Europe, **Fitzcarraldo Editions** or **Lolli Editions** (who publish Olga Ravn) would be strong candidates. These houses embrace experimentation, feminist themes, and texts exploring bodily and existential states.</t>
  </si>
  <si>
    <t xml:space="preserve">In a satirical yet realistic tone, the story chronicles the renovation of a faculty housing unit plagued by a forgotten waterproofing layer. As construction begins—after a decade-long delay—untenured professors and their families face invasive noise, smoke, leaking walls, and growing mold. Despite health concerns, bureaucratic replies, and failed collective action, the professors grow desensitized and ultimately accept the situation. The story ends with ironic resignation as they internalize the ordeal as something to "push through" until tenure.  </t>
  </si>
  <si>
    <t xml:space="preserve">The central theme is **bureaucratic inertia and institutional gaslighting**, especially under the guise of professional academia. The story deftly critiques **academic labor precarity**, **tenure hierarchies**, **non-confrontation culture among professionals**, and how **systemic dysfunction is normalized**. It also touches on gender, privilege, environmental neglect, and passive complicity within authority structures, all in the context of a comedically tragic housing fiasco.</t>
  </si>
  <si>
    <t xml:space="preserve">Yes. The external construction mirrors the internal emotional erosion and professional instability of the untenured professors. The leaky "façade" becomes a metaphor for institutional appearances: clean, progressive, professional—while collapsing from within. The literal rot reflects the untenured professors' psychological wear, class hierarchy, and moral compromises made to survive bureaucracy. Allegorically, it's a story about the distortion of resilience—how survival in academic institutions often involves silent suffering, self-censorship, and rationalizing dysfunction until tenure offers escape.</t>
  </si>
  <si>
    <t xml:space="preserve">I would give it to an early-career academic, a colleague teaching contemporary fiction, or someone who has endured systemic dysfunction—be it in academia, housing, or corporate life. It would resonate deeply with graduate students, adjuncts, or fans of Lorrie Moore and Ottessa Moshfegh.</t>
  </si>
  <si>
    <t xml:space="preserve">Definitely. **The New Yorker** (if not already published there), **n+1**, or **Guernica** would be ideal platforms for this. Book publishers like **FSG**, **Tin House**, **Catapult**, or **Soft Skull Press** would be excellent choices if it were expanded into a novella or collection. The story straddles high literary quality and topical appeal, making it very marketable.</t>
  </si>
  <si>
    <t xml:space="preserve">A teenage girl travels on a gay cruise with her father in 1991, during the height of the AIDS crisis. As the only child aboard, she navigates feelings of pride, alienation, burgeoning womanhood, and deep love for her father—who is HIV-positive and dying. Through relationships with passengers and crew, she begins to embrace aspects of herself while observing and participating in a rare space of safety and joy for gay men. The story culminates in a cathartic moment on the last night, dancing beside her father in what becomes their final celebration together.</t>
  </si>
  <si>
    <t xml:space="preserve">The story explores themes of **identity, memory, acceptance**, and **intergenerational love** against a backdrop of queer community and loss. It confronts the **intersection of private and public selves**, especially for LGBTQ+ individuals during the AIDS epidemic, and the ways family members—especially children—navigate stigma, silence, and eventual self-knowledge. At its core, the story is about **connection in liminal spaces**, the fragility of life, and the power of joy even in grief.</t>
  </si>
  <si>
    <t xml:space="preserve">Yes. The cruise becomes a metaphor for **transitional space**—between life and death, childhood and adulthood, concealment and authenticity. The dance represents a **ritual of mutual recognition**, even immortality through movement and memory. The story also critiques latent **cultural homophobia**, medical prejudice, and institutional indifference, offering a quiet yet firm political commentary through deeply personal experience. It can be read as a **queer coming-of-age narrative**—not of the protagonist’s sexuality, but her understanding of her familial and emotional inheritance.</t>
  </si>
  <si>
    <t xml:space="preserve">I would give it to queer parents, adult children of LGBTQ+ individuals, literature students, anyone interested in AIDS-era history, and readers of literary memoir. It would also be impactful for those teaching or studying queer theory, feminism, grief literature, or narrative medicine.</t>
  </si>
  <si>
    <t xml:space="preserve">Yes. **The New Yorker**, **Granta**, **Tin House**, or **Electric Literature** for short form; **Graywolf Press**, **FSG**, or **Beacon Press** for a longer project or memoir-in-essays. **Catapult** and **Soft Skull Press** would also support such emotionally intelligent and socially engaged work. A publication like **The Paris Review** or **The Believer** could also be ideal.</t>
  </si>
  <si>
    <t xml:space="preserve">A man hiking alone in the Transylvanian mountains discovers a car crash and a woman who has died trying to crawl back to the road. While waiting for delayed emergency services, he reflects on his past, talks aloud to the woman, and muses on memory, trauma, nature's indifference, and mortality. As night falls and possible predators approach, he tries to protect her body while reckoning with his isolation, survivor’s guilt, and the quiet spiritual weight of being the last witness to a life.</t>
  </si>
  <si>
    <t xml:space="preserve">The story explores **mortality, memory, and the sublime indifference of nature**. It's a meditation on the **fragility of human life and the persistence of the natural world**. Themes of **loneliness, transience, and the human urge to connect—even with the dead—dominate the emotional landscape**. It asks what meaning, if any, we can make from random tragedy and how language, story, and song fill the void when faced with the unknowable.</t>
  </si>
  <si>
    <t xml:space="preserve">On a symbolic level, the story can be read as an allegory for **bearing witness in a post-traumatic world**, where the narrator acts as a kind of last steward of memory, attempting to preserve the dignity of a life that nature will effortlessly forget. The scene becomes a metaphor for **art’s role in preserving what the world erases**, and for the need to impose communality, meaning, and narrative onto the brutal silence of death. The woman can also be interpreted as a proxy for past trauma or loss—rendering the story a psychospiritual confrontation with grief.</t>
  </si>
  <si>
    <t xml:space="preserve">I would give this story as a present to readers who appreciate philosophical fiction or meditative storytelling—someone who enjoys the works of W.G. Sebald, Kazuo Ishiguro, or Peter Handke. It would resonate with those interested in themes of transience, landscape, grief, and witnessing, and with travelers or expatriates who seek meaning in solitude and quiet connection. It would also appeal to those in the arts or humanities, who value literary language and existential reflection over plot-driven narratives.</t>
  </si>
  <si>
    <t xml:space="preserve">A strong fit would be **Granta**, **The Paris Review**, **Tin House**, or **The Kenyon Review**, all of which publish reflective, voice-driven literary fiction. For book publication, **Fitzcarraldo Editions** (UK) or **Graywolf Press** (US) might be excellent homes, given their interest in introspective, European-influenced prose with philosophical undertones. **New Directions** would also be a thoughtful consideration if the work is part of a larger collection.</t>
  </si>
  <si>
    <t xml:space="preserve">A supermarket cashier marries a seemingly refined man after five days. She meets his ambitious, sharp mother, Miss Emily, who initially embraces her and takes her shopping, pushing her toward self-improvement. Slowly, Miss Emily’s controlling, classist expectations emerge. In a scene of domestic confrontation, Miss Emily harshly judges the narrator’s lifestyle and worth. Conflicted, the narrator reflects on acceptance, longing for validation and love. The story closes with a raccoon mistaking her for something discarded—an image that crystallizes her internal struggle with feeling seen, worthy, and human.</t>
  </si>
  <si>
    <t xml:space="preserve">Class, longing, emotional inheritance, and the desire for love animate this story. It explores how social mobility, economic trauma, and maternal absence shape the narrator’s sense of worth. Miss Emily represents both aspiration and judgment: a mother figure offering belonging but also deploying power through conditional love and materialism. The story raises painful questions: Is upward mobility a kind of violence masked as care? Can love be freely given, or is it always transactional across class lines? The final moment—ambiguous, redemptive—asks whether we are trash only if we believe ourselves to be.</t>
  </si>
  <si>
    <t xml:space="preserve">The story functions allegorically as a meditation on internalized classism—trash as metaphor for shame, poverty, womanhood, and emotional invisibility. Miss Emily's transformation from benefactor to judge mirrors how meritocratic ideals often mask condescension. The narrator’s journey dramatizes the cost of upward mobility, not as escape but concealment. The raccoon scene plays with audience expectations: is the narrator "trash" as others have labeled her, or is she confronting that projection and rejecting it? It also suggests how easily the vulnerable are mistaken for the discarded, and how dignity must often be claimed, not granted.</t>
  </si>
  <si>
    <t xml:space="preserve">I would give it to a close friend who is processing grief, a fellow writer, or a professor of literature or philosophy. Also suitable for someone interested in nature writing that grapples not with beauty but with transience, emptiness, and forgetting. It’s a perfect gift for someone who finds solace in stillness and thought.</t>
  </si>
  <si>
    <t xml:space="preserve">Yes. This would suit **Granta**, **The Paris Review**, or **Ploughshares** for short literary fiction. For longer works, **Graywolf Press**, **Fitzcarraldo Editions**, or **Archipelago Books**—all known for slow, meditative, globally oriented fiction—would be ideal. It may also be well-suited for **The New Yorker**, given its literary gravity and quiet emotional resonance.</t>
  </si>
  <si>
    <t xml:space="preserve">Barbara, heavily pregnant in 1966 Detroit, attends a synagogue service to escape her home. During the sermon, a young man walks to the bimah, fires into the ceiling, delivers a tirade against hypocrisy, then fatally shoots Rabbi Adler and kills himself. Amid the shocked crowd, Barbara resists fleeing, feeling drawn toward both the killer and the event. A narrator—possibly her relative—reflects on Barbara’s response, which included attempts at understanding, even sympathy, and how it scandalized their family. The story ends with quiet irony: Barbara lived an ordinary life, but once contemplated giving birth to someone history would remember.</t>
  </si>
  <si>
    <t xml:space="preserve">The story explores radical ambiguity within human morality, memory, and legacy. It examines how violence punctures domesticity, and how trauma revises identity, not always resulting in transformation. It also interrogates how communities process aberration, and the tension between conformity and comprehension. At its core is a meditation on bearing witness—what it means to carry life while standing in the presence of death—and how stories, generations later, attempt to reframe events that resist collective closure. Themes of female interiority, Jewish American identity, and the intoxicating pull of intensity over order dominate.</t>
  </si>
  <si>
    <t xml:space="preserve">The story functions not only as historical fiction but as a parable about dissociation, complicity, and maternal ambivalence. Barbara’s hunger, her altered vision (through sunglasses and pregnancy), and her mental drift render her less witness than vessel—of pain, of history, of something yet born. Her empathy for the killer, while troubling, echoes suppressed rage within her own powerlessness. The synagogue becomes both sacred and absurd, a place of performance punctured by authentic rupture. Barbara isn’t merely surviving traumatic witness; she’s absorbing its meaning in her body, possibly as a symbolic inheritor or trespasser of memory.</t>
  </si>
  <si>
    <t xml:space="preserve">I would give this story to writers or readers interested in voice-driven literary fiction, especially those who appreciate the work of Grace Paley, Lucia Berlin, or Nicole Krauss. It’s ideal for readers of Jewish-American literature, for historians of urban America in the 1960s, and for those interested in gendered witnessing, memory, and trauma. I’d also share it with grad students or creative writing majors studying narrative hybridity—how fiction blends with reportage, and interiority with historical event.</t>
  </si>
  <si>
    <t xml:space="preserve">*The New Yorker* would be a natural fit for a story of this caliber—historically anchored, voice-rich, and thematically layered. Barring that, journals like *Granta*, *The Paris Review*, *Ploughshares*, *Virginia Quarterly Review*, or *American Short Fiction* would likely embrace the story for its blend of historical fiction, character study, and cultural critique. For later book-length inclusion, publishers such as Farrar, Straus and Giroux, McSweeney’s, Knopf, or Graywolf would be excellent homes given their focus on literary fiction with emotional and historical complexity</t>
  </si>
  <si>
    <t xml:space="preserve">A woman visits her aging mother in the provincial town of C. after a long absence. Over a single day, they share a strained yet tender encounter filled with small rituals, layered silences, and repressed emotion. The narrator reflects on their distant, sometimes cruel past while observing changes in her mother—softer, lonelier, clinging. The encounter ends abruptly as the daughter hurries away, filled with guilt. A month later, the mother is hospitalized, and the narrator returns to find remnants of their last visit—rotting gooseberries—symbolic of all that was left unsaid and undone.</t>
  </si>
  <si>
    <t xml:space="preserve">The story explores mother-daughter estrangement, the silent weight of forgiveness, and the haunting persistence of childhood memory. It meditates on aging, emotional repression, and the difficulty of reconciling past trauma with present tenderness. Domestic textures—gladioli, pastry, romance magazines—become poignant metaphors for class, intimacy, and loss. The piece also reflects on how time erodes conflict, only to leave the ache of unfulfilled longing and quiet regret.</t>
  </si>
  <si>
    <t xml:space="preserve"> Beyond the literal visit, the story operates as an elegy for failed intimacy and passed chances. The rotten gooseberries function as a symbol of emotional neglect, forgotten promises, and decay. The story also critiques how gendered roles trap women—daughters expected to flee, mothers to wait and wither. The narrow studio becomes a container for generational silence, class-coded shame, and emotional inheritance. The final return is deeply symbolic: she does not arrive as a savior but as someone cleaning up the residue of delay, performing one more quiet act of leaving.</t>
  </si>
  <si>
    <t xml:space="preserve">I would give this story to readers who appreciate quiet, emotionally resonant literary fiction—particularly those captivated by the subtle intricacies of familial relationships, such as fans of Marguerite Duras, Alice Munro, or Tove Ditlevsen. I’d gift it to a friend who has cared for aging parents, or to a fellow writer exploring autofiction, memory, or elliptical narrative. It’s also ideal for students studying minimalist prose, narrative restraint, or intergenerational trauma.</t>
  </si>
  <si>
    <t xml:space="preserve">This story would be a seamless fit for publishers like **New Directions**, **Fitzcarraldo Editions**, or **Graywolf Press**, all known for championing introspective, voice-driven works that straddle fiction and memoir. For literary magazines, **Granta**, **The Paris Review**, **The Yale Review**, or **n+1** would be excellent homes due to their openness to formally spare, psychologically rich writing that unfolds in quiet, devastating pulses.</t>
  </si>
  <si>
    <t xml:space="preserve">The narrator, seemingly unmoored and dislocated, sees a motionless couple outside a medical building and becomes obsessed—especially with the woman’s hair. They follow the couple home and observe them from the street as a surreal rainstorm floods the city. While watching the silent, charged interaction between the couple in their apartment, the narrator fully inserts themselves into the scene, forming a “triangle” powered by longing, voyeurism, and an unnamed ache. Imagery blurs between internal and external, reality and hallucination, as water rises and desire drowns logic.</t>
  </si>
  <si>
    <t xml:space="preserve">The story explores fixation, desire, alienation, and the porous boundary between observer and subject. It investigates erotic longing, scapegoated memory, and the compulsion to decode strangers into symbols of meaning. The flood becomes a metaphor for psychological overflow: obsession that engulfs the self. This is also a meditation on the dangerous allure of stillness amid chaos, and the human instinct to impose narrative onto others. Loneliness permeates the text—an aching need for connection turned into performance, perhaps delusion, perhaps art.</t>
  </si>
  <si>
    <t xml:space="preserve">The story can be read as an allegory for voyeurism and narrative creation: the triangle formed not between people, but perceiver, perceived, and fiction. The narrator’s obsession is ultimately a quest for self-definition, with the couple representing not real people, but a tableau into which the narrator projects desire, rejection, and identity. The burned chair suggests ruined domesticity, or discarded femininity; the flood evokes mental dissociation or sexual delirium. There’s also commentary on the act of storytelling itself—compulsion, distortion, myth-making. At the core is a solitary mind, drowning not in water, but in constructed meaning.</t>
  </si>
  <si>
    <t xml:space="preserve">I would give this story to readers who appreciate literary fiction steeped in interiority, sensual detail, and uneasy psychological terrain—those drawn to the works of Jean Rhys, Mary Gaitskill, or early Don DeLillo. It’s particularly suited to writers, artists, and thinkers interested in the blurred lines between perception, desire, and narrative obsession. A friend who enjoys surreal or atmospheric fiction—where mood becomes the primary character—would find this haunting and thought-provoking.</t>
  </si>
  <si>
    <t xml:space="preserve">This story would be a good fit for *Conjunctions*, *NOON*, *Granta*, or *The White Review*—journals known for their bold, experimental, and voice-driven work. In terms of publishers, *Fitzcarraldo Editions*, *New Directions*, or *Coffee House Press* would likely support this type of elliptical, unsettling fiction, especially within a collection or novella-length work. These outlets embrace literary risk, stream-of-consciousness storytelling, and work that pushes form and sensibility in unexpected ways.</t>
  </si>
  <si>
    <t xml:space="preserve">A man and woman, both married to others, share their last day together during an artist residency in a European coastal town. Their journey to a beach—navigated by a barely-used guidebook—becomes an emblematic and quiet farewell. They fumble through poor directions, emotional awkwardness, and half-suppressed intimacy. At the beach, they swim, take photos, observe strangers, drift into rhythm and disconnection. She reflects on their brief affair, its emotional ambiguity, and what parts may linger. The story closes on a muted note of longing and self-awareness, a memory already becoming narrative.</t>
  </si>
  <si>
    <t xml:space="preserve"> The story explores fleeting connection, emotional ambivalence, and the residue left by brief, imperfect intimacy. It dissects how temporary closeness can be shaped more by absence, miscommunication, and projection than by revealed truth. It’s also about place—how landscapes, residencies, and beaches etch themselves into memory—and how we mythologize them afterward. The guidebook is a metaphor for intention versus experience; the wrong beach becomes right by force of presence. Echoes of nostalgia, artistic failure, dissatisfaction in marriage, and time's evaporative nature permeate the story.</t>
  </si>
  <si>
    <t xml:space="preserve">The story invites interpretation as a meditation on narrative itself—how we construct meaning from partial experiences. The title and reflective tone signal a meta-awareness of storytelling’s structure: the act of turning memory into fiction, life into scenes. Music, books, film—recurring motifs—suggest how culture supplies the language for emotional ambiguity. The wrong beach, the foreign town, the residency all ground their indecisive closeness in a larger existential searching. Their affair is not grand or tragic; it dissolves like music cutting out when cell service dies, or like the last line of a forgotten poem.</t>
  </si>
  <si>
    <t xml:space="preserve"> I would give this story to someone who appreciates subtle emotional depth, fleeting intimacy, and narrative restraint—perhaps a fellow writer or avid reader drawn to the works of Rachel Cusk, Deborah Levy, or Jenny Offill. It would also resonate with anyone who has experienced the bittersweet dissolution of temporary connection or creative residency malaise. It's ideal for those who find meaning in quiet gestures, unfinished thoughts, missed turns, and the texture of language over plot.</t>
  </si>
  <si>
    <t xml:space="preserve">This story would be a strong fit for literary publications such as *The New Yorker*, *Granta*, *The Paris Review*, or *American Short Fiction*. It carries the stylistic maturity, introspective tempo, and rich emotional resonance those editors often prize. For book-length inclusion, publishers like *Graywolf Press*, *Fitzcarraldo Editions*, *Tin House Books*, or *Riverhead* are ideal candidates, given their commitment to voice-driven, atmospheric literary fiction that privileges psychological nuance over narrative climax. It sits firmly in the tradition of contemporary autofiction and fiction-of-consciousness, which these venues are known to champion.</t>
  </si>
  <si>
    <t xml:space="preserve">A middle-aged man, Daniel, now living with his younger partner Isabel, is haunted by recurring dreams about his ex-wife, Rachel, and an ambiguous set of forgotten keys. The dreams stir discomfort, guilt, and unresolved feelings. He discusses the dreams hesitantly with Isabel, prompting conversations about jealousy, memory, loss, and longing. These dreams eventually lead Daniel to confront both the murky emotional past and the flotsam of his former life. After finding the actual keys to a canoe club (a shared memory with Rachel), he decides to move forward—not by erasing the past, but by choosing to engage fully with his present.</t>
  </si>
  <si>
    <t xml:space="preserve">This story explores the emotional persistence of the past, the porous line between memory and dream, and the complexities of moving on. It interrogates our constructions of happiness, how relationships inscribe themselves in dreams, and the irrational pull of unlived possibilities. The keys symbolize buried attachments—a longing not for a life to be resumed, but for one that could still be interpreted. Ultimately, the story asks whether we can hold our personal histories with grace while still choosing the present.</t>
  </si>
  <si>
    <t xml:space="preserve">Beyond its literal plot, *Keys* serves as a quiet allegory for how memory embeds within the psyche. Rachel and Isabel represent not just two women but "possible selves," with their presence in the dreamscape suggesting alternate emotional paths and missed maturations. The keys are both literal objects and metaphors for choice, autonomy, and the psychic weight of access to closed-off rooms of the self. The unoccupied flat becomes a mental compartment for Daniel’s unresolved emotion. The story is also a gentle commentary on middle age—as a reckoning between the dreamed life and the lived one.</t>
  </si>
  <si>
    <t xml:space="preserve">I would give this story to someone in midlife who has undergone major life transitions—divorce, remarriage, or returning to old memories with new clarity. It would resonate deeply with reflective, emotionally intelligent readers who enjoy nuanced fiction about romantic memory, regret, and the unconscious mind. I'd give it to a friend who finds meaning in the ordinary, who likes character-driven literature with minimal plot but psychological resonance—fans of Alice Munro, Julian Barnes, or Tessa Hadley. It also suits readers interested in dreams as emotional logic and the untraceable contours of desire across time.</t>
  </si>
  <si>
    <t xml:space="preserve">This story would be a strong candidate for publication in *The New Yorker*, *Granta*, *The Paris Review*, or *Harper’s*—prestigious literary outlets that favor psychological realism, emotional subtlety, and domestic complexity. For book-length literature, *Faber &amp; Faber*, *Vintage*, *New Directions*, or *Knopf* might publish this as part of a collection. It has broad market appeal for readers of elegant, character-driven fiction that investigates the quiet friction between past and present, love and its indelible remains. Its symbols—keys, canoes, dreams—quietly elevate it as both literary and accessible.</t>
  </si>
  <si>
    <t xml:space="preserve">The narrator reflects on a college friendship with a flawless and charismatic classmate named Q. Years later, he unexpectedly encounters Q at a hotel pool, now a TV executive, speaking with a distressed actress he’s just fired. The narrator listens, unseen, as their complicated conversation unfolds. The woman is upset, Q is diplomatic but ineffectual, and their exchange ends when she throws a Coke in his face. Q apologizes to the narrator, unaware of their past connection. The story ends with the narrator recovering a sense of melancholy and loss, titling the piece “The Kingdom That Failed.”</t>
  </si>
  <si>
    <t xml:space="preserve">This story beautifully explores the loss of innocence, the quiet erosion of youthful mythologies, and the inevitable mediocrity adulthood can usher in—even for seemingly exceptional people. It asks how people change or don’t, and what fading grandeur (real or imagined) means when viewed from the middle distance of time. Through Q’s fall—from golden boy to compromised professional—it probes disappointment, disillusionment, and the narrator’s own unresolved admiration. It’s also a commentary on how memory can romanticize the past until reality quietly dissipates its glow.</t>
  </si>
  <si>
    <t xml:space="preserve">The story suggests an allegory of failed idealism—“The Kingdom” being not only Q’s imagined perfection, but also youth, friendship, potential. The narrator’s passive observation underscores the futility of confronting such failure directly. The fish not caring whether the kingdom rises or falls introduces a quiet existential motif: that nature continues unbothered while human ambitions decay. Q may also represent the impossibility of preserving personal mythology in the face of emotional compromise and systemic pressures. The Coke incident may symbolize a messy reckoning: glamour punctured by emotional truth. It’s a meditation on how beauty devolves into bureaucracy.</t>
  </si>
  <si>
    <t xml:space="preserve">I would give this story to a former student or colleague who appreciates understated fiction that reveals its melancholy in layers. It’s ideal for readers who enjoy the works of Haruki Murakami, Kazuo Ishiguro, or Yasunari Kawabata—those attuned to emotional nuance, faded connections, and quiet existentialism. A friend facing midlife reflection, someone reuniting with their past, or anyone who’s ever questioned the meaning of lost friendships and the illusions of success, would find this story affecting, thought-provoking, and oddly comforting.</t>
  </si>
  <si>
    <t xml:space="preserve">This story would be a strong fit for *The New Yorker*, *Granta*, or *The Paris Review*, all of which are known for publishing psychologically layered, introspective fiction that blends subtle social critique with personal reflection. For collection publication, *Grove Press*, *Faber &amp; Faber*, *Vintage International*, or *Knopf* might support a book-length work containing this story. The global yet intimate tone, metaphoric framing device, and protagonist’s emotional distance are hallmarks of successful literary fiction with broad international appeal.</t>
  </si>
  <si>
    <t xml:space="preserve">A new mother, Laura, wakes in a hospital to find an unfamiliar baby placed in her care. Despite realizing he isn't her son, she nurtures him through the night, bonding deeply. When the mistake is corrected, she's emotionally devastated by the separation. Returning home, she struggles with guilt, grief, and an overabundant milk supply, likely caused by nursing both infants. Though she comes to cherish her own baby, she continues to mourn the connection she briefly shared with the brown-eyed boy, keeping his memory alive as a symbol of love, loss, and the complexities of motherhood.</t>
  </si>
  <si>
    <t xml:space="preserve">The story explores themes of maternal instinct, emotional attachment, loss, identity, and the profound psychological journey of early motherhood. It investigates how love can form quickly and irrationally, how maternal connection transcends biology, and how impermanence can leave lasting emotional imprints. The story also examines the fragility and plasticity of the postpartum experience, highlighting the blurred lines between physical care and emotional bonding, even in moments of mistaken identity.</t>
  </si>
  <si>
    <t xml:space="preserve">Beyond the literal narrative, the story may act as an allegory for postpartum depression or the anxiety new mothers face. Laura’s intense attachment could symbolize the psychological toll of childbirth—her disconnection from reality, guilt, and fixation on something "lost" reflect common emotional disturbances in new motherhood. The swapped baby might metaphorically represent fears of inadequacy, identity confusion, or maternal failure. Alternatively, it could critique modern maternity systems for emotional isolation, portraying a woman unsupported in deeper emotional truths while being shuffled through a system focused only on logistics and biology.</t>
  </si>
  <si>
    <t xml:space="preserve">I would give it to a new mother, especially one navigating the psychological complexities of early parenthood. The story resonates most with readers who have experienced the emotional extremes of childbirth, breastfeeding, and attachment. It’s also fitting for readers drawn to domestic, introspective fiction or those interested in stories of maternal identity and vulnerability.</t>
  </si>
  <si>
    <t xml:space="preserve">Yes—**Tin House**, **Catapult**, and **One Story** are strong candidates. These literary publishers specialize in emotionally resonant, voice-driven short fiction that explores intimacy, femininity, and psychological landscapes. The contemplative tone and emotional depth align well with their editorial sensibilities.</t>
  </si>
  <si>
    <t xml:space="preserve">Jane, a college student, reflects on her emotionally draining role as confidante to her romantically troubled friends. Frustrated with being everyone’s support system while feeling stagnant herself, she contemplates setting boundaries and pursuing her own emotional fulfillment. After declining an unsatisfying offer from an inattentive suitor and once again comforting her heartbroken friend Martin, Jane realizes she desires real, reciprocal love. A brief encounter with her barista and a deepening moment with Johan, an enigmatic figure from her past, culminate in Jane seizing the courage to prioritize her own desires and move toward an authentic romantic connection.</t>
  </si>
  <si>
    <t xml:space="preserve">The story explores the emotional labor of being the "emotional anchor" in friendships, the struggle for self-worth within imbalanced relationships, and the quiet transformation that comes from choosing vulnerability and self-prioritization. It deals with themes of emotional availability, boundaries, self-discovery, and the often unacknowledged toll of constant caregiving—especially within young adult dynamics. Ultimately, it’s a coming-of-age story about finding the courage to step out of one’s helper role and into one’s own life and desires with agency and hope.</t>
  </si>
  <si>
    <t xml:space="preserve">The story can be viewed as an allegory for emotional codependency and the conditions that shape women into caretakers at the expense of their own development. Jane’s journey parallels a societal shift in recognizing the unseen labor many women perform in friendships and relationships. Her ultimate decision to choose herself suggests a quiet feminist arc that values self-love over martyrdom. Johan may represent not just romantic fulfillment but the possibility of living authentically and assertively. The "anchor" becomes both metaphor and warning—highlighting the danger of emotional stagnancy when one's identity depends solely on others’ needs.</t>
  </si>
  <si>
    <t xml:space="preserve">I would give this story to a university-aged reader—particularly a young woman—grappling with identity, boundaries, and the often-unspoken emotional weight of being the "strong one" in relationships. It would especially resonate with readers interested in introspective character studies, emotional nuance, or explorations of romantic entanglements in transitional times of life, such as early adulthood.</t>
  </si>
  <si>
    <t xml:space="preserve">Yes—**The New Yorker**, **Electric Literature**, and **Narrative Magazine** could be excellent fits, given their interest in emotionally layered, voice-driven fiction with introspective protagonists. For a debut collection, **Forge Literary Magazine** or **Clover Press** might be open to this kind of quiet but universal contemporary literary fiction. The story also fits the tone and themes of anthologies by **Tin House** or **Autumn House Press**, which often publish work balancing emotional realism and literary depth.</t>
  </si>
  <si>
    <t xml:space="preserve">An aging professor, James Grey, struggles with deteriorating conditions in a historic university tower where he works. As repairs continually fail and administrative neglect persists, Grey joins forces with other faculty, including a chemistry researcher, to organize a protest. Through conversations and reflections, he confronts the tension between enduring academic ideals and the university’s apathy toward tradition. Ultimately, despite chaos, he rededicates himself to teaching, recognizing the power of intellectual legacy and perseverance in an institution that has forgotten its roots.</t>
  </si>
  <si>
    <t xml:space="preserve">The central theme is legacy versus progress—how universities, in their pursuit of modernization, often neglect the buildings, disciplines, and people foundational to their identity. The story speaks to the quiet resilience of educators, the underappreciated value of the humanities, and the tension between physical decay and intellectual commitment. It also explores professional identity, intergenerational mentorship, and the dignity of choosing principles over institutional complacency.</t>
  </si>
  <si>
    <t xml:space="preserve">Metaphorically, the crumbling tower represents the erosion of traditional academic values in the face of corporate-style university management, diminishing public support for the humanities, and systemic disregard for faculty labor. The tower’s state is both literal and symbolic—mirroring the professor’s aging body and field of study, both undervalued yet deeply essential. The protest can be seen as a call to reclaim purpose in an institution increasingly driven by metrics over meaning, and the narrative invites readers to reflect on what is lost when educational spaces prioritize surface-level progress over cultural and intellectual integrity.</t>
  </si>
  <si>
    <t xml:space="preserve">I would give it to a university professor, graduate student, or academic administrator—especially someone passionate about the humanities. It would also resonate deeply with anyone navigating institutional stagnation while still committed to their vocation. The story affirms the quiet dignity of purpose and perseverance in overlooked professions, making it a touching read for those who shape minds in crumbling systems.</t>
  </si>
  <si>
    <t xml:space="preserve">Yes—**Ploughshares**, **The Missouri Review**, or **The Kenyon Review** would be strong homes. These journals specialize in literary fiction with introspective characters and institutional realism. The piece's tone and strong sense of setting also fit **AGNI** or **Granta**, both of which champion fiction grounded in emotional intelligence and social critique. For book-length consideration, presses like **Graywolf** or **Coffee House Press** may be suitable, especially in a collection.</t>
  </si>
  <si>
    <t xml:space="preserve">A son recounts a deeply moving final trip with his terminally ill father aboard a gay cruise. After coming out later in life, the father embraces his identity, inspiring his son’s own journey of self-discovery and acceptance. During the cruise, they create cherished memories—dancing, dining, adventuring, and bonding. Their final dance under the stars symbolizes their emotional connection and sets the stage for the father’s passing. Though the father eventually dies, his love and support continue to guide the son beyond the voyage, providing spiritual and emotional direction during his formative years.</t>
  </si>
  <si>
    <t xml:space="preserve">The story’s themes include unconditional love, acceptance, legacy, and the transformational power of shared joy, particularly between parent and child. It delicately explores identity, mortality, and the beauty of genuine human connection. The narrative also highlights how love can transcend death and become a guiding force through grief and coming-of-age. At its core, it's about navigating loss, preserving memory, and finding strength through familial bonds forged in love, honesty, and acceptance.</t>
  </si>
  <si>
    <t xml:space="preserve">The cruise can be read as symbolic of life’s temporary, bittersweet journey—joyous yet finite. The ship, surrounded by vast, unknowable waters, becomes a metaphor for transitory human experiences and the inevitability of parting. The son’s emotional transformation signifies coming-of-age, not just in terms of sexuality but also emotional maturity. The final dance becomes a ritual of passage—a farewell and a bond transcending mortality. The father’s voyage toward self-acceptance mirrors the son’s own path, offering a reflection on generational healing, queerness, and the power of chosen expression, even late in life, to inspire and transform.</t>
  </si>
  <si>
    <t xml:space="preserve">I would give this story to a close friend who recently lost a parent, to a coming-of-age teenager exploring their own identity, or to a parent of an LGBTQ+ child. It would resonate deeply with someone who appreciates quiet, emotional narratives and values the importance of unconditional love, shared experience, and memory across generations.</t>
  </si>
  <si>
    <t xml:space="preserve">Yes. **The Sun**, **Narrative Magazine**, and **Electric Literature** are excellent candidates. These outlets prioritize emotionally potent, literary narratives with social relevance. **One Story** could also be a fit, given the story’s rich interiority and complete narrative arc. For LGBTQ+ publishing specifically, **Fourth Genre**, **Autostraddle**, or **Foglifter Press** would be suitable homes for a story that bridges queer identity and familial love with graceful emotional resonance.</t>
  </si>
  <si>
    <t xml:space="preserve">While hiking in the Catskill Mountains, a man named John stumbles upon a fatal car accident. Stranded without cell service, he keeps vigil beside the deceased woman, overwhelmed by memories of his late wife and reflecting on mortality. When the victim’s phone rings, John must break the news to her husband. Eventually, a park ranger arrives. The story ends with John returning home, deeply affected by the day’s events, recognizing life’s fragility beneath the timeless presence of the mountains.</t>
  </si>
  <si>
    <t xml:space="preserve">The story explores mortality, loss, and the human desire to find meaning or connection in moments of randomness and tragedy. It juxtaposes the permanence and indifference of nature with the impermanence and vulnerability of human life. It also examines shared grief, the emotional impact of witnessing death, and the spiritual weight of unresolved sorrow. John’s experience parallels his own unprocessed grief, showing how shared mourning can awaken emotional clarity and renewal.</t>
  </si>
  <si>
    <t xml:space="preserve">On a symbolic level, the crash site becomes a liminal space between life and death, memory and presence. John’s encounter with Jenny's death mirrors his own internal loss, suggesting that this moment—though tragic—offers an emotional catharsis. The woman may be a symbol of unresolved grief: by staying with her, comforting her husband, and mourning her, John is finally able to process his wife’s death. The mountains serve as indifferent witnesses to the cyclical nature of life and death, framing human suffering as deeply personal but cosmically minor—yet no less meaningful.</t>
  </si>
  <si>
    <t xml:space="preserve">I would give this story to someone mourning a loved one or a fellow writer, teacher, or therapist who works with themes of grief. It offers emotional resonance without manipulation. Also suitable for literary-minded readers who appreciate nature writing and understated narrative arcs with psychological complexity.</t>
  </si>
  <si>
    <t xml:space="preserve">Yes. This story would appeal to **The Antioch Review**, **The Missouri Review**, or **TriQuarterly**, all of which publish character-driven narratives with emotional and philosophical depth. **Ploughshares** or **Virginia Quarterly Review** would be excellent fits as well for its literary sensibilities and landscape-driven introspection. For smaller presses or online venues, **The Masters Review** or **Narrative Magazine** could also be strong matches.</t>
  </si>
  <si>
    <t xml:space="preserve">Anxious and out of place, Jane adjusts to life as the new wife of wealthy aristocrat Paul Winthrop. Under the critical eye of Paul’s domineering mother, Emily, Jane struggles with her modest origins and the polished expectations of high society. Throughout shopping trips, dinners, and social encounters, she feels like an outsider molded into someone else. Yet by the end, bolstered by Paul’s affection and support, Jane begins to believe she can navigate this glittering but alien world. The story closes with a note of hope about love’s role in adaptation and self-belief.</t>
  </si>
  <si>
    <t xml:space="preserve">This story explores identity, social assimilation, class conflict, and the transformative—but also oppressive—nature of wealth and marriage. The uneasy tension between selfhood and conformity is central, particularly for women entering elite, patriarchal spaces. There’s also a nuanced focus on love’s power both to empower and obscure the harder truths of personal compromise. The title “Trash,” though unexplained directly, likely comments on the elitist judgments Jane endures—as if society or Emily sees her past as disposable.</t>
  </si>
  <si>
    <t xml:space="preserve">Beyond its literal plot, the story functions as a critique of class mobility and the myth of "Cinderella" assimilation. Jane’s transition is not just physical—into new clothes and spaces—but spiritual, as she grapples with losing parts of her origin to survive in her husband’s world. Emily represents institutionalized misogyny disguised as refinement. The opulence of the setting is a gilded cage. The story can also be read as feminist commentary on how love is sometimes used to justify the erasure or reshaping of women’s identities to fit social molds they never sought.</t>
  </si>
  <si>
    <t xml:space="preserve">I would give this to a reader who enjoys novels like *The Seven Husbands of Evelyn Hugo* or *Bridgerton* with more emotional depth—someone who appreciates blendings of romance and realism. Ideal for women navigating new phases of adulthood, marriage, or family conflict, or those intrigued by class ascent and how it reshapes the self.</t>
  </si>
  <si>
    <t xml:space="preserve">Yes. **Tin House**, **One Story**, and **The Common** want emotionally driven stories with strong voice and social observation. **Zoetrope: All-Story** could also be interested, given the narrative’s drama and pictorial setting. For genre-adjacent or women’s lit with literary aspirations, **Catapult**, **Joyland**, or **Narrative Magazine** would also be excellent markets. If expanded into a novella or novel, presses like **Algonquin Books**, **Graydon House**, or **Bloomsbury** might be strong fits.</t>
  </si>
  <si>
    <t xml:space="preserve">A pregnant Jewish woman, Barbara, attends synagogue and witnesses the tragic shooting of her lifelong spiritual mentor, Rabbi Adler. Traumatized and emotionally devastated, Barbara is hospitalized and must balance her grief with the safety of her unborn child. In the midst of communal mourning, she gives birth to a son, Amos, representing hope and continuity. The congregation slowly heals, symbolized by the introduction of a new, female rabbi, promising a future where Rabbi Adler’s legacy continues through faith, resilience, and renewal.</t>
  </si>
  <si>
    <t xml:space="preserve">The story explores the intersection of **grief and hope**, the tension between personal trauma and communal responsibility, and the endurance of faith in the face of violence and loss. It underscores the sustaining power of **legacy, spiritual guidance, and community**, while highlighting the resilience of life amid tragedy. Naming the child “Amos” brings forward themes of prophetic endurance and renewal—a response to senseless violence with the continuity of tradition and love.</t>
  </si>
  <si>
    <t xml:space="preserve">Yes. Symbolically, Barbara represents **the continuity of spiritual heritage**—she is physically carrying the next generation during a moment of great communal rupture. The story juxtaposes **death and birth** as cyclical forces: as one revered guide departs, a new life (and eventually a new rabbinical leader) emerges, embodying the ongoing evolution of tradition. The violence against the synagogue can also be interpreted as a metaphor for the spiritual and social challenges that faith communities face. The naming of Amos, a biblical prophet who spoke truth to power, also gestures toward the possibility of resilient moral leadership in dark times.</t>
  </si>
  <si>
    <t xml:space="preserve">I would give it to a Jewish reader who values stories about tradition, loss, and continuity, or to someone recovering from grief who finds solace in stories of faith and resilience. It would also resonate with readers interested in women's stories, intergenerational sorrow, or community-based healing—such as social workers, therapists, rabbis, or doulas.</t>
  </si>
  <si>
    <t xml:space="preserve">Yes. **The Sun**, **Tablet Magazine**, and **Lilith Magazine** are top choices given their focus on Jewish identity, women’s voices, and deep emotional storytelling. **Ploughshares**, **The Jewish Review of Books**, and **Narrative Magazine** could also be strong candidates. For thematic anthologies (grief, pregnancy, ritual, generational change), **Longleaf Review** or **Tin House online features** could also be matches.</t>
  </si>
  <si>
    <t xml:space="preserve">An adult child drives to visit their aging mother in the familiar setting of their shared past. They spend loving, reflective days together enjoying routines, reminiscing, gardening, doing crosswords, and affirming their bond. Not long after, the mother suffers a fall, further underscoring her fragility. Eventually, she passes away peacefully. The story closes with the narrator reflecting on the meaning of life, grief, and memory—how love is built in small, significant moments that linger on.</t>
  </si>
  <si>
    <t xml:space="preserve">Themes include **maternal love, memory, aging, time, grief, and the preciousness of everyday life**. It’s a meditation on the quiet intimacy of familial bonds and how regular routines become sacred through shared emotional history. The story honors **domestic ritual as legacy**, presenting love not as dramatic gesture, but as intentional presence across time. Ultimately, it’s a reflective ode to losing a parent and the enduring imprint left by a lifetime of simple, treasured moments.</t>
  </si>
  <si>
    <t xml:space="preserve">Yes. While this is clearly a deeply human story of personal loss, it also serves as a **meditation on time, mortality, and legacy**. The recurring motifs—crosswords, garden tasks, shared meals—become symbols of a **cyclical relationship with memory** and the rituals that sustain us in grief. It also raises **questions of identity through caregiving** and role reversal as the child becomes the nurturer. The title, “Returns,” points both to physical visits and the emotional returns or re-entries we make into memory, grief, and love after death.</t>
  </si>
  <si>
    <t xml:space="preserve">To someone grieving the loss of a parent, or to an adult child caring for an aging parent. Also a fitting gift for a loved one who shares or treasures deep intergenerational relationships. Writers, therapists, or memoirists who focus on personal narrative or familial legacy would appreciate its quiet depth and beauty.</t>
  </si>
  <si>
    <t xml:space="preserve">Yes. **The Sun Magazine**, **Narrative**, **Ploughshares**, and **One Story** are top candidates, given their focus on emotionally resonant, character-first literary fiction. **Literary Mama** or **River Teeth** might consider it for its familial theme, especially if framed as creative nonfiction. For a debut collection, this story would anchor a submission to **Graywolf Press**, **Milkweed Editions**, or **Tin House Books**.</t>
  </si>
  <si>
    <t xml:space="preserve">The narrator follows an elderly couple down a street to a quaint bungalow and becomes mysteriously drawn to them and their home. As the night progresses and a storm builds, the narrator realizes they are a wandering spirit, connected to the couple through a shared past—possibly familial, likely a child. Clues like a burnt armchair and recurring memories suggest death, separation, and unresolved emotional ties. In a surreal, dreamlike culmination, the spirit seeks closure and understanding but remains tethered to the earthly realm until, at last, waking—transformed by a vision of reconciliation and loss.</t>
  </si>
  <si>
    <t xml:space="preserve">The story explores themes of **grief, memory, unresolved love, spiritual liminality**, and the ache of unfinished emotional business. It examines the **boundary between life and death,** the haunting persistence of memory, and the longing for reconnection with people once cherished. The recurring imagery of water, a ruined home, and a charred armchair suggests destruction and the painful beauty of remembrance, while the ghostlike narrator reflects the yearning embedded in familial bonds that transcend the body.</t>
  </si>
  <si>
    <t xml:space="preserve">Yes. Narratively, the story could be interpreted literally—as a ghost trying to reconcile with a past life—or metaphorically, as **a dreamscape representing unresolved grief or inner emotional exile.** The "triangle" may symbolize a fractured family (child and two parents), a lost relationship balance, or an emotional shape rendered incomplete by absence. The narrator’s tethering could also symbolize the human condition itself—how we are bound to past pain until we confront and contextualize it. This spiritual haunting, real or symbolic, portrays the difficult journey toward emotional closure and forgiveness, echoing themes from both personal psychology and gothic literary tradition.</t>
  </si>
  <si>
    <t xml:space="preserve">I would give this story to someone who has experienced profound loss, or who contemplates mortality with creativity and emotional depth—writers, caregivers, therapists, or literary fiction readers who value introspection. It would resonate deeply with readers of ghost stories used as emotional metaphor, or those drawn to poetic meditations on time and identity.</t>
  </si>
  <si>
    <t xml:space="preserve">Yes. **Tin House**, **The New England Review**, **The Kenyon Review**, **Ploughshares**, and **Conjunctions** would be ideal fits due to their interest in hybrid realism, emotional surrealism, and character-driven experimental work. For speculative-leaning literary fiction, **The Dark**, **Apocalypse Confidential**, **Catapult**, or **The Offing** would also be strong possibilities. It could additionally work in anthology collections under themes like memory, death, or dream narratives.</t>
  </si>
  <si>
    <t xml:space="preserve">In the final days of an artist residency, Jane and Mark, two quietly drawn individuals who’ve shared mutual but unspoken attraction, take a day trip to the beach. The outing functions as a culmination of their subtle emotional connection. Amid coastal fog and salt air, Jane reflects on their shared silences, longing, artistic distractions, and emotional restraint. The two finally connect more deeply—talking, laughing, even sharing a kiss—but their time is fleeting. The story ends not with resolution but with a tender goodbye, steeped in the beauty and ache of impermanence.</t>
  </si>
  <si>
    <t xml:space="preserve">The central theme is **ephemeral emotional intimacy**—the bittersweet tension between artistic solitude and romantic connection. Other themes include **creative longing, the passage of time, restraint versus vulnerability**, and the emotionally charged atmosphere of transient places. Like certain art-house films (as the title suggests), the story dwells in ambiguity and sensual texture rather than resolution, leaving readers to feel the lingering ache of meaningful but brief encounters.</t>
  </si>
  <si>
    <t xml:space="preserve">Yes. Beyond its literal narrative of an almost-love, the story reads **as a meta-commentary on missed creative and romantic possibilities**. Jane’s inability to paint parallels her emotional hesitancy, and the entire day trip reads as a brief detour from isolation into connection—emphasizing the artist's paradox: the need for solitude to make art versus the human craving for communion. The title, “Certain European Movies,” may allude to films by directors like Eric Rohmer or Ingmar Bergman—works known for nuance, longing, and the unspoken emotional undercurrents that hover just beyond resolution.</t>
  </si>
  <si>
    <t xml:space="preserve">I would give it to a poet, painter, or writer—someone who values nuance, temporal beauty, and emotional impressionism. Also appropriate for fans of European indie films, or readers recovering from romantic or creative ambivalence and yearning.</t>
  </si>
  <si>
    <t xml:space="preserve">Yes. **Tin House**, **American Short Fiction**, **The Paris Review**, and **Electric Literature** would likely be strong homes given their taste for emotionally quiet but textured writing. **The Common** or **Granta** may also be good fits, especially for stories centered around place, transition, and intimacy. If expanded into a novella or collected work, **Graywolf Press** or **Catapult** would be appropriate small publishers.</t>
  </si>
  <si>
    <t xml:space="preserve">Daniel, haunted by recurring dreams of a former apartment he once shared with his ex-wife Rachel, realizes he still carries unresolved emotional baggage from their turbulent marriage. Encouraged by his new partner, Isabel, he revisits the flat with her in an attempt to confront the memories and gain closure. Walking through the physical space helps him process and release the lingering emotions tied to that past life. By the end, Daniel finds peace in the memory, freeing himself emotionally and embracing the possibility of a future with Isabel.</t>
  </si>
  <si>
    <t xml:space="preserve">The story deals with themes of **emotional closure**, **memory as place**, **grief for lost love**, and the belief that healing is possible through reflection and confrontation. It explores how **physical spaces become containers for memory**, and how revisiting those spaces can bring catharsis. The narrative also highlights the importance of **emotional honesty in new relationships**, and how carrying unresolved past traumas can hinder one’s ability to fully embrace love again.</t>
  </si>
  <si>
    <t xml:space="preserve">Yes. The story can be read **metaphorically as a journey through psychological space rather than just physical space**. The flat represents not simply a former home, but a mental room Daniel has been trapped in—a symbol for the liminal state between past and present love, between memory and embodiment. The keys are not just physical objects but symbolic tools of access, permission, and release. Revisiting the flat with Isabel suggests a form of temporal healing—almost a ritualistic “unlocking” of grief. Additionally, the story could be interpreted **as a meditation on how the past is not truly behind us until we intentionally let it go**.</t>
  </si>
  <si>
    <t xml:space="preserve">I’d give it to someone navigating a chapter of emotional closure—after a divorce, a death, or a season of growth. Also ideal for therapists, writers, artists, or introspective readers who think deeply about past relationships and new beginnings. Its tone of hope without saccharine resolution makes it both sensitive and empowering.</t>
  </si>
  <si>
    <t xml:space="preserve">Yes. **Narrative Magazine**, **The Sun**, **One Story**, **The Common**, or **Kenyon Review** would be ideal. For digital-first platforms that invite emotionally mature, resonant storytelling, **Electric Literature** and **Catapult** would also be strong fits. Should the story become part of a linked collection or memoir-in-stories, **Tin House**, **Graywolf**, or **Algonquin Press** might take interest in a manuscript offering quiet transformation through love, memory, and place.</t>
  </si>
  <si>
    <t xml:space="preserve">The narrator unexpectedly spots his former best friend, Q, from college, now a successful but visibly burdened Wall Street executive, during a solitary swim. Instead of initiating contact, the narrator watches Q navigate a tense phone call and silently reflects on their past friendship, Q's transformation, and the high cost of ambition. Witnessing Q’s private vulnerability beneath his corporate polish, the narrator experiences empathy and clarity, realizing that even the most powerful are not immune to fear, sorrow, and regret. He leaves with renewed perspective on shared humanity and the emotional cost of success.</t>
  </si>
  <si>
    <t xml:space="preserve">The story explores **ambition, disillusionment, lost friendships, vulnerability, and human empathy**. It's a meditation on how idealism can be eroded by professional ambition, and how even those who appear powerful often wrestle with private doubts and emotional costs. The tone is elegiac, tinged with nostalgia and a soft ache for connection. Ultimately, it emphasizes that **beneath every polished exterior lies a common, fragile humanity**—and that understanding this truth fosters compassion and shared sense of struggle.</t>
  </si>
  <si>
    <t xml:space="preserve">Beyond the literal story of witnessing a strained moment in an old friend’s life, the narrative functions as a **parable about modern success, masculinity, and emotional concealment.** Q becomes an archetype of brilliant potential worn down by compromise—**a fallen “king” in a “kingdom” of corporate ambition**. The pool setting and silent observation suggest a type of internal reckoning: the narrator confronts an alternate life he might have lived and silently mourns the idealistic future they once imagined. The story critiques society's glorification of power and reveals its emotional toll, subtly asking what’s lost in pursuit of prestige.</t>
  </si>
  <si>
    <t xml:space="preserve">I’d gift this to a friend in their late 30s to 50s—someone reevaluating ambitions, nostalgic about their younger self, or questioning the cost of “winning.” Also to anyone who has known and admired an ambitious friend from afar and wondered, “What became of them? And of us?” It would resonate deeply with professionals at a crossroads, or those exploring masculine emotionality.</t>
  </si>
  <si>
    <t xml:space="preserve">Yes. **Ploughshares**, **The Missouri Review**, **Narrative Magazine**, and **The Sun** would be highly appropriate homes for this piece, all known for publishing reflective, emotionally rich fiction with psychological insight. **The Kenyon Review** or **Granta** would also be fitting, especially given the story’s global resonance (ambition, memory, success) and character-driven narrative. If featured in a linked collection or novella, **Graywolf Press** or **Tin House Books** would be strong contenders for publication.</t>
  </si>
  <si>
    <t xml:space="preserve">Exhausted and disoriented after childbirth, Lily mistakes another woman's baby for her own in a maternity ward, forming an emotional connection. This brief encounter leads her and the baby’s birth mother to forge an unlikely, deep bond. They decide to switch babies, a choice depicted less as a bureaucratic or ethical dilemma and more as a fated act of emotional knowing. This decision blossoms into a lifelong friendship and a new maternal path; Lily and her child Grace form a life rooted in art, creativity, activism, and legacy, ultimately transforming both their lives and the world beyond them.</t>
  </si>
  <si>
    <t xml:space="preserve">The core themes are **maternal instinct, fate and chosen kinship, identity, creative awakening, and the redemptive power of art.** The story subverts biological essentialism in motherhood, proposing that **emotional resonance—not genetics—defines true parent-child bonds.** It also foregrounds **art as a vehicle for healing, transformative action, and social justice.** Through its long arc, the story becomes a meditation on **how personal upheaval can lead to profound personal and communal impact**, when embraced with love and intuition.</t>
  </si>
  <si>
    <t xml:space="preserve">Yes. On a symbolic level, the baby “switch” serves as a metaphor for **reinvention, rebirth, and maternal reclamation.** Lily’s oversight becomes a catalyzing mistake—evoking an allegory of how life redirects us, often through confusion and unpredictability, toward latent purpose. It also critiques **modern motherhood’s focus on protocol over intuition**, suggesting that sometimes emotional truths defy institutional logic but yield deeper healing. The expansive second half—a chronicle of Lily’s artistic and activist journey—can be read as a mythic heroine’s journey, where the origin story (the hospital mix-up) becomes inseparable from her life’s meaning-making project.</t>
  </si>
  <si>
    <t xml:space="preserve">To a fellow writer, artist, or therapist—a reader who engages deeply with **questions of identity, choice, and maternal transformation** through symbolic or nonlinear narrative. Also for fans of literary fiction focused on **women’s agency and the moral complexities of caregiving**.</t>
  </si>
  <si>
    <t xml:space="preserve">Yes. For literary short fiction with emotional themes and mythic tones:   - **The Sun** (emotional, character-centered stories with existential weight)   - **Ploughshares** or **The Missouri Review** (for its broad, humanistic themes)   - **Guernica** or **Catapult** (for stories combining emotional transformation with social engagement)   - **The Offing** or **Electric Literature** (if it were tightened and framed as speculative/literary hybrid).</t>
  </si>
  <si>
    <t xml:space="preserve">Emma, a first-year university student, navigates anxiety, romantic upheaval, and self-discovery. Initially in a relationship with academically driven Carl, she later realizes his values conflict with her desire for creativity and freedom. Through transformative friendships with Lizzy and Martin and a pivotal road trip, Emma embraces personal growth. She ends her relationship, excels academically, pursues artistic and research passions, and reconnects with Carl years later, finding closure. Emma matures into a confident woman, finding identity and purpose through relationships, intellect, and resilience.</t>
  </si>
  <si>
    <t xml:space="preserve">The story explores **self-discovery, autonomy, emotional resilience, and the value of chosen growth over comfort**. It highlights emerging adulthood as a journey of intersecting relationships, evolving priorities, and identity formation. Through Emma’s arc, it examines how romantic and platonic connections both shape and challenge us, but ultimately, fulfillment stems from **self-knowledge and living with purpose**. The title emphasizes the emotional "click"—the inner alignment that occurs when personal, intellectual, and emotional identities harmonize.</t>
  </si>
  <si>
    <t xml:space="preserve">Yes. The story acts as a **bildungsroman for modern womanhood**, with Emma’s romantic entanglements and academic pursuits reflecting **broader questions of gender roles, career ambition, and emotional labor**. The failure of her relationship with Carl isn’t merely circumstantial—it’s symbolic of societal expectations around female accommodation. The "click" may also signify an internal feminist awakening where sex, ambition, and love don’t need to conflict. Her eventual public speaking moment, post-Carl, represents a **claiming of voice and agency in a historically male-dominated space**.</t>
  </si>
  <si>
    <t xml:space="preserve">To college freshmen, graduating seniors, or young professionals reflecting on their emotional lives. Also ideal for guidance counselors or creative writing teachers looking to offer students stories about lived experience, decision-making, and self-worth. It could resonate strongly with readers exploring personal authenticity in relation to performance-driven spaces (e.g., academia or the arts).</t>
  </si>
  <si>
    <t xml:space="preserve">Yes. **Electric Literature's “The Commuter,” Catapult, Longreads, or The Rumpus** all accept emotionally resonant, confessional-style fiction with a literary edge. **Hobart**, **The Offing**, and **Barrelhouse** are promising for pieces about youth and emotional development. **One Story** may also be a home if the piece were edited for length and structural clarity.</t>
  </si>
  <si>
    <t xml:space="preserve">At Reedwood University, a missing waterproofing layer in a faculty building results in prolonged disruption, mold, noise, and fraying morale. Over many months of noise, flooding, and stress, professors band together to support each other through frustration and hardship. The renovations culminate with triumph: a transformed space, enhanced camaraderie, and a university-wide celebration. The adversity brings emotional growth and bonds that the faculty carry into academic success, motivational outreach, and institutional lore. The “renovation” ends up being both structural and spiritual, catalyzing lasting personal and collective transformation.</t>
  </si>
  <si>
    <t xml:space="preserve">The core theme is **resilience through collective adversity.** The story explores how institutional neglect or upheaval becomes the unexpected setting for personal growth, solidarity, and renewal. Other themes include **the healing power of community, adaptation to instability, emotional labor in academia**, and the alchemy of daily hardship into transformation. Though based in literal renovation, it holds broader meaning as a metaphor for human endurance in broken systems.</t>
  </si>
  <si>
    <t xml:space="preserve">Yes. The story can be read as a **metaphor for institutional and systemic decay in academia**—its ignored needs, frustrated workers, and the emotional toll of underfunded environments. The “facade” becomes symbolic of how universities often paper over deeper problems, while the labor of teachers holds everything together. The eventual communal renewal gestures toward the **possibility of healing through collective investment and grassroots support**, even amid bureaucracy’s failures. It’s also an allegory of burnout, recovery, and post-crisis meaning-making in shared intellectual spaces.</t>
  </si>
  <si>
    <t xml:space="preserve">To **professors, school staff, or anyone surviving a long renovation, merger, or bureaucratic overhaul**. Also ideal for **readers in education policy, union organizing, or student affairs** who would resonate with the emotional and logistical stakes of the story.</t>
  </si>
  <si>
    <t xml:space="preserve">Yes. **The Chronicle Review** (narrative essays/fiction for academic audiences), **The Sun**, and **Electric Literature** are good fits—especially if it’s trimmed to focus more on character and tone. Also **Ploughshares** or **The Common** could consider it for its community-focused arc. If revised as literary satire or workplace allegory, **McSweeney’s Quarterly** might be an option.</t>
  </si>
  <si>
    <t xml:space="preserve">On a gay cruise taken to celebrate and say goodbye to Marcus—Emma’s vibrant, terminally ill father—a teenage Emma discovers both her identity and a deeply meaningful connection with Evan, another passenger. As father and daughter share a final magical dance, Marcus passes away. Emma carries his legacy into her adulthood, navigating self-acceptance and love. She grows into a successful writer and eventually reunites with Evan, with whom she builds a creative and romantic life. The story closes as a sweeping meditation on grief, love, art, and the enduring influence of a parent’s unconditional acceptance.</t>
  </si>
  <si>
    <t xml:space="preserve">The story explores **grief, identity, chosen family, and the redemptive power of love**. Key themes include **queer liberation across generations**, **the complexities and beauty of parental loss**, and **how authentic love (familial, romantic, and creative) can sustain and transform a life**. Marcus’s final gift is the space for Emma to embrace her full identity. Her evolution from disoriented teen to confident adult celebrates **becoming**, as well as the healing properties of memory, art, and intergenerational connection.</t>
  </si>
  <si>
    <t xml:space="preserve">Yes. The story acts as a **modern queer coming-of-age narrative braided with a mythic emotional arc**: the cruise becomes a liminal space—part farewell ritual, part initiation rite. Marcus’s final dance with Emma symbolizes the **transfer of legacy, courage, and unconditional love**. His death isn't just personal loss but also spiritual initiation: Emma inherits not just his values, but his joy. The story also reads as a **manifesto for queer joy**—where loss and longing do not diminish vitality, but intensify the need to live meaningfully. Evan then completes the circle of love begun by Marcus.</t>
  </si>
  <si>
    <t xml:space="preserve">Yes, to readers who appreciate emotionally rich, LGBTQ+ affirming narratives. It would especially resonate with young queer readers, queer parents and their children, creative writing students, or anyone who has experienced loss and turned to storytelling for healing.</t>
  </si>
  <si>
    <t xml:space="preserve">To a young queer person navigating identity and grief, or to a parent raising a queer child. Also fitting for queer educators, therapists, or anyone who finds strength in emotional transparency and connection through art. This story could belong in both personal and classroom libraries.</t>
  </si>
  <si>
    <t xml:space="preserve">A solitary man living in the mountains stumbles upon a car crash and discovers a woman dying inside the wreckage. Struck emotionally, he speaks to her, sharing stories from his own life. Afterward, he channels his grief and introspective experience into art—photography and painting—which earns him acclaim and allows him to preserve the woman’s memory. Years later, he discovers her abandoned cabin and personal writings, further inspiring him to honor her spirit through art. His legacy grows internationally, and he eventually dies at peace, having forged a transcendent bond between art, nature, grief, and human connection.</t>
  </si>
  <si>
    <t xml:space="preserve">The story meditates on **the fragility of life, the power of memory, the healing force of nature, and the redemptive role of art**. It explores **the spiritual connection between strangers**, the unpredictability of fate, and how moments of grief can awaken dormant creativity. Central also is the theme of **legacy**, and how profound impact is born from fleeting encounters. Creativity becomes a way of giving meaning to suffering, and artistic expression serves as a bridge between the living and the dead, man and wilderness.</t>
  </si>
  <si>
    <t xml:space="preserve">Yes. The story reads as an **allegorical fable about spiritual awakening through grief**. The man’s journey mirrors the archetypal artist’s transformation—lonely exile, chance encounter with mortality, and transmutation of sorrow into enduring beauty. The woman may symbolize the muse or the realization that all human lives are fleeting narratives worth preserving. The encounter is a figurative reanimation of forgotten connection—between humanity and nature, between man and meaning. The abandoned cabin represents buried subconscious material that, when unearthed, illuminates purpose. It also questions authorship: where does the artist's voice end and the lost soul’s legacy begin?</t>
  </si>
  <si>
    <t xml:space="preserve">I would gift this to **writers, artists, therapists, spiritual seekers, or readers navigating grief**, especially those who find strength in solitude, nature, or creative recovery. It also suits fans of elegiac, reflective fiction—readers who cherish emotional journeys rather than dramatic arcs.</t>
  </si>
  <si>
    <t xml:space="preserve">Yes. This story could find a strong home in **The Sun**, **Ruminate**, **The Georgia Review**, or **Copper Nickel**, which all publish character-driven, emotionally resonant fiction with philosophical or ecological depth. **Terrain.org** might particularly love the interplay between environment and inner transformation. If edited for brevity, **Foglifter** or **Catapult’s online features** could also be interested due to the intersection of meditative tone and art-driven theme.</t>
  </si>
  <si>
    <t xml:space="preserve">Sarah marries into the wealthy Hawthorne family, seeking acceptance and transformation. She faces rejection from her refined mother-in-law, Miss Emily, but slowly earns her respect through resilience, personal growth, and a rediscovered passion for writing. Sarah's memoir becomes a bestseller, leading to philanthropic work, literary fame, and a legacy rooted in perseverance and service. Her unexpected bond with Miss Emily exemplifies transformation through empathy. Over time, Sarah’s story grows from a tale of marital adjustment to one of empowerment, mentorship, and cultural impact, as her work and values inspire future generations and reshape her world.</t>
  </si>
  <si>
    <t xml:space="preserve">The story explores **personal transformation, class mobility, female mentorship, and the layered nature of acceptance**. It highlights how **authenticity, resilience, and storytelling** can bridge worlds divided by social status or expectation. Sarah’s journey reflects the mythos of the outsider-turned-icon but does so with heart and humility. At its core, the theme is about **self-definition**, the power of using one's voice—especially for women from underprivileged backgrounds—and the ability of love, literature, and shared experience to find common ground across cultural divides.</t>
  </si>
  <si>
    <t xml:space="preserve">Yes. The narrative can be read as **a modern Cinderella allegory re-crafted with agency**, where the transformation is not achieved via romantic rescue but born of self-expression and community impact. Miss Emily begins as a symbol of elitist rigidity but becomes a trope-reversing mentor, helping illustrate that acceptance doesn’t mean assimilation—it’s evolution through interaction. The title **“Trash”** provocatively challenges class bias, suggesting that what society devalues may contain untapped genius. Sarah’s ascent critiques social gatekeeping and reasserts the power of narrative to recast not just identity, but also cultural legitimacy.</t>
  </si>
  <si>
    <t xml:space="preserve">To **mentors, educators, women’s book clubs**, or **aspiring authors from nontraditional backgrounds.** Also fitting for high school or college graduates navigating power, voice, or identity. It would make an ideal “you can do this” gift to someone overcoming imposter syndrome or social mobility anxiety.</t>
  </si>
  <si>
    <t xml:space="preserve">Yes.   - **The Rumpus**, **Electric Literature**, or **Longreads** could publish an excerpt or adapted version as literary nonfiction or inspirational fiction.   - **Penguin Random House’s Berkley or Riverhead**, **Algonquin Books**, or **Harper Perennial** would be strong contenders for a novel-length adaptation—especially as commercial literary fiction aimed at readers of **Elizabeth Gilbert** or **Mitch Albom**.  </t>
  </si>
  <si>
    <t xml:space="preserve">Barbara Adler, eight months pregnant, attends a Shabbat service in 1966 that is disrupted by a synagogue shooting. Amid the chaos, her husband—the rabbi—is killed. Traumatized but alive, Barbara survives the tragic event and is transformed by it. She raises her child in the light of forgiveness and hope, becoming a community leader and symbol of resilience. Over the decades, her legacy grows, inspiring activism, literature, pilgrimage, and a multi-generational tradition of healing. Barbara’s story becomes mythic—a parable of strength, motherhood, and redemption refracted through personal tragedy.</t>
  </si>
  <si>
    <t xml:space="preserve">The dominant themes are **resilience through trauma**, **the sanctity of life after loss**, and **the transformation of tragedy into legacy**. The story explores how individual grief, especially within a spiritual tradition, can become communal healing. It honors the **quiet heroism of women**, motherhood as moral leadership, and legacy as living memory. Through Barbara’s arc—from pregnant widow to intergenerational icon—the tale affirms that human goodness and spiritual restoration can emerge from violence and grief when met with compassion, purpose, and enduring remembrance.</t>
  </si>
  <si>
    <t xml:space="preserve">Yes. The story reads as **a modern spiritual myth**, much like hagiography, positioning Barbara as a moral archetype. The synagogue becomes both literal and symbolic—a sacred space for trauma and rebirth. Her transformation allegorizes **the rebirth of faith after rupture**, while her son’s activism mirrors new generations reclaiming legacy from inherited pain. The narrative form expands into legend: the act of remembering becomes sacred, and Barbara’s life becomes a vessel through which communal purpose is continually renewed. Read this way, the tale reflects **midrashic storytelling**, where trauma gives rise to enduring moral principles in religious memory.</t>
  </si>
  <si>
    <t xml:space="preserve">To a **rabbi, teacher, social worker, or interfaith leader**, or a woman writing through loss. Also to **readers involved in social justice or remembrance work**, such as those working in Holocaust education, violence prevention, or community healing.</t>
  </si>
  <si>
    <t xml:space="preserve">Yes.   **Tablet Magazine** or **Lilith** would be ideal platforms for a version of this story—especially for its Jewish feminist themes. For literary journals:   - **Ploughshares**   - **The Sun**   - **The Kenyon Review**   - **The Common**  If length and scope were adapted, a novella version could also fit **Algonquin Books** or **Graywolf Press**, known for **introspective, morally grounded fiction with cultural specificity** and emotional weight.</t>
  </si>
  <si>
    <t xml:space="preserve">The narrator returns to a beloved hometown to visit their ailing elderly mother. Their relationship is filled with warmth, routine, and shared memory. When a delay in returning results in discovering the mother critically ill, the narrator becomes her caregiver. Over time, her condition improves, and they share more meaningful, final years together. After her eventual passing, the narrator finds healing and purpose in writing their story, preserving their emotional bond. The town, their home, and the community serve as emotional backdrops, linking memory to place and enshrining the mother's legacy through routine, resilience, and finally, narrative.</t>
  </si>
  <si>
    <t xml:space="preserve">The story explores **the evolving nature of parent-child relationships in aging**, the **devastating innocence of delayed obligation**, and ultimately, **the healing power of memory, place, and storytelling**. It touches on **grief, love, presence, and the tension between time and care**. More broadly, it’s a meditation on **how generational love shapes us**, and how community and environment preserve emotional truths even after loved ones are gone. The narrator’s use of writing to frame their mother’s life reinforces themes of **remembrance as a living act**—an ongoing continuation of love through language.</t>
  </si>
  <si>
    <t xml:space="preserve">Yes. On a metaphorical level, the story can be viewed as an **allegory for the return to origins in order to face mortality**—not only of the mother, but of the narrator’s former self. The journey home represents **an internal reconciliation**, where generational love becomes a rite of passage into maturity and legacy. The “returns” aren’t just physical visits but spiritual recognitions of the cyclical nature of life, death, and belonging. The town, with its unchanged streets and sensory detail, becomes a character, **anchoring identity and preserving the emotional truth** that echoes long after physical presence fades.</t>
  </si>
  <si>
    <t xml:space="preserve">To someone **navigating the end-of-life journey with a parent**, or **a caregiver**, or someone working through grief. Also suitable for **readers in pastoral care, social work, or elder care**, or those drawn to reflective literary fiction about family and memory.</t>
  </si>
  <si>
    <t xml:space="preserve">Yes.   - **The Sun Magazine** (especially for its memory-rich, emotionally resonant nonfiction/fiction)   - **Narrative Magazine** or **The Missouri Review**   - **The Common** (for its sense of place and emotional quietude)   - **River Teeth** or **Hippocampus Magazine** if shaped into literary nonfiction   - As part of a collection, publishers like **Catapult**, **Tin House**, or **Graywolf Press** would be excellent for quiet, reflective storytelling centered on loss, memory, and love.</t>
  </si>
  <si>
    <t xml:space="preserve">Evelyn, a quiet observer in a flood-stricken city, becomes fascinated by an unusually harmonious couple she spots during a storm. Entranced by their mystery and grace, she follows them to their apartment, where she notices a burnt, discarded chair that seems deeply symbolic. Drawn into their world, Evelyn joins the couple—Clara and Samuel—on a journey exploring the city’s ruins through dance and photography. The trio discovers the chair’s tragic origin and restores it as a symbol of resilience. Together, they rebuild the city into a haven of art, memory, and human connection, forging a new, collective purpose.</t>
  </si>
  <si>
    <t xml:space="preserve">The story meditates on **connection, memory, trauma, and creative resilience**. It explores how **art and shared experience transform suffering into beauty**, offering restoration on both personal and collective levels. The burnt chair becomes a potent emblem of endurance through devastation—survival not just of structures but of ancestral intimacy and meaning. At heart, the story affirms that **healing often emerges from unexpected bonds** and that shared artistic purpose can turn ruin into sanctuary. The trio’s union—emotional, creative, possibly romantic—suggests that **belonging is found not in blood or convention, but in vulnerability and mutual restoration**.</t>
  </si>
  <si>
    <t xml:space="preserve">Yes. On a symbolic level, the story reads as **an allegory for grief integration and post-traumatic growth**. The storm reflects internal upheaval; Clara and Samuel may represent archetypes—memory and creation—with Evelyn as the soul reawakening. The “triangle” is not just structural (the trio, the chair’s shape), but emotional: the intersection of **past, present, and possibility**. The mysterious couple might even be ghosts or echoes of generational trauma, inviting Evelyn to confront loss and co-create meaning. This is a story about **resurrecting beauty from ruin**, with the city as a stand-in for neglected parts of the psyche awaiting healing through connection.</t>
  </si>
  <si>
    <t xml:space="preserve">I’d gift this to an **artist** or **writer navigating creative block**, someone grieving a loss, or a reader who seeks **beauty in metaphor** and solace in reflective, textured narratives. This would resonate with thoughtful readers of **Clarice Lispector, Anne Michaels, or Haruki Murakami**.</t>
  </si>
  <si>
    <t xml:space="preserve">Yes.   - **Foglifter**, **The Offing**, **Salvage**, or **Apogee** for its atmospheric, inclusive, and experimental tone.   - **The Kenyon Review**, **The Masters Review**, or **The Common** for literary journals interested in fabulism, textured prose, and themes of memory and identity.   - **Tin House** (either the magazine or in open novella submissions), if expanded—its blend of psychological depth and surreal world-building suits their aesthetic.</t>
  </si>
  <si>
    <t xml:space="preserve">Sarah and Max, two artists nearing the end of a shared artist residency, face the bittersweet complexity of their deep but undefined connection. A beach trip becomes a space for emotional honesty, leading to a mutual decision to preserve their bond without pressure or labels. After parting ways, fate reunites them at an art gallery years later, reigniting their relationship. Their connection grows into a romantic and artistic partnership, culminating in lifelong love and global recognition. They revisit the beach each year, honoring the origin of their creative and romantic bond which, even in death, remains eternal.</t>
  </si>
  <si>
    <t xml:space="preserve">The story explores themes of **ephemeral love, artistic compatibility, the power of place, destiny, and emotional authenticity**. It reflects the **liminality of creative residencies**—brief but impactful spaces for self-discovery and connection—and how the reluctance to define relationships can lead to unmatched depth. Interwoven are themes of **serendipity, creative growth through intimacy, and the lifelong evolution of love and art**. The narrative suggests that **some relationships transcend time through memory and emotion**, and that vulnerability can lead not just to romantic fulfillment but enduring creative collaboration.</t>
  </si>
  <si>
    <t xml:space="preserve">Yes. The story can be read as a meditation on **art as intimacy**, or how deeply honest relationships (even fleeting or undefined ones) become the architecture of artistic practice. The beach and the residency serve as metaphorical **spaces of reinvention**, where creations and connections are unfixed yet transformative. The recurring beach return may act as a nod to **“certain European movies”** known for ambiguous, contemplative love stories that resist tidy resolution. Their union, while romantic, represents the ideal of **emotional equilibrium without possession**—an artistic triangle between creation, connection, and transcendence.</t>
  </si>
  <si>
    <t xml:space="preserve">To a **visual artist**, **writer**, or **musician**—someone familiar with navigating liminal, transformative relationships during residencies or retreats. Also ideal for fans of arthouse cinema, literary fiction with emotional depth, or readers going through transitions in love or career.</t>
  </si>
  <si>
    <t xml:space="preserve">Yes.   For literary journals:   - **Electric Literature**’s *The Commuter*   - **One Story**   - **Joyland**   - **The Common**   - **Zyzzyva** (especially if regionalized)  </t>
  </si>
  <si>
    <t xml:space="preserve">Daniel is haunted by dreams of his ex-wife Rachel and memories tied to a forgotten apartment. When a set of keys resurfaces, he and his current partner, Isabel, revisit the past by returning to the abandoned space. Through rekindled memories and shared introspection, they use canoeing—a once-neglected passion—as a medium for deepening their bond and healing past wounds. As nature and time reshape their lives, the couple finds renewal and closure. Canoeing becomes a profound metaphor for resilience, movement, and enduring love. Their shared adventures culminate in a life of emotional growth, forgiveness, and gratitude.</t>
  </si>
  <si>
    <t xml:space="preserve">The story explores **healing through presence**, the **power of shared memory**, and the **journey toward emotional wholeness**. Canoeing becomes a central metaphor for **navigating grief, identity, aging, and relational growth**. Daniel’s unresolved past with Rachel fuels his current conflict, but nature, repetition, and intimacy become tools of integration. Themes of **emotional renewal, second chances, and gratitude** resonate, especially in the context of long-term romantic partnership. The narrative affirms that closure doesn’t come from forgetting, but by flowing with one’s history and using love—and movement—as a means to find peace.</t>
  </si>
  <si>
    <t xml:space="preserve">Yes. On a symbolic level, the story is **an interior emotional cartography**, mapping the journey from unprocessed grief to present-moment presence. Canoeing echoes **psychic flow states**—personal transformation happens not through fixed goals but open-ended exploration. The “keys” represent access points—not just to physical locations but to memory, vulnerability, and acceptance. Rachel is less a character than a ghost of past identity, while Isabel represents both witness and co-navigator of healing. The narrative suggests that love—and selfhood—is not solid ground, but a vessel moved by tides of memory and intention.</t>
  </si>
  <si>
    <t xml:space="preserve">To someone navigating post-divorce healing, mid-life transitions, or relationship renewal. Also ideal for therapists, grief counselors, book clubs focused on themes of memory and nature, or fans of quiet domestic fiction with metaphorical weight.</t>
  </si>
  <si>
    <t xml:space="preserve">Yes.   - **The Sun** (emotional, reflective, nature-infused storytelling)   - **Narrative Magazine** (solid character-based fiction with introspective tones)   - **The Common**, **Ploughshares**, or **Orion** (if slightly refined for tighter prose and clarity)   - If expanded into a novella: **Tin House Books** or **Algonquin Books** could be interested for its **literary-commercial crossover potential**.</t>
  </si>
  <si>
    <t xml:space="preserve">The narrator unexpectedly reunites with Q, a college friend once perceived as perfect and untouchable, at a quiet city pool. Initially observing from a distance, the narrator sees Q not as the polished figure of their youth, but as a vulnerable man under pressure. A heartfelt reconnection follows, leading to the rekindling of a deep friendship. As months pass, their bond deepens: Q sheds layers of perfection, the narrator rediscovers passions long dormant, and both men grow emotionally. Their friendship becomes a lasting, mutual shelter, highlighting the value of imperfection, presence, and honest relationships over surface-level brilliance.</t>
  </si>
  <si>
    <t xml:space="preserve">The story explores **the myth of perfection**, **the transformative power of empathy**, and **the redemptive nature of honest friendship**. At its heart lies the recognition that **success doesn’t shield us from vulnerability**, and that true connection emerges when façades fall away. By reconnecting after years apart, the narrator and Q exemplify friendship as emotional anchor—one that sustains through aging, loss, and self-refinement. It’s about **soulful acceptance over ambition**, and the idea that **relationships based on truth and mutual growth far outlast the illusions of flawlessness that youth may worship.**</t>
  </si>
  <si>
    <t xml:space="preserve">Yes. The story can be read as an **allegory for masculine fragility and vulnerability in a success-driven culture**. Q, initially idealized, represents societal expectations imposed on men—to perform, to exude control, to win. His unraveling, witnessed through the narrator’s empathetic gaze, becomes a call to reorient male friendship around **emotional truth rather than status or performance**. The pool, traditionally a site of exposure and play, becomes a liminal space of unmasking, reflection, and renewal. The title—*The Kingdom That Failed*—suggests that the narrator’s youthful worldview (where some people seem perfect or invincible) collapses, making way for humanizing clarity.</t>
  </si>
  <si>
    <t xml:space="preserve">To men exploring **emotional growth or reconnection** in midlife (perhaps after divorce, career burnout, or grief). Also writers, mentors, or therapists who support people in breakdown-to-breakthrough moments. A great pick for **book clubs focused on male narratives or quiet realism.**</t>
  </si>
  <si>
    <t xml:space="preserve">Yes.  - **Narrative Magazine**, **The Sun**, or **The Missouri Review** would appreciate its character-centered realism.   - **Ploughshares** and **One Story** welcome gently profound stories of emotional reconnection.   - **Electric Literature (The Commuter)** would suit an edited, mid-length version with character focus.   - For a linked story collection or novella-length expansion, **Algonquin**, **Tin House**, or **Graywolf Press** could be ideal homes given the introspective tone and emotional depth.</t>
  </si>
  <si>
    <t xml:space="preserve">Marie, a linguist giving birth far from home in a Prague hospital, experiences a hallucinatory and emotionally charged night in the maternity ward. She hears crying she cannot place, observes mysterious mothers, and feels deeply entwined with a stranger nearby. Amid confusion—possibly bureaucratic or supernatural—she awakens to a child she believes is hers, though possibly not. Naming the baby Autolycus, she leaves the hospital in a daze. In time, she raises the child as her own, reflecting on maternal identity, fate, shared longing, and the thin veil between self and other, certainty and mystery, connection and transformation.</t>
  </si>
  <si>
    <t xml:space="preserve">The story explores **the liminal nature of motherhood**, **identity formation**, and **the metaphysical fluidity of human connection**. Central is the idea that certain roles—like mother, child, or even self—can be shaped as much by longing, ambiguity, and emotional truth as by biology or bureaucracy. Through surrealist detail and poetic prose, the story meditates on **how maternal love can arise out of uncertainty**, and **how shared experience collapses boundaries**. Birth is not only physical, but existential—each cry, each unseen connection, reshapes Marie’s soul. Time, sound, and space blur, forming a mythic portrait of human entanglement.</t>
  </si>
  <si>
    <t xml:space="preserve">Yes. The story functions as an **existential parable** on **identity, uncertainty, and the ineffability of transformation**. The maternity ward becomes a metaphorical womb—a suspended space where identity, time, and memory dissolve. Marie may be dreaming, breaking down, or experiencing a supernatural transference. Her naming of the child "Autolycus" (a shapeshifter and trickster in mythology) signals her awareness that she’s navigating a morally gray metamorphosis. Her maternal claim reflects a deeper human truth: that **connection often begins not through certainty, but through persistence, empathy, and presence**. The story blurs the line between mysticism and misidentification to probe what makes a life “yours.”</t>
  </si>
  <si>
    <t xml:space="preserve">I’d give it to **an emerging writer, creative writing instructor, midwife or doula interested in the emotional/spiritual side of birth**, or anyone drawn to **myth-making, surreal grief, existential fiction**, or **fiction as a tool for reconfiguring memory, identity, and maternity**.</t>
  </si>
  <si>
    <t xml:space="preserve">Yes. Ideal venues include:   - **Tin House**   - **Conjunctions**   - **Granta**   - **The Kenyon Review**   - **The Offing** (for hybrid/formal innovation)   - **Electric Literature (The Commuter)**   - **Guernica Magazine**    If expanded into a novella:   - **Graywolf Press**   - **Two Dollar Radio**   - **Coffee House Press*</t>
  </si>
  <si>
    <t xml:space="preserve">Stella, an emotionally astute and equilibrium-obsessed university student, reflects on her transformative college years. Through poetically recollected vignettes, we meet Martin (a once-consuming presence), Johan (an aloof confidant), Lizzy (a magnetic foil), and Carl (a quietly impactful romantic interest). Relationships orbit Stella’s emotional world as she navigates memory, desire, self-regulation, and the need for control. These interactions provoke her to confront vulnerability, shifting emotional weight, and evolving identity. The “click” signals moments of clarity when fragmented experiences cohere into both self-awareness and existential continuity, where Stella’s identity steadies—however momentarily—amid relational ambiguity.</t>
  </si>
  <si>
    <t xml:space="preserve">“Listening For the Click” explores **the subtle, incremental moments of psychic self-discovery**, particularly how young adulthood is experienced through emotional and intellectual interpersonal entanglements. The story investigates themes of **memory, identity, emotional calibration, and the surreal beauty of personal evolution** through connection with others. It quietly poses questions about **whether equilibrium is truly achievable**, or merely a pursuit that gives form to chaos. The concept of “the click” suggests **emotional resonance**, a feeling of rightness or interior alignment when the context catches up with who we are or are becoming.</t>
  </si>
  <si>
    <t xml:space="preserve">Absolutely. The story functions on a metaphorical level as a **lyrical mapping of emotional architecture**, with Stella’s academic environment serving as a surrealist cityscape of her interior development. Each character represents a gravitational pull on the axis of Stella’s shifting identity: Martin is the archetype of shared intellectual hunger, Lizzy reflects frictional intimacy, Johan a sanctuary of thought, and Carl a symbol of surrendered vulnerability. The “click” becomes a **philosophical motif**—suggesting that identity, like meaning, arrives in flashes, often when least expected, often incomplete. The narrative is also an ode to **female consciousness within institutions of thought**.</t>
  </si>
  <si>
    <t xml:space="preserve">To a **feminist reader**, **writer**, or someone in grad school who’s navigated intellectual pressure, gendered dynamics, and nuanced friendships. Also a great fit for anyone revisiting early twenty-something relationships with a blend of regret, tenderness, and critical reflection.</t>
  </si>
  <si>
    <t xml:space="preserve">Yes.   For literary short fiction:   - **The Rumpus**   - **Catapult**   - **Electric Literature’s _The Commuter_**   - **The Kenyon Review**   - **Joyland**   - **The Offing** (especially under “Enumerate” or hybrid categories)  If expanded into a **linked collection, novella, or novel-in-vignettes**, it could align with **Riverhead**, **Tin House**, **Graywolf Press**, or **Soft Skull Press**—publishers known for lyrical, cerebral, emotionally intricate fiction.</t>
  </si>
  <si>
    <t xml:space="preserve">An academic faculty building suffers prolonged infrastructural failure, particularly water damage, due to faulty construction and bureaucratic oversight. As dampness, decay, and chaos engulf departments, once-hopeful dreams of interdisciplinary collaboration dissolve into rivalry, absurdity, and disorder. The story unfolds as a satirical chronicle of academic life under crisis, as the physical degradation of the space mirrors professional and interpersonal unraveling. And yet, amidst contention and dysfunction, shared suffering yields unexpected resilience, innovation, and camaraderie. What began as institutional decay becomes a strange catalyst for renewed identity, artistic solutions, and adaptive intellectual creativity.</t>
  </si>
  <si>
    <t xml:space="preserve">The story explores themes of **institutional entropy, bureaucratic absurdity, and collective adaptation**. Beneath the satire lies a deeper commentary on **academic fragility and resilience**, where literal infrastructure mirrors professional precarity. It critiques the myth of harmonious collaboration while celebrating ingenuity born from frustration. It also touches on **eroded purpose in systems built on idealism** and how crisis reveals truth beneath façades. Ultimately, the piece is a darkly comic meditation on **endurance, adaptation, and the unpredictable byproducts of shared dysfunction**, rendered in academic caricature and surreal architectural collapse.</t>
  </si>
  <si>
    <t xml:space="preserve">Yes. The story is a **satirical allegory of institutional collapse and intellectual displacement**, where the failing building mirrors the erosion of academia's foundational ideals. Each department’s absurd reaction to the repairs reflects **disciplinary myopia, identity politics, and intellectual siloing**, while the weather and repair chaos symbolize uncontrollable external forces—funding cuts, political cycles, cultural irrelevance. The faculty’s ultimate endurance, and occasional accidental innovation, suggest **resilience is born in friction**. It's also a **meditation on physical and metaphorical maintenance**: of ideas, communities, and identities—all in constant need of repair, negotiation, and reinvention.</t>
  </si>
  <si>
    <t xml:space="preserve">To a **professor navigating institutional chaos**, a **PhD graduate**, or a **fiction-affectionate academic**. Also appropriate for writers interested in **metaphor-rich satire**, or for someone leaving academia—a gift of catharsis disguised as comedy.</t>
  </si>
  <si>
    <t xml:space="preserve">Yes.   - **The Yale Review**, **The Kenyon Review**, or **The Sewanee Review**—for high-style literary fiction with institutional critique.   - **Electric Literature’s _The Commuter_** or **McSweeney’s Internet Tendency**—for a satirical, irreverent angle.   - **The Common** or **ZYZZYVA**—for voice-driven, place-sensitive fiction.   If expanded thematically into a short novel or novella, **Graywolf Press**, **Coffee House Press**, or **Tin House** could be strong literary homes.</t>
  </si>
  <si>
    <t xml:space="preserve">In the 1960s, a teenager embarks on a week-long gay cruise aboard the *Devotion* with their terminally ill father, a flamboyant but complex man seeking connection, protection, and legacy. Through days filled with candid conversations, eccentric personalities, and surreal memories, the child witnesses their father's dying body and vibrant spirit coexisting—while also grappling with their own emerging desires and identities. Their final dance aboard the ship becomes a symbolic emotional reconciliation. After the voyage, the narrator internalizes the cruise’s profound emotional lessons, reshaping their understanding of love, queerness, restraint, and intergenerational connection.</t>
  </si>
  <si>
    <t xml:space="preserve">The story explores **queer inheritance, tenderness within tension, and the transmission of identity and restraint across generations**. It is equally about **love and separation**, as the narrator confronts both their father’s mortality and their own blooming selfhood. Through lush imagery and surreal episodes, it delves into the **messy beauty of intergenerational queer mentorship**, the **duality of repression and desire**, and the **physical and symbolic spaces where intimacy and legacy intersect**. Above all, it’s about how change is forged not just through grand gestures, but through dance, shared space, transgression, and withheld permission.</t>
  </si>
  <si>
    <t xml:space="preserve">Yes. The cruise ship is a **liminal space**, symbolizing the threshold between life and death, youth and adulthood, secrecy and disclosure. The father serves as both mythic hero and mortal guide—a caretaker of queer complexity confronting his own fragility. The narrator's journey is an **initiation into queer adulthood**, shadowed by mortality, desire, and legacy. The “last dance” is not only physical, but symbolic—a handover of identity, of emotional language, of historical survival. The underwater treadmill, wigs, and impromptu roller rink all function as **dream logic**, devices in a Bildungsroman that is as much internal as it is historical and political.</t>
  </si>
  <si>
    <t xml:space="preserve">To a **queer friend** exploring questions of identity, legacy, or parental relationships; an **MFA student or literature professor** interested in formal innovation and narrative voice; or someone grieving a parent. Also perfect for **readers of hybrid genre work**, memoir-in-verse, or introspective short stories.</t>
  </si>
  <si>
    <t xml:space="preserve">Yes. Strong fits include:   - **The Kenyon Review**   - **Ploughshares**   - **Electric Literature (The Commuter)**   - **Granta**   - **ZYZZYVA**   - **The Rumpus** or **Guernica** for its intimate and sociohistorical dimensions   If developed into a novella or part of a collection:   - **Graywolf Press**, **Tin House Books**, or **Catapult** would be excellent long-form homes, given their support for inventive LGBTQ+ voices with literary range and poetic sensibility.</t>
  </si>
  <si>
    <t xml:space="preserve">Finch, a retired mortician in his late fifties, returns to the Appalachian mountains and stumbles upon a fatal car accident involving a young woman. Touched by her solitude in death and the fragility of life, he seeks help. As he retraces his path, surrounded by untamed wilderness and haunted memories, he reflects on mortality, aging, connection, and impermanence. After the woman’s body is taken away by rescue workers, Finch is left in solitude, transformed by the encounter. The story closes with his realization that nature’s chaos and beauty reflect life’s transience—and his resolve to live more mindfully.</t>
  </si>
  <si>
    <t xml:space="preserve">The story contemplates **mortality, memory, solitude, and humanity’s place within the natural world**. Finch’s encounter with the young woman’s lifeless body becomes a catalyst for reflection on **death, reverence, and the tragic anonymity with which people sometimes pass from the world**. The piece explores how wilderness is a stage both for devastation and rebirth—where logic fails, but emotional truths emerge. Aging, decay, and liminality surface as intertwined threads; time and embodiment are rendered both fragile and sacred. Ultimately, the story elevates **respect for life’s fleetingness** and the urgent beauty of witnessing.</t>
  </si>
  <si>
    <t xml:space="preserve">Yes. The story reads as an **existential allegory**. Finch—the mortician—represents both **memory-keeper and death’s companion**, a man reshaping his identity after a career spent facilitating others’ farewells. The woman becomes not just an individual, but a symbol of **chance, forgotten lives, and the cost of isolation**. The mountains reflect psyche and spirit: grandeur, indifference, and transcendence. The fog, wreckage, and broken machinery become **metaphors for inner disrepair**, while motion through wilderness becomes **a spiritual pilgrimage**, reaffirming Finch’s desire to live deliberately, not merely witness endings. Nature is not backdrop but spiritual terrain—testing and reshaping the human heart.</t>
  </si>
  <si>
    <t xml:space="preserve">To a **writer, naturalist, pastor, therapist, hospice worker**, or anyone dealing with personal loss. Also for **lovers of literature that bridges inner life with outer landscape**, or anyone invested in elegiac, ethical storytelling with spiritual undertones.</t>
  </si>
  <si>
    <t xml:space="preserve">Yes:   - **The Sun** (excellent for character-driven, soulful stories about grief and humanity)   - **Ecotone** (literary naturalism with philosophical core)   - **Ploughshares**, **The Kenyon Review**, or **The Common** (for introspective, place-based fiction)   - **Orion** (if reframed as nonfictional meditation or essay/memoir hybrid)  If extended into a collection or novella:   - **Graywolf Press**, **Milkweed Editions**, or **Copper Canyon Press** (for hybrid literary projects exploring nature, ritual, and mortality)</t>
  </si>
  <si>
    <t xml:space="preserve">Felicity, a woman from a working-class background, marries into wealth through her husband Edward and struggles to reconcile her past with the elite world of his family, especially under the judgmental gaze of his mother, Miss Emily. Though Felicity attempts to assimilate, she becomes increasingly alienated and emotionally adrift, longing for the authenticity of her roots while suffocating under the weight of performance and desire for acceptance. The story follows her inner unraveling across years, revealing the ongoing dissonance between class, identity, memory, and love, as she searches for a sense of belonging and self-worth.</t>
  </si>
  <si>
    <t xml:space="preserve">The central theme is **the psychological toll of class mobility and the erasure of self in the pursuit of social acceptance**. Subthemes include **imposter syndrome**, **maternal inheritance**, **belonging**, **memory**, and **the dual ache of longing and self-loss**. Felicity’s story probes how economic ascent comes at the price of personal authenticity when one’s history is perceived as incompatible with one’s present. The narrative paints a devastating portrait of a woman caught in perpetual limbo, navigating the impossible expectations of elite culture while mourning the simpler, more soulful truths of her upbringing.</t>
  </si>
  <si>
    <t xml:space="preserve">Yes. The story functions on multiple symbolic levels. Felicity’s handbag represents **female lineage and emotional inheritance**; the title “Trash” reframes internalized shame about class, suggesting how society undervalues lived experience when not cloaked in pedigree. Her transformations reflect **the myth of reinvention**—a self scraped clean of origin until nothing of substance remains. The narrative critiques **late-capitalist femininity**, suggesting that to "succeed" in certain circles means dissolving identity into ornamental performance. Ultimately, Felicity becomes a **gothic heroine**, trapped not in a crumbling castle, but in a gilded world where beauty is a prison and her own voice is suffocated by politeness and adaptation.</t>
  </si>
  <si>
    <t xml:space="preserve">To someone **navigating upward mobility**, **first-generation college graduates**, creative women confronting inequities, or readers of **social commentary-driven fiction**. Also ideal for readers curious about the emotional toll of performance, belonging, and motherhood within complex class structures.</t>
  </si>
  <si>
    <t xml:space="preserve">Yes.   **Literary magazines that value social commentary and elegant prose**:   - **The Rumpus**   - **Granta**   - **The Kenyon Review**   - **Electric Literature (The Commuter)**   - **The Paris Review**   - **Catapult** or **TriQuarterly**    If developed into a novel or novella:   - **Tin House Books**,   - **Graywolf Press**,   - **One World**, or   - **Riverhead Books**, all known for championing literary fiction with cultural critique and emotionally complex female protagonists.</t>
  </si>
  <si>
    <t xml:space="preserve">On a snowy Saturday in 1966 Detroit, a heavily pregnant Barbara attends a young boy’s bar mitzvah at a Southfield synagogue. The atmosphere is lively, filled with gossip, reverence, and layered cultural rituals. Amid flashing memories and social exchanges, Barbara is suddenly overcome by a vision of unease. A mysterious young man and his undefined companion enter the synagogue; he approaches Rabbi Adler and, in an eerie, ritualistic gesture full of ambiguity, causes the rabbi to vanish mid-blessing. The story ends in surreal disruption, suggesting a mystical or metaphysical rupture between generations, memory, and spiritual inheritance.</t>
  </si>
  <si>
    <t xml:space="preserve">Themes include **spiritual collapse and prophecy**, **generational transition**, and **precarity beneath comfort**. Through Barbara’s maternal lens and the looming presence of ritual, the story explores **the fragility of religious and cultural continuity**, and the unease of impending rupture—personal and collective. Detroit’s socio-political backdrop and the story’s richly layered language allude to **Jewish survival, diaspora anxiety**, and the mystical vulnerability of even the most sacred spaces. It’s a story of how **memory, myth, and fear coalesce**, told through a surreal, symbol-heavy narrative portal that opens quietly and closes with haunting ambiguity.</t>
  </si>
  <si>
    <t xml:space="preserve">Yes. The story functions as an allegory of **faith under threat**, where the mysterious young man represents generational cynicism, historical trauma, or radical disillusionment disrupting the sacred thread of tradition. Rabbi Adler—linked by name and location to cultural memory—vanishes as a stand-in for **religious authority dissolving under modern anxieties**. Barbara’s pregnancy may symbolize continuity, endangered by both external threat and internal upheaval. The synagogue acts as a fragile container of communal memory, breached by secular forces or repressed truths. The final, corrupted blessing blurs natural order, suggesting a spiritual inversion where holiness cannot hold.</t>
  </si>
  <si>
    <t xml:space="preserve">To a **rabbi, professor of Jewish literature, MFA student**, or someone who grew up in tight-knit religious communities and now reflects critically on those formative experiences. Also to admirers of **writers like Nicole Krauss, Etgar Keret, Alice Munro**, or **Rachel Kushner**, who live in the liminal space between emotional realism and speculative insight.</t>
  </si>
  <si>
    <t xml:space="preserve">Yes.   **Ideal literary journals might include:**   - **Ploughshares**   - **The Kenyon Review**   - **Guernica Magazine**   - **The Jewish Quarterly** or **Tablet** (if recut for length)   - **Electric Literature (The Commuter)**   - **The Common** (place-sensitive and atmospheric)   - **ZYZZYVA** or **Tin House**—especially for genre-subverting work  If part of a longer cycle or collection:   - **Graywolf**, **Bellevue Literary Press**, or **Jewish-themed imprints like Schocken** could support its larger vision. </t>
  </si>
  <si>
    <t xml:space="preserve">The narrator returns to visit his aging mother after many years away, his worldly life now distant from the domestic sphere he left behind. During a nostalgic week-long visit, they reconnect deeply through conversation and routine. Called back weeks later by a doctor’s concerned letter, he finds the house and his mother increasingly haunted by silence and frailty. The story quietly explores memory, aging, mortality, and filial love, as the narrator comes to terms with the passing of time and the impermanence of those who shape us. The return becomes not just spatial, but emotional, spiritual, and inevitable.</t>
  </si>
  <si>
    <t xml:space="preserve">Themes include **time and memory, maternal love, the haunting beauty of aging, and the emotional return to origins**. It’s a meditation on the quiet intimacy of a parent-child bond and how meaning emerges from the details of shared domestic ritual. The story examines the **irrevocable layering of presence and absence**, where houses, routines, and objects become vessels of memory. At its heart, the story explores **the melancholy grace of witnessing decline** while finding, in that fragile return, a deeper appreciation for what remains. It is about reverence, reconciliation, and the desire to make peace with mortality through shared memory.</t>
  </si>
  <si>
    <t xml:space="preserve">Yes. The story functions as a **fable of temporal collapse, where the narrator must reconcile selfhood with origin**. The house becomes a mnemonic device—each room a temple to a different emotional state or stage of life. The mother is both literal and symbolic: a figure of **unchanging presence and inevitable disappearance**, a personal myth anchoring the narrator’s shifting identity. The return, then, is a pilgrimage to memory, where acceptance of “returning” is not just physical but existential: a yielding to the inevitability of loss and the task of **preserving meaning through custodianship, memory, and reverence**.</t>
  </si>
  <si>
    <t xml:space="preserve">To a **writer**, **literature professor**, or **adult child caring for aging parents**. Also perfect for **grief counselors, hospice workers**, or **MFA students** examining tone, restraint, and interiority in fiction. Anyone reflecting on family, time, or return would be moved.</t>
  </si>
  <si>
    <t xml:space="preserve">Yes.   - **The Sun**   - **Ploughshares**   - **The Common**   - **The Kenyon Review**   - **ZYZZYVA**   - **Narrative Magazine**   If expanded into a novella or novel:   - **Graywolf Press**, **Coffee House Press**, or **Tin House Books**—publishers that support quiet, meditative, character-driven work with emotional and stylistic polish.</t>
  </si>
  <si>
    <t xml:space="preserve">A reflective narrator observes a young couple whose joy contrasts with a decaying world. Their carefree presence offers momentary beauty before destruction looms. The narrator later follows them home, witnessing their mundane life and the symbolic presence of a burned chair. A storm suddenly floods the area, threatening their lives. As they confront the chaos, the narrator sees in Maggie a metaphor for survival and resilience—her spirit, though burned and weathered, radiates strength. The couple escapes, transformed. The narrator, touched by their experience, offers a quiet benediction.</t>
  </si>
  <si>
    <t xml:space="preserve">The story explores the persistence of human joy and connection in the face of inevitable decay, catastrophe, and existential despair. It delves into memory, perception, and the endurance of the human spirit, illustrated through the metaphor of a damaged chair and the symbolic relationship between nature's chaos and personal resilience. The gradual transformation from idyllic vision to harsh reality mirrors emotional and psychological awakening. Ultimately, the theme is one of fragility and survival—how love and beauty persist, even amidst ruin and change.</t>
  </si>
  <si>
    <t xml:space="preserve">The couple may symbolize innocence or idealism, with the observer representing a disillusioned or traumatized consciousness seeking meaning. Maggie as "the burned chair" suggests emotional scarring, resilience, and the integration of past pain into current existence. The storm and flood may represent internal psychological upheaval, societal collapse, or the emotional consequences of time and experience. The narrator’s vision “no mortal eye has seen” hints at a transcendent or spiritual epiphany, making the story also readable as an allegory of awakening, loss, and the sublime found in fleeting human connection.</t>
  </si>
  <si>
    <t xml:space="preserve">To a literature professor, creative writing student, or friend who appreciates modernist fiction, lyrical symbolism, and philosophical themes woven into narrative form. This story would resonate with those who admire fiction that explores metaphor, emotion, and the fragility of existence through impressionistic language and a contemplative lens.</t>
  </si>
  <si>
    <t xml:space="preserve">Yes. Publishers like **Granta**, **Tin House**, or **The Paris Review** would be potential fits, especially for shorter lyrical prose with literary merit. Additionally, **McSweeney’s** or **New York Tyrant** could be open to experimental, poetic narrative forms. For international visibility, **Fitzcarraldo Editions** might also consider such a piece due to its stylistic ambition and philosophical undertones.</t>
  </si>
  <si>
    <t xml:space="preserve">Heather and Del share a final, reflective beach day together, filled with sensory imagery, fleeting intimacy, and introspective longing. While watching the sunset, they confront their emotional distance and uncertain future. Heather responds to Del’s romantic gesture with laughter, triggering a moment of vulnerability. Through poetic dialogue and internal musings, they explore memory, desire, and the impermanence of their connection, ultimately accepting the beauty in its transience. Their experiences blur between sensual perception and emotional dissonance, culminating in a quiet, unspoken understanding rooted in bittersweet affection.</t>
  </si>
  <si>
    <t xml:space="preserve">The story explores the fragile beauty of impermanent love, memory, and emotional contradictions. Through meditative language and shifting perspectives, it delves into how relationships can be simultaneously joyful and melancholy. The narrative's emotional landscape—marked by desire, nostalgia, vulnerability, and miscommunication—mirrors the sea’s constant flux. It investigates how individuals project meaning onto moments, often blurring reality and emotion, and how connection can exist in ambiguity. Ultimately, it is a meditation on the human urge to preserve transient joy and understand love not as certainty, but as a fleeting, aesthetically resonant experience.</t>
  </si>
  <si>
    <t xml:space="preserve">Beyond a literal tale of a couple’s last beach day, the story becomes a metaphor for the end of a relationship, or even larger existential themes of ephemerality and perception. Heather and Del may represent opposing worldviews—romantic idealism vs. quiet realism. Their interactions evoke the contrast between surface joy and inner uncertainty, suggesting how people experience love differently, even when together. The shifting tones imply a commentary on the constructed nature of memory, filtered through personal, sometimes conflicting, interpretations. The beach itself becomes a liminal space—a stage for realization, farewell, and the poetic weight of emotional closure.</t>
  </si>
  <si>
    <t xml:space="preserve">I would give it to a close friend or former student who enjoys character-based stories full of aesthetic richness and reflective, melancholic tones. Especially fitting for those who appreciate introspective fiction, romantic ambiguity, or visual poetry—fans of Wong Kar-wai films, Ottessa Moshfegh, or literary mood pieces would resonate with this story’s emotional shading and sensual lyricism.</t>
  </si>
  <si>
    <t xml:space="preserve">Yes. **The Paris Review**, **Electric Literature**, **Catapult**, and **Tin House** are strong candidates, especially for their published works featuring richly interior, atmospheric short fiction. For a more experimental or art-focused audience, **Granta** or **TriQuarterly** would also be good fits. Smaller literary magazines such as **The Rupture** or **Joyland** may welcome its blend of lyrical language and emotional ambiguity, particularly if submitted with minimal revisions.</t>
  </si>
  <si>
    <t xml:space="preserve">Daniel is haunted by recurring dreams connected to his past, particularly his ex-wife, Rachel. These dreams seem to emanate from a mysterious flat beneath his current apartment. With his partner Isabel’s gentle encouragement, they explore the flat and find a symbolic bronze key. This prompts a period of emotional reckoning as they share memories of past relationships. Ultimately, Daniel reconnects with a joyful moment from his life with Rachel and chooses to recreate it with Isabel, allowing him to make peace with his past. The act becomes cathartic, silencing his dreams and reaffirming his present relationship.</t>
  </si>
  <si>
    <t xml:space="preserve">The story explores themes of emotional reconciliation, the lingering presence of memory, and the healing potential of love. It delves into how past relationships shape us—through both pain and beauty—and how meaningful connection can emerge when we face our internal shadows. Key motifs like dreams, forgotten places, and the symbolic flat suggest that unresolved emotions can occupy hidden spaces in the psyche. The story also highlights the quiet endurance required to build intimacy and the courage it takes to acknowledge past wounds in order to move forward with wholeness and grace.</t>
  </si>
  <si>
    <t xml:space="preserve">The unused flat and dreams can be interpreted as metaphors for Daniel’s subconscious—specifically, a neglected emotional space harboring unresolved grief and memories. The key symbolizes access to vulnerability and self-confrontation, suggesting that healing comes not from forgetting, but from acknowledging and integrating past pain. Isabel's gentle presence contrasts with the spectral quality of Rachel, representing a deliberate, conscious love versus a haunting, unprocessed one. The canoe trip channels rebirth or symbolic crossing, indicating reconciliation between past and present selves. The story thus becomes not just about love or memory, but about psychological transformation and emotional integration.</t>
  </si>
  <si>
    <t xml:space="preserve">I would give it to a fellow writer, professor, or a close friend who appreciates quiet, psychologically driven narratives. Especially suitable for readers who enjoy stories that meditate on relationships, time, and emotional redemption—someone who finds meaning in subtle symbolism and the emotional undercurrents of ordinary life.</t>
  </si>
  <si>
    <t xml:space="preserve">Yes. **One Story**, **The Sewanee Review**, **The Common**, or **Ploughshares** would be well-suited for this narrative. These journals champion emotionally rich and stylistically restrained fiction with literary depth. For book-length collections, **Graywolf Press**, **Algonquin Books**, or **Tin House** would align well with this story’s tone and mature, resonant themes.</t>
  </si>
  <si>
    <t xml:space="preserve">The narrator reflects on his enigmatic college roommate, Quincy (“Q”), a charismatic figure who seemed to glide effortlessly through life, adored but emotionally elusive. Years later, they reunite unexpectedly at a cookery course. Observing Q by a pool, the narrator sees his once-exalted friend faltering in his charm. This prompts a quiet, rueful recognition that their once-shared intimacy has dissolved. Their friendship, once haloed in admiration and mystery, now feels obsolete—washed away by the slow erosion of time, memory, and unspoken distance.</t>
  </si>
  <si>
    <t xml:space="preserve">The story explores themes of nostalgia, disillusionment, and the ephemerality of charisma and intimacy. It examines how people change—or don’t—over time, and how admiration or infatuation in youth may mask emptiness or avoidance. As the narrator comes to terms with Quincy’s fallibility, he also reckons with his own idealization and the inevitable fading of friendships that once seemed eternal. The title gestures toward a grand illusion—the “kingdom” of college mythologizing—that collapses in adulthood under the weight of real life’s complexity, loneliness, and shifting values.</t>
  </si>
  <si>
    <t xml:space="preserve">Yes. On a symbolic level, Q represents an unattainable ideal—perhaps even a version of who the narrator wished to be. Their dorm room, shared and intimate, can be seen as a metaphor for a deeply emotional but unspoken bond, potentially one tinged with homoerotic tension or repressed longing. Q’s disintegration at the poolside might symbolize the collapse not just of mythologized friendship, but of personal illusions held too long. The “kingdom” that failed is also the narrator’s youthful self-conception, undone by adulthood’s quiet revelations: that some people are unknowable, and some closeness can’t be recovered.</t>
  </si>
  <si>
    <t xml:space="preserve">I’d gift this to a friend or former classmate from my university years—someone who has lived through the bittersweet shifts in old friendships and might see part of themselves in the narrator’s remembering. Also appropriate for a professor or reader of literary fiction who appreciates reflective, lyrical storytelling about time and identity.</t>
  </si>
  <si>
    <t xml:space="preserve">Yes. This story would be a strong fit for **Granta**, **The Paris Review**, or **New England Review**—journals with a history of publishing finely crafted fiction that leans into nostalgia, emotional ambiguity, and quiet personal reckonings. **Ploughshares** or **Electric Literature** could also be good matches, particularly if this piece were part of a themed collection or framed around unrequited friendship/affection. A collection including this piece could be appealing to **Tin House Books** or **Graywolf Press**.</t>
  </si>
  <si>
    <t xml:space="preserve">Notes</t>
  </si>
  <si>
    <t xml:space="preserve">Story_name</t>
  </si>
  <si>
    <t xml:space="preserve">Overall</t>
  </si>
  <si>
    <t xml:space="preserve">Technical</t>
  </si>
  <si>
    <t xml:space="preserve">Ed/Com</t>
  </si>
  <si>
    <t xml:space="preserve">Min</t>
  </si>
  <si>
    <t xml:space="preserve">hrs</t>
  </si>
  <si>
    <t xml:space="preserve">Maintenance, Hvidovre</t>
  </si>
  <si>
    <t xml:space="preserve">Listening For the Click</t>
  </si>
  <si>
    <t xml:space="preserve">This content violates our terms of use</t>
  </si>
  <si>
    <t xml:space="preserve">The Facade Renovation That's Going Well</t>
  </si>
  <si>
    <t xml:space="preserve">The Last Dance with my Dad</t>
  </si>
  <si>
    <t xml:space="preserve">Beyond Nature</t>
  </si>
  <si>
    <t xml:space="preserve">Trash</t>
  </si>
  <si>
    <t xml:space="preserve">Barbara, Detroit, 1966</t>
  </si>
  <si>
    <t xml:space="preserve">Returns</t>
  </si>
  <si>
    <t xml:space="preserve">A triangle</t>
  </si>
  <si>
    <t xml:space="preserve">Certain European Movies</t>
  </si>
  <si>
    <t xml:space="preserve">Keys</t>
  </si>
  <si>
    <t xml:space="preserve">The Kingdom That Failed</t>
  </si>
  <si>
    <t xml:space="preserve">Number of 3s</t>
  </si>
  <si>
    <t xml:space="preserve">Porcent 3</t>
  </si>
  <si>
    <t xml:space="preserve">1-2</t>
  </si>
  <si>
    <t xml:space="preserve">Porcent 1-2</t>
  </si>
  <si>
    <t xml:space="preserve">4-5</t>
  </si>
  <si>
    <t xml:space="preserve">Porcent 4-5</t>
  </si>
  <si>
    <t xml:space="preserve">Total</t>
  </si>
  <si>
    <t xml:space="preserve">No</t>
  </si>
  <si>
    <t xml:space="preserve">Yes</t>
  </si>
  <si>
    <t xml:space="preserve">Response</t>
  </si>
  <si>
    <t xml:space="preserve">Num</t>
  </si>
  <si>
    <t xml:space="preserve">TNY</t>
  </si>
  <si>
    <t xml:space="preserve">GPT4</t>
  </si>
  <si>
    <t xml:space="preserve">ALL</t>
  </si>
  <si>
    <t xml:space="preserve">gpt-5-high_AV_thy</t>
  </si>
  <si>
    <t xml:space="preserve">Values</t>
  </si>
  <si>
    <t xml:space="preserve">Cálculo</t>
  </si>
  <si>
    <t xml:space="preserve">All</t>
  </si>
  <si>
    <t xml:space="preserve">GPT-5</t>
  </si>
  <si>
    <t xml:space="preserve">GPT-6</t>
  </si>
  <si>
    <t xml:space="preserve">GPT-7</t>
  </si>
  <si>
    <t xml:space="preserve">GPT-8</t>
  </si>
  <si>
    <t xml:space="preserve">GPT-9</t>
  </si>
  <si>
    <t xml:space="preserve">GPT-10</t>
  </si>
  <si>
    <t xml:space="preserve">GPT-11</t>
  </si>
  <si>
    <t xml:space="preserve">GPT-12</t>
  </si>
  <si>
    <t xml:space="preserve">GPT-13</t>
  </si>
  <si>
    <t xml:space="preserve">GPT-14</t>
  </si>
  <si>
    <t xml:space="preserve">GPT-15</t>
  </si>
</sst>
</file>

<file path=xl/styles.xml><?xml version="1.0" encoding="utf-8"?>
<styleSheet xmlns="http://schemas.openxmlformats.org/spreadsheetml/2006/main">
  <numFmts count="5">
    <numFmt numFmtId="164" formatCode="General"/>
    <numFmt numFmtId="165" formatCode="0.00"/>
    <numFmt numFmtId="166" formatCode="General"/>
    <numFmt numFmtId="167" formatCode="0.00%"/>
    <numFmt numFmtId="168" formatCode="0.0%"/>
  </numFmts>
  <fonts count="20">
    <font>
      <sz val="10"/>
      <name val="Arial"/>
      <family val="2"/>
      <charset val="1"/>
    </font>
    <font>
      <sz val="10"/>
      <name val="Arial"/>
      <family val="0"/>
    </font>
    <font>
      <sz val="10"/>
      <name val="Arial"/>
      <family val="0"/>
    </font>
    <font>
      <sz val="10"/>
      <name val="Arial"/>
      <family val="0"/>
    </font>
    <font>
      <b val="true"/>
      <sz val="10"/>
      <name val="Times New Roman"/>
      <family val="1"/>
      <charset val="1"/>
    </font>
    <font>
      <b val="true"/>
      <sz val="10"/>
      <name val="Arial"/>
      <family val="2"/>
      <charset val="1"/>
    </font>
    <font>
      <sz val="10"/>
      <name val="Times New Roman"/>
      <family val="1"/>
      <charset val="1"/>
    </font>
    <font>
      <sz val="10"/>
      <color rgb="FF0000FF"/>
      <name val="Times New Roman"/>
      <family val="1"/>
      <charset val="1"/>
    </font>
    <font>
      <b val="true"/>
      <sz val="12"/>
      <name val="Arial"/>
      <family val="2"/>
      <charset val="1"/>
    </font>
    <font>
      <sz val="14"/>
      <name val="Inter;Inter Fallback"/>
      <family val="0"/>
      <charset val="1"/>
    </font>
    <font>
      <sz val="12"/>
      <name val="Arial"/>
      <family val="2"/>
      <charset val="1"/>
    </font>
    <font>
      <sz val="14"/>
      <name val="Arial"/>
      <family val="2"/>
      <charset val="1"/>
    </font>
    <font>
      <sz val="14"/>
      <color rgb="FF000000"/>
      <name val="Arial"/>
      <family val="2"/>
      <charset val="1"/>
    </font>
    <font>
      <sz val="14"/>
      <name val="Inter;Inter Fallback"/>
      <family val="1"/>
      <charset val="1"/>
    </font>
    <font>
      <sz val="10"/>
      <name val="FreeSans"/>
      <family val="2"/>
      <charset val="1"/>
    </font>
    <font>
      <b val="true"/>
      <sz val="10"/>
      <name val="FreeSans"/>
      <family val="2"/>
      <charset val="1"/>
    </font>
    <font>
      <sz val="10"/>
      <color rgb="FF0000FF"/>
      <name val="FreeSans"/>
      <family val="2"/>
      <charset val="1"/>
    </font>
    <font>
      <sz val="10"/>
      <name val="Inter;Inter Fallback"/>
      <family val="0"/>
      <charset val="1"/>
    </font>
    <font>
      <sz val="10"/>
      <color rgb="FF0000FF"/>
      <name val="Arial"/>
      <family val="2"/>
      <charset val="1"/>
    </font>
    <font>
      <sz val="10"/>
      <name val="Inter;Inter Fallback"/>
      <family val="1"/>
      <charset val="1"/>
    </font>
  </fonts>
  <fills count="28">
    <fill>
      <patternFill patternType="none"/>
    </fill>
    <fill>
      <patternFill patternType="gray125"/>
    </fill>
    <fill>
      <patternFill patternType="solid">
        <fgColor rgb="FFD4EA6B"/>
        <bgColor rgb="FFBBE33D"/>
      </patternFill>
    </fill>
    <fill>
      <patternFill patternType="solid">
        <fgColor rgb="FFE0C2CD"/>
        <bgColor rgb="FFCCCCCC"/>
      </patternFill>
    </fill>
    <fill>
      <patternFill patternType="solid">
        <fgColor rgb="FFFFFFA6"/>
        <bgColor rgb="FFE8F2A1"/>
      </patternFill>
    </fill>
    <fill>
      <patternFill patternType="solid">
        <fgColor rgb="FFFFB66C"/>
        <bgColor rgb="FFFFDE59"/>
      </patternFill>
    </fill>
    <fill>
      <patternFill patternType="solid">
        <fgColor rgb="FFFFFF00"/>
        <bgColor rgb="FFFFFF38"/>
      </patternFill>
    </fill>
    <fill>
      <patternFill patternType="solid">
        <fgColor rgb="FFCCCCCC"/>
        <bgColor rgb="FFE0C2CD"/>
      </patternFill>
    </fill>
    <fill>
      <patternFill patternType="solid">
        <fgColor rgb="FFB4C7DC"/>
        <bgColor rgb="FFB3CAC7"/>
      </patternFill>
    </fill>
    <fill>
      <patternFill patternType="solid">
        <fgColor rgb="FFFFE994"/>
        <bgColor rgb="FFE8F2A1"/>
      </patternFill>
    </fill>
    <fill>
      <patternFill patternType="solid">
        <fgColor rgb="FFEEEEEE"/>
        <bgColor rgb="FFDEE7E5"/>
      </patternFill>
    </fill>
    <fill>
      <patternFill patternType="solid">
        <fgColor rgb="FFB3CAC7"/>
        <bgColor rgb="FFB4C7DC"/>
      </patternFill>
    </fill>
    <fill>
      <patternFill patternType="solid">
        <fgColor rgb="FFFFDE59"/>
        <bgColor rgb="FFFFE994"/>
      </patternFill>
    </fill>
    <fill>
      <patternFill patternType="solid">
        <fgColor rgb="FFDEE6EF"/>
        <bgColor rgb="FFDEE7E5"/>
      </patternFill>
    </fill>
    <fill>
      <patternFill patternType="solid">
        <fgColor rgb="FFFFFF6D"/>
        <bgColor rgb="FFFFFF38"/>
      </patternFill>
    </fill>
    <fill>
      <patternFill patternType="solid">
        <fgColor rgb="FFDEE7E5"/>
        <bgColor rgb="FFDEE6EF"/>
      </patternFill>
    </fill>
    <fill>
      <patternFill patternType="solid">
        <fgColor rgb="FFE8F2A1"/>
        <bgColor rgb="FFFFE994"/>
      </patternFill>
    </fill>
    <fill>
      <patternFill patternType="solid">
        <fgColor rgb="FFBBE33D"/>
        <bgColor rgb="FFD4EA6B"/>
      </patternFill>
    </fill>
    <fill>
      <patternFill patternType="solid">
        <fgColor rgb="FFFFBF00"/>
        <bgColor rgb="FFFFB66C"/>
      </patternFill>
    </fill>
    <fill>
      <patternFill patternType="solid">
        <fgColor rgb="FF729FCF"/>
        <bgColor rgb="FF5983B0"/>
      </patternFill>
    </fill>
    <fill>
      <patternFill patternType="solid">
        <fgColor rgb="FFBF819E"/>
        <bgColor rgb="FFB2B2B2"/>
      </patternFill>
    </fill>
    <fill>
      <patternFill patternType="solid">
        <fgColor rgb="FFB2B2B2"/>
        <bgColor rgb="FFB3CAC7"/>
      </patternFill>
    </fill>
    <fill>
      <patternFill patternType="solid">
        <fgColor rgb="FFFF5429"/>
        <bgColor rgb="FFFF7B59"/>
      </patternFill>
    </fill>
    <fill>
      <patternFill patternType="solid">
        <fgColor rgb="FF5983B0"/>
        <bgColor rgb="FF729FCF"/>
      </patternFill>
    </fill>
    <fill>
      <patternFill patternType="solid">
        <fgColor rgb="FF81D41A"/>
        <bgColor rgb="FFBBE33D"/>
      </patternFill>
    </fill>
    <fill>
      <patternFill patternType="solid">
        <fgColor rgb="FFFFFF38"/>
        <bgColor rgb="FFFFFF6D"/>
      </patternFill>
    </fill>
    <fill>
      <patternFill patternType="solid">
        <fgColor rgb="FFFF7B59"/>
        <bgColor rgb="FFFF5429"/>
      </patternFill>
    </fill>
    <fill>
      <patternFill patternType="solid">
        <fgColor rgb="FFDDE8CB"/>
        <bgColor rgb="FFDEE7E5"/>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true" indent="0" shrinkToFit="false"/>
      <protection locked="true" hidden="false"/>
    </xf>
    <xf numFmtId="164" fontId="7" fillId="2" borderId="1"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4" fillId="4" borderId="0" xfId="0" applyFont="true" applyBorder="false" applyAlignment="true" applyProtection="true">
      <alignment horizontal="general" vertical="bottom" textRotation="0" wrapText="true" indent="0" shrinkToFit="false"/>
      <protection locked="true" hidden="false"/>
    </xf>
    <xf numFmtId="164" fontId="4" fillId="5"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0" fillId="6" borderId="1" xfId="0" applyFont="fals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7" borderId="0" xfId="0" applyFont="true" applyBorder="true" applyAlignment="true" applyProtection="true">
      <alignment horizontal="center" vertical="bottom" textRotation="0" wrapText="false" indent="0" shrinkToFit="false"/>
      <protection locked="true" hidden="false"/>
    </xf>
    <xf numFmtId="164" fontId="0" fillId="8" borderId="0" xfId="0" applyFont="true" applyBorder="true" applyAlignment="true" applyProtection="true">
      <alignment horizontal="center" vertical="bottom" textRotation="0" wrapText="false" indent="0" shrinkToFit="false"/>
      <protection locked="true" hidden="false"/>
    </xf>
    <xf numFmtId="164" fontId="0" fillId="9"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10" borderId="1"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5" fillId="11" borderId="1" xfId="0" applyFont="true" applyBorder="true" applyAlignment="true" applyProtection="true">
      <alignment horizontal="general" vertical="bottom" textRotation="0" wrapText="fals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5" fillId="12" borderId="1" xfId="0" applyFont="tru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10" fillId="5" borderId="1"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2" borderId="1" xfId="0" applyFont="true" applyBorder="true" applyAlignment="true" applyProtection="true">
      <alignment horizontal="center" vertical="bottom" textRotation="0" wrapText="true" indent="0" shrinkToFit="false"/>
      <protection locked="true" hidden="false"/>
    </xf>
    <xf numFmtId="164" fontId="16" fillId="14" borderId="1" xfId="0" applyFont="true" applyBorder="true" applyAlignment="true" applyProtection="true">
      <alignment horizontal="center" vertical="bottom" textRotation="0" wrapText="true" indent="0" shrinkToFit="false"/>
      <protection locked="true" hidden="false"/>
    </xf>
    <xf numFmtId="164" fontId="16" fillId="15" borderId="1" xfId="0" applyFont="true" applyBorder="true" applyAlignment="true" applyProtection="true">
      <alignment horizontal="center" vertical="bottom" textRotation="0" wrapText="true" indent="0" shrinkToFit="false"/>
      <protection locked="true" hidden="false"/>
    </xf>
    <xf numFmtId="164" fontId="14" fillId="0" borderId="1" xfId="0" applyFont="true" applyBorder="true" applyAlignment="true" applyProtection="true">
      <alignment horizontal="general" vertical="bottom" textRotation="0" wrapText="false" indent="0" shrinkToFit="false"/>
      <protection locked="true" hidden="false"/>
    </xf>
    <xf numFmtId="164" fontId="14" fillId="11" borderId="1" xfId="0" applyFont="true" applyBorder="true" applyAlignment="true" applyProtection="true">
      <alignment horizontal="general" vertical="bottom" textRotation="0" wrapText="true" indent="0" shrinkToFit="false"/>
      <protection locked="true" hidden="false"/>
    </xf>
    <xf numFmtId="164" fontId="14" fillId="16" borderId="1" xfId="0" applyFont="true" applyBorder="true" applyAlignment="true" applyProtection="true">
      <alignment horizontal="general" vertical="bottom" textRotation="0" wrapText="false" indent="0" shrinkToFit="false"/>
      <protection locked="true" hidden="false"/>
    </xf>
    <xf numFmtId="164" fontId="14" fillId="11" borderId="0" xfId="0" applyFont="true" applyBorder="false" applyAlignment="true" applyProtection="true">
      <alignment horizontal="general" vertical="bottom" textRotation="0" wrapText="false" indent="0" shrinkToFit="false"/>
      <protection locked="true" hidden="false"/>
    </xf>
    <xf numFmtId="164" fontId="14" fillId="17" borderId="0" xfId="0" applyFont="true" applyBorder="false" applyAlignment="true" applyProtection="true">
      <alignment horizontal="general" vertical="bottom" textRotation="0" wrapText="false" indent="0" shrinkToFit="false"/>
      <protection locked="true" hidden="false"/>
    </xf>
    <xf numFmtId="164" fontId="14" fillId="15" borderId="1" xfId="0" applyFont="true" applyBorder="true" applyAlignment="true" applyProtection="true">
      <alignment horizontal="general" vertical="bottom" textRotation="0" wrapText="true" indent="0" shrinkToFit="false"/>
      <protection locked="true" hidden="false"/>
    </xf>
    <xf numFmtId="164" fontId="14" fillId="6" borderId="1" xfId="0" applyFont="true" applyBorder="true" applyAlignment="true" applyProtection="true">
      <alignment horizontal="general" vertical="bottom" textRotation="0" wrapText="true" indent="0" shrinkToFit="false"/>
      <protection locked="true" hidden="false"/>
    </xf>
    <xf numFmtId="164" fontId="14" fillId="6" borderId="1" xfId="0" applyFont="true" applyBorder="true" applyAlignment="true" applyProtection="true">
      <alignment horizontal="general" vertical="bottom" textRotation="0" wrapText="false" indent="0" shrinkToFit="false"/>
      <protection locked="true" hidden="false"/>
    </xf>
    <xf numFmtId="164" fontId="14" fillId="13" borderId="1" xfId="0" applyFont="true" applyBorder="true" applyAlignment="true" applyProtection="true">
      <alignment horizontal="general" vertical="bottom" textRotation="0" wrapText="true" indent="0" shrinkToFit="false"/>
      <protection locked="true" hidden="false"/>
    </xf>
    <xf numFmtId="164" fontId="14" fillId="18" borderId="1" xfId="0" applyFont="true" applyBorder="true" applyAlignment="true" applyProtection="true">
      <alignment horizontal="general" vertical="bottom" textRotation="0" wrapText="true" indent="0" shrinkToFit="false"/>
      <protection locked="true" hidden="false"/>
    </xf>
    <xf numFmtId="164" fontId="14" fillId="19" borderId="1" xfId="0" applyFont="true" applyBorder="true" applyAlignment="true" applyProtection="true">
      <alignment horizontal="general" vertical="bottom" textRotation="0" wrapText="false" indent="0" shrinkToFit="false"/>
      <protection locked="true" hidden="false"/>
    </xf>
    <xf numFmtId="164" fontId="14" fillId="15" borderId="1"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16" borderId="0" xfId="0" applyFont="false" applyBorder="false" applyAlignment="true" applyProtection="true">
      <alignment horizontal="general" vertical="bottom" textRotation="0" wrapText="false" indent="0" shrinkToFit="false"/>
      <protection locked="true" hidden="false"/>
    </xf>
    <xf numFmtId="165" fontId="0" fillId="15" borderId="0" xfId="0" applyFont="false" applyBorder="false" applyAlignment="true" applyProtection="true">
      <alignment horizontal="general" vertical="bottom" textRotation="0" wrapText="false" indent="0" shrinkToFit="false"/>
      <protection locked="true" hidden="false"/>
    </xf>
    <xf numFmtId="166" fontId="0" fillId="20" borderId="0" xfId="0" applyFont="false" applyBorder="false" applyAlignment="true" applyProtection="true">
      <alignment horizontal="general" vertical="bottom" textRotation="0" wrapText="false" indent="0" shrinkToFit="false"/>
      <protection locked="true" hidden="false"/>
    </xf>
    <xf numFmtId="166" fontId="0" fillId="21" borderId="0" xfId="0" applyFont="true" applyBorder="false" applyAlignment="true" applyProtection="true">
      <alignment horizontal="general"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7" fontId="0" fillId="14" borderId="0" xfId="0" applyFont="true" applyBorder="false" applyAlignment="true" applyProtection="true">
      <alignment horizontal="general" vertical="bottom" textRotation="0" wrapText="false" indent="0" shrinkToFit="false"/>
      <protection locked="true" hidden="false"/>
    </xf>
    <xf numFmtId="168" fontId="0" fillId="22" borderId="0" xfId="0" applyFont="true" applyBorder="false" applyAlignment="true" applyProtection="true">
      <alignment horizontal="general" vertical="bottom" textRotation="0" wrapText="false" indent="0" shrinkToFit="false"/>
      <protection locked="true" hidden="false"/>
    </xf>
    <xf numFmtId="168" fontId="0" fillId="23" borderId="0" xfId="0" applyFont="true" applyBorder="false" applyAlignment="true" applyProtection="true">
      <alignment horizontal="general" vertical="bottom" textRotation="0" wrapText="false" indent="0" shrinkToFit="false"/>
      <protection locked="true" hidden="false"/>
    </xf>
    <xf numFmtId="168" fontId="0" fillId="14" borderId="0" xfId="0" applyFont="true" applyBorder="false" applyAlignment="true" applyProtection="true">
      <alignment horizontal="general" vertical="bottom" textRotation="0" wrapText="false" indent="0" shrinkToFit="false"/>
      <protection locked="true" hidden="false"/>
    </xf>
    <xf numFmtId="166" fontId="0" fillId="24" borderId="0" xfId="0" applyFont="true" applyBorder="false" applyAlignment="true" applyProtection="true">
      <alignment horizontal="general" vertical="bottom" textRotation="0" wrapText="false" indent="0" shrinkToFit="false"/>
      <protection locked="true" hidden="false"/>
    </xf>
    <xf numFmtId="166" fontId="0" fillId="6" borderId="0" xfId="0" applyFont="true" applyBorder="fals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center" vertical="bottom" textRotation="0" wrapText="false" indent="0" shrinkToFit="false"/>
      <protection locked="true" hidden="false"/>
    </xf>
    <xf numFmtId="164" fontId="0" fillId="11" borderId="0" xfId="0" applyFont="true" applyBorder="false" applyAlignment="true" applyProtection="true">
      <alignment horizontal="center" vertical="bottom" textRotation="0" wrapText="false" indent="0" shrinkToFit="false"/>
      <protection locked="true" hidden="false"/>
    </xf>
    <xf numFmtId="168" fontId="0" fillId="0" borderId="0" xfId="0" applyFont="true" applyBorder="false" applyAlignment="true" applyProtection="true">
      <alignment horizontal="general" vertical="bottom" textRotation="0" wrapText="false" indent="0" shrinkToFit="false"/>
      <protection locked="true" hidden="false"/>
    </xf>
    <xf numFmtId="167" fontId="0" fillId="0" borderId="2"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7" fontId="0" fillId="15" borderId="2" xfId="0" applyFont="true" applyBorder="true" applyAlignment="true" applyProtection="true">
      <alignment horizontal="general" vertical="bottom" textRotation="0" wrapText="false" indent="0" shrinkToFit="false"/>
      <protection locked="true" hidden="false"/>
    </xf>
    <xf numFmtId="167" fontId="0" fillId="15"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8" fontId="0" fillId="15" borderId="0" xfId="0" applyFont="true" applyBorder="false" applyAlignment="true" applyProtection="true">
      <alignment horizontal="general" vertical="bottom" textRotation="0" wrapText="false" indent="0" shrinkToFit="false"/>
      <protection locked="true" hidden="false"/>
    </xf>
    <xf numFmtId="166" fontId="0" fillId="8" borderId="0" xfId="0" applyFont="false" applyBorder="false" applyAlignment="true" applyProtection="true">
      <alignment horizontal="general" vertical="bottom" textRotation="0" wrapText="false" indent="0" shrinkToFit="false"/>
      <protection locked="true" hidden="false"/>
    </xf>
    <xf numFmtId="166" fontId="0" fillId="25" borderId="0" xfId="0" applyFont="true" applyBorder="false" applyAlignment="true" applyProtection="true">
      <alignment horizontal="general" vertical="bottom" textRotation="0" wrapText="false" indent="0" shrinkToFit="false"/>
      <protection locked="true" hidden="false"/>
    </xf>
    <xf numFmtId="168" fontId="0" fillId="0" borderId="2" xfId="0" applyFont="true" applyBorder="true" applyAlignment="true" applyProtection="true">
      <alignment horizontal="general" vertical="bottom" textRotation="0" wrapText="false" indent="0" shrinkToFit="false"/>
      <protection locked="true" hidden="false"/>
    </xf>
    <xf numFmtId="166" fontId="0" fillId="6" borderId="0" xfId="0" applyFont="fals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5" fontId="18" fillId="0" borderId="0" xfId="0" applyFont="true" applyBorder="false" applyAlignment="true" applyProtection="true">
      <alignment horizontal="general" vertical="bottom" textRotation="0" wrapText="false" indent="0" shrinkToFit="false"/>
      <protection locked="true" hidden="false"/>
    </xf>
    <xf numFmtId="165" fontId="0" fillId="15" borderId="1" xfId="0" applyFont="false" applyBorder="true" applyAlignment="true" applyProtection="true">
      <alignment horizontal="general" vertical="bottom" textRotation="0" wrapText="false" indent="0" shrinkToFit="false"/>
      <protection locked="true" hidden="false"/>
    </xf>
    <xf numFmtId="165" fontId="0" fillId="7" borderId="1" xfId="0" applyFont="false" applyBorder="true" applyAlignment="true" applyProtection="true">
      <alignment horizontal="general" vertical="bottom" textRotation="0" wrapText="false" indent="0" shrinkToFit="false"/>
      <protection locked="true" hidden="false"/>
    </xf>
    <xf numFmtId="165" fontId="0" fillId="2" borderId="1" xfId="0" applyFont="false" applyBorder="true" applyAlignment="true" applyProtection="true">
      <alignment horizontal="general" vertical="bottom" textRotation="0" wrapText="false" indent="0" shrinkToFit="false"/>
      <protection locked="true" hidden="false"/>
    </xf>
    <xf numFmtId="164" fontId="19" fillId="0"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5" fontId="0" fillId="24" borderId="0" xfId="0" applyFont="false" applyBorder="false" applyAlignment="true" applyProtection="true">
      <alignment horizontal="general" vertical="bottom" textRotation="0" wrapText="false" indent="0" shrinkToFit="false"/>
      <protection locked="true" hidden="false"/>
    </xf>
    <xf numFmtId="165" fontId="0" fillId="26" borderId="0" xfId="0" applyFont="false" applyBorder="false" applyAlignment="true" applyProtection="true">
      <alignment horizontal="general" vertical="bottom" textRotation="0" wrapText="false" indent="0" shrinkToFit="false"/>
      <protection locked="true" hidden="false"/>
    </xf>
    <xf numFmtId="168" fontId="0" fillId="24" borderId="0" xfId="0" applyFont="true" applyBorder="false" applyAlignment="true" applyProtection="true">
      <alignment horizontal="general" vertical="bottom" textRotation="0" wrapText="false" indent="0" shrinkToFit="false"/>
      <protection locked="true" hidden="false"/>
    </xf>
    <xf numFmtId="166" fontId="0" fillId="17"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center" vertical="bottom" textRotation="0" wrapText="false" indent="0" shrinkToFit="false"/>
      <protection locked="true" hidden="false"/>
    </xf>
    <xf numFmtId="166" fontId="0" fillId="24"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8" fontId="0" fillId="5" borderId="0" xfId="0" applyFont="true" applyBorder="false" applyAlignment="true" applyProtection="true">
      <alignment horizontal="general" vertical="bottom" textRotation="0" wrapText="false" indent="0" shrinkToFit="false"/>
      <protection locked="true" hidden="false"/>
    </xf>
    <xf numFmtId="165" fontId="0" fillId="5" borderId="0" xfId="0" applyFont="false" applyBorder="false" applyAlignment="true" applyProtection="true">
      <alignment horizontal="general" vertical="bottom" textRotation="0" wrapText="false" indent="0" shrinkToFit="false"/>
      <protection locked="true" hidden="false"/>
    </xf>
    <xf numFmtId="165" fontId="0" fillId="25" borderId="0" xfId="0" applyFont="false" applyBorder="false" applyAlignment="true" applyProtection="true">
      <alignment horizontal="general" vertical="bottom" textRotation="0" wrapText="false" indent="0" shrinkToFit="false"/>
      <protection locked="true" hidden="false"/>
    </xf>
    <xf numFmtId="165" fontId="0" fillId="14" borderId="0" xfId="0" applyFont="false" applyBorder="false" applyAlignment="true" applyProtection="true">
      <alignment horizontal="general" vertical="bottom" textRotation="0" wrapText="false" indent="0" shrinkToFit="false"/>
      <protection locked="true" hidden="false"/>
    </xf>
    <xf numFmtId="164" fontId="10" fillId="4" borderId="1" xfId="0" applyFont="true" applyBorder="true" applyAlignment="true" applyProtection="true">
      <alignment horizontal="general" vertical="bottom" textRotation="0" wrapText="false" indent="0" shrinkToFit="false"/>
      <protection locked="true" hidden="false"/>
    </xf>
    <xf numFmtId="167" fontId="0" fillId="17" borderId="0" xfId="0" applyFont="true" applyBorder="false" applyAlignment="true" applyProtection="true">
      <alignment horizontal="general" vertical="bottom" textRotation="0" wrapText="false" indent="0" shrinkToFit="false"/>
      <protection locked="true" hidden="false"/>
    </xf>
    <xf numFmtId="167" fontId="0" fillId="23" borderId="0" xfId="0" applyFont="true" applyBorder="fals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7" fontId="0" fillId="10" borderId="0" xfId="0" applyFont="true" applyBorder="false" applyAlignment="true" applyProtection="true">
      <alignment horizontal="general" vertical="bottom" textRotation="0" wrapText="false" indent="0" shrinkToFit="false"/>
      <protection locked="true" hidden="false"/>
    </xf>
    <xf numFmtId="167" fontId="0" fillId="14" borderId="2" xfId="0" applyFont="true" applyBorder="true" applyAlignment="true" applyProtection="true">
      <alignment horizontal="general" vertical="bottom" textRotation="0" wrapText="false" indent="0" shrinkToFit="false"/>
      <protection locked="true" hidden="false"/>
    </xf>
    <xf numFmtId="168" fontId="0" fillId="27"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BBE33D"/>
      <rgbColor rgb="FF800080"/>
      <rgbColor rgb="FF008080"/>
      <rgbColor rgb="FFB3CAC7"/>
      <rgbColor rgb="FFD4EA6B"/>
      <rgbColor rgb="FF729FCF"/>
      <rgbColor rgb="FF993366"/>
      <rgbColor rgb="FFE8F2A1"/>
      <rgbColor rgb="FFDEE6EF"/>
      <rgbColor rgb="FF660066"/>
      <rgbColor rgb="FFFF7B59"/>
      <rgbColor rgb="FF0066CC"/>
      <rgbColor rgb="FFCCCCCC"/>
      <rgbColor rgb="FF000080"/>
      <rgbColor rgb="FFFF00FF"/>
      <rgbColor rgb="FFFFFF38"/>
      <rgbColor rgb="FF00FFFF"/>
      <rgbColor rgb="FF800080"/>
      <rgbColor rgb="FF800000"/>
      <rgbColor rgb="FF008080"/>
      <rgbColor rgb="FF0000FF"/>
      <rgbColor rgb="FF00CCFF"/>
      <rgbColor rgb="FFDEE7E5"/>
      <rgbColor rgb="FFDDE8CB"/>
      <rgbColor rgb="FFFFFFA6"/>
      <rgbColor rgb="FFB4C7DC"/>
      <rgbColor rgb="FFE0C2CD"/>
      <rgbColor rgb="FFB2B2B2"/>
      <rgbColor rgb="FFFFE994"/>
      <rgbColor rgb="FF3366FF"/>
      <rgbColor rgb="FFFFDE59"/>
      <rgbColor rgb="FF81D41A"/>
      <rgbColor rgb="FFFFBF00"/>
      <rgbColor rgb="FFFFB66C"/>
      <rgbColor rgb="FFFF5429"/>
      <rgbColor rgb="FF5983B0"/>
      <rgbColor rgb="FFBF819E"/>
      <rgbColor rgb="FF003366"/>
      <rgbColor rgb="FFFFFF6D"/>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anthropic.com/news/claude-opus-4-1" TargetMode="External"/><Relationship Id="rId2" Type="http://schemas.openxmlformats.org/officeDocument/2006/relationships/hyperlink" Target="https://x.com/OpenAI/status/1905331956856050135"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anthropic.com/news/claude-opus-4-1"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anthropic.com/news/claude-opus-4-1"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anthropic.com/news/claude-opus-4-1"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anthropic.com/news/claude-opus-4-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111.92"/>
  </cols>
  <sheetData>
    <row r="1" customFormat="false" ht="69.65" hidden="false" customHeight="true" outlineLevel="0" collapsed="false">
      <c r="A1" s="2" t="s">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7"/>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pane xSplit="0" ySplit="1" topLeftCell="A2" activePane="bottomLeft" state="frozen"/>
      <selection pane="topLeft" activeCell="C1" activeCellId="0" sqref="C1"/>
      <selection pane="bottomLeft" activeCell="Q41" activeCellId="0" sqref="Q41"/>
    </sheetView>
  </sheetViews>
  <sheetFormatPr defaultColWidth="11.53515625" defaultRowHeight="12.8" zeroHeight="false" outlineLevelRow="0" outlineLevelCol="0"/>
  <cols>
    <col collapsed="false" customWidth="true" hidden="false" outlineLevel="0" max="2" min="1" style="3" width="3.79"/>
    <col collapsed="false" customWidth="false" hidden="false" outlineLevel="0" max="17" min="3" style="3" width="11.53"/>
  </cols>
  <sheetData>
    <row r="1" customFormat="false" ht="12.8" hidden="false" customHeight="false" outlineLevel="0" collapsed="false">
      <c r="B1" s="2"/>
      <c r="C1" s="55" t="s">
        <v>24</v>
      </c>
      <c r="D1" s="55" t="s">
        <v>25</v>
      </c>
      <c r="E1" s="55" t="s">
        <v>26</v>
      </c>
      <c r="F1" s="55" t="s">
        <v>27</v>
      </c>
      <c r="G1" s="55" t="s">
        <v>28</v>
      </c>
      <c r="H1" s="55" t="s">
        <v>29</v>
      </c>
      <c r="I1" s="55" t="s">
        <v>30</v>
      </c>
      <c r="J1" s="55" t="s">
        <v>31</v>
      </c>
      <c r="K1" s="55" t="s">
        <v>32</v>
      </c>
      <c r="L1" s="55" t="s">
        <v>33</v>
      </c>
      <c r="M1" s="55" t="s">
        <v>34</v>
      </c>
      <c r="N1" s="55" t="s">
        <v>35</v>
      </c>
      <c r="O1" s="55" t="s">
        <v>36</v>
      </c>
      <c r="P1" s="55" t="s">
        <v>37</v>
      </c>
      <c r="Q1" s="55" t="s">
        <v>38</v>
      </c>
    </row>
    <row r="2" customFormat="false" ht="102.2" hidden="false" customHeight="false" outlineLevel="0" collapsed="false">
      <c r="B2" s="2" t="s">
        <v>297</v>
      </c>
      <c r="C2" s="55" t="s">
        <v>39</v>
      </c>
      <c r="D2" s="55" t="s">
        <v>40</v>
      </c>
      <c r="E2" s="55" t="s">
        <v>41</v>
      </c>
      <c r="F2" s="55" t="s">
        <v>42</v>
      </c>
      <c r="G2" s="55" t="s">
        <v>43</v>
      </c>
      <c r="H2" s="55" t="s">
        <v>44</v>
      </c>
      <c r="I2" s="55" t="s">
        <v>45</v>
      </c>
      <c r="J2" s="55" t="s">
        <v>46</v>
      </c>
      <c r="K2" s="55" t="s">
        <v>47</v>
      </c>
      <c r="L2" s="55" t="s">
        <v>48</v>
      </c>
      <c r="M2" s="55" t="s">
        <v>49</v>
      </c>
      <c r="N2" s="55" t="s">
        <v>50</v>
      </c>
      <c r="O2" s="55" t="s">
        <v>51</v>
      </c>
      <c r="P2" s="55" t="s">
        <v>52</v>
      </c>
      <c r="Q2" s="55" t="s">
        <v>53</v>
      </c>
    </row>
    <row r="3" customFormat="false" ht="17.35" hidden="false" customHeight="false" outlineLevel="0" collapsed="false">
      <c r="A3" s="13" t="s">
        <v>54</v>
      </c>
      <c r="B3" s="1" t="n">
        <v>1</v>
      </c>
      <c r="C3" s="14" t="s">
        <v>55</v>
      </c>
      <c r="D3" s="14" t="s">
        <v>56</v>
      </c>
      <c r="E3" s="15" t="n">
        <v>5</v>
      </c>
      <c r="F3" s="14" t="s">
        <v>57</v>
      </c>
      <c r="G3" s="15" t="n">
        <v>3</v>
      </c>
      <c r="H3" s="15" t="n">
        <v>5</v>
      </c>
      <c r="I3" s="15" t="n">
        <v>5</v>
      </c>
      <c r="J3" s="15" t="n">
        <v>5</v>
      </c>
      <c r="K3" s="15" t="n">
        <v>4</v>
      </c>
      <c r="L3" s="15" t="n">
        <v>3</v>
      </c>
      <c r="M3" s="15" t="n">
        <v>5</v>
      </c>
      <c r="N3" s="15" t="n">
        <v>5</v>
      </c>
      <c r="O3" s="15" t="n">
        <v>4</v>
      </c>
      <c r="P3" s="14" t="s">
        <v>58</v>
      </c>
      <c r="Q3" s="14" t="s">
        <v>59</v>
      </c>
      <c r="R3" s="56"/>
    </row>
    <row r="4" customFormat="false" ht="17.35" hidden="false" customHeight="false" outlineLevel="0" collapsed="false">
      <c r="A4" s="13" t="s">
        <v>54</v>
      </c>
      <c r="B4" s="1" t="n">
        <v>2</v>
      </c>
      <c r="C4" s="14" t="s">
        <v>60</v>
      </c>
      <c r="D4" s="14" t="s">
        <v>61</v>
      </c>
      <c r="E4" s="13" t="n">
        <v>5</v>
      </c>
      <c r="F4" s="14" t="s">
        <v>62</v>
      </c>
      <c r="G4" s="13" t="n">
        <v>5</v>
      </c>
      <c r="H4" s="13" t="n">
        <v>4</v>
      </c>
      <c r="I4" s="13" t="n">
        <v>4</v>
      </c>
      <c r="J4" s="13" t="n">
        <v>3</v>
      </c>
      <c r="K4" s="13" t="n">
        <v>4</v>
      </c>
      <c r="L4" s="13" t="n">
        <v>4</v>
      </c>
      <c r="M4" s="13" t="n">
        <v>5</v>
      </c>
      <c r="N4" s="13" t="n">
        <v>5</v>
      </c>
      <c r="O4" s="13" t="n">
        <v>4</v>
      </c>
      <c r="P4" s="14" t="s">
        <v>63</v>
      </c>
      <c r="Q4" s="14" t="s">
        <v>64</v>
      </c>
      <c r="R4" s="56"/>
    </row>
    <row r="5" customFormat="false" ht="12.8" hidden="false" customHeight="false" outlineLevel="0" collapsed="false">
      <c r="A5" s="13" t="s">
        <v>54</v>
      </c>
      <c r="B5" s="1" t="n">
        <v>3</v>
      </c>
      <c r="C5" s="16"/>
      <c r="D5" s="16"/>
      <c r="E5" s="16"/>
      <c r="F5" s="16"/>
      <c r="G5" s="16"/>
      <c r="H5" s="16"/>
      <c r="I5" s="16"/>
      <c r="J5" s="16"/>
      <c r="K5" s="16"/>
      <c r="L5" s="16"/>
      <c r="M5" s="16"/>
      <c r="N5" s="16"/>
      <c r="O5" s="16"/>
      <c r="P5" s="16"/>
      <c r="Q5" s="16"/>
      <c r="R5" s="13"/>
    </row>
    <row r="6" customFormat="false" ht="17.35" hidden="false" customHeight="false" outlineLevel="0" collapsed="false">
      <c r="A6" s="13" t="s">
        <v>54</v>
      </c>
      <c r="B6" s="1" t="n">
        <v>4</v>
      </c>
      <c r="C6" s="17" t="s">
        <v>65</v>
      </c>
      <c r="D6" s="17" t="s">
        <v>66</v>
      </c>
      <c r="E6" s="13" t="n">
        <v>5</v>
      </c>
      <c r="F6" s="17" t="s">
        <v>67</v>
      </c>
      <c r="G6" s="13" t="n">
        <v>5</v>
      </c>
      <c r="H6" s="13" t="n">
        <v>4</v>
      </c>
      <c r="I6" s="13" t="n">
        <v>5</v>
      </c>
      <c r="J6" s="13" t="n">
        <v>4</v>
      </c>
      <c r="K6" s="13" t="n">
        <v>3</v>
      </c>
      <c r="L6" s="13" t="n">
        <v>3</v>
      </c>
      <c r="M6" s="13" t="n">
        <v>5</v>
      </c>
      <c r="N6" s="13" t="n">
        <v>5</v>
      </c>
      <c r="O6" s="13" t="n">
        <v>4</v>
      </c>
      <c r="P6" s="18" t="s">
        <v>68</v>
      </c>
      <c r="Q6" s="18" t="s">
        <v>69</v>
      </c>
      <c r="R6" s="13"/>
    </row>
    <row r="7" customFormat="false" ht="15" hidden="false" customHeight="false" outlineLevel="0" collapsed="false">
      <c r="A7" s="13" t="s">
        <v>54</v>
      </c>
      <c r="B7" s="1" t="n">
        <v>5</v>
      </c>
      <c r="C7" s="15" t="s">
        <v>70</v>
      </c>
      <c r="D7" s="15" t="s">
        <v>71</v>
      </c>
      <c r="E7" s="13" t="n">
        <v>5</v>
      </c>
      <c r="F7" s="15" t="s">
        <v>72</v>
      </c>
      <c r="G7" s="13" t="n">
        <v>5</v>
      </c>
      <c r="H7" s="13" t="n">
        <v>5</v>
      </c>
      <c r="I7" s="13" t="n">
        <v>4</v>
      </c>
      <c r="J7" s="13" t="n">
        <v>3</v>
      </c>
      <c r="K7" s="13" t="n">
        <v>4</v>
      </c>
      <c r="L7" s="13" t="n">
        <v>3</v>
      </c>
      <c r="M7" s="13" t="n">
        <v>4</v>
      </c>
      <c r="N7" s="13" t="n">
        <v>4</v>
      </c>
      <c r="O7" s="13" t="n">
        <v>3</v>
      </c>
      <c r="P7" s="19" t="s">
        <v>73</v>
      </c>
      <c r="Q7" s="19" t="s">
        <v>74</v>
      </c>
      <c r="R7" s="13"/>
    </row>
    <row r="8" customFormat="false" ht="15" hidden="false" customHeight="false" outlineLevel="0" collapsed="false">
      <c r="A8" s="13" t="s">
        <v>54</v>
      </c>
      <c r="B8" s="1" t="n">
        <v>6</v>
      </c>
      <c r="C8" s="15" t="s">
        <v>75</v>
      </c>
      <c r="D8" s="15" t="s">
        <v>76</v>
      </c>
      <c r="E8" s="13" t="n">
        <v>4</v>
      </c>
      <c r="F8" s="15" t="s">
        <v>77</v>
      </c>
      <c r="G8" s="13" t="n">
        <v>4</v>
      </c>
      <c r="H8" s="13" t="n">
        <v>5</v>
      </c>
      <c r="I8" s="13" t="n">
        <v>3</v>
      </c>
      <c r="J8" s="13" t="n">
        <v>3</v>
      </c>
      <c r="K8" s="13" t="n">
        <v>4</v>
      </c>
      <c r="L8" s="13" t="n">
        <v>4</v>
      </c>
      <c r="M8" s="13" t="n">
        <v>4</v>
      </c>
      <c r="N8" s="13" t="n">
        <v>4</v>
      </c>
      <c r="O8" s="13" t="n">
        <v>3</v>
      </c>
      <c r="P8" s="15" t="s">
        <v>78</v>
      </c>
      <c r="Q8" s="15" t="s">
        <v>79</v>
      </c>
      <c r="R8" s="13"/>
    </row>
    <row r="9" customFormat="false" ht="15" hidden="false" customHeight="false" outlineLevel="0" collapsed="false">
      <c r="A9" s="13" t="s">
        <v>54</v>
      </c>
      <c r="B9" s="1" t="n">
        <v>7</v>
      </c>
      <c r="C9" s="15" t="s">
        <v>80</v>
      </c>
      <c r="D9" s="15" t="s">
        <v>81</v>
      </c>
      <c r="E9" s="13" t="n">
        <v>5</v>
      </c>
      <c r="F9" s="15" t="s">
        <v>82</v>
      </c>
      <c r="G9" s="13" t="n">
        <v>5</v>
      </c>
      <c r="H9" s="13" t="n">
        <v>4</v>
      </c>
      <c r="I9" s="13" t="n">
        <v>4</v>
      </c>
      <c r="J9" s="13" t="n">
        <v>4</v>
      </c>
      <c r="K9" s="13" t="n">
        <v>4</v>
      </c>
      <c r="L9" s="13" t="n">
        <v>4</v>
      </c>
      <c r="M9" s="13" t="n">
        <v>5</v>
      </c>
      <c r="N9" s="13" t="n">
        <v>5</v>
      </c>
      <c r="O9" s="13" t="n">
        <v>4</v>
      </c>
      <c r="P9" s="15" t="s">
        <v>83</v>
      </c>
      <c r="Q9" s="15" t="s">
        <v>84</v>
      </c>
      <c r="R9" s="13"/>
    </row>
    <row r="10" customFormat="false" ht="15" hidden="false" customHeight="false" outlineLevel="0" collapsed="false">
      <c r="A10" s="13" t="s">
        <v>54</v>
      </c>
      <c r="B10" s="1" t="n">
        <v>8</v>
      </c>
      <c r="C10" s="15" t="s">
        <v>85</v>
      </c>
      <c r="D10" s="15" t="s">
        <v>86</v>
      </c>
      <c r="E10" s="13" t="n">
        <v>5</v>
      </c>
      <c r="F10" s="15" t="s">
        <v>87</v>
      </c>
      <c r="G10" s="13" t="n">
        <v>5</v>
      </c>
      <c r="H10" s="13" t="n">
        <v>4</v>
      </c>
      <c r="I10" s="13" t="n">
        <v>4</v>
      </c>
      <c r="J10" s="13" t="n">
        <v>3</v>
      </c>
      <c r="K10" s="13" t="n">
        <v>4</v>
      </c>
      <c r="L10" s="13" t="n">
        <v>5</v>
      </c>
      <c r="M10" s="13" t="n">
        <v>4</v>
      </c>
      <c r="N10" s="13" t="n">
        <v>4</v>
      </c>
      <c r="O10" s="13" t="n">
        <v>3</v>
      </c>
      <c r="P10" s="15" t="s">
        <v>88</v>
      </c>
      <c r="Q10" s="15" t="s">
        <v>89</v>
      </c>
      <c r="R10" s="13"/>
    </row>
    <row r="11" customFormat="false" ht="15" hidden="false" customHeight="false" outlineLevel="0" collapsed="false">
      <c r="A11" s="13" t="s">
        <v>54</v>
      </c>
      <c r="B11" s="1" t="n">
        <v>9</v>
      </c>
      <c r="C11" s="15" t="s">
        <v>90</v>
      </c>
      <c r="D11" s="15" t="s">
        <v>91</v>
      </c>
      <c r="E11" s="13" t="n">
        <v>5</v>
      </c>
      <c r="F11" s="15" t="s">
        <v>92</v>
      </c>
      <c r="G11" s="13" t="n">
        <v>3</v>
      </c>
      <c r="H11" s="13" t="n">
        <v>5</v>
      </c>
      <c r="I11" s="13" t="n">
        <v>4</v>
      </c>
      <c r="J11" s="13" t="n">
        <v>4</v>
      </c>
      <c r="K11" s="13" t="n">
        <v>4</v>
      </c>
      <c r="L11" s="13" t="n">
        <v>4</v>
      </c>
      <c r="M11" s="13" t="n">
        <v>3</v>
      </c>
      <c r="N11" s="13" t="n">
        <v>3</v>
      </c>
      <c r="O11" s="13" t="n">
        <v>2</v>
      </c>
      <c r="P11" s="15" t="s">
        <v>93</v>
      </c>
      <c r="Q11" s="15" t="s">
        <v>94</v>
      </c>
      <c r="R11" s="13"/>
    </row>
    <row r="12" customFormat="false" ht="15" hidden="false" customHeight="false" outlineLevel="0" collapsed="false">
      <c r="A12" s="13" t="s">
        <v>54</v>
      </c>
      <c r="B12" s="1" t="n">
        <v>10</v>
      </c>
      <c r="C12" s="15" t="s">
        <v>95</v>
      </c>
      <c r="D12" s="15" t="s">
        <v>96</v>
      </c>
      <c r="E12" s="13" t="n">
        <v>5</v>
      </c>
      <c r="F12" s="15" t="s">
        <v>97</v>
      </c>
      <c r="G12" s="13" t="n">
        <v>5</v>
      </c>
      <c r="H12" s="13" t="n">
        <v>5</v>
      </c>
      <c r="I12" s="13" t="n">
        <v>4</v>
      </c>
      <c r="J12" s="13" t="n">
        <v>4</v>
      </c>
      <c r="K12" s="13" t="n">
        <v>4</v>
      </c>
      <c r="L12" s="13" t="n">
        <v>5</v>
      </c>
      <c r="M12" s="13" t="n">
        <v>4</v>
      </c>
      <c r="N12" s="13" t="n">
        <v>4</v>
      </c>
      <c r="O12" s="13" t="n">
        <v>3</v>
      </c>
      <c r="P12" s="15" t="s">
        <v>98</v>
      </c>
      <c r="Q12" s="15" t="s">
        <v>99</v>
      </c>
      <c r="R12" s="13"/>
    </row>
    <row r="13" customFormat="false" ht="15" hidden="false" customHeight="false" outlineLevel="0" collapsed="false">
      <c r="A13" s="13" t="s">
        <v>54</v>
      </c>
      <c r="B13" s="1" t="n">
        <v>11</v>
      </c>
      <c r="C13" s="15" t="s">
        <v>100</v>
      </c>
      <c r="D13" s="15" t="s">
        <v>101</v>
      </c>
      <c r="E13" s="13" t="n">
        <v>5</v>
      </c>
      <c r="F13" s="15" t="s">
        <v>102</v>
      </c>
      <c r="G13" s="13" t="n">
        <v>5</v>
      </c>
      <c r="H13" s="13" t="n">
        <v>4</v>
      </c>
      <c r="I13" s="13" t="n">
        <v>3</v>
      </c>
      <c r="J13" s="13" t="n">
        <v>3</v>
      </c>
      <c r="K13" s="13" t="n">
        <v>3</v>
      </c>
      <c r="L13" s="13" t="n">
        <v>4</v>
      </c>
      <c r="M13" s="13" t="n">
        <v>4</v>
      </c>
      <c r="N13" s="13" t="n">
        <v>4</v>
      </c>
      <c r="O13" s="13" t="n">
        <v>3</v>
      </c>
      <c r="P13" s="15" t="s">
        <v>103</v>
      </c>
      <c r="Q13" s="15" t="s">
        <v>104</v>
      </c>
      <c r="R13" s="13"/>
    </row>
    <row r="14" customFormat="false" ht="15" hidden="false" customHeight="false" outlineLevel="0" collapsed="false">
      <c r="A14" s="13" t="s">
        <v>54</v>
      </c>
      <c r="B14" s="1" t="n">
        <v>12</v>
      </c>
      <c r="C14" s="19" t="s">
        <v>105</v>
      </c>
      <c r="D14" s="19" t="s">
        <v>106</v>
      </c>
      <c r="E14" s="13" t="n">
        <v>5</v>
      </c>
      <c r="F14" s="19" t="s">
        <v>107</v>
      </c>
      <c r="G14" s="13" t="n">
        <v>4</v>
      </c>
      <c r="H14" s="13" t="n">
        <v>5</v>
      </c>
      <c r="I14" s="13" t="n">
        <v>4</v>
      </c>
      <c r="J14" s="13" t="n">
        <v>3</v>
      </c>
      <c r="K14" s="13" t="n">
        <v>4</v>
      </c>
      <c r="L14" s="13" t="n">
        <v>5</v>
      </c>
      <c r="M14" s="13" t="n">
        <v>4</v>
      </c>
      <c r="N14" s="13" t="n">
        <v>4</v>
      </c>
      <c r="O14" s="13" t="n">
        <v>3</v>
      </c>
      <c r="P14" s="19" t="s">
        <v>108</v>
      </c>
      <c r="Q14" s="19" t="s">
        <v>109</v>
      </c>
      <c r="R14" s="13"/>
    </row>
    <row r="15" customFormat="false" ht="12.8" hidden="false" customHeight="false" outlineLevel="0" collapsed="false">
      <c r="C15" s="57"/>
    </row>
    <row r="16" customFormat="false" ht="12.8" hidden="false" customHeight="false" outlineLevel="0" collapsed="false">
      <c r="C16" s="57"/>
      <c r="D16" s="3" t="s">
        <v>292</v>
      </c>
      <c r="E16" s="58" t="n">
        <f aca="false">AVERAGE(E3:E14)</f>
        <v>4.90909090909091</v>
      </c>
      <c r="F16" s="1"/>
      <c r="G16" s="58" t="n">
        <f aca="false">AVERAGE(G3:G14)</f>
        <v>4.45454545454545</v>
      </c>
      <c r="H16" s="20" t="n">
        <f aca="false">AVERAGE(H3:H14)</f>
        <v>4.54545454545455</v>
      </c>
      <c r="I16" s="58" t="n">
        <f aca="false">AVERAGE(I3:I14)</f>
        <v>4</v>
      </c>
      <c r="J16" s="58" t="n">
        <f aca="false">AVERAGE(J3:J14)</f>
        <v>3.54545454545455</v>
      </c>
      <c r="K16" s="58" t="n">
        <f aca="false">AVERAGE(K3:K14)</f>
        <v>3.81818181818182</v>
      </c>
      <c r="L16" s="58" t="n">
        <f aca="false">AVERAGE(L3:L14)</f>
        <v>4</v>
      </c>
      <c r="M16" s="58" t="n">
        <f aca="false">AVERAGE(M3:M14)</f>
        <v>4.27272727272727</v>
      </c>
      <c r="N16" s="58" t="n">
        <f aca="false">AVERAGE(N3:N14)</f>
        <v>4.27272727272727</v>
      </c>
      <c r="O16" s="58" t="n">
        <f aca="false">AVERAGE(O3:O14)</f>
        <v>3.27272727272727</v>
      </c>
      <c r="P16" s="59" t="n">
        <f aca="false">(SUM(G16:O16)+E16)/10</f>
        <v>4.10909090909091</v>
      </c>
    </row>
    <row r="17" customFormat="false" ht="12.8" hidden="false" customHeight="false" outlineLevel="0" collapsed="false">
      <c r="C17" s="57"/>
      <c r="D17" s="3" t="s">
        <v>293</v>
      </c>
      <c r="E17" s="20" t="n">
        <f aca="false">STDEV(E3:E14)</f>
        <v>0.301511344577764</v>
      </c>
      <c r="F17" s="1"/>
      <c r="G17" s="20" t="n">
        <f aca="false">STDEV(G3:G14)</f>
        <v>0.820199532264724</v>
      </c>
      <c r="H17" s="20" t="n">
        <f aca="false">STDEV(H3:H14)</f>
        <v>0.522232967867093</v>
      </c>
      <c r="I17" s="20" t="n">
        <f aca="false">STDEV(I3:I14)</f>
        <v>0.632455532033676</v>
      </c>
      <c r="J17" s="20" t="n">
        <f aca="false">STDEV(J3:J14)</f>
        <v>0.687551650952329</v>
      </c>
      <c r="K17" s="20" t="n">
        <f aca="false">STDEV(K3:K14)</f>
        <v>0.404519917477945</v>
      </c>
      <c r="L17" s="20" t="n">
        <f aca="false">STDEV(L3:L14)</f>
        <v>0.774596669241483</v>
      </c>
      <c r="M17" s="20" t="n">
        <f aca="false">STDEV(M3:M14)</f>
        <v>0.646669790682863</v>
      </c>
      <c r="N17" s="20" t="n">
        <f aca="false">STDEV(N3:N14)</f>
        <v>0.646669790682863</v>
      </c>
      <c r="O17" s="20" t="n">
        <f aca="false">STDEV(O3:O14)</f>
        <v>0.646669790682863</v>
      </c>
      <c r="P17" s="1"/>
    </row>
    <row r="18" customFormat="false" ht="12.8" hidden="false" customHeight="false" outlineLevel="0" collapsed="false">
      <c r="C18" s="57"/>
      <c r="E18" s="1"/>
      <c r="F18" s="1"/>
      <c r="G18" s="1"/>
      <c r="H18" s="1"/>
      <c r="I18" s="1"/>
      <c r="J18" s="1"/>
      <c r="K18" s="1"/>
      <c r="L18" s="1"/>
      <c r="M18" s="1"/>
      <c r="N18" s="1"/>
      <c r="O18" s="1"/>
      <c r="P18" s="1"/>
    </row>
    <row r="19" customFormat="false" ht="12.8" hidden="false" customHeight="false" outlineLevel="0" collapsed="false">
      <c r="C19" s="57"/>
      <c r="D19" s="3" t="s">
        <v>785</v>
      </c>
      <c r="E19" s="1" t="n">
        <f aca="false">COUNTIF(E3:E14,3)</f>
        <v>0</v>
      </c>
      <c r="G19" s="1" t="n">
        <f aca="false">COUNTIF(G3:G14,3)</f>
        <v>2</v>
      </c>
      <c r="H19" s="1" t="n">
        <f aca="false">COUNTIF(H3:H14,3)</f>
        <v>0</v>
      </c>
      <c r="I19" s="1" t="n">
        <f aca="false">COUNTIF(I3:I14,3)</f>
        <v>2</v>
      </c>
      <c r="J19" s="60" t="n">
        <f aca="false">COUNTIF(J3:J14,3)</f>
        <v>6</v>
      </c>
      <c r="K19" s="1" t="n">
        <f aca="false">COUNTIF(K3:K14,3)</f>
        <v>2</v>
      </c>
      <c r="L19" s="1" t="n">
        <f aca="false">COUNTIF(L3:L14,3)</f>
        <v>3</v>
      </c>
      <c r="M19" s="1" t="n">
        <f aca="false">COUNTIF(M3:M14,3)</f>
        <v>1</v>
      </c>
      <c r="N19" s="1" t="n">
        <f aca="false">COUNTIF(N3:N14,3)</f>
        <v>1</v>
      </c>
      <c r="O19" s="60" t="n">
        <f aca="false">COUNTIF(O3:O14,3)</f>
        <v>6</v>
      </c>
      <c r="P19" s="61" t="n">
        <f aca="false">SUM(E19:O19)</f>
        <v>23</v>
      </c>
    </row>
    <row r="20" customFormat="false" ht="12.8" hidden="false" customHeight="false" outlineLevel="0" collapsed="false">
      <c r="C20" s="57"/>
      <c r="D20" s="3" t="s">
        <v>786</v>
      </c>
      <c r="E20" s="3" t="n">
        <f aca="false">E19/12</f>
        <v>0</v>
      </c>
      <c r="G20" s="62" t="n">
        <f aca="false">G19/11</f>
        <v>0.181818181818182</v>
      </c>
      <c r="H20" s="63" t="n">
        <f aca="false">H19/11</f>
        <v>0</v>
      </c>
      <c r="I20" s="63" t="n">
        <f aca="false">I19/11</f>
        <v>0.181818181818182</v>
      </c>
      <c r="J20" s="63" t="n">
        <f aca="false">J19/11</f>
        <v>0.545454545454545</v>
      </c>
      <c r="K20" s="63" t="n">
        <f aca="false">K19/11</f>
        <v>0.181818181818182</v>
      </c>
      <c r="L20" s="63" t="n">
        <f aca="false">L19/11</f>
        <v>0.272727272727273</v>
      </c>
      <c r="M20" s="63" t="n">
        <f aca="false">M19/11</f>
        <v>0.0909090909090909</v>
      </c>
      <c r="N20" s="63" t="n">
        <f aca="false">N19/11</f>
        <v>0.0909090909090909</v>
      </c>
      <c r="O20" s="63" t="n">
        <f aca="false">O19/11</f>
        <v>0.545454545454545</v>
      </c>
      <c r="P20" s="3" t="n">
        <f aca="false">12*10</f>
        <v>120</v>
      </c>
    </row>
    <row r="21" customFormat="false" ht="12.8" hidden="false" customHeight="false" outlineLevel="0" collapsed="false">
      <c r="C21" s="57"/>
      <c r="G21" s="62"/>
      <c r="H21" s="62"/>
      <c r="I21" s="62"/>
      <c r="J21" s="62"/>
      <c r="K21" s="62"/>
      <c r="L21" s="62"/>
      <c r="M21" s="62"/>
      <c r="N21" s="62"/>
      <c r="O21" s="62"/>
      <c r="P21" s="62" t="n">
        <f aca="false">P19/P20</f>
        <v>0.191666666666667</v>
      </c>
    </row>
    <row r="22" customFormat="false" ht="12.8" hidden="false" customHeight="false" outlineLevel="0" collapsed="false">
      <c r="C22" s="57"/>
      <c r="D22" s="3" t="s">
        <v>787</v>
      </c>
      <c r="E22" s="3" t="n">
        <f aca="false">COUNTIF(E$3:E$14,2)</f>
        <v>0</v>
      </c>
      <c r="G22" s="3" t="n">
        <f aca="false">COUNTIF(G$3:G$14,2)+COUNTIF(G$3:G$14,1)</f>
        <v>0</v>
      </c>
      <c r="H22" s="3" t="n">
        <f aca="false">COUNTIF(H$3:H$14,2)</f>
        <v>0</v>
      </c>
      <c r="I22" s="3" t="n">
        <f aca="false">COUNTIF(I3:I14,1)+COUNTIF(I3:I14,2)</f>
        <v>0</v>
      </c>
      <c r="J22" s="3" t="n">
        <f aca="false">COUNTIF(J3:J14,1)+COUNTIF(J3:J14,2)</f>
        <v>0</v>
      </c>
      <c r="K22" s="3" t="n">
        <f aca="false">COUNTIF(K3:K14,1)+COUNTIF(K3:K14,2)</f>
        <v>0</v>
      </c>
      <c r="L22" s="3" t="n">
        <f aca="false">COUNTIF(L3:L14,1)+COUNTIF(L3:L14,2)</f>
        <v>0</v>
      </c>
      <c r="M22" s="3" t="n">
        <f aca="false">COUNTIF(M3:M14,1)+COUNTIF(M3:M14,2)</f>
        <v>0</v>
      </c>
      <c r="N22" s="3" t="n">
        <f aca="false">COUNTIF(N3:N14,1)+COUNTIF(N3:N14,2)</f>
        <v>0</v>
      </c>
      <c r="O22" s="3" t="n">
        <f aca="false">COUNTIF(O3:O14,1)+COUNTIF(O3:O14,2)</f>
        <v>1</v>
      </c>
    </row>
    <row r="23" customFormat="false" ht="12.8" hidden="false" customHeight="false" outlineLevel="0" collapsed="false">
      <c r="C23" s="57"/>
      <c r="D23" s="3" t="s">
        <v>788</v>
      </c>
      <c r="E23" s="64" t="n">
        <f aca="false">E22/11</f>
        <v>0</v>
      </c>
      <c r="G23" s="64" t="n">
        <f aca="false">G22/11</f>
        <v>0</v>
      </c>
      <c r="H23" s="64" t="n">
        <f aca="false">H22/11</f>
        <v>0</v>
      </c>
      <c r="I23" s="64" t="n">
        <f aca="false">I22/11</f>
        <v>0</v>
      </c>
      <c r="J23" s="64" t="n">
        <f aca="false">J22/11</f>
        <v>0</v>
      </c>
      <c r="K23" s="64" t="n">
        <f aca="false">K22/11</f>
        <v>0</v>
      </c>
      <c r="L23" s="64" t="n">
        <f aca="false">L22/11</f>
        <v>0</v>
      </c>
      <c r="M23" s="64" t="n">
        <f aca="false">M22/11</f>
        <v>0</v>
      </c>
      <c r="N23" s="64" t="n">
        <f aca="false">N22/11</f>
        <v>0</v>
      </c>
      <c r="O23" s="64" t="n">
        <f aca="false">O22/11</f>
        <v>0.0909090909090909</v>
      </c>
    </row>
    <row r="24" customFormat="false" ht="12.8" hidden="false" customHeight="false" outlineLevel="0" collapsed="false">
      <c r="C24" s="57"/>
      <c r="D24" s="3" t="s">
        <v>789</v>
      </c>
      <c r="E24" s="3" t="n">
        <f aca="false">COUNTIF(E3:E14,4)+COUNTIF(E3:E14,5)</f>
        <v>11</v>
      </c>
      <c r="G24" s="3" t="n">
        <f aca="false">COUNTIF(G3:G14,4)+COUNTIF(G3:G14,5)</f>
        <v>9</v>
      </c>
      <c r="H24" s="3" t="n">
        <f aca="false">COUNTIF(H3:H14,4)+COUNTIF(H3:H14,5)</f>
        <v>11</v>
      </c>
      <c r="I24" s="3" t="n">
        <f aca="false">COUNTIF(I3:I14,4)+COUNTIF(I3:I14,5)</f>
        <v>9</v>
      </c>
      <c r="J24" s="3" t="n">
        <f aca="false">COUNTIF(J3:J14,4)+COUNTIF(J3:J14,5)</f>
        <v>5</v>
      </c>
      <c r="K24" s="3" t="n">
        <f aca="false">COUNTIF(K3:K14,4)+COUNTIF(K3:K14,5)</f>
        <v>9</v>
      </c>
      <c r="L24" s="3" t="n">
        <f aca="false">COUNTIF(L3:L14,4)+COUNTIF(L3:L14,5)</f>
        <v>8</v>
      </c>
      <c r="M24" s="3" t="n">
        <f aca="false">COUNTIF(M3:M14,4)+COUNTIF(M3:M14,5)</f>
        <v>10</v>
      </c>
      <c r="N24" s="3" t="n">
        <f aca="false">COUNTIF(N3:N14,4)+COUNTIF(N3:N14,5)</f>
        <v>10</v>
      </c>
      <c r="O24" s="3" t="n">
        <f aca="false">COUNTIF(O3:O14,4)+COUNTIF(O3:O14,5)</f>
        <v>4</v>
      </c>
    </row>
    <row r="25" customFormat="false" ht="12.8" hidden="false" customHeight="true" outlineLevel="0" collapsed="false">
      <c r="D25" s="3" t="s">
        <v>790</v>
      </c>
      <c r="E25" s="65" t="n">
        <f aca="false">E24/11</f>
        <v>1</v>
      </c>
      <c r="G25" s="65" t="n">
        <f aca="false">G24/11</f>
        <v>0.818181818181818</v>
      </c>
      <c r="H25" s="65" t="n">
        <f aca="false">H24/11</f>
        <v>1</v>
      </c>
      <c r="I25" s="65" t="n">
        <f aca="false">I24/11</f>
        <v>0.818181818181818</v>
      </c>
      <c r="J25" s="66" t="n">
        <f aca="false">J24/11</f>
        <v>0.454545454545455</v>
      </c>
      <c r="K25" s="65" t="n">
        <f aca="false">K24/11</f>
        <v>0.818181818181818</v>
      </c>
      <c r="L25" s="65" t="n">
        <f aca="false">L24/11</f>
        <v>0.727272727272727</v>
      </c>
      <c r="M25" s="65" t="n">
        <f aca="false">M24/11</f>
        <v>0.909090909090909</v>
      </c>
      <c r="N25" s="65" t="n">
        <f aca="false">N24/11</f>
        <v>0.909090909090909</v>
      </c>
      <c r="O25" s="65" t="n">
        <f aca="false">O24/11</f>
        <v>0.363636363636364</v>
      </c>
    </row>
    <row r="26" customFormat="false" ht="12.8" hidden="false" customHeight="true" outlineLevel="0" collapsed="false">
      <c r="G26" s="62" t="n">
        <f aca="false">G25+G20</f>
        <v>1</v>
      </c>
      <c r="H26" s="62" t="n">
        <f aca="false">H25+H20</f>
        <v>1</v>
      </c>
      <c r="I26" s="62" t="n">
        <f aca="false">I25+I20</f>
        <v>1</v>
      </c>
      <c r="J26" s="62" t="n">
        <f aca="false">J25+J20</f>
        <v>1</v>
      </c>
      <c r="K26" s="62" t="n">
        <f aca="false">K25+K20</f>
        <v>1</v>
      </c>
      <c r="L26" s="62" t="n">
        <f aca="false">L25+L20</f>
        <v>1</v>
      </c>
      <c r="M26" s="62" t="n">
        <f aca="false">M25+M20</f>
        <v>1</v>
      </c>
      <c r="N26" s="62" t="n">
        <f aca="false">N25+N20</f>
        <v>1</v>
      </c>
      <c r="O26" s="62" t="n">
        <f aca="false">O25+O20</f>
        <v>0.909090909090909</v>
      </c>
    </row>
    <row r="27" customFormat="false" ht="12.8" hidden="false" customHeight="true" outlineLevel="0" collapsed="false">
      <c r="D27" s="3" t="s">
        <v>791</v>
      </c>
      <c r="E27" s="3" t="n">
        <f aca="false">E24+E22+E19</f>
        <v>11</v>
      </c>
      <c r="G27" s="3" t="n">
        <f aca="false">G24+G22+G19</f>
        <v>11</v>
      </c>
      <c r="H27" s="3" t="n">
        <f aca="false">H24+H22+H19</f>
        <v>11</v>
      </c>
      <c r="I27" s="3" t="n">
        <f aca="false">I24+I22+I19</f>
        <v>11</v>
      </c>
      <c r="J27" s="3" t="n">
        <f aca="false">J24+J22+J19</f>
        <v>11</v>
      </c>
      <c r="K27" s="3" t="n">
        <f aca="false">K24+K22+K19</f>
        <v>11</v>
      </c>
      <c r="L27" s="3" t="n">
        <f aca="false">L24+L22+L19</f>
        <v>11</v>
      </c>
      <c r="M27" s="3" t="n">
        <f aca="false">M24+M22+M19</f>
        <v>11</v>
      </c>
      <c r="N27" s="3" t="n">
        <f aca="false">N24+N22+N19</f>
        <v>11</v>
      </c>
      <c r="O27" s="3" t="n">
        <f aca="false">O24+O22+O19</f>
        <v>11</v>
      </c>
    </row>
    <row r="30" customFormat="false" ht="12.8" hidden="false" customHeight="true" outlineLevel="0" collapsed="false">
      <c r="D30" s="3" t="s">
        <v>792</v>
      </c>
      <c r="E30" s="67" t="n">
        <f aca="false">E22</f>
        <v>0</v>
      </c>
      <c r="G30" s="67" t="n">
        <f aca="false">G22</f>
        <v>0</v>
      </c>
      <c r="H30" s="3" t="n">
        <f aca="false">H22</f>
        <v>0</v>
      </c>
      <c r="I30" s="3" t="n">
        <f aca="false">I22</f>
        <v>0</v>
      </c>
      <c r="J30" s="3" t="n">
        <f aca="false">J22</f>
        <v>0</v>
      </c>
      <c r="K30" s="3" t="n">
        <f aca="false">K22</f>
        <v>0</v>
      </c>
      <c r="L30" s="3" t="n">
        <f aca="false">L22</f>
        <v>0</v>
      </c>
      <c r="M30" s="3" t="n">
        <f aca="false">M22</f>
        <v>0</v>
      </c>
      <c r="N30" s="3" t="n">
        <f aca="false">N22</f>
        <v>0</v>
      </c>
      <c r="O30" s="3" t="n">
        <f aca="false">O22</f>
        <v>1</v>
      </c>
    </row>
    <row r="31" customFormat="false" ht="12.8" hidden="false" customHeight="true" outlineLevel="0" collapsed="false">
      <c r="D31" s="3" t="s">
        <v>793</v>
      </c>
      <c r="E31" s="67" t="n">
        <f aca="false">E24</f>
        <v>11</v>
      </c>
      <c r="G31" s="67" t="n">
        <f aca="false">G24</f>
        <v>9</v>
      </c>
      <c r="H31" s="3" t="n">
        <f aca="false">H24</f>
        <v>11</v>
      </c>
      <c r="I31" s="3" t="n">
        <f aca="false">I24</f>
        <v>9</v>
      </c>
      <c r="J31" s="68" t="n">
        <f aca="false">J24</f>
        <v>5</v>
      </c>
      <c r="K31" s="67" t="n">
        <f aca="false">K24</f>
        <v>9</v>
      </c>
      <c r="L31" s="67" t="n">
        <f aca="false">L24</f>
        <v>8</v>
      </c>
      <c r="M31" s="67" t="n">
        <f aca="false">M24</f>
        <v>10</v>
      </c>
      <c r="N31" s="67" t="n">
        <f aca="false">N24</f>
        <v>10</v>
      </c>
      <c r="O31" s="68" t="n">
        <f aca="false">O24</f>
        <v>4</v>
      </c>
    </row>
    <row r="34" customFormat="false" ht="12.8" hidden="false" customHeight="true" outlineLevel="0" collapsed="false">
      <c r="D34" s="3" t="s">
        <v>794</v>
      </c>
      <c r="E34" s="69" t="n">
        <v>1</v>
      </c>
      <c r="G34" s="70" t="n">
        <v>1</v>
      </c>
      <c r="H34" s="70" t="n">
        <v>1</v>
      </c>
      <c r="I34" s="70" t="n">
        <v>1</v>
      </c>
      <c r="J34" s="71" t="n">
        <v>1</v>
      </c>
      <c r="K34" s="70" t="n">
        <v>1</v>
      </c>
      <c r="L34" s="70" t="n">
        <v>1</v>
      </c>
      <c r="M34" s="70" t="n">
        <v>1</v>
      </c>
      <c r="N34" s="70" t="n">
        <v>1</v>
      </c>
      <c r="O34" s="70" t="n">
        <v>1</v>
      </c>
    </row>
    <row r="36" customFormat="false" ht="12.8" hidden="false" customHeight="true" outlineLevel="0" collapsed="false">
      <c r="E36" s="72" t="n">
        <f aca="false">E23</f>
        <v>0</v>
      </c>
      <c r="F36" s="5" t="n">
        <v>0</v>
      </c>
      <c r="G36" s="72" t="n">
        <f aca="false">G23</f>
        <v>0</v>
      </c>
      <c r="H36" s="72" t="n">
        <f aca="false">H23</f>
        <v>0</v>
      </c>
      <c r="I36" s="72" t="n">
        <f aca="false">I23</f>
        <v>0</v>
      </c>
      <c r="J36" s="72" t="n">
        <f aca="false">J23</f>
        <v>0</v>
      </c>
      <c r="K36" s="72" t="n">
        <f aca="false">K23</f>
        <v>0</v>
      </c>
      <c r="L36" s="72" t="n">
        <f aca="false">L23</f>
        <v>0</v>
      </c>
      <c r="M36" s="72" t="n">
        <f aca="false">M23</f>
        <v>0</v>
      </c>
      <c r="N36" s="72" t="n">
        <f aca="false">N23</f>
        <v>0</v>
      </c>
      <c r="O36" s="72" t="n">
        <f aca="false">O23</f>
        <v>0.0909090909090909</v>
      </c>
    </row>
    <row r="37" customFormat="false" ht="12.8" hidden="false" customHeight="true" outlineLevel="0" collapsed="false">
      <c r="E37" s="72" t="n">
        <f aca="false">E25</f>
        <v>1</v>
      </c>
      <c r="F37" s="5" t="n">
        <v>1</v>
      </c>
      <c r="G37" s="72" t="n">
        <f aca="false">G25</f>
        <v>0.818181818181818</v>
      </c>
      <c r="H37" s="72" t="n">
        <f aca="false">H25</f>
        <v>1</v>
      </c>
      <c r="I37" s="72" t="n">
        <f aca="false">I25</f>
        <v>0.818181818181818</v>
      </c>
      <c r="J37" s="72" t="n">
        <f aca="false">J25</f>
        <v>0.454545454545455</v>
      </c>
      <c r="K37" s="72" t="n">
        <f aca="false">K25</f>
        <v>0.818181818181818</v>
      </c>
      <c r="L37" s="72" t="n">
        <f aca="false">L25</f>
        <v>0.727272727272727</v>
      </c>
      <c r="M37" s="72" t="n">
        <f aca="false">M25</f>
        <v>0.909090909090909</v>
      </c>
      <c r="N37" s="72" t="n">
        <f aca="false">N25</f>
        <v>0.909090909090909</v>
      </c>
      <c r="O37" s="72" t="n">
        <f aca="false">O25</f>
        <v>0.363636363636364</v>
      </c>
    </row>
    <row r="38" customFormat="false" ht="12.8" hidden="false" customHeight="true" outlineLevel="0" collapsed="false">
      <c r="E38" s="73" t="n">
        <f aca="false">E20</f>
        <v>0</v>
      </c>
      <c r="F38" s="5" t="n">
        <v>3</v>
      </c>
      <c r="G38" s="73" t="n">
        <f aca="false">G20</f>
        <v>0.181818181818182</v>
      </c>
      <c r="H38" s="73" t="n">
        <f aca="false">H20</f>
        <v>0</v>
      </c>
      <c r="I38" s="73" t="n">
        <f aca="false">I20</f>
        <v>0.181818181818182</v>
      </c>
      <c r="J38" s="73" t="n">
        <f aca="false">J20</f>
        <v>0.545454545454545</v>
      </c>
      <c r="K38" s="73" t="n">
        <f aca="false">K20</f>
        <v>0.181818181818182</v>
      </c>
      <c r="L38" s="73" t="n">
        <f aca="false">L20</f>
        <v>0.272727272727273</v>
      </c>
      <c r="M38" s="73" t="n">
        <f aca="false">M20</f>
        <v>0.0909090909090909</v>
      </c>
      <c r="N38" s="73" t="n">
        <f aca="false">N20</f>
        <v>0.0909090909090909</v>
      </c>
      <c r="O38" s="73" t="n">
        <f aca="false">O20</f>
        <v>0.545454545454545</v>
      </c>
    </row>
    <row r="39" customFormat="false" ht="12.8" hidden="false" customHeight="true" outlineLevel="0" collapsed="false">
      <c r="E39" s="62" t="n">
        <f aca="false">SUM(E36:E38)</f>
        <v>1</v>
      </c>
      <c r="G39" s="62" t="n">
        <f aca="false">SUM(G36:G38)</f>
        <v>1</v>
      </c>
      <c r="H39" s="62" t="n">
        <f aca="false">SUM(H36:H38)</f>
        <v>1</v>
      </c>
      <c r="I39" s="62" t="n">
        <f aca="false">SUM(I36:I38)</f>
        <v>1</v>
      </c>
      <c r="J39" s="62" t="n">
        <f aca="false">SUM(J36:J38)</f>
        <v>1</v>
      </c>
      <c r="K39" s="62" t="n">
        <f aca="false">SUM(K36:K38)</f>
        <v>1</v>
      </c>
      <c r="L39" s="62" t="n">
        <f aca="false">SUM(L36:L38)</f>
        <v>1</v>
      </c>
      <c r="M39" s="62" t="n">
        <f aca="false">SUM(M36:M38)</f>
        <v>1</v>
      </c>
      <c r="N39" s="62" t="n">
        <f aca="false">SUM(N36:N38)</f>
        <v>1</v>
      </c>
      <c r="O39" s="62" t="n">
        <f aca="false">SUM(O36:O38)</f>
        <v>1</v>
      </c>
    </row>
    <row r="41" customFormat="false" ht="12.8" hidden="false" customHeight="true" outlineLevel="0" collapsed="false">
      <c r="E41" s="62" t="n">
        <f aca="false">E36+((E38/(1-E38))*E36)</f>
        <v>0</v>
      </c>
      <c r="F41" s="3" t="n">
        <v>0</v>
      </c>
      <c r="G41" s="62" t="n">
        <f aca="false">G36+((G38/(1-G38))*G36)</f>
        <v>0</v>
      </c>
      <c r="H41" s="62" t="n">
        <f aca="false">H36+((H38/(1-H38))*H36)</f>
        <v>0</v>
      </c>
      <c r="I41" s="62" t="n">
        <f aca="false">I36+((I38/(1-I38))*I36)</f>
        <v>0</v>
      </c>
      <c r="J41" s="62" t="n">
        <f aca="false">J36+((J38/(1-J38))*J36)</f>
        <v>0</v>
      </c>
      <c r="K41" s="62" t="n">
        <f aca="false">K36+((K38/(1-K38))*K36)</f>
        <v>0</v>
      </c>
      <c r="L41" s="62" t="n">
        <f aca="false">L36+((L38/(1-L38))*L36)</f>
        <v>0</v>
      </c>
      <c r="M41" s="62" t="n">
        <f aca="false">M36+((M38/(1-M38))*M36)</f>
        <v>0</v>
      </c>
      <c r="N41" s="62" t="n">
        <f aca="false">N36+((N38/(1-N38))*N36)</f>
        <v>0</v>
      </c>
      <c r="O41" s="62" t="n">
        <f aca="false">O36+((O38/(1-O38))*O36)</f>
        <v>0.2</v>
      </c>
      <c r="P41" s="62" t="n">
        <f aca="false">(E41+SUM(G41:O41))/10</f>
        <v>0.02</v>
      </c>
      <c r="Q41" s="62"/>
      <c r="R41" s="74"/>
    </row>
    <row r="42" customFormat="false" ht="12.8" hidden="false" customHeight="true" outlineLevel="0" collapsed="false">
      <c r="E42" s="62" t="n">
        <f aca="false">E37+((E38/(1-E38))*E37)</f>
        <v>1</v>
      </c>
      <c r="F42" s="3" t="n">
        <v>1</v>
      </c>
      <c r="G42" s="73" t="n">
        <f aca="false">G37+((G38/(1-G38))*G37)</f>
        <v>1</v>
      </c>
      <c r="H42" s="75" t="n">
        <f aca="false">H37+((H38/(1-H38))*H37)</f>
        <v>1</v>
      </c>
      <c r="I42" s="75" t="n">
        <f aca="false">I37+((I38/(1-I38))*I37)</f>
        <v>1</v>
      </c>
      <c r="J42" s="73" t="n">
        <f aca="false">J37+((J38/(1-J38))*J37)</f>
        <v>1</v>
      </c>
      <c r="K42" s="75" t="n">
        <f aca="false">K37+((K38/(1-K38))*K37)</f>
        <v>1</v>
      </c>
      <c r="L42" s="75" t="n">
        <f aca="false">L37+((L38/(1-L38))*L37)</f>
        <v>1</v>
      </c>
      <c r="M42" s="75" t="n">
        <f aca="false">M37+((M38/(1-M38))*M37)</f>
        <v>1</v>
      </c>
      <c r="N42" s="75" t="n">
        <f aca="false">N37+((N38/(1-N38))*N37)</f>
        <v>1</v>
      </c>
      <c r="O42" s="75" t="n">
        <f aca="false">O37+((O38/(1-O38))*O37)</f>
        <v>0.8</v>
      </c>
      <c r="P42" s="76" t="n">
        <f aca="false">(E42+SUM(G42:O42))/10</f>
        <v>0.98</v>
      </c>
      <c r="Q42" s="62"/>
      <c r="R42" s="74"/>
    </row>
    <row r="43" customFormat="false" ht="12.8" hidden="false" customHeight="true" outlineLevel="0" collapsed="false">
      <c r="E43" s="62" t="n">
        <f aca="false">SUM(E41:E42)</f>
        <v>1</v>
      </c>
      <c r="G43" s="62" t="n">
        <f aca="false">SUM(G41:G42)</f>
        <v>1</v>
      </c>
      <c r="H43" s="62" t="n">
        <f aca="false">SUM(H41:H42)</f>
        <v>1</v>
      </c>
      <c r="I43" s="62" t="n">
        <f aca="false">SUM(I41:I42)</f>
        <v>1</v>
      </c>
      <c r="J43" s="62" t="n">
        <f aca="false">SUM(J41:J42)</f>
        <v>1</v>
      </c>
      <c r="K43" s="62" t="n">
        <f aca="false">SUM(K41:K42)</f>
        <v>1</v>
      </c>
      <c r="L43" s="62" t="n">
        <f aca="false">SUM(L41:L42)</f>
        <v>1</v>
      </c>
      <c r="M43" s="62" t="n">
        <f aca="false">SUM(M41:M42)</f>
        <v>1</v>
      </c>
      <c r="N43" s="62" t="n">
        <f aca="false">SUM(N41:N42)</f>
        <v>1</v>
      </c>
      <c r="O43" s="62" t="n">
        <f aca="false">SUM(O41:O42)</f>
        <v>1</v>
      </c>
      <c r="P43" s="62" t="n">
        <f aca="false">SUM(P41:P42)</f>
        <v>1</v>
      </c>
    </row>
    <row r="45" customFormat="false" ht="12.8" hidden="false" customHeight="true" outlineLevel="0" collapsed="false">
      <c r="O45" s="57"/>
      <c r="R45" s="1" t="n">
        <f aca="false">(O38/(1-O38))</f>
        <v>1.2</v>
      </c>
    </row>
    <row r="47" customFormat="false" ht="12.8" hidden="false" customHeight="true" outlineLevel="0" collapsed="false">
      <c r="O47" s="6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P41" activeCellId="0" sqref="P41"/>
    </sheetView>
  </sheetViews>
  <sheetFormatPr defaultColWidth="11.53515625" defaultRowHeight="12.8" zeroHeight="false" outlineLevelRow="0" outlineLevelCol="0"/>
  <cols>
    <col collapsed="false" customWidth="true" hidden="false" outlineLevel="0" max="2" min="1" style="3" width="3.79"/>
    <col collapsed="false" customWidth="false" hidden="false" outlineLevel="0" max="17" min="3" style="3" width="11.53"/>
  </cols>
  <sheetData>
    <row r="1" customFormat="false" ht="12.8" hidden="false" customHeight="false" outlineLevel="0" collapsed="false">
      <c r="B1" s="2"/>
      <c r="C1" s="55" t="s">
        <v>24</v>
      </c>
      <c r="D1" s="55" t="s">
        <v>25</v>
      </c>
      <c r="E1" s="55" t="s">
        <v>26</v>
      </c>
      <c r="F1" s="55" t="s">
        <v>27</v>
      </c>
      <c r="G1" s="55" t="s">
        <v>28</v>
      </c>
      <c r="H1" s="55" t="s">
        <v>29</v>
      </c>
      <c r="I1" s="55" t="s">
        <v>30</v>
      </c>
      <c r="J1" s="55" t="s">
        <v>31</v>
      </c>
      <c r="K1" s="55" t="s">
        <v>32</v>
      </c>
      <c r="L1" s="55" t="s">
        <v>33</v>
      </c>
      <c r="M1" s="55" t="s">
        <v>34</v>
      </c>
      <c r="N1" s="55" t="s">
        <v>35</v>
      </c>
      <c r="O1" s="55" t="s">
        <v>36</v>
      </c>
      <c r="P1" s="55" t="s">
        <v>37</v>
      </c>
      <c r="Q1" s="55" t="s">
        <v>38</v>
      </c>
    </row>
    <row r="2" customFormat="false" ht="102.2" hidden="false" customHeight="false" outlineLevel="0" collapsed="false">
      <c r="B2" s="2" t="s">
        <v>297</v>
      </c>
      <c r="C2" s="55" t="s">
        <v>39</v>
      </c>
      <c r="D2" s="55" t="s">
        <v>40</v>
      </c>
      <c r="E2" s="55" t="s">
        <v>41</v>
      </c>
      <c r="F2" s="55" t="s">
        <v>42</v>
      </c>
      <c r="G2" s="55" t="s">
        <v>43</v>
      </c>
      <c r="H2" s="55" t="s">
        <v>44</v>
      </c>
      <c r="I2" s="55" t="s">
        <v>45</v>
      </c>
      <c r="J2" s="55" t="s">
        <v>46</v>
      </c>
      <c r="K2" s="55" t="s">
        <v>47</v>
      </c>
      <c r="L2" s="55" t="s">
        <v>48</v>
      </c>
      <c r="M2" s="55" t="s">
        <v>49</v>
      </c>
      <c r="N2" s="55" t="s">
        <v>50</v>
      </c>
      <c r="O2" s="55" t="s">
        <v>51</v>
      </c>
      <c r="P2" s="55" t="s">
        <v>52</v>
      </c>
      <c r="Q2" s="55" t="s">
        <v>53</v>
      </c>
    </row>
    <row r="3" customFormat="false" ht="15" hidden="false" customHeight="false" outlineLevel="0" collapsed="false">
      <c r="A3" s="13" t="s">
        <v>110</v>
      </c>
      <c r="B3" s="1" t="n">
        <v>1</v>
      </c>
      <c r="C3" s="19" t="s">
        <v>111</v>
      </c>
      <c r="D3" s="19" t="s">
        <v>112</v>
      </c>
      <c r="E3" s="13" t="n">
        <v>4</v>
      </c>
      <c r="F3" s="19" t="s">
        <v>113</v>
      </c>
      <c r="G3" s="13" t="n">
        <v>3</v>
      </c>
      <c r="H3" s="13" t="n">
        <v>2</v>
      </c>
      <c r="I3" s="13" t="n">
        <v>3</v>
      </c>
      <c r="J3" s="13" t="n">
        <v>2</v>
      </c>
      <c r="K3" s="13" t="n">
        <v>2</v>
      </c>
      <c r="L3" s="13" t="n">
        <v>3</v>
      </c>
      <c r="M3" s="13" t="n">
        <v>4</v>
      </c>
      <c r="N3" s="13" t="n">
        <v>3</v>
      </c>
      <c r="O3" s="13" t="n">
        <v>2</v>
      </c>
      <c r="P3" s="19" t="s">
        <v>114</v>
      </c>
      <c r="Q3" s="19" t="s">
        <v>115</v>
      </c>
      <c r="R3" s="77"/>
    </row>
    <row r="4" customFormat="false" ht="15" hidden="false" customHeight="false" outlineLevel="0" collapsed="false">
      <c r="A4" s="13" t="s">
        <v>110</v>
      </c>
      <c r="B4" s="1" t="n">
        <v>2</v>
      </c>
      <c r="C4" s="19" t="s">
        <v>116</v>
      </c>
      <c r="D4" s="19" t="s">
        <v>117</v>
      </c>
      <c r="E4" s="13" t="n">
        <v>4</v>
      </c>
      <c r="F4" s="19" t="s">
        <v>118</v>
      </c>
      <c r="G4" s="13" t="n">
        <v>4</v>
      </c>
      <c r="H4" s="13" t="n">
        <v>3</v>
      </c>
      <c r="I4" s="13" t="n">
        <v>2</v>
      </c>
      <c r="J4" s="13" t="n">
        <v>2</v>
      </c>
      <c r="K4" s="13" t="n">
        <v>2</v>
      </c>
      <c r="L4" s="13" t="n">
        <v>4</v>
      </c>
      <c r="M4" s="13" t="n">
        <v>3</v>
      </c>
      <c r="N4" s="13" t="n">
        <v>3</v>
      </c>
      <c r="O4" s="13" t="n">
        <v>2</v>
      </c>
      <c r="P4" s="19" t="s">
        <v>119</v>
      </c>
      <c r="Q4" s="19" t="s">
        <v>120</v>
      </c>
      <c r="R4" s="77"/>
    </row>
    <row r="5" customFormat="false" ht="15" hidden="false" customHeight="false" outlineLevel="0" collapsed="false">
      <c r="A5" s="13" t="s">
        <v>110</v>
      </c>
      <c r="B5" s="1" t="n">
        <v>3</v>
      </c>
      <c r="C5" s="19" t="s">
        <v>121</v>
      </c>
      <c r="D5" s="19" t="s">
        <v>122</v>
      </c>
      <c r="E5" s="13" t="n">
        <v>4</v>
      </c>
      <c r="F5" s="19" t="s">
        <v>123</v>
      </c>
      <c r="G5" s="13" t="n">
        <v>4</v>
      </c>
      <c r="H5" s="13" t="n">
        <v>2</v>
      </c>
      <c r="I5" s="13" t="n">
        <v>2</v>
      </c>
      <c r="J5" s="13" t="n">
        <v>1</v>
      </c>
      <c r="K5" s="13" t="n">
        <v>2</v>
      </c>
      <c r="L5" s="13" t="n">
        <v>4</v>
      </c>
      <c r="M5" s="13" t="n">
        <v>2</v>
      </c>
      <c r="N5" s="13" t="n">
        <v>2</v>
      </c>
      <c r="O5" s="13" t="n">
        <v>2</v>
      </c>
      <c r="P5" s="13" t="s">
        <v>124</v>
      </c>
      <c r="Q5" s="19" t="s">
        <v>125</v>
      </c>
      <c r="R5" s="78"/>
    </row>
    <row r="6" customFormat="false" ht="15" hidden="false" customHeight="false" outlineLevel="0" collapsed="false">
      <c r="A6" s="13" t="s">
        <v>110</v>
      </c>
      <c r="B6" s="1" t="n">
        <v>4</v>
      </c>
      <c r="C6" s="19" t="s">
        <v>126</v>
      </c>
      <c r="D6" s="19" t="s">
        <v>127</v>
      </c>
      <c r="E6" s="13" t="n">
        <v>4</v>
      </c>
      <c r="F6" s="19" t="s">
        <v>128</v>
      </c>
      <c r="G6" s="13" t="n">
        <v>3</v>
      </c>
      <c r="H6" s="13" t="n">
        <v>3</v>
      </c>
      <c r="I6" s="13" t="n">
        <v>2</v>
      </c>
      <c r="J6" s="13" t="n">
        <v>2</v>
      </c>
      <c r="K6" s="13" t="n">
        <v>3</v>
      </c>
      <c r="L6" s="13" t="n">
        <v>4</v>
      </c>
      <c r="M6" s="13" t="n">
        <v>3</v>
      </c>
      <c r="N6" s="13" t="n">
        <v>3</v>
      </c>
      <c r="O6" s="13" t="n">
        <v>2</v>
      </c>
      <c r="P6" s="13" t="s">
        <v>124</v>
      </c>
      <c r="Q6" s="19" t="s">
        <v>129</v>
      </c>
      <c r="R6" s="78"/>
    </row>
    <row r="7" customFormat="false" ht="15" hidden="false" customHeight="false" outlineLevel="0" collapsed="false">
      <c r="A7" s="13" t="s">
        <v>110</v>
      </c>
      <c r="B7" s="1" t="n">
        <v>5</v>
      </c>
      <c r="C7" s="19" t="s">
        <v>130</v>
      </c>
      <c r="D7" s="19" t="s">
        <v>131</v>
      </c>
      <c r="E7" s="13" t="n">
        <v>4</v>
      </c>
      <c r="F7" s="19" t="s">
        <v>132</v>
      </c>
      <c r="G7" s="13" t="n">
        <v>3</v>
      </c>
      <c r="H7" s="13" t="n">
        <v>3</v>
      </c>
      <c r="I7" s="13" t="n">
        <v>2</v>
      </c>
      <c r="J7" s="13" t="n">
        <v>2</v>
      </c>
      <c r="K7" s="13" t="n">
        <v>2</v>
      </c>
      <c r="L7" s="13" t="n">
        <v>4</v>
      </c>
      <c r="M7" s="13" t="n">
        <v>3</v>
      </c>
      <c r="N7" s="13" t="n">
        <v>3</v>
      </c>
      <c r="O7" s="13" t="n">
        <v>2</v>
      </c>
      <c r="P7" s="19" t="s">
        <v>133</v>
      </c>
      <c r="Q7" s="19" t="s">
        <v>134</v>
      </c>
      <c r="R7" s="78"/>
    </row>
    <row r="8" customFormat="false" ht="15" hidden="false" customHeight="false" outlineLevel="0" collapsed="false">
      <c r="A8" s="13" t="s">
        <v>110</v>
      </c>
      <c r="B8" s="1" t="n">
        <v>6</v>
      </c>
      <c r="C8" s="19" t="s">
        <v>135</v>
      </c>
      <c r="D8" s="19" t="s">
        <v>136</v>
      </c>
      <c r="E8" s="13" t="n">
        <v>3</v>
      </c>
      <c r="F8" s="19" t="s">
        <v>137</v>
      </c>
      <c r="G8" s="13" t="n">
        <v>3</v>
      </c>
      <c r="H8" s="13" t="n">
        <v>2</v>
      </c>
      <c r="I8" s="13" t="n">
        <v>2</v>
      </c>
      <c r="J8" s="13" t="n">
        <v>2</v>
      </c>
      <c r="K8" s="13" t="n">
        <v>2</v>
      </c>
      <c r="L8" s="13" t="n">
        <v>5</v>
      </c>
      <c r="M8" s="13" t="n">
        <v>2</v>
      </c>
      <c r="N8" s="13" t="n">
        <v>2</v>
      </c>
      <c r="O8" s="13" t="n">
        <v>2</v>
      </c>
      <c r="P8" s="19" t="s">
        <v>138</v>
      </c>
      <c r="Q8" s="19" t="s">
        <v>139</v>
      </c>
      <c r="R8" s="78"/>
    </row>
    <row r="9" customFormat="false" ht="15" hidden="false" customHeight="false" outlineLevel="0" collapsed="false">
      <c r="A9" s="13" t="s">
        <v>110</v>
      </c>
      <c r="B9" s="1" t="n">
        <v>7</v>
      </c>
      <c r="C9" s="19" t="s">
        <v>140</v>
      </c>
      <c r="D9" s="19" t="s">
        <v>141</v>
      </c>
      <c r="E9" s="13" t="n">
        <v>3</v>
      </c>
      <c r="F9" s="19" t="s">
        <v>142</v>
      </c>
      <c r="G9" s="13" t="n">
        <v>4</v>
      </c>
      <c r="H9" s="13" t="n">
        <v>3</v>
      </c>
      <c r="I9" s="13" t="n">
        <v>3</v>
      </c>
      <c r="J9" s="13" t="n">
        <v>2</v>
      </c>
      <c r="K9" s="13" t="n">
        <v>2</v>
      </c>
      <c r="L9" s="13" t="n">
        <v>4</v>
      </c>
      <c r="M9" s="13" t="n">
        <v>3</v>
      </c>
      <c r="N9" s="13" t="n">
        <v>3</v>
      </c>
      <c r="O9" s="13" t="n">
        <v>2</v>
      </c>
      <c r="P9" s="19" t="s">
        <v>143</v>
      </c>
      <c r="Q9" s="19" t="s">
        <v>144</v>
      </c>
      <c r="R9" s="78"/>
    </row>
    <row r="10" customFormat="false" ht="15" hidden="false" customHeight="false" outlineLevel="0" collapsed="false">
      <c r="A10" s="13" t="s">
        <v>110</v>
      </c>
      <c r="B10" s="1" t="n">
        <v>8</v>
      </c>
      <c r="C10" s="19" t="s">
        <v>145</v>
      </c>
      <c r="D10" s="19" t="s">
        <v>146</v>
      </c>
      <c r="E10" s="13" t="n">
        <v>2</v>
      </c>
      <c r="F10" s="19" t="s">
        <v>147</v>
      </c>
      <c r="G10" s="13" t="n">
        <v>4</v>
      </c>
      <c r="H10" s="13" t="n">
        <v>2</v>
      </c>
      <c r="I10" s="13" t="n">
        <v>1</v>
      </c>
      <c r="J10" s="13" t="n">
        <v>1</v>
      </c>
      <c r="K10" s="13" t="n">
        <v>2</v>
      </c>
      <c r="L10" s="13" t="n">
        <v>5</v>
      </c>
      <c r="M10" s="13" t="n">
        <v>2</v>
      </c>
      <c r="N10" s="13" t="n">
        <v>2</v>
      </c>
      <c r="O10" s="13" t="n">
        <v>2</v>
      </c>
      <c r="P10" s="19" t="s">
        <v>148</v>
      </c>
      <c r="Q10" s="19" t="s">
        <v>149</v>
      </c>
      <c r="R10" s="78"/>
    </row>
    <row r="11" customFormat="false" ht="15" hidden="false" customHeight="false" outlineLevel="0" collapsed="false">
      <c r="A11" s="13" t="s">
        <v>110</v>
      </c>
      <c r="B11" s="1" t="n">
        <v>9</v>
      </c>
      <c r="C11" s="19" t="s">
        <v>150</v>
      </c>
      <c r="D11" s="19" t="s">
        <v>151</v>
      </c>
      <c r="E11" s="13" t="n">
        <v>4</v>
      </c>
      <c r="F11" s="19" t="s">
        <v>152</v>
      </c>
      <c r="G11" s="13" t="n">
        <v>3</v>
      </c>
      <c r="H11" s="13" t="n">
        <v>4</v>
      </c>
      <c r="I11" s="13" t="n">
        <v>3</v>
      </c>
      <c r="J11" s="13" t="n">
        <v>2</v>
      </c>
      <c r="K11" s="13" t="n">
        <v>2</v>
      </c>
      <c r="L11" s="13" t="n">
        <v>4</v>
      </c>
      <c r="M11" s="13" t="n">
        <v>3</v>
      </c>
      <c r="N11" s="13" t="n">
        <v>3</v>
      </c>
      <c r="O11" s="13" t="n">
        <v>2</v>
      </c>
      <c r="P11" s="19" t="s">
        <v>153</v>
      </c>
      <c r="Q11" s="19" t="s">
        <v>154</v>
      </c>
      <c r="R11" s="78"/>
    </row>
    <row r="12" customFormat="false" ht="15" hidden="false" customHeight="false" outlineLevel="0" collapsed="false">
      <c r="A12" s="13" t="s">
        <v>110</v>
      </c>
      <c r="B12" s="1" t="n">
        <v>10</v>
      </c>
      <c r="C12" s="19" t="s">
        <v>155</v>
      </c>
      <c r="D12" s="19" t="s">
        <v>156</v>
      </c>
      <c r="E12" s="13" t="n">
        <v>3</v>
      </c>
      <c r="F12" s="19" t="s">
        <v>157</v>
      </c>
      <c r="G12" s="13" t="n">
        <v>4</v>
      </c>
      <c r="H12" s="13" t="n">
        <v>3</v>
      </c>
      <c r="I12" s="13" t="n">
        <v>2</v>
      </c>
      <c r="J12" s="13" t="n">
        <v>2</v>
      </c>
      <c r="K12" s="13" t="n">
        <v>2</v>
      </c>
      <c r="L12" s="13" t="n">
        <v>4</v>
      </c>
      <c r="M12" s="13" t="n">
        <v>3</v>
      </c>
      <c r="N12" s="13" t="n">
        <v>3</v>
      </c>
      <c r="O12" s="13" t="n">
        <v>2</v>
      </c>
      <c r="P12" s="19" t="s">
        <v>158</v>
      </c>
      <c r="Q12" s="19" t="s">
        <v>159</v>
      </c>
      <c r="R12" s="78"/>
    </row>
    <row r="13" customFormat="false" ht="15" hidden="false" customHeight="false" outlineLevel="0" collapsed="false">
      <c r="A13" s="13" t="s">
        <v>110</v>
      </c>
      <c r="B13" s="1" t="n">
        <v>11</v>
      </c>
      <c r="C13" s="19" t="s">
        <v>160</v>
      </c>
      <c r="D13" s="19" t="s">
        <v>161</v>
      </c>
      <c r="E13" s="13" t="n">
        <v>3</v>
      </c>
      <c r="F13" s="19" t="s">
        <v>162</v>
      </c>
      <c r="G13" s="13" t="n">
        <v>4</v>
      </c>
      <c r="H13" s="13" t="n">
        <v>2</v>
      </c>
      <c r="I13" s="13" t="n">
        <v>2</v>
      </c>
      <c r="J13" s="13" t="n">
        <v>1</v>
      </c>
      <c r="K13" s="13" t="n">
        <v>2</v>
      </c>
      <c r="L13" s="13" t="n">
        <v>4</v>
      </c>
      <c r="M13" s="13" t="n">
        <v>2</v>
      </c>
      <c r="N13" s="13" t="n">
        <v>2</v>
      </c>
      <c r="O13" s="13" t="n">
        <v>2</v>
      </c>
      <c r="P13" s="19" t="s">
        <v>163</v>
      </c>
      <c r="Q13" s="19" t="s">
        <v>164</v>
      </c>
      <c r="R13" s="78"/>
    </row>
    <row r="14" customFormat="false" ht="15" hidden="false" customHeight="false" outlineLevel="0" collapsed="false">
      <c r="A14" s="13" t="s">
        <v>110</v>
      </c>
      <c r="B14" s="1" t="n">
        <v>12</v>
      </c>
      <c r="C14" s="19" t="s">
        <v>165</v>
      </c>
      <c r="D14" s="19" t="s">
        <v>166</v>
      </c>
      <c r="E14" s="13" t="n">
        <v>4</v>
      </c>
      <c r="F14" s="19" t="s">
        <v>167</v>
      </c>
      <c r="G14" s="13" t="n">
        <v>4</v>
      </c>
      <c r="H14" s="13" t="n">
        <v>3</v>
      </c>
      <c r="I14" s="13" t="n">
        <v>3</v>
      </c>
      <c r="J14" s="13" t="n">
        <v>2</v>
      </c>
      <c r="K14" s="13" t="n">
        <v>2</v>
      </c>
      <c r="L14" s="13" t="n">
        <v>4</v>
      </c>
      <c r="M14" s="13" t="n">
        <v>3</v>
      </c>
      <c r="N14" s="13" t="n">
        <v>3</v>
      </c>
      <c r="O14" s="13" t="n">
        <v>2</v>
      </c>
      <c r="P14" s="19" t="s">
        <v>168</v>
      </c>
      <c r="Q14" s="19" t="s">
        <v>169</v>
      </c>
      <c r="R14" s="78"/>
    </row>
    <row r="15" customFormat="false" ht="12.8" hidden="false" customHeight="false" outlineLevel="0" collapsed="false">
      <c r="C15" s="57"/>
    </row>
    <row r="16" customFormat="false" ht="12.8" hidden="false" customHeight="false" outlineLevel="0" collapsed="false">
      <c r="C16" s="57"/>
      <c r="D16" s="3" t="s">
        <v>292</v>
      </c>
      <c r="E16" s="58" t="n">
        <f aca="false">AVERAGE(E3:E14)</f>
        <v>3.5</v>
      </c>
      <c r="F16" s="1"/>
      <c r="G16" s="58" t="n">
        <f aca="false">AVERAGE(G3:G14)</f>
        <v>3.58333333333333</v>
      </c>
      <c r="H16" s="58" t="n">
        <f aca="false">AVERAGE(H3:H14)</f>
        <v>2.66666666666667</v>
      </c>
      <c r="I16" s="58" t="n">
        <f aca="false">AVERAGE(I3:I14)</f>
        <v>2.25</v>
      </c>
      <c r="J16" s="58" t="n">
        <f aca="false">AVERAGE(J3:J14)</f>
        <v>1.75</v>
      </c>
      <c r="K16" s="58" t="n">
        <f aca="false">AVERAGE(K3:K14)</f>
        <v>2.08333333333333</v>
      </c>
      <c r="L16" s="58" t="n">
        <f aca="false">AVERAGE(L3:L14)</f>
        <v>4.08333333333333</v>
      </c>
      <c r="M16" s="58" t="n">
        <f aca="false">AVERAGE(M3:M14)</f>
        <v>2.75</v>
      </c>
      <c r="N16" s="58" t="n">
        <f aca="false">AVERAGE(N3:N14)</f>
        <v>2.66666666666667</v>
      </c>
      <c r="O16" s="58" t="n">
        <f aca="false">AVERAGE(O3:O14)</f>
        <v>2</v>
      </c>
      <c r="P16" s="59" t="n">
        <f aca="false">(SUM(G16:O16)+E16)/10</f>
        <v>2.73333333333333</v>
      </c>
    </row>
    <row r="17" customFormat="false" ht="12.8" hidden="false" customHeight="false" outlineLevel="0" collapsed="false">
      <c r="C17" s="57"/>
      <c r="D17" s="3" t="s">
        <v>293</v>
      </c>
      <c r="E17" s="20" t="n">
        <f aca="false">STDEV(E3:E14)</f>
        <v>0.674199862463242</v>
      </c>
      <c r="F17" s="1"/>
      <c r="G17" s="20" t="n">
        <f aca="false">STDEV(G3:G14)</f>
        <v>0.514928650544437</v>
      </c>
      <c r="H17" s="20" t="n">
        <f aca="false">STDEV(H3:H14)</f>
        <v>0.65133894727893</v>
      </c>
      <c r="I17" s="20" t="n">
        <f aca="false">STDEV(I3:I14)</f>
        <v>0.621581560508061</v>
      </c>
      <c r="J17" s="20" t="n">
        <f aca="false">STDEV(J3:J14)</f>
        <v>0.452267016866645</v>
      </c>
      <c r="K17" s="20" t="n">
        <f aca="false">STDEV(K3:K14)</f>
        <v>0.288675134594813</v>
      </c>
      <c r="L17" s="20" t="n">
        <f aca="false">STDEV(L3:L14)</f>
        <v>0.514928650544437</v>
      </c>
      <c r="M17" s="20" t="n">
        <f aca="false">STDEV(M3:M14)</f>
        <v>0.621581560508061</v>
      </c>
      <c r="N17" s="20" t="n">
        <f aca="false">STDEV(N3:N14)</f>
        <v>0.492365963917331</v>
      </c>
      <c r="O17" s="20" t="n">
        <f aca="false">STDEV(O3:O14)</f>
        <v>0</v>
      </c>
      <c r="P17" s="1"/>
    </row>
    <row r="18" customFormat="false" ht="12.8" hidden="false" customHeight="false" outlineLevel="0" collapsed="false">
      <c r="C18" s="57"/>
      <c r="E18" s="1"/>
      <c r="F18" s="1"/>
      <c r="G18" s="1"/>
      <c r="H18" s="1"/>
      <c r="I18" s="1"/>
      <c r="J18" s="1"/>
      <c r="K18" s="1"/>
      <c r="L18" s="1"/>
      <c r="M18" s="1"/>
      <c r="N18" s="1"/>
      <c r="O18" s="1"/>
      <c r="P18" s="1"/>
    </row>
    <row r="19" customFormat="false" ht="12.8" hidden="false" customHeight="false" outlineLevel="0" collapsed="false">
      <c r="C19" s="57"/>
      <c r="D19" s="3" t="s">
        <v>785</v>
      </c>
      <c r="E19" s="1" t="n">
        <f aca="false">COUNTIF(E3:E14,3)</f>
        <v>4</v>
      </c>
      <c r="G19" s="1" t="n">
        <f aca="false">COUNTIF(G3:G14,3)</f>
        <v>5</v>
      </c>
      <c r="H19" s="1" t="n">
        <f aca="false">COUNTIF(H3:H14,3)</f>
        <v>6</v>
      </c>
      <c r="I19" s="1" t="n">
        <f aca="false">COUNTIF(I3:I14,3)</f>
        <v>4</v>
      </c>
      <c r="J19" s="60" t="n">
        <f aca="false">COUNTIF(J3:J14,3)</f>
        <v>0</v>
      </c>
      <c r="K19" s="1" t="n">
        <f aca="false">COUNTIF(K3:K14,3)</f>
        <v>1</v>
      </c>
      <c r="L19" s="1" t="n">
        <f aca="false">COUNTIF(L3:L14,3)</f>
        <v>1</v>
      </c>
      <c r="M19" s="1" t="n">
        <f aca="false">COUNTIF(M3:M14,3)</f>
        <v>7</v>
      </c>
      <c r="N19" s="1" t="n">
        <f aca="false">COUNTIF(N3:N14,3)</f>
        <v>8</v>
      </c>
      <c r="O19" s="60" t="n">
        <f aca="false">COUNTIF(O3:O14,3)</f>
        <v>0</v>
      </c>
      <c r="P19" s="61" t="n">
        <f aca="false">SUM(E19:O19)</f>
        <v>36</v>
      </c>
    </row>
    <row r="20" customFormat="false" ht="12.8" hidden="false" customHeight="false" outlineLevel="0" collapsed="false">
      <c r="C20" s="57"/>
      <c r="D20" s="3" t="s">
        <v>786</v>
      </c>
      <c r="E20" s="3" t="n">
        <f aca="false">E19/12</f>
        <v>0.333333333333333</v>
      </c>
      <c r="G20" s="63" t="n">
        <f aca="false">G19/12</f>
        <v>0.416666666666667</v>
      </c>
      <c r="H20" s="63" t="n">
        <f aca="false">H19/12</f>
        <v>0.5</v>
      </c>
      <c r="I20" s="63" t="n">
        <f aca="false">I19/12</f>
        <v>0.333333333333333</v>
      </c>
      <c r="J20" s="63" t="n">
        <f aca="false">J19/12</f>
        <v>0</v>
      </c>
      <c r="K20" s="63" t="n">
        <f aca="false">K19/12</f>
        <v>0.0833333333333333</v>
      </c>
      <c r="L20" s="63" t="n">
        <f aca="false">L19/12</f>
        <v>0.0833333333333333</v>
      </c>
      <c r="M20" s="63" t="n">
        <f aca="false">M19/12</f>
        <v>0.583333333333333</v>
      </c>
      <c r="N20" s="63" t="n">
        <f aca="false">N19/12</f>
        <v>0.666666666666667</v>
      </c>
      <c r="O20" s="63" t="n">
        <f aca="false">O19/12</f>
        <v>0</v>
      </c>
      <c r="P20" s="3" t="n">
        <f aca="false">12*10</f>
        <v>120</v>
      </c>
    </row>
    <row r="21" customFormat="false" ht="12.8" hidden="false" customHeight="false" outlineLevel="0" collapsed="false">
      <c r="C21" s="57"/>
      <c r="G21" s="62"/>
      <c r="H21" s="62"/>
      <c r="I21" s="62"/>
      <c r="J21" s="62"/>
      <c r="K21" s="62"/>
      <c r="L21" s="62"/>
      <c r="M21" s="62"/>
      <c r="N21" s="62"/>
      <c r="O21" s="62"/>
      <c r="P21" s="62" t="n">
        <f aca="false">P19/P20</f>
        <v>0.3</v>
      </c>
    </row>
    <row r="22" customFormat="false" ht="12.8" hidden="false" customHeight="false" outlineLevel="0" collapsed="false">
      <c r="C22" s="57"/>
      <c r="D22" s="3" t="s">
        <v>787</v>
      </c>
      <c r="E22" s="3" t="n">
        <f aca="false">COUNTIF(E$3:E$14,2)</f>
        <v>1</v>
      </c>
      <c r="G22" s="3" t="n">
        <f aca="false">COUNTIF(G$3:G$14,2)+COUNTIF(G$3:G$14,1)</f>
        <v>0</v>
      </c>
      <c r="H22" s="3" t="n">
        <f aca="false">COUNTIF(H$3:H$14,2)</f>
        <v>5</v>
      </c>
      <c r="I22" s="3" t="n">
        <f aca="false">COUNTIF(I3:I14,1)+COUNTIF(I3:I14,2)</f>
        <v>8</v>
      </c>
      <c r="J22" s="3" t="n">
        <f aca="false">COUNTIF(J3:J14,1)+COUNTIF(J3:J14,2)</f>
        <v>12</v>
      </c>
      <c r="K22" s="3" t="n">
        <f aca="false">COUNTIF(K3:K14,1)+COUNTIF(K3:K14,2)</f>
        <v>11</v>
      </c>
      <c r="L22" s="3" t="n">
        <f aca="false">COUNTIF(L3:L14,1)+COUNTIF(L3:L14,2)</f>
        <v>0</v>
      </c>
      <c r="M22" s="3" t="n">
        <f aca="false">COUNTIF(M3:M14,1)+COUNTIF(M3:M14,2)</f>
        <v>4</v>
      </c>
      <c r="N22" s="3" t="n">
        <f aca="false">COUNTIF(N3:N14,1)+COUNTIF(N3:N14,2)</f>
        <v>4</v>
      </c>
      <c r="O22" s="3" t="n">
        <f aca="false">COUNTIF(O3:O14,1)+COUNTIF(O3:O14,2)</f>
        <v>12</v>
      </c>
    </row>
    <row r="23" customFormat="false" ht="12.8" hidden="false" customHeight="false" outlineLevel="0" collapsed="false">
      <c r="C23" s="57"/>
      <c r="D23" s="3" t="s">
        <v>788</v>
      </c>
      <c r="E23" s="3" t="n">
        <f aca="false">E22/12</f>
        <v>0.0833333333333333</v>
      </c>
      <c r="G23" s="64" t="n">
        <f aca="false">G22/12</f>
        <v>0</v>
      </c>
      <c r="H23" s="64" t="n">
        <f aca="false">H22/12</f>
        <v>0.416666666666667</v>
      </c>
      <c r="I23" s="64" t="n">
        <f aca="false">I22/12</f>
        <v>0.666666666666667</v>
      </c>
      <c r="J23" s="64" t="n">
        <f aca="false">J22/12</f>
        <v>1</v>
      </c>
      <c r="K23" s="64" t="n">
        <f aca="false">K22/12</f>
        <v>0.916666666666667</v>
      </c>
      <c r="L23" s="64" t="n">
        <f aca="false">L22/12</f>
        <v>0</v>
      </c>
      <c r="M23" s="64" t="n">
        <f aca="false">M22/12</f>
        <v>0.333333333333333</v>
      </c>
      <c r="N23" s="64" t="n">
        <f aca="false">N22/12</f>
        <v>0.333333333333333</v>
      </c>
      <c r="O23" s="64" t="n">
        <f aca="false">O22/12</f>
        <v>1</v>
      </c>
    </row>
    <row r="24" customFormat="false" ht="12.8" hidden="false" customHeight="false" outlineLevel="0" collapsed="false">
      <c r="C24" s="57"/>
      <c r="D24" s="3" t="s">
        <v>789</v>
      </c>
      <c r="E24" s="3" t="n">
        <f aca="false">COUNTIF(E3:E14,4)+COUNTIF(E3:E14,5)</f>
        <v>7</v>
      </c>
      <c r="G24" s="3" t="n">
        <f aca="false">COUNTIF(G3:G14,4)+COUNTIF(G3:G14,5)</f>
        <v>7</v>
      </c>
      <c r="H24" s="3" t="n">
        <f aca="false">COUNTIF(H3:H14,4)+COUNTIF(H3:H14,5)</f>
        <v>1</v>
      </c>
      <c r="I24" s="3" t="n">
        <f aca="false">COUNTIF(I3:I14,4)+COUNTIF(I3:I14,5)</f>
        <v>0</v>
      </c>
      <c r="J24" s="3" t="n">
        <f aca="false">COUNTIF(J3:J14,4)+COUNTIF(J3:J14,5)</f>
        <v>0</v>
      </c>
      <c r="K24" s="3" t="n">
        <f aca="false">COUNTIF(K3:K14,4)+COUNTIF(K3:K14,5)</f>
        <v>0</v>
      </c>
      <c r="L24" s="3" t="n">
        <f aca="false">COUNTIF(L3:L14,4)+COUNTIF(L3:L14,5)</f>
        <v>11</v>
      </c>
      <c r="M24" s="3" t="n">
        <f aca="false">COUNTIF(M3:M14,4)+COUNTIF(M3:M14,5)</f>
        <v>1</v>
      </c>
      <c r="N24" s="3" t="n">
        <f aca="false">COUNTIF(N3:N14,4)+COUNTIF(N3:N14,5)</f>
        <v>0</v>
      </c>
      <c r="O24" s="3" t="n">
        <f aca="false">COUNTIF(O3:O14,4)+COUNTIF(O3:O14,5)</f>
        <v>0</v>
      </c>
    </row>
    <row r="25" customFormat="false" ht="12.8" hidden="false" customHeight="true" outlineLevel="0" collapsed="false">
      <c r="D25" s="3" t="s">
        <v>790</v>
      </c>
      <c r="E25" s="65" t="n">
        <f aca="false">E24/12</f>
        <v>0.583333333333333</v>
      </c>
      <c r="G25" s="65" t="n">
        <f aca="false">G24/12</f>
        <v>0.583333333333333</v>
      </c>
      <c r="H25" s="65" t="n">
        <f aca="false">H24/12</f>
        <v>0.0833333333333333</v>
      </c>
      <c r="I25" s="72" t="n">
        <f aca="false">I24/12</f>
        <v>0</v>
      </c>
      <c r="J25" s="72" t="n">
        <f aca="false">J24/12</f>
        <v>0</v>
      </c>
      <c r="K25" s="72" t="n">
        <f aca="false">K24/12</f>
        <v>0</v>
      </c>
      <c r="L25" s="65" t="n">
        <f aca="false">L24/12</f>
        <v>0.916666666666667</v>
      </c>
      <c r="M25" s="65" t="n">
        <f aca="false">M24/12</f>
        <v>0.0833333333333333</v>
      </c>
      <c r="N25" s="72" t="n">
        <f aca="false">N24/12</f>
        <v>0</v>
      </c>
      <c r="O25" s="72" t="n">
        <f aca="false">O24/12</f>
        <v>0</v>
      </c>
    </row>
    <row r="27" customFormat="false" ht="12.8" hidden="false" customHeight="true" outlineLevel="0" collapsed="false">
      <c r="D27" s="3" t="s">
        <v>791</v>
      </c>
      <c r="E27" s="3" t="n">
        <f aca="false">E24+E22+E19</f>
        <v>12</v>
      </c>
      <c r="G27" s="3" t="n">
        <f aca="false">G24+G22+G19</f>
        <v>12</v>
      </c>
      <c r="H27" s="3" t="n">
        <f aca="false">H24+H22+H19</f>
        <v>12</v>
      </c>
      <c r="I27" s="3" t="n">
        <f aca="false">I24+I22+I19</f>
        <v>12</v>
      </c>
      <c r="J27" s="3" t="n">
        <f aca="false">J24+J22+J19</f>
        <v>12</v>
      </c>
      <c r="K27" s="3" t="n">
        <f aca="false">K24+K22+K19</f>
        <v>12</v>
      </c>
      <c r="L27" s="3" t="n">
        <f aca="false">L24+L22+L19</f>
        <v>12</v>
      </c>
      <c r="M27" s="3" t="n">
        <f aca="false">M24+M22+M19</f>
        <v>12</v>
      </c>
      <c r="N27" s="3" t="n">
        <f aca="false">N24+N22+N19</f>
        <v>12</v>
      </c>
      <c r="O27" s="3" t="n">
        <f aca="false">O24+O22+O19</f>
        <v>12</v>
      </c>
    </row>
    <row r="30" customFormat="false" ht="12.8" hidden="false" customHeight="true" outlineLevel="0" collapsed="false">
      <c r="D30" s="3" t="s">
        <v>792</v>
      </c>
      <c r="E30" s="67" t="n">
        <f aca="false">E22</f>
        <v>1</v>
      </c>
      <c r="G30" s="67" t="n">
        <f aca="false">G22</f>
        <v>0</v>
      </c>
      <c r="H30" s="3" t="n">
        <f aca="false">H22</f>
        <v>5</v>
      </c>
      <c r="I30" s="3" t="n">
        <f aca="false">I22</f>
        <v>8</v>
      </c>
      <c r="J30" s="3" t="n">
        <f aca="false">J22</f>
        <v>12</v>
      </c>
      <c r="K30" s="3" t="n">
        <f aca="false">K22</f>
        <v>11</v>
      </c>
      <c r="L30" s="3" t="n">
        <f aca="false">L22</f>
        <v>0</v>
      </c>
      <c r="M30" s="3" t="n">
        <f aca="false">M22</f>
        <v>4</v>
      </c>
      <c r="N30" s="3" t="n">
        <f aca="false">N22</f>
        <v>4</v>
      </c>
      <c r="O30" s="3" t="n">
        <f aca="false">O22</f>
        <v>12</v>
      </c>
    </row>
    <row r="31" customFormat="false" ht="12.8" hidden="false" customHeight="true" outlineLevel="0" collapsed="false">
      <c r="D31" s="3" t="s">
        <v>793</v>
      </c>
      <c r="E31" s="67" t="n">
        <f aca="false">E24</f>
        <v>7</v>
      </c>
      <c r="G31" s="67" t="n">
        <f aca="false">G24</f>
        <v>7</v>
      </c>
      <c r="H31" s="68" t="n">
        <f aca="false">H24</f>
        <v>1</v>
      </c>
      <c r="I31" s="68" t="n">
        <f aca="false">I24</f>
        <v>0</v>
      </c>
      <c r="J31" s="68" t="n">
        <f aca="false">J24</f>
        <v>0</v>
      </c>
      <c r="K31" s="68" t="n">
        <f aca="false">K24</f>
        <v>0</v>
      </c>
      <c r="L31" s="67" t="n">
        <f aca="false">L24</f>
        <v>11</v>
      </c>
      <c r="M31" s="68" t="n">
        <f aca="false">M24</f>
        <v>1</v>
      </c>
      <c r="N31" s="68" t="n">
        <f aca="false">N24</f>
        <v>0</v>
      </c>
      <c r="O31" s="68" t="n">
        <f aca="false">O24</f>
        <v>0</v>
      </c>
    </row>
    <row r="34" customFormat="false" ht="12.8" hidden="false" customHeight="true" outlineLevel="0" collapsed="false">
      <c r="D34" s="3" t="s">
        <v>794</v>
      </c>
      <c r="E34" s="69" t="n">
        <v>1</v>
      </c>
      <c r="G34" s="70" t="n">
        <v>1</v>
      </c>
      <c r="H34" s="70" t="n">
        <v>0</v>
      </c>
      <c r="I34" s="70" t="n">
        <v>0</v>
      </c>
      <c r="J34" s="71" t="n">
        <v>0</v>
      </c>
      <c r="K34" s="70" t="n">
        <v>0</v>
      </c>
      <c r="L34" s="70" t="n">
        <v>1</v>
      </c>
      <c r="M34" s="70" t="n">
        <v>0</v>
      </c>
      <c r="N34" s="70" t="n">
        <v>0</v>
      </c>
      <c r="O34" s="70" t="n">
        <v>0</v>
      </c>
    </row>
    <row r="36" customFormat="false" ht="12.8" hidden="false" customHeight="true" outlineLevel="0" collapsed="false">
      <c r="E36" s="72" t="n">
        <f aca="false">E23</f>
        <v>0.0833333333333333</v>
      </c>
      <c r="F36" s="5" t="n">
        <v>0</v>
      </c>
      <c r="G36" s="72" t="n">
        <f aca="false">G23</f>
        <v>0</v>
      </c>
      <c r="H36" s="72" t="n">
        <f aca="false">H23</f>
        <v>0.416666666666667</v>
      </c>
      <c r="I36" s="72" t="n">
        <f aca="false">I23</f>
        <v>0.666666666666667</v>
      </c>
      <c r="J36" s="72" t="n">
        <f aca="false">J23</f>
        <v>1</v>
      </c>
      <c r="K36" s="72" t="n">
        <f aca="false">K23</f>
        <v>0.916666666666667</v>
      </c>
      <c r="L36" s="72" t="n">
        <f aca="false">L23</f>
        <v>0</v>
      </c>
      <c r="M36" s="72" t="n">
        <f aca="false">M23</f>
        <v>0.333333333333333</v>
      </c>
      <c r="N36" s="72" t="n">
        <f aca="false">N23</f>
        <v>0.333333333333333</v>
      </c>
      <c r="O36" s="72" t="n">
        <f aca="false">O23</f>
        <v>1</v>
      </c>
    </row>
    <row r="37" customFormat="false" ht="12.8" hidden="false" customHeight="true" outlineLevel="0" collapsed="false">
      <c r="E37" s="72" t="n">
        <f aca="false">E25</f>
        <v>0.583333333333333</v>
      </c>
      <c r="F37" s="5" t="n">
        <v>1</v>
      </c>
      <c r="G37" s="72" t="n">
        <f aca="false">G25</f>
        <v>0.583333333333333</v>
      </c>
      <c r="H37" s="72" t="n">
        <f aca="false">H25</f>
        <v>0.0833333333333333</v>
      </c>
      <c r="I37" s="72" t="n">
        <f aca="false">I25</f>
        <v>0</v>
      </c>
      <c r="J37" s="72" t="n">
        <f aca="false">J25</f>
        <v>0</v>
      </c>
      <c r="K37" s="72" t="n">
        <f aca="false">K25</f>
        <v>0</v>
      </c>
      <c r="L37" s="72" t="n">
        <f aca="false">L25</f>
        <v>0.916666666666667</v>
      </c>
      <c r="M37" s="72" t="n">
        <f aca="false">M25</f>
        <v>0.0833333333333333</v>
      </c>
      <c r="N37" s="72" t="n">
        <f aca="false">N25</f>
        <v>0</v>
      </c>
      <c r="O37" s="72" t="n">
        <f aca="false">O25</f>
        <v>0</v>
      </c>
    </row>
    <row r="38" customFormat="false" ht="12.8" hidden="false" customHeight="true" outlineLevel="0" collapsed="false">
      <c r="E38" s="73" t="n">
        <f aca="false">E20</f>
        <v>0.333333333333333</v>
      </c>
      <c r="F38" s="5" t="n">
        <v>3</v>
      </c>
      <c r="G38" s="73" t="n">
        <f aca="false">G20</f>
        <v>0.416666666666667</v>
      </c>
      <c r="H38" s="73" t="n">
        <f aca="false">H20</f>
        <v>0.5</v>
      </c>
      <c r="I38" s="73" t="n">
        <f aca="false">I20</f>
        <v>0.333333333333333</v>
      </c>
      <c r="J38" s="73" t="n">
        <f aca="false">J20</f>
        <v>0</v>
      </c>
      <c r="K38" s="73" t="n">
        <f aca="false">K20</f>
        <v>0.0833333333333333</v>
      </c>
      <c r="L38" s="73" t="n">
        <f aca="false">L20</f>
        <v>0.0833333333333333</v>
      </c>
      <c r="M38" s="73" t="n">
        <f aca="false">M20</f>
        <v>0.583333333333333</v>
      </c>
      <c r="N38" s="73" t="n">
        <f aca="false">N20</f>
        <v>0.666666666666667</v>
      </c>
      <c r="O38" s="73" t="n">
        <f aca="false">O20</f>
        <v>0</v>
      </c>
    </row>
    <row r="39" customFormat="false" ht="12.8" hidden="false" customHeight="true" outlineLevel="0" collapsed="false">
      <c r="E39" s="62" t="n">
        <f aca="false">SUM(E36:E38)</f>
        <v>1</v>
      </c>
      <c r="G39" s="62" t="n">
        <f aca="false">SUM(G36:G38)</f>
        <v>1</v>
      </c>
      <c r="H39" s="62" t="n">
        <f aca="false">SUM(H36:H38)</f>
        <v>1</v>
      </c>
      <c r="I39" s="62" t="n">
        <f aca="false">SUM(I36:I38)</f>
        <v>1</v>
      </c>
      <c r="J39" s="62" t="n">
        <f aca="false">SUM(J36:J38)</f>
        <v>1</v>
      </c>
      <c r="K39" s="62" t="n">
        <f aca="false">SUM(K36:K38)</f>
        <v>1</v>
      </c>
      <c r="L39" s="62" t="n">
        <f aca="false">SUM(L36:L38)</f>
        <v>1</v>
      </c>
      <c r="M39" s="62" t="n">
        <f aca="false">SUM(M36:M38)</f>
        <v>1</v>
      </c>
      <c r="N39" s="62" t="n">
        <f aca="false">SUM(N36:N38)</f>
        <v>1</v>
      </c>
      <c r="O39" s="62" t="n">
        <f aca="false">SUM(O36:O38)</f>
        <v>1</v>
      </c>
    </row>
    <row r="41" customFormat="false" ht="12.8" hidden="false" customHeight="true" outlineLevel="0" collapsed="false">
      <c r="E41" s="62" t="n">
        <f aca="false">E36+((E38/(1-E38))*E36)</f>
        <v>0.125</v>
      </c>
      <c r="F41" s="3" t="n">
        <v>0</v>
      </c>
      <c r="G41" s="62" t="n">
        <f aca="false">G36+((G38/(1-G38))*G36)</f>
        <v>0</v>
      </c>
      <c r="H41" s="76" t="n">
        <f aca="false">H36+((H38/(1-H38))*H36)</f>
        <v>0.833333333333333</v>
      </c>
      <c r="I41" s="76" t="n">
        <f aca="false">I36+((I38/(1-I38))*I36)</f>
        <v>1</v>
      </c>
      <c r="J41" s="76" t="n">
        <f aca="false">J36+((J38/(1-J38))*J36)</f>
        <v>1</v>
      </c>
      <c r="K41" s="76" t="n">
        <f aca="false">K36+((K38/(1-K38))*K36)</f>
        <v>1</v>
      </c>
      <c r="L41" s="62" t="n">
        <f aca="false">L36+((L38/(1-L38))*L36)</f>
        <v>0</v>
      </c>
      <c r="M41" s="76" t="n">
        <f aca="false">M36+((M38/(1-M38))*M36)</f>
        <v>0.8</v>
      </c>
      <c r="N41" s="76" t="n">
        <f aca="false">N36+((N38/(1-N38))*N36)</f>
        <v>1</v>
      </c>
      <c r="O41" s="76" t="n">
        <f aca="false">O36+((O38/(1-O38))*O36)</f>
        <v>1</v>
      </c>
      <c r="P41" s="79" t="n">
        <f aca="false">(E41+SUM(G41:O41))/10</f>
        <v>0.675833333333333</v>
      </c>
    </row>
    <row r="42" customFormat="false" ht="12.8" hidden="false" customHeight="true" outlineLevel="0" collapsed="false">
      <c r="E42" s="76" t="n">
        <f aca="false">E37+((E38/(1-E38))*E37)</f>
        <v>0.875</v>
      </c>
      <c r="F42" s="3" t="n">
        <v>1</v>
      </c>
      <c r="G42" s="76" t="n">
        <f aca="false">G37+((G38/(1-G38))*G37)</f>
        <v>1</v>
      </c>
      <c r="H42" s="62" t="n">
        <f aca="false">H37+((H38/(1-H38))*H37)</f>
        <v>0.166666666666667</v>
      </c>
      <c r="I42" s="62" t="n">
        <f aca="false">I37+((I38/(1-I38))*I37)</f>
        <v>0</v>
      </c>
      <c r="J42" s="62" t="n">
        <f aca="false">J37+((J38/(1-J38))*J37)</f>
        <v>0</v>
      </c>
      <c r="K42" s="62" t="n">
        <f aca="false">K37+((K38/(1-K38))*K37)</f>
        <v>0</v>
      </c>
      <c r="L42" s="76" t="n">
        <f aca="false">L37+((L38/(1-L38))*L37)</f>
        <v>1</v>
      </c>
      <c r="M42" s="62" t="n">
        <f aca="false">M37+((M38/(1-M38))*M37)</f>
        <v>0.2</v>
      </c>
      <c r="N42" s="62" t="n">
        <f aca="false">N37+((N38/(1-N38))*N37)</f>
        <v>0</v>
      </c>
      <c r="O42" s="62" t="n">
        <f aca="false">O37+((O38/(1-O38))*O37)</f>
        <v>0</v>
      </c>
      <c r="P42" s="72" t="n">
        <f aca="false">(E42+SUM(G42:O42))/10</f>
        <v>0.324166666666667</v>
      </c>
    </row>
    <row r="43" customFormat="false" ht="12.8" hidden="false" customHeight="true" outlineLevel="0" collapsed="false">
      <c r="E43" s="62" t="n">
        <f aca="false">SUM(E41:E42)</f>
        <v>1</v>
      </c>
      <c r="G43" s="62" t="n">
        <f aca="false">SUM(G41:G42)</f>
        <v>1</v>
      </c>
      <c r="H43" s="62" t="n">
        <f aca="false">SUM(H41:H42)</f>
        <v>1</v>
      </c>
      <c r="I43" s="62" t="n">
        <f aca="false">SUM(I41:I42)</f>
        <v>1</v>
      </c>
      <c r="J43" s="62" t="n">
        <f aca="false">SUM(J41:J42)</f>
        <v>1</v>
      </c>
      <c r="K43" s="62" t="n">
        <f aca="false">SUM(K41:K42)</f>
        <v>1</v>
      </c>
      <c r="L43" s="62" t="n">
        <f aca="false">SUM(L41:L42)</f>
        <v>1</v>
      </c>
      <c r="M43" s="62" t="n">
        <f aca="false">SUM(M41:M42)</f>
        <v>1</v>
      </c>
      <c r="N43" s="62" t="n">
        <f aca="false">SUM(N41:N42)</f>
        <v>1</v>
      </c>
      <c r="O43" s="62" t="n">
        <f aca="false">SUM(O41:O42)</f>
        <v>1</v>
      </c>
      <c r="P43" s="62" t="n">
        <f aca="false">SUM(P41:P42)</f>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1" activePane="bottomLeft" state="frozen"/>
      <selection pane="topLeft" activeCell="A1" activeCellId="0" sqref="A1"/>
      <selection pane="bottomLeft" activeCell="P41" activeCellId="0" sqref="P41"/>
    </sheetView>
  </sheetViews>
  <sheetFormatPr defaultColWidth="11.53515625" defaultRowHeight="12.8" zeroHeight="false" outlineLevelRow="0" outlineLevelCol="0"/>
  <cols>
    <col collapsed="false" customWidth="true" hidden="false" outlineLevel="0" max="2" min="1" style="3" width="3.79"/>
    <col collapsed="false" customWidth="false" hidden="false" outlineLevel="0" max="17" min="3" style="3" width="11.53"/>
  </cols>
  <sheetData>
    <row r="1" customFormat="false" ht="12.8" hidden="false" customHeight="false" outlineLevel="0" collapsed="false">
      <c r="B1" s="2"/>
      <c r="C1" s="55" t="s">
        <v>24</v>
      </c>
      <c r="D1" s="55" t="s">
        <v>25</v>
      </c>
      <c r="E1" s="55" t="s">
        <v>26</v>
      </c>
      <c r="F1" s="55" t="s">
        <v>27</v>
      </c>
      <c r="G1" s="55" t="s">
        <v>28</v>
      </c>
      <c r="H1" s="55" t="s">
        <v>29</v>
      </c>
      <c r="I1" s="55" t="s">
        <v>30</v>
      </c>
      <c r="J1" s="55" t="s">
        <v>31</v>
      </c>
      <c r="K1" s="55" t="s">
        <v>32</v>
      </c>
      <c r="L1" s="55" t="s">
        <v>33</v>
      </c>
      <c r="M1" s="55" t="s">
        <v>34</v>
      </c>
      <c r="N1" s="55" t="s">
        <v>35</v>
      </c>
      <c r="O1" s="55" t="s">
        <v>36</v>
      </c>
      <c r="P1" s="55" t="s">
        <v>37</v>
      </c>
      <c r="Q1" s="55" t="s">
        <v>38</v>
      </c>
    </row>
    <row r="2" customFormat="false" ht="102.2" hidden="false" customHeight="false" outlineLevel="0" collapsed="false">
      <c r="B2" s="2" t="s">
        <v>297</v>
      </c>
      <c r="C2" s="55" t="s">
        <v>39</v>
      </c>
      <c r="D2" s="55" t="s">
        <v>40</v>
      </c>
      <c r="E2" s="55" t="s">
        <v>41</v>
      </c>
      <c r="F2" s="55" t="s">
        <v>42</v>
      </c>
      <c r="G2" s="55" t="s">
        <v>43</v>
      </c>
      <c r="H2" s="55" t="s">
        <v>44</v>
      </c>
      <c r="I2" s="55" t="s">
        <v>45</v>
      </c>
      <c r="J2" s="55" t="s">
        <v>46</v>
      </c>
      <c r="K2" s="55" t="s">
        <v>47</v>
      </c>
      <c r="L2" s="55" t="s">
        <v>48</v>
      </c>
      <c r="M2" s="55" t="s">
        <v>49</v>
      </c>
      <c r="N2" s="55" t="s">
        <v>50</v>
      </c>
      <c r="O2" s="55" t="s">
        <v>51</v>
      </c>
      <c r="P2" s="55" t="s">
        <v>52</v>
      </c>
      <c r="Q2" s="55" t="s">
        <v>53</v>
      </c>
    </row>
    <row r="3" customFormat="false" ht="15" hidden="false" customHeight="false" outlineLevel="0" collapsed="false">
      <c r="A3" s="13" t="s">
        <v>170</v>
      </c>
      <c r="B3" s="1" t="n">
        <v>1</v>
      </c>
      <c r="C3" s="19" t="s">
        <v>171</v>
      </c>
      <c r="D3" s="19" t="s">
        <v>172</v>
      </c>
      <c r="E3" s="13" t="n">
        <v>3</v>
      </c>
      <c r="F3" s="19" t="s">
        <v>173</v>
      </c>
      <c r="G3" s="13" t="n">
        <v>1</v>
      </c>
      <c r="H3" s="13" t="n">
        <v>2</v>
      </c>
      <c r="I3" s="13" t="n">
        <v>2</v>
      </c>
      <c r="J3" s="13" t="n">
        <v>1</v>
      </c>
      <c r="K3" s="13" t="n">
        <v>1</v>
      </c>
      <c r="L3" s="13" t="n">
        <v>3</v>
      </c>
      <c r="M3" s="13" t="n">
        <v>1</v>
      </c>
      <c r="N3" s="13" t="n">
        <v>1</v>
      </c>
      <c r="O3" s="13" t="n">
        <v>1</v>
      </c>
      <c r="P3" s="19" t="s">
        <v>174</v>
      </c>
      <c r="Q3" s="19" t="s">
        <v>175</v>
      </c>
      <c r="R3" s="77"/>
    </row>
    <row r="4" customFormat="false" ht="15" hidden="false" customHeight="false" outlineLevel="0" collapsed="false">
      <c r="A4" s="13" t="s">
        <v>170</v>
      </c>
      <c r="B4" s="1" t="n">
        <v>2</v>
      </c>
      <c r="C4" s="19" t="s">
        <v>176</v>
      </c>
      <c r="D4" s="19" t="s">
        <v>177</v>
      </c>
      <c r="E4" s="13" t="n">
        <v>2</v>
      </c>
      <c r="F4" s="19" t="s">
        <v>178</v>
      </c>
      <c r="G4" s="13" t="n">
        <v>3</v>
      </c>
      <c r="H4" s="13" t="n">
        <v>1</v>
      </c>
      <c r="I4" s="13" t="n">
        <v>1</v>
      </c>
      <c r="J4" s="13" t="n">
        <v>1</v>
      </c>
      <c r="K4" s="13" t="n">
        <v>1</v>
      </c>
      <c r="L4" s="13" t="n">
        <v>5</v>
      </c>
      <c r="M4" s="13" t="n">
        <v>1</v>
      </c>
      <c r="N4" s="13" t="n">
        <v>2</v>
      </c>
      <c r="O4" s="13" t="n">
        <v>2</v>
      </c>
      <c r="P4" s="19" t="s">
        <v>179</v>
      </c>
      <c r="Q4" s="19" t="s">
        <v>180</v>
      </c>
      <c r="R4" s="77"/>
    </row>
    <row r="5" customFormat="false" ht="15" hidden="false" customHeight="false" outlineLevel="0" collapsed="false">
      <c r="A5" s="13" t="s">
        <v>170</v>
      </c>
      <c r="B5" s="1" t="n">
        <v>3</v>
      </c>
      <c r="C5" s="19" t="s">
        <v>181</v>
      </c>
      <c r="D5" s="19" t="s">
        <v>182</v>
      </c>
      <c r="E5" s="13" t="n">
        <v>3</v>
      </c>
      <c r="F5" s="19" t="s">
        <v>183</v>
      </c>
      <c r="G5" s="13" t="n">
        <v>2</v>
      </c>
      <c r="H5" s="13" t="n">
        <v>2</v>
      </c>
      <c r="I5" s="13" t="n">
        <v>1</v>
      </c>
      <c r="J5" s="13" t="n">
        <v>1</v>
      </c>
      <c r="K5" s="13" t="n">
        <v>1</v>
      </c>
      <c r="L5" s="13" t="n">
        <v>4</v>
      </c>
      <c r="M5" s="13" t="n">
        <v>2</v>
      </c>
      <c r="N5" s="13" t="n">
        <v>2</v>
      </c>
      <c r="O5" s="13" t="n">
        <v>2</v>
      </c>
      <c r="P5" s="19" t="s">
        <v>184</v>
      </c>
      <c r="Q5" s="19" t="s">
        <v>185</v>
      </c>
      <c r="R5" s="78"/>
    </row>
    <row r="6" customFormat="false" ht="15" hidden="false" customHeight="false" outlineLevel="0" collapsed="false">
      <c r="A6" s="13" t="s">
        <v>170</v>
      </c>
      <c r="B6" s="1" t="n">
        <v>4</v>
      </c>
      <c r="C6" s="19" t="s">
        <v>186</v>
      </c>
      <c r="D6" s="19" t="s">
        <v>187</v>
      </c>
      <c r="E6" s="13" t="n">
        <v>3</v>
      </c>
      <c r="F6" s="19" t="s">
        <v>188</v>
      </c>
      <c r="G6" s="13" t="n">
        <v>3</v>
      </c>
      <c r="H6" s="13" t="n">
        <v>2</v>
      </c>
      <c r="I6" s="13" t="n">
        <v>2</v>
      </c>
      <c r="J6" s="13" t="n">
        <v>2</v>
      </c>
      <c r="K6" s="13" t="n">
        <v>2</v>
      </c>
      <c r="L6" s="13" t="n">
        <v>4</v>
      </c>
      <c r="M6" s="13" t="n">
        <v>2</v>
      </c>
      <c r="N6" s="13" t="n">
        <v>3</v>
      </c>
      <c r="O6" s="13" t="n">
        <v>3</v>
      </c>
      <c r="P6" s="19" t="s">
        <v>189</v>
      </c>
      <c r="Q6" s="19" t="s">
        <v>190</v>
      </c>
      <c r="R6" s="78"/>
    </row>
    <row r="7" customFormat="false" ht="15" hidden="false" customHeight="false" outlineLevel="0" collapsed="false">
      <c r="A7" s="13" t="s">
        <v>170</v>
      </c>
      <c r="B7" s="1" t="n">
        <v>5</v>
      </c>
      <c r="C7" s="19" t="s">
        <v>191</v>
      </c>
      <c r="D7" s="19" t="s">
        <v>192</v>
      </c>
      <c r="E7" s="13" t="n">
        <v>4</v>
      </c>
      <c r="F7" s="19" t="s">
        <v>193</v>
      </c>
      <c r="G7" s="13" t="n">
        <v>2</v>
      </c>
      <c r="H7" s="13" t="n">
        <v>3</v>
      </c>
      <c r="I7" s="13" t="n">
        <v>2</v>
      </c>
      <c r="J7" s="13" t="n">
        <v>2</v>
      </c>
      <c r="K7" s="13" t="n">
        <v>2</v>
      </c>
      <c r="L7" s="13" t="n">
        <v>4</v>
      </c>
      <c r="M7" s="13" t="n">
        <v>2</v>
      </c>
      <c r="N7" s="13" t="n">
        <v>2</v>
      </c>
      <c r="O7" s="13" t="n">
        <v>2</v>
      </c>
      <c r="P7" s="19" t="s">
        <v>194</v>
      </c>
      <c r="Q7" s="19" t="s">
        <v>195</v>
      </c>
      <c r="R7" s="78"/>
    </row>
    <row r="8" customFormat="false" ht="15" hidden="false" customHeight="false" outlineLevel="0" collapsed="false">
      <c r="A8" s="13" t="s">
        <v>170</v>
      </c>
      <c r="B8" s="1" t="n">
        <v>6</v>
      </c>
      <c r="C8" s="19" t="s">
        <v>196</v>
      </c>
      <c r="D8" s="19" t="s">
        <v>197</v>
      </c>
      <c r="E8" s="13" t="n">
        <v>2</v>
      </c>
      <c r="F8" s="19" t="s">
        <v>198</v>
      </c>
      <c r="G8" s="13" t="n">
        <v>2</v>
      </c>
      <c r="H8" s="13" t="n">
        <v>2</v>
      </c>
      <c r="I8" s="13" t="n">
        <v>1</v>
      </c>
      <c r="J8" s="13" t="n">
        <v>1</v>
      </c>
      <c r="K8" s="13" t="n">
        <v>1</v>
      </c>
      <c r="L8" s="13" t="n">
        <v>5</v>
      </c>
      <c r="M8" s="13" t="n">
        <v>2</v>
      </c>
      <c r="N8" s="13" t="n">
        <v>2</v>
      </c>
      <c r="O8" s="13" t="n">
        <v>2</v>
      </c>
      <c r="P8" s="19" t="s">
        <v>199</v>
      </c>
      <c r="Q8" s="19" t="s">
        <v>200</v>
      </c>
      <c r="R8" s="78"/>
    </row>
    <row r="9" customFormat="false" ht="15" hidden="false" customHeight="false" outlineLevel="0" collapsed="false">
      <c r="A9" s="13" t="s">
        <v>170</v>
      </c>
      <c r="B9" s="1" t="n">
        <v>7</v>
      </c>
      <c r="C9" s="19" t="s">
        <v>201</v>
      </c>
      <c r="D9" s="19" t="s">
        <v>202</v>
      </c>
      <c r="E9" s="13" t="n">
        <v>3</v>
      </c>
      <c r="F9" s="19" t="s">
        <v>203</v>
      </c>
      <c r="G9" s="13" t="n">
        <v>2</v>
      </c>
      <c r="H9" s="13" t="n">
        <v>2</v>
      </c>
      <c r="I9" s="13" t="n">
        <v>2</v>
      </c>
      <c r="J9" s="13" t="n">
        <v>2</v>
      </c>
      <c r="K9" s="13" t="n">
        <v>2</v>
      </c>
      <c r="L9" s="13" t="n">
        <v>4</v>
      </c>
      <c r="M9" s="13" t="n">
        <v>2</v>
      </c>
      <c r="N9" s="13" t="n">
        <v>2</v>
      </c>
      <c r="O9" s="13" t="n">
        <v>2</v>
      </c>
      <c r="P9" s="19" t="s">
        <v>204</v>
      </c>
      <c r="Q9" s="19" t="s">
        <v>205</v>
      </c>
      <c r="R9" s="78"/>
    </row>
    <row r="10" customFormat="false" ht="15" hidden="false" customHeight="false" outlineLevel="0" collapsed="false">
      <c r="A10" s="13" t="s">
        <v>170</v>
      </c>
      <c r="B10" s="1" t="n">
        <v>8</v>
      </c>
      <c r="C10" s="19" t="s">
        <v>206</v>
      </c>
      <c r="D10" s="19" t="s">
        <v>207</v>
      </c>
      <c r="E10" s="13" t="n">
        <v>2</v>
      </c>
      <c r="F10" s="19" t="s">
        <v>208</v>
      </c>
      <c r="G10" s="13" t="n">
        <v>3</v>
      </c>
      <c r="H10" s="13" t="n">
        <v>2</v>
      </c>
      <c r="I10" s="13" t="n">
        <v>2</v>
      </c>
      <c r="J10" s="13" t="n">
        <v>1</v>
      </c>
      <c r="K10" s="13" t="n">
        <v>2</v>
      </c>
      <c r="L10" s="13" t="n">
        <v>5</v>
      </c>
      <c r="M10" s="13" t="n">
        <v>2</v>
      </c>
      <c r="N10" s="13" t="n">
        <v>2</v>
      </c>
      <c r="O10" s="13" t="n">
        <v>2</v>
      </c>
      <c r="P10" s="19" t="s">
        <v>209</v>
      </c>
      <c r="Q10" s="19" t="s">
        <v>210</v>
      </c>
      <c r="R10" s="78"/>
    </row>
    <row r="11" customFormat="false" ht="15" hidden="false" customHeight="false" outlineLevel="0" collapsed="false">
      <c r="A11" s="13" t="s">
        <v>170</v>
      </c>
      <c r="B11" s="1" t="n">
        <v>9</v>
      </c>
      <c r="C11" s="19" t="s">
        <v>211</v>
      </c>
      <c r="D11" s="19" t="s">
        <v>212</v>
      </c>
      <c r="E11" s="13" t="n">
        <v>4</v>
      </c>
      <c r="F11" s="19" t="s">
        <v>213</v>
      </c>
      <c r="G11" s="13" t="n">
        <v>2</v>
      </c>
      <c r="H11" s="13" t="n">
        <v>3</v>
      </c>
      <c r="I11" s="13" t="n">
        <v>3</v>
      </c>
      <c r="J11" s="13" t="n">
        <v>2</v>
      </c>
      <c r="K11" s="13" t="n">
        <v>3</v>
      </c>
      <c r="L11" s="13" t="n">
        <v>4</v>
      </c>
      <c r="M11" s="13" t="n">
        <v>3</v>
      </c>
      <c r="N11" s="13" t="n">
        <v>3</v>
      </c>
      <c r="O11" s="13" t="n">
        <v>2</v>
      </c>
      <c r="P11" s="19" t="s">
        <v>214</v>
      </c>
      <c r="Q11" s="19" t="s">
        <v>215</v>
      </c>
      <c r="R11" s="78"/>
    </row>
    <row r="12" customFormat="false" ht="15" hidden="false" customHeight="false" outlineLevel="0" collapsed="false">
      <c r="A12" s="13" t="s">
        <v>170</v>
      </c>
      <c r="B12" s="1" t="n">
        <v>10</v>
      </c>
      <c r="C12" s="19" t="s">
        <v>216</v>
      </c>
      <c r="D12" s="19" t="s">
        <v>217</v>
      </c>
      <c r="E12" s="13" t="n">
        <v>3</v>
      </c>
      <c r="F12" s="19" t="s">
        <v>218</v>
      </c>
      <c r="G12" s="13" t="n">
        <v>3</v>
      </c>
      <c r="H12" s="13" t="n">
        <v>2</v>
      </c>
      <c r="I12" s="13" t="n">
        <v>2</v>
      </c>
      <c r="J12" s="13" t="n">
        <v>2</v>
      </c>
      <c r="K12" s="13" t="n">
        <v>2</v>
      </c>
      <c r="L12" s="13" t="n">
        <v>4</v>
      </c>
      <c r="M12" s="13" t="n">
        <v>3</v>
      </c>
      <c r="N12" s="13" t="n">
        <v>3</v>
      </c>
      <c r="O12" s="13" t="n">
        <v>2</v>
      </c>
      <c r="P12" s="19" t="s">
        <v>219</v>
      </c>
      <c r="Q12" s="19" t="s">
        <v>220</v>
      </c>
      <c r="R12" s="78"/>
    </row>
    <row r="13" customFormat="false" ht="15" hidden="false" customHeight="false" outlineLevel="0" collapsed="false">
      <c r="A13" s="13" t="s">
        <v>170</v>
      </c>
      <c r="B13" s="1" t="n">
        <v>11</v>
      </c>
      <c r="C13" s="19" t="s">
        <v>221</v>
      </c>
      <c r="D13" s="19" t="s">
        <v>222</v>
      </c>
      <c r="E13" s="13" t="n">
        <v>3</v>
      </c>
      <c r="F13" s="19" t="s">
        <v>223</v>
      </c>
      <c r="G13" s="13" t="n">
        <v>3</v>
      </c>
      <c r="H13" s="13" t="n">
        <v>2</v>
      </c>
      <c r="I13" s="13" t="n">
        <v>2</v>
      </c>
      <c r="J13" s="13" t="n">
        <v>2</v>
      </c>
      <c r="K13" s="13" t="n">
        <v>2</v>
      </c>
      <c r="L13" s="13" t="n">
        <v>4</v>
      </c>
      <c r="M13" s="13" t="n">
        <v>3</v>
      </c>
      <c r="N13" s="13" t="n">
        <v>3</v>
      </c>
      <c r="O13" s="13" t="n">
        <v>2</v>
      </c>
      <c r="P13" s="19" t="s">
        <v>224</v>
      </c>
      <c r="Q13" s="19" t="s">
        <v>225</v>
      </c>
      <c r="R13" s="78"/>
    </row>
    <row r="14" customFormat="false" ht="15" hidden="false" customHeight="false" outlineLevel="0" collapsed="false">
      <c r="A14" s="13" t="s">
        <v>170</v>
      </c>
      <c r="B14" s="1" t="n">
        <v>12</v>
      </c>
      <c r="C14" s="19" t="s">
        <v>226</v>
      </c>
      <c r="D14" s="19" t="s">
        <v>227</v>
      </c>
      <c r="E14" s="13" t="n">
        <v>2</v>
      </c>
      <c r="F14" s="19" t="s">
        <v>228</v>
      </c>
      <c r="G14" s="13" t="n">
        <v>3</v>
      </c>
      <c r="H14" s="13" t="n">
        <v>2</v>
      </c>
      <c r="I14" s="13" t="n">
        <v>2</v>
      </c>
      <c r="J14" s="13" t="n">
        <v>1</v>
      </c>
      <c r="K14" s="13" t="n">
        <v>2</v>
      </c>
      <c r="L14" s="13" t="n">
        <v>5</v>
      </c>
      <c r="M14" s="13" t="n">
        <v>2</v>
      </c>
      <c r="N14" s="13" t="n">
        <v>2</v>
      </c>
      <c r="O14" s="13" t="n">
        <v>2</v>
      </c>
      <c r="P14" s="19" t="s">
        <v>229</v>
      </c>
      <c r="Q14" s="19" t="s">
        <v>230</v>
      </c>
      <c r="R14" s="78"/>
    </row>
    <row r="15" customFormat="false" ht="12.8" hidden="false" customHeight="false" outlineLevel="0" collapsed="false">
      <c r="C15" s="57"/>
    </row>
    <row r="16" customFormat="false" ht="12.8" hidden="false" customHeight="false" outlineLevel="0" collapsed="false">
      <c r="C16" s="57"/>
      <c r="D16" s="3" t="s">
        <v>292</v>
      </c>
      <c r="E16" s="58" t="n">
        <f aca="false">AVERAGE(E3:E14)</f>
        <v>2.83333333333333</v>
      </c>
      <c r="F16" s="1"/>
      <c r="G16" s="58" t="n">
        <f aca="false">AVERAGE(G3:G14)</f>
        <v>2.41666666666667</v>
      </c>
      <c r="H16" s="58" t="n">
        <f aca="false">AVERAGE(H3:H14)</f>
        <v>2.08333333333333</v>
      </c>
      <c r="I16" s="58" t="n">
        <f aca="false">AVERAGE(I3:I14)</f>
        <v>1.83333333333333</v>
      </c>
      <c r="J16" s="58" t="n">
        <f aca="false">AVERAGE(J3:J14)</f>
        <v>1.5</v>
      </c>
      <c r="K16" s="58" t="n">
        <f aca="false">AVERAGE(K3:K14)</f>
        <v>1.75</v>
      </c>
      <c r="L16" s="58" t="n">
        <f aca="false">AVERAGE(L3:L14)</f>
        <v>4.25</v>
      </c>
      <c r="M16" s="58" t="n">
        <f aca="false">AVERAGE(M3:M14)</f>
        <v>2.08333333333333</v>
      </c>
      <c r="N16" s="58" t="n">
        <f aca="false">AVERAGE(N3:N14)</f>
        <v>2.25</v>
      </c>
      <c r="O16" s="58" t="n">
        <f aca="false">AVERAGE(O3:O14)</f>
        <v>2</v>
      </c>
      <c r="P16" s="59" t="n">
        <f aca="false">(SUM(G16:O16)+E16)/10</f>
        <v>2.3</v>
      </c>
    </row>
    <row r="17" customFormat="false" ht="12.8" hidden="false" customHeight="false" outlineLevel="0" collapsed="false">
      <c r="C17" s="57"/>
      <c r="D17" s="3" t="s">
        <v>293</v>
      </c>
      <c r="E17" s="20" t="n">
        <f aca="false">STDEV(E3:E14)</f>
        <v>0.717740562565273</v>
      </c>
      <c r="F17" s="1"/>
      <c r="G17" s="20" t="n">
        <f aca="false">STDEV(G3:G14)</f>
        <v>0.668557923421522</v>
      </c>
      <c r="H17" s="20" t="n">
        <f aca="false">STDEV(H3:H14)</f>
        <v>0.514928650544437</v>
      </c>
      <c r="I17" s="20" t="n">
        <f aca="false">STDEV(I3:I14)</f>
        <v>0.577350269189626</v>
      </c>
      <c r="J17" s="20" t="n">
        <f aca="false">STDEV(J3:J14)</f>
        <v>0.522232967867094</v>
      </c>
      <c r="K17" s="20" t="n">
        <f aca="false">STDEV(K3:K14)</f>
        <v>0.621581560508061</v>
      </c>
      <c r="L17" s="20" t="n">
        <f aca="false">STDEV(L3:L14)</f>
        <v>0.621581560508061</v>
      </c>
      <c r="M17" s="20" t="n">
        <f aca="false">STDEV(M3:M14)</f>
        <v>0.668557923421522</v>
      </c>
      <c r="N17" s="20" t="n">
        <f aca="false">STDEV(N3:N14)</f>
        <v>0.621581560508061</v>
      </c>
      <c r="O17" s="20" t="n">
        <f aca="false">STDEV(O3:O14)</f>
        <v>0.426401432711221</v>
      </c>
      <c r="P17" s="1"/>
    </row>
    <row r="18" customFormat="false" ht="12.8" hidden="false" customHeight="false" outlineLevel="0" collapsed="false">
      <c r="C18" s="57"/>
      <c r="E18" s="1"/>
      <c r="F18" s="1"/>
      <c r="G18" s="1"/>
      <c r="H18" s="1"/>
      <c r="I18" s="1"/>
      <c r="J18" s="1"/>
      <c r="K18" s="1"/>
      <c r="L18" s="1"/>
      <c r="M18" s="1"/>
      <c r="N18" s="1"/>
      <c r="O18" s="1"/>
      <c r="P18" s="1"/>
    </row>
    <row r="19" customFormat="false" ht="12.8" hidden="false" customHeight="false" outlineLevel="0" collapsed="false">
      <c r="C19" s="57"/>
      <c r="D19" s="3" t="s">
        <v>785</v>
      </c>
      <c r="E19" s="80" t="n">
        <f aca="false">COUNTIF(E3:E14,3)</f>
        <v>6</v>
      </c>
      <c r="G19" s="80" t="n">
        <f aca="false">COUNTIF(G3:G14,3)</f>
        <v>6</v>
      </c>
      <c r="H19" s="1" t="n">
        <f aca="false">COUNTIF(H3:H14,3)</f>
        <v>2</v>
      </c>
      <c r="I19" s="1" t="n">
        <f aca="false">COUNTIF(I3:I14,3)</f>
        <v>1</v>
      </c>
      <c r="J19" s="1" t="n">
        <f aca="false">COUNTIF(J3:J14,3)</f>
        <v>0</v>
      </c>
      <c r="K19" s="1" t="n">
        <f aca="false">COUNTIF(K3:K14,3)</f>
        <v>1</v>
      </c>
      <c r="L19" s="1" t="n">
        <f aca="false">COUNTIF(L3:L14,3)</f>
        <v>1</v>
      </c>
      <c r="M19" s="1" t="n">
        <f aca="false">COUNTIF(M3:M14,3)</f>
        <v>3</v>
      </c>
      <c r="N19" s="80" t="n">
        <f aca="false">COUNTIF(N3:N14,3)</f>
        <v>4</v>
      </c>
      <c r="O19" s="1" t="n">
        <f aca="false">COUNTIF(O3:O14,3)</f>
        <v>1</v>
      </c>
      <c r="P19" s="61" t="n">
        <f aca="false">SUM(E19:O19)</f>
        <v>25</v>
      </c>
    </row>
    <row r="20" customFormat="false" ht="12.8" hidden="false" customHeight="false" outlineLevel="0" collapsed="false">
      <c r="C20" s="57"/>
      <c r="D20" s="3" t="s">
        <v>786</v>
      </c>
      <c r="E20" s="3" t="n">
        <f aca="false">E19/12</f>
        <v>0.5</v>
      </c>
      <c r="G20" s="63" t="n">
        <f aca="false">G19/12</f>
        <v>0.5</v>
      </c>
      <c r="H20" s="63" t="n">
        <f aca="false">H19/12</f>
        <v>0.166666666666667</v>
      </c>
      <c r="I20" s="63" t="n">
        <f aca="false">I19/12</f>
        <v>0.0833333333333333</v>
      </c>
      <c r="J20" s="63" t="n">
        <f aca="false">J19/12</f>
        <v>0</v>
      </c>
      <c r="K20" s="63" t="n">
        <f aca="false">K19/12</f>
        <v>0.0833333333333333</v>
      </c>
      <c r="L20" s="63" t="n">
        <f aca="false">L19/12</f>
        <v>0.0833333333333333</v>
      </c>
      <c r="M20" s="63" t="n">
        <f aca="false">M19/12</f>
        <v>0.25</v>
      </c>
      <c r="N20" s="63" t="n">
        <f aca="false">N19/12</f>
        <v>0.333333333333333</v>
      </c>
      <c r="O20" s="63" t="n">
        <f aca="false">O19/12</f>
        <v>0.0833333333333333</v>
      </c>
      <c r="P20" s="3" t="n">
        <f aca="false">12*10</f>
        <v>120</v>
      </c>
    </row>
    <row r="21" customFormat="false" ht="12.8" hidden="false" customHeight="false" outlineLevel="0" collapsed="false">
      <c r="C21" s="57"/>
      <c r="G21" s="62"/>
      <c r="H21" s="62"/>
      <c r="I21" s="62"/>
      <c r="J21" s="62"/>
      <c r="K21" s="62"/>
      <c r="L21" s="62"/>
      <c r="M21" s="62"/>
      <c r="N21" s="62"/>
      <c r="O21" s="62"/>
      <c r="P21" s="62" t="n">
        <f aca="false">P19/P20</f>
        <v>0.208333333333333</v>
      </c>
    </row>
    <row r="22" customFormat="false" ht="12.8" hidden="false" customHeight="false" outlineLevel="0" collapsed="false">
      <c r="C22" s="57"/>
      <c r="D22" s="3" t="s">
        <v>787</v>
      </c>
      <c r="E22" s="3" t="n">
        <f aca="false">COUNTIF(E$3:E$14,2)</f>
        <v>4</v>
      </c>
      <c r="G22" s="3" t="n">
        <f aca="false">COUNTIF(G$3:G$14,2)+COUNTIF(G$3:G$14,1)</f>
        <v>6</v>
      </c>
      <c r="H22" s="3" t="n">
        <f aca="false">COUNTIF(H$3:H$14,2)+COUNTIF(H$3:H$14,1)</f>
        <v>10</v>
      </c>
      <c r="I22" s="3" t="n">
        <f aca="false">COUNTIF(I3:I14,1)+COUNTIF(I3:I14,2)</f>
        <v>11</v>
      </c>
      <c r="J22" s="3" t="n">
        <f aca="false">COUNTIF(J3:J14,1)+COUNTIF(J3:J14,2)</f>
        <v>12</v>
      </c>
      <c r="K22" s="3" t="n">
        <f aca="false">COUNTIF(K3:K14,1)+COUNTIF(K3:K14,2)</f>
        <v>11</v>
      </c>
      <c r="L22" s="3" t="n">
        <f aca="false">COUNTIF(L3:L14,1)+COUNTIF(L3:L14,2)</f>
        <v>0</v>
      </c>
      <c r="M22" s="3" t="n">
        <f aca="false">COUNTIF(M3:M14,1)+COUNTIF(M3:M14,2)</f>
        <v>9</v>
      </c>
      <c r="N22" s="3" t="n">
        <f aca="false">COUNTIF(N3:N14,1)+COUNTIF(N3:N14,2)</f>
        <v>8</v>
      </c>
      <c r="O22" s="3" t="n">
        <f aca="false">COUNTIF(O3:O14,1)+COUNTIF(O3:O14,2)</f>
        <v>11</v>
      </c>
    </row>
    <row r="23" customFormat="false" ht="12.8" hidden="false" customHeight="false" outlineLevel="0" collapsed="false">
      <c r="C23" s="57"/>
      <c r="D23" s="3" t="s">
        <v>788</v>
      </c>
      <c r="E23" s="3" t="n">
        <f aca="false">E22/12</f>
        <v>0.333333333333333</v>
      </c>
      <c r="G23" s="64" t="n">
        <f aca="false">G22/12</f>
        <v>0.5</v>
      </c>
      <c r="H23" s="64" t="n">
        <f aca="false">H22/12</f>
        <v>0.833333333333333</v>
      </c>
      <c r="I23" s="64" t="n">
        <f aca="false">I22/12</f>
        <v>0.916666666666667</v>
      </c>
      <c r="J23" s="64" t="n">
        <f aca="false">J22/12</f>
        <v>1</v>
      </c>
      <c r="K23" s="64" t="n">
        <f aca="false">K22/12</f>
        <v>0.916666666666667</v>
      </c>
      <c r="L23" s="64" t="n">
        <f aca="false">L22/12</f>
        <v>0</v>
      </c>
      <c r="M23" s="64" t="n">
        <f aca="false">M22/12</f>
        <v>0.75</v>
      </c>
      <c r="N23" s="64" t="n">
        <f aca="false">N22/12</f>
        <v>0.666666666666667</v>
      </c>
      <c r="O23" s="64" t="n">
        <f aca="false">O22/12</f>
        <v>0.916666666666667</v>
      </c>
    </row>
    <row r="24" customFormat="false" ht="12.8" hidden="false" customHeight="false" outlineLevel="0" collapsed="false">
      <c r="C24" s="57"/>
      <c r="D24" s="3" t="s">
        <v>789</v>
      </c>
      <c r="E24" s="3" t="n">
        <f aca="false">COUNTIF(E3:E14,4)+COUNTIF(E3:E14,5)</f>
        <v>2</v>
      </c>
      <c r="G24" s="3" t="n">
        <f aca="false">COUNTIF(G3:G14,4)+COUNTIF(G3:G14,5)</f>
        <v>0</v>
      </c>
      <c r="H24" s="3" t="n">
        <f aca="false">COUNTIF(H3:H14,4)+COUNTIF(H3:H14,5)</f>
        <v>0</v>
      </c>
      <c r="I24" s="3" t="n">
        <f aca="false">COUNTIF(I3:I14,4)+COUNTIF(I3:I14,5)</f>
        <v>0</v>
      </c>
      <c r="J24" s="3" t="n">
        <f aca="false">COUNTIF(J3:J14,4)+COUNTIF(J3:J14,5)</f>
        <v>0</v>
      </c>
      <c r="K24" s="3" t="n">
        <f aca="false">COUNTIF(K3:K14,4)+COUNTIF(K3:K14,5)</f>
        <v>0</v>
      </c>
      <c r="L24" s="3" t="n">
        <f aca="false">COUNTIF(L3:L14,4)+COUNTIF(L3:L14,5)</f>
        <v>11</v>
      </c>
      <c r="M24" s="3" t="n">
        <f aca="false">COUNTIF(M3:M14,4)+COUNTIF(M3:M14,5)</f>
        <v>0</v>
      </c>
      <c r="N24" s="3" t="n">
        <f aca="false">COUNTIF(N3:N14,4)+COUNTIF(N3:N14,5)</f>
        <v>0</v>
      </c>
      <c r="O24" s="3" t="n">
        <f aca="false">COUNTIF(O3:O14,4)+COUNTIF(O3:O14,5)</f>
        <v>0</v>
      </c>
    </row>
    <row r="25" customFormat="false" ht="12.8" hidden="false" customHeight="true" outlineLevel="0" collapsed="false">
      <c r="D25" s="3" t="s">
        <v>790</v>
      </c>
      <c r="E25" s="65" t="n">
        <f aca="false">E24/12</f>
        <v>0.166666666666667</v>
      </c>
      <c r="G25" s="65" t="n">
        <f aca="false">G24/12</f>
        <v>0</v>
      </c>
      <c r="H25" s="65" t="n">
        <f aca="false">H24/12</f>
        <v>0</v>
      </c>
      <c r="I25" s="72" t="n">
        <f aca="false">I24/12</f>
        <v>0</v>
      </c>
      <c r="J25" s="72" t="n">
        <f aca="false">J24/12</f>
        <v>0</v>
      </c>
      <c r="K25" s="72" t="n">
        <f aca="false">K24/12</f>
        <v>0</v>
      </c>
      <c r="L25" s="65" t="n">
        <f aca="false">L24/12</f>
        <v>0.916666666666667</v>
      </c>
      <c r="M25" s="65" t="n">
        <f aca="false">M24/12</f>
        <v>0</v>
      </c>
      <c r="N25" s="72" t="n">
        <f aca="false">N24/12</f>
        <v>0</v>
      </c>
      <c r="O25" s="72" t="n">
        <f aca="false">O24/12</f>
        <v>0</v>
      </c>
    </row>
    <row r="27" customFormat="false" ht="12.8" hidden="false" customHeight="true" outlineLevel="0" collapsed="false">
      <c r="D27" s="3" t="s">
        <v>791</v>
      </c>
      <c r="E27" s="3" t="n">
        <f aca="false">E24+E22+E19</f>
        <v>12</v>
      </c>
      <c r="G27" s="3" t="n">
        <f aca="false">G24+G22+G19</f>
        <v>12</v>
      </c>
      <c r="H27" s="3" t="n">
        <f aca="false">H24+H22+H19</f>
        <v>12</v>
      </c>
      <c r="I27" s="3" t="n">
        <f aca="false">I24+I22+I19</f>
        <v>12</v>
      </c>
      <c r="J27" s="3" t="n">
        <f aca="false">J24+J22+J19</f>
        <v>12</v>
      </c>
      <c r="K27" s="3" t="n">
        <f aca="false">K24+K22+K19</f>
        <v>12</v>
      </c>
      <c r="L27" s="3" t="n">
        <f aca="false">L24+L22+L19</f>
        <v>12</v>
      </c>
      <c r="M27" s="3" t="n">
        <f aca="false">M24+M22+M19</f>
        <v>12</v>
      </c>
      <c r="N27" s="3" t="n">
        <f aca="false">N24+N22+N19</f>
        <v>12</v>
      </c>
      <c r="O27" s="3" t="n">
        <f aca="false">O24+O22+O19</f>
        <v>12</v>
      </c>
    </row>
    <row r="30" customFormat="false" ht="12.8" hidden="false" customHeight="true" outlineLevel="0" collapsed="false">
      <c r="D30" s="3" t="s">
        <v>792</v>
      </c>
      <c r="E30" s="67" t="n">
        <f aca="false">E22</f>
        <v>4</v>
      </c>
      <c r="G30" s="67" t="n">
        <f aca="false">G22</f>
        <v>6</v>
      </c>
      <c r="H30" s="3" t="n">
        <f aca="false">H22</f>
        <v>10</v>
      </c>
      <c r="I30" s="3" t="n">
        <f aca="false">I22</f>
        <v>11</v>
      </c>
      <c r="J30" s="3" t="n">
        <f aca="false">J22</f>
        <v>12</v>
      </c>
      <c r="K30" s="3" t="n">
        <f aca="false">K22</f>
        <v>11</v>
      </c>
      <c r="L30" s="3" t="n">
        <f aca="false">L22</f>
        <v>0</v>
      </c>
      <c r="M30" s="3" t="n">
        <f aca="false">M22</f>
        <v>9</v>
      </c>
      <c r="N30" s="3" t="n">
        <f aca="false">N22</f>
        <v>8</v>
      </c>
      <c r="O30" s="3" t="n">
        <f aca="false">O22</f>
        <v>11</v>
      </c>
    </row>
    <row r="31" customFormat="false" ht="12.8" hidden="false" customHeight="true" outlineLevel="0" collapsed="false">
      <c r="D31" s="3" t="s">
        <v>793</v>
      </c>
      <c r="E31" s="67" t="n">
        <f aca="false">E24</f>
        <v>2</v>
      </c>
      <c r="G31" s="81" t="n">
        <f aca="false">G24</f>
        <v>0</v>
      </c>
      <c r="H31" s="68" t="n">
        <f aca="false">H24</f>
        <v>0</v>
      </c>
      <c r="I31" s="68" t="n">
        <f aca="false">I24</f>
        <v>0</v>
      </c>
      <c r="J31" s="68" t="n">
        <f aca="false">J24</f>
        <v>0</v>
      </c>
      <c r="K31" s="68" t="n">
        <f aca="false">K24</f>
        <v>0</v>
      </c>
      <c r="L31" s="67" t="n">
        <f aca="false">L24</f>
        <v>11</v>
      </c>
      <c r="M31" s="68" t="n">
        <f aca="false">M24</f>
        <v>0</v>
      </c>
      <c r="N31" s="68" t="n">
        <f aca="false">N24</f>
        <v>0</v>
      </c>
      <c r="O31" s="68" t="n">
        <f aca="false">O24</f>
        <v>0</v>
      </c>
    </row>
    <row r="34" customFormat="false" ht="12.8" hidden="false" customHeight="true" outlineLevel="0" collapsed="false">
      <c r="D34" s="3" t="s">
        <v>794</v>
      </c>
      <c r="E34" s="69" t="n">
        <v>0</v>
      </c>
      <c r="G34" s="70" t="n">
        <v>0</v>
      </c>
      <c r="H34" s="70" t="n">
        <v>0</v>
      </c>
      <c r="I34" s="70" t="n">
        <v>0</v>
      </c>
      <c r="J34" s="71" t="n">
        <v>0</v>
      </c>
      <c r="K34" s="70" t="n">
        <v>0</v>
      </c>
      <c r="L34" s="70" t="n">
        <v>1</v>
      </c>
      <c r="M34" s="70" t="n">
        <v>0</v>
      </c>
      <c r="N34" s="70" t="n">
        <v>0</v>
      </c>
      <c r="O34" s="70" t="n">
        <v>0</v>
      </c>
    </row>
    <row r="36" customFormat="false" ht="12.8" hidden="false" customHeight="true" outlineLevel="0" collapsed="false">
      <c r="E36" s="72" t="n">
        <f aca="false">E23</f>
        <v>0.333333333333333</v>
      </c>
      <c r="F36" s="5" t="n">
        <v>0</v>
      </c>
      <c r="G36" s="72" t="n">
        <f aca="false">G23</f>
        <v>0.5</v>
      </c>
      <c r="H36" s="72" t="n">
        <f aca="false">H23</f>
        <v>0.833333333333333</v>
      </c>
      <c r="I36" s="72" t="n">
        <f aca="false">I23</f>
        <v>0.916666666666667</v>
      </c>
      <c r="J36" s="72" t="n">
        <f aca="false">J23</f>
        <v>1</v>
      </c>
      <c r="K36" s="72" t="n">
        <f aca="false">K23</f>
        <v>0.916666666666667</v>
      </c>
      <c r="L36" s="72" t="n">
        <f aca="false">L23</f>
        <v>0</v>
      </c>
      <c r="M36" s="72" t="n">
        <f aca="false">M23</f>
        <v>0.75</v>
      </c>
      <c r="N36" s="72" t="n">
        <f aca="false">N23</f>
        <v>0.666666666666667</v>
      </c>
      <c r="O36" s="72" t="n">
        <f aca="false">O23</f>
        <v>0.916666666666667</v>
      </c>
    </row>
    <row r="37" customFormat="false" ht="12.8" hidden="false" customHeight="true" outlineLevel="0" collapsed="false">
      <c r="E37" s="72" t="n">
        <f aca="false">E25</f>
        <v>0.166666666666667</v>
      </c>
      <c r="F37" s="5" t="n">
        <v>1</v>
      </c>
      <c r="G37" s="72" t="n">
        <f aca="false">G25</f>
        <v>0</v>
      </c>
      <c r="H37" s="72" t="n">
        <f aca="false">H25</f>
        <v>0</v>
      </c>
      <c r="I37" s="72" t="n">
        <f aca="false">I25</f>
        <v>0</v>
      </c>
      <c r="J37" s="72" t="n">
        <f aca="false">J25</f>
        <v>0</v>
      </c>
      <c r="K37" s="72" t="n">
        <f aca="false">K25</f>
        <v>0</v>
      </c>
      <c r="L37" s="72" t="n">
        <f aca="false">L25</f>
        <v>0.916666666666667</v>
      </c>
      <c r="M37" s="72" t="n">
        <f aca="false">M25</f>
        <v>0</v>
      </c>
      <c r="N37" s="72" t="n">
        <f aca="false">N25</f>
        <v>0</v>
      </c>
      <c r="O37" s="72" t="n">
        <f aca="false">O25</f>
        <v>0</v>
      </c>
    </row>
    <row r="38" customFormat="false" ht="12.8" hidden="false" customHeight="true" outlineLevel="0" collapsed="false">
      <c r="E38" s="73" t="n">
        <f aca="false">E20</f>
        <v>0.5</v>
      </c>
      <c r="F38" s="5" t="n">
        <v>3</v>
      </c>
      <c r="G38" s="73" t="n">
        <f aca="false">G20</f>
        <v>0.5</v>
      </c>
      <c r="H38" s="73" t="n">
        <f aca="false">H20</f>
        <v>0.166666666666667</v>
      </c>
      <c r="I38" s="73" t="n">
        <f aca="false">I20</f>
        <v>0.0833333333333333</v>
      </c>
      <c r="J38" s="73" t="n">
        <f aca="false">J20</f>
        <v>0</v>
      </c>
      <c r="K38" s="73" t="n">
        <f aca="false">K20</f>
        <v>0.0833333333333333</v>
      </c>
      <c r="L38" s="73" t="n">
        <f aca="false">L20</f>
        <v>0.0833333333333333</v>
      </c>
      <c r="M38" s="73" t="n">
        <f aca="false">M20</f>
        <v>0.25</v>
      </c>
      <c r="N38" s="73" t="n">
        <f aca="false">N20</f>
        <v>0.333333333333333</v>
      </c>
      <c r="O38" s="73" t="n">
        <f aca="false">O20</f>
        <v>0.0833333333333333</v>
      </c>
    </row>
    <row r="39" customFormat="false" ht="12.8" hidden="false" customHeight="true" outlineLevel="0" collapsed="false">
      <c r="E39" s="62" t="n">
        <f aca="false">SUM(E36:E38)</f>
        <v>1</v>
      </c>
      <c r="G39" s="62" t="n">
        <f aca="false">SUM(G36:G38)</f>
        <v>1</v>
      </c>
      <c r="H39" s="62" t="n">
        <f aca="false">SUM(H36:H38)</f>
        <v>1</v>
      </c>
      <c r="I39" s="62" t="n">
        <f aca="false">SUM(I36:I38)</f>
        <v>1</v>
      </c>
      <c r="J39" s="62" t="n">
        <f aca="false">SUM(J36:J38)</f>
        <v>1</v>
      </c>
      <c r="K39" s="62" t="n">
        <f aca="false">SUM(K36:K38)</f>
        <v>1</v>
      </c>
      <c r="L39" s="62" t="n">
        <f aca="false">SUM(L36:L38)</f>
        <v>1</v>
      </c>
      <c r="M39" s="62" t="n">
        <f aca="false">SUM(M36:M38)</f>
        <v>1</v>
      </c>
      <c r="N39" s="62" t="n">
        <f aca="false">SUM(N36:N38)</f>
        <v>1</v>
      </c>
      <c r="O39" s="62" t="n">
        <f aca="false">SUM(O36:O38)</f>
        <v>1</v>
      </c>
    </row>
    <row r="41" customFormat="false" ht="12.8" hidden="false" customHeight="true" outlineLevel="0" collapsed="false">
      <c r="E41" s="79" t="n">
        <f aca="false">E36+((E38/(1-E38))*E36)</f>
        <v>0.666666666666667</v>
      </c>
      <c r="F41" s="3" t="n">
        <v>0</v>
      </c>
      <c r="G41" s="76" t="n">
        <f aca="false">G36+((G38/(1-G38))*G36)</f>
        <v>1</v>
      </c>
      <c r="H41" s="76" t="n">
        <v>1</v>
      </c>
      <c r="I41" s="76" t="n">
        <f aca="false">I36+((I38/(1-I38))*I36)</f>
        <v>1</v>
      </c>
      <c r="J41" s="76" t="n">
        <f aca="false">J36+((J38/(1-J38))*J36)</f>
        <v>1</v>
      </c>
      <c r="K41" s="76" t="n">
        <f aca="false">K36+((K38/(1-K38))*K36)</f>
        <v>1</v>
      </c>
      <c r="L41" s="62" t="n">
        <f aca="false">L36+((L38/(1-L38))*L36)</f>
        <v>0</v>
      </c>
      <c r="M41" s="76" t="n">
        <f aca="false">M36+((M38/(1-M38))*M36)</f>
        <v>1</v>
      </c>
      <c r="N41" s="76" t="n">
        <f aca="false">N36+((N38/(1-N38))*N36)</f>
        <v>1</v>
      </c>
      <c r="O41" s="76" t="n">
        <f aca="false">O36+((O38/(1-O38))*O36)</f>
        <v>1</v>
      </c>
      <c r="P41" s="72" t="n">
        <f aca="false">(E41+SUM(G41:O41))/10</f>
        <v>0.866666666666667</v>
      </c>
    </row>
    <row r="42" customFormat="false" ht="12.8" hidden="false" customHeight="true" outlineLevel="0" collapsed="false">
      <c r="E42" s="82" t="n">
        <f aca="false">E37+((E38/(1-E38))*E37)</f>
        <v>0.333333333333333</v>
      </c>
      <c r="F42" s="3" t="n">
        <v>1</v>
      </c>
      <c r="G42" s="73" t="n">
        <f aca="false">G37+((G38/(1-G38))*G37)</f>
        <v>0</v>
      </c>
      <c r="H42" s="73" t="n">
        <f aca="false">H37+((H38/(1-H38))*H37)</f>
        <v>0</v>
      </c>
      <c r="I42" s="73" t="n">
        <f aca="false">I37+((I38/(1-I38))*I37)</f>
        <v>0</v>
      </c>
      <c r="J42" s="73" t="n">
        <f aca="false">J37+((J38/(1-J38))*J37)</f>
        <v>0</v>
      </c>
      <c r="K42" s="73" t="n">
        <f aca="false">K37+((K38/(1-K38))*K37)</f>
        <v>0</v>
      </c>
      <c r="L42" s="75" t="n">
        <f aca="false">L37+((L38/(1-L38))*L37)</f>
        <v>1</v>
      </c>
      <c r="M42" s="73" t="n">
        <f aca="false">M37+((M38/(1-M38))*M37)</f>
        <v>0</v>
      </c>
      <c r="N42" s="73" t="n">
        <f aca="false">N37+((N38/(1-N38))*N37)</f>
        <v>0</v>
      </c>
      <c r="O42" s="73" t="n">
        <f aca="false">O37+((O38/(1-O38))*O37)</f>
        <v>0</v>
      </c>
      <c r="P42" s="72" t="n">
        <f aca="false">(E42+SUM(G42:O42))/10</f>
        <v>0.133333333333333</v>
      </c>
    </row>
    <row r="43" customFormat="false" ht="12.8" hidden="false" customHeight="true" outlineLevel="0" collapsed="false">
      <c r="E43" s="62" t="n">
        <f aca="false">SUM(E41:E42)</f>
        <v>1</v>
      </c>
      <c r="G43" s="62" t="n">
        <f aca="false">SUM(G41:G42)</f>
        <v>1</v>
      </c>
      <c r="H43" s="62" t="n">
        <f aca="false">SUM(H41:H42)</f>
        <v>1</v>
      </c>
      <c r="I43" s="62" t="n">
        <f aca="false">SUM(I41:I42)</f>
        <v>1</v>
      </c>
      <c r="J43" s="62" t="n">
        <f aca="false">SUM(J41:J42)</f>
        <v>1</v>
      </c>
      <c r="K43" s="62" t="n">
        <f aca="false">SUM(K41:K42)</f>
        <v>1</v>
      </c>
      <c r="L43" s="62" t="n">
        <f aca="false">SUM(L41:L42)</f>
        <v>1</v>
      </c>
      <c r="M43" s="62" t="n">
        <f aca="false">SUM(M41:M42)</f>
        <v>1</v>
      </c>
      <c r="N43" s="62" t="n">
        <f aca="false">SUM(N41:N42)</f>
        <v>1</v>
      </c>
      <c r="O43" s="62" t="n">
        <f aca="false">SUM(O41:O42)</f>
        <v>1</v>
      </c>
      <c r="P43" s="62" t="n">
        <f aca="false">SUM(P41:P42)</f>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0" activePane="bottomLeft" state="frozen"/>
      <selection pane="topLeft" activeCell="A1" activeCellId="0" sqref="A1"/>
      <selection pane="bottomLeft" activeCell="P41" activeCellId="0" sqref="P41"/>
    </sheetView>
  </sheetViews>
  <sheetFormatPr defaultColWidth="11.53515625" defaultRowHeight="12.8" zeroHeight="false" outlineLevelRow="0" outlineLevelCol="0"/>
  <cols>
    <col collapsed="false" customWidth="true" hidden="false" outlineLevel="0" max="2" min="1" style="3" width="3.79"/>
    <col collapsed="false" customWidth="false" hidden="false" outlineLevel="0" max="17" min="3" style="3" width="11.53"/>
  </cols>
  <sheetData>
    <row r="1" customFormat="false" ht="12.8" hidden="false" customHeight="false" outlineLevel="0" collapsed="false">
      <c r="B1" s="2"/>
      <c r="C1" s="55" t="s">
        <v>24</v>
      </c>
      <c r="D1" s="55" t="s">
        <v>25</v>
      </c>
      <c r="E1" s="55" t="s">
        <v>26</v>
      </c>
      <c r="F1" s="55" t="s">
        <v>27</v>
      </c>
      <c r="G1" s="55" t="s">
        <v>28</v>
      </c>
      <c r="H1" s="55" t="s">
        <v>29</v>
      </c>
      <c r="I1" s="55" t="s">
        <v>30</v>
      </c>
      <c r="J1" s="55" t="s">
        <v>31</v>
      </c>
      <c r="K1" s="55" t="s">
        <v>32</v>
      </c>
      <c r="L1" s="55" t="s">
        <v>33</v>
      </c>
      <c r="M1" s="55" t="s">
        <v>34</v>
      </c>
      <c r="N1" s="55" t="s">
        <v>35</v>
      </c>
      <c r="O1" s="55" t="s">
        <v>36</v>
      </c>
      <c r="P1" s="55" t="s">
        <v>37</v>
      </c>
      <c r="Q1" s="55" t="s">
        <v>38</v>
      </c>
    </row>
    <row r="2" customFormat="false" ht="102.2" hidden="false" customHeight="false" outlineLevel="0" collapsed="false">
      <c r="B2" s="2" t="s">
        <v>297</v>
      </c>
      <c r="C2" s="55" t="s">
        <v>39</v>
      </c>
      <c r="D2" s="55" t="s">
        <v>40</v>
      </c>
      <c r="E2" s="55" t="s">
        <v>41</v>
      </c>
      <c r="F2" s="55" t="s">
        <v>42</v>
      </c>
      <c r="G2" s="55" t="s">
        <v>43</v>
      </c>
      <c r="H2" s="55" t="s">
        <v>44</v>
      </c>
      <c r="I2" s="55" t="s">
        <v>45</v>
      </c>
      <c r="J2" s="55" t="s">
        <v>46</v>
      </c>
      <c r="K2" s="55" t="s">
        <v>47</v>
      </c>
      <c r="L2" s="55" t="s">
        <v>48</v>
      </c>
      <c r="M2" s="55" t="s">
        <v>49</v>
      </c>
      <c r="N2" s="55" t="s">
        <v>50</v>
      </c>
      <c r="O2" s="55" t="s">
        <v>51</v>
      </c>
      <c r="P2" s="55" t="s">
        <v>52</v>
      </c>
      <c r="Q2" s="55" t="s">
        <v>53</v>
      </c>
    </row>
    <row r="3" customFormat="false" ht="15" hidden="false" customHeight="false" outlineLevel="0" collapsed="false">
      <c r="A3" s="13" t="s">
        <v>231</v>
      </c>
      <c r="B3" s="1" t="n">
        <v>1</v>
      </c>
      <c r="C3" s="19" t="s">
        <v>232</v>
      </c>
      <c r="D3" s="19" t="s">
        <v>233</v>
      </c>
      <c r="E3" s="13" t="n">
        <v>5</v>
      </c>
      <c r="F3" s="19" t="s">
        <v>234</v>
      </c>
      <c r="G3" s="13" t="n">
        <v>3</v>
      </c>
      <c r="H3" s="13" t="n">
        <v>5</v>
      </c>
      <c r="I3" s="13" t="n">
        <v>4</v>
      </c>
      <c r="J3" s="13" t="n">
        <v>4</v>
      </c>
      <c r="K3" s="13" t="n">
        <v>4</v>
      </c>
      <c r="L3" s="13" t="n">
        <v>3</v>
      </c>
      <c r="M3" s="13" t="n">
        <v>4</v>
      </c>
      <c r="N3" s="13" t="n">
        <v>4</v>
      </c>
      <c r="O3" s="13" t="n">
        <v>3</v>
      </c>
      <c r="P3" s="19" t="s">
        <v>235</v>
      </c>
      <c r="Q3" s="19" t="s">
        <v>236</v>
      </c>
      <c r="R3" s="77"/>
    </row>
    <row r="4" customFormat="false" ht="15" hidden="false" customHeight="false" outlineLevel="0" collapsed="false">
      <c r="A4" s="13" t="s">
        <v>231</v>
      </c>
      <c r="B4" s="1" t="n">
        <v>2</v>
      </c>
      <c r="C4" s="19" t="s">
        <v>237</v>
      </c>
      <c r="D4" s="19" t="s">
        <v>238</v>
      </c>
      <c r="E4" s="13" t="n">
        <v>4</v>
      </c>
      <c r="F4" s="19" t="s">
        <v>239</v>
      </c>
      <c r="G4" s="13" t="n">
        <v>4</v>
      </c>
      <c r="H4" s="13" t="n">
        <v>4</v>
      </c>
      <c r="I4" s="13" t="n">
        <v>3</v>
      </c>
      <c r="J4" s="13" t="n">
        <v>3</v>
      </c>
      <c r="K4" s="13" t="n">
        <v>4</v>
      </c>
      <c r="L4" s="13" t="n">
        <v>3</v>
      </c>
      <c r="M4" s="13" t="n">
        <v>4</v>
      </c>
      <c r="N4" s="13" t="n">
        <v>4</v>
      </c>
      <c r="O4" s="13" t="n">
        <v>3</v>
      </c>
      <c r="P4" s="19" t="s">
        <v>240</v>
      </c>
      <c r="Q4" s="19" t="s">
        <v>241</v>
      </c>
      <c r="R4" s="77"/>
    </row>
    <row r="5" customFormat="false" ht="15" hidden="false" customHeight="false" outlineLevel="0" collapsed="false">
      <c r="A5" s="13" t="s">
        <v>231</v>
      </c>
      <c r="B5" s="1" t="n">
        <v>3</v>
      </c>
      <c r="C5" s="19" t="s">
        <v>242</v>
      </c>
      <c r="D5" s="19" t="s">
        <v>243</v>
      </c>
      <c r="E5" s="13" t="n">
        <v>4</v>
      </c>
      <c r="F5" s="19" t="s">
        <v>244</v>
      </c>
      <c r="G5" s="13" t="n">
        <v>4</v>
      </c>
      <c r="H5" s="13" t="n">
        <v>3</v>
      </c>
      <c r="I5" s="13" t="n">
        <v>3</v>
      </c>
      <c r="J5" s="13" t="n">
        <v>3</v>
      </c>
      <c r="K5" s="13" t="n">
        <v>4</v>
      </c>
      <c r="L5" s="13" t="n">
        <v>4</v>
      </c>
      <c r="M5" s="13" t="n">
        <v>4</v>
      </c>
      <c r="N5" s="13" t="n">
        <v>4</v>
      </c>
      <c r="O5" s="13" t="n">
        <v>4</v>
      </c>
      <c r="P5" s="19" t="s">
        <v>245</v>
      </c>
      <c r="Q5" s="19" t="s">
        <v>246</v>
      </c>
      <c r="R5" s="78"/>
    </row>
    <row r="6" customFormat="false" ht="15" hidden="false" customHeight="false" outlineLevel="0" collapsed="false">
      <c r="A6" s="13" t="s">
        <v>231</v>
      </c>
      <c r="B6" s="1" t="n">
        <v>4</v>
      </c>
      <c r="C6" s="19" t="s">
        <v>247</v>
      </c>
      <c r="D6" s="19" t="s">
        <v>248</v>
      </c>
      <c r="E6" s="13" t="n">
        <v>5</v>
      </c>
      <c r="F6" s="19" t="s">
        <v>249</v>
      </c>
      <c r="G6" s="13" t="n">
        <v>4</v>
      </c>
      <c r="H6" s="13" t="n">
        <v>5</v>
      </c>
      <c r="I6" s="13" t="n">
        <v>4</v>
      </c>
      <c r="J6" s="13" t="n">
        <v>4</v>
      </c>
      <c r="K6" s="13" t="n">
        <v>5</v>
      </c>
      <c r="L6" s="13" t="n">
        <v>3</v>
      </c>
      <c r="M6" s="13" t="n">
        <v>5</v>
      </c>
      <c r="N6" s="13" t="n">
        <v>5</v>
      </c>
      <c r="O6" s="13" t="n">
        <v>4</v>
      </c>
      <c r="P6" s="19" t="s">
        <v>250</v>
      </c>
      <c r="Q6" s="19" t="s">
        <v>251</v>
      </c>
      <c r="R6" s="78"/>
    </row>
    <row r="7" customFormat="false" ht="15" hidden="false" customHeight="false" outlineLevel="0" collapsed="false">
      <c r="A7" s="13" t="s">
        <v>231</v>
      </c>
      <c r="B7" s="1" t="n">
        <v>5</v>
      </c>
      <c r="C7" s="19" t="s">
        <v>252</v>
      </c>
      <c r="D7" s="19" t="s">
        <v>253</v>
      </c>
      <c r="E7" s="13" t="n">
        <v>4</v>
      </c>
      <c r="F7" s="19" t="s">
        <v>254</v>
      </c>
      <c r="G7" s="13" t="n">
        <v>4</v>
      </c>
      <c r="H7" s="13" t="n">
        <v>3</v>
      </c>
      <c r="I7" s="13" t="n">
        <v>3</v>
      </c>
      <c r="J7" s="13" t="n">
        <v>3</v>
      </c>
      <c r="K7" s="13" t="n">
        <v>4</v>
      </c>
      <c r="L7" s="13" t="n">
        <v>4</v>
      </c>
      <c r="M7" s="13" t="n">
        <v>4</v>
      </c>
      <c r="N7" s="13" t="n">
        <v>4</v>
      </c>
      <c r="O7" s="13" t="n">
        <v>3</v>
      </c>
      <c r="P7" s="19" t="s">
        <v>255</v>
      </c>
      <c r="Q7" s="19" t="s">
        <v>256</v>
      </c>
      <c r="R7" s="78"/>
    </row>
    <row r="8" customFormat="false" ht="15" hidden="false" customHeight="false" outlineLevel="0" collapsed="false">
      <c r="A8" s="13" t="s">
        <v>231</v>
      </c>
      <c r="B8" s="1" t="n">
        <v>6</v>
      </c>
      <c r="C8" s="19" t="s">
        <v>257</v>
      </c>
      <c r="D8" s="19" t="s">
        <v>258</v>
      </c>
      <c r="E8" s="13" t="n">
        <v>3</v>
      </c>
      <c r="F8" s="19" t="s">
        <v>259</v>
      </c>
      <c r="G8" s="13" t="n">
        <v>3</v>
      </c>
      <c r="H8" s="13" t="n">
        <v>2</v>
      </c>
      <c r="I8" s="13" t="n">
        <v>2</v>
      </c>
      <c r="J8" s="13" t="n">
        <v>2</v>
      </c>
      <c r="K8" s="13" t="n">
        <v>3</v>
      </c>
      <c r="L8" s="13" t="n">
        <v>5</v>
      </c>
      <c r="M8" s="13" t="n">
        <v>3</v>
      </c>
      <c r="N8" s="13" t="n">
        <v>3</v>
      </c>
      <c r="O8" s="13" t="n">
        <v>2</v>
      </c>
      <c r="P8" s="19" t="s">
        <v>260</v>
      </c>
      <c r="Q8" s="19" t="s">
        <v>261</v>
      </c>
      <c r="R8" s="78"/>
    </row>
    <row r="9" customFormat="false" ht="15" hidden="false" customHeight="false" outlineLevel="0" collapsed="false">
      <c r="A9" s="13" t="s">
        <v>231</v>
      </c>
      <c r="B9" s="1" t="n">
        <v>7</v>
      </c>
      <c r="C9" s="19" t="s">
        <v>262</v>
      </c>
      <c r="D9" s="19" t="s">
        <v>263</v>
      </c>
      <c r="E9" s="13" t="n">
        <v>5</v>
      </c>
      <c r="F9" s="19" t="s">
        <v>264</v>
      </c>
      <c r="G9" s="13" t="n">
        <v>3</v>
      </c>
      <c r="H9" s="13" t="n">
        <v>5</v>
      </c>
      <c r="I9" s="13" t="n">
        <v>4</v>
      </c>
      <c r="J9" s="13" t="n">
        <v>4</v>
      </c>
      <c r="K9" s="13" t="n">
        <v>4</v>
      </c>
      <c r="L9" s="13" t="n">
        <v>3</v>
      </c>
      <c r="M9" s="13" t="n">
        <v>4</v>
      </c>
      <c r="N9" s="13" t="n">
        <v>4</v>
      </c>
      <c r="O9" s="13" t="n">
        <v>3</v>
      </c>
      <c r="P9" s="19" t="s">
        <v>265</v>
      </c>
      <c r="Q9" s="19" t="s">
        <v>266</v>
      </c>
      <c r="R9" s="78"/>
    </row>
    <row r="10" customFormat="false" ht="15" hidden="false" customHeight="false" outlineLevel="0" collapsed="false">
      <c r="A10" s="13" t="s">
        <v>231</v>
      </c>
      <c r="B10" s="1" t="n">
        <v>8</v>
      </c>
      <c r="C10" s="19" t="s">
        <v>267</v>
      </c>
      <c r="D10" s="19" t="s">
        <v>268</v>
      </c>
      <c r="E10" s="13" t="n">
        <v>4</v>
      </c>
      <c r="F10" s="19" t="s">
        <v>269</v>
      </c>
      <c r="G10" s="13" t="n">
        <v>4</v>
      </c>
      <c r="H10" s="13" t="n">
        <v>4</v>
      </c>
      <c r="I10" s="13" t="n">
        <v>3</v>
      </c>
      <c r="J10" s="13" t="n">
        <v>3</v>
      </c>
      <c r="K10" s="13" t="n">
        <v>4</v>
      </c>
      <c r="L10" s="13" t="n">
        <v>4</v>
      </c>
      <c r="M10" s="13" t="n">
        <v>4</v>
      </c>
      <c r="N10" s="13" t="n">
        <v>4</v>
      </c>
      <c r="O10" s="13" t="n">
        <v>4</v>
      </c>
      <c r="P10" s="19" t="s">
        <v>270</v>
      </c>
      <c r="Q10" s="19" t="s">
        <v>271</v>
      </c>
      <c r="R10" s="78"/>
    </row>
    <row r="11" customFormat="false" ht="15" hidden="false" customHeight="false" outlineLevel="0" collapsed="false">
      <c r="A11" s="13" t="s">
        <v>231</v>
      </c>
      <c r="B11" s="1" t="n">
        <v>9</v>
      </c>
      <c r="C11" s="19" t="s">
        <v>272</v>
      </c>
      <c r="D11" s="19" t="s">
        <v>273</v>
      </c>
      <c r="E11" s="13" t="n">
        <v>5</v>
      </c>
      <c r="F11" s="19" t="s">
        <v>274</v>
      </c>
      <c r="G11" s="13" t="n">
        <v>3</v>
      </c>
      <c r="H11" s="13" t="n">
        <v>5</v>
      </c>
      <c r="I11" s="13" t="n">
        <v>4</v>
      </c>
      <c r="J11" s="13" t="n">
        <v>4</v>
      </c>
      <c r="K11" s="13" t="n">
        <v>5</v>
      </c>
      <c r="L11" s="13" t="n">
        <v>4</v>
      </c>
      <c r="M11" s="13" t="n">
        <v>4</v>
      </c>
      <c r="N11" s="13" t="n">
        <v>4</v>
      </c>
      <c r="O11" s="13" t="n">
        <v>3</v>
      </c>
      <c r="P11" s="19" t="s">
        <v>275</v>
      </c>
      <c r="Q11" s="19" t="s">
        <v>276</v>
      </c>
      <c r="R11" s="78"/>
    </row>
    <row r="12" customFormat="false" ht="15" hidden="false" customHeight="false" outlineLevel="0" collapsed="false">
      <c r="A12" s="13" t="s">
        <v>231</v>
      </c>
      <c r="B12" s="1" t="n">
        <v>10</v>
      </c>
      <c r="C12" s="19" t="s">
        <v>277</v>
      </c>
      <c r="D12" s="19" t="s">
        <v>278</v>
      </c>
      <c r="E12" s="13" t="n">
        <v>4</v>
      </c>
      <c r="F12" s="19" t="s">
        <v>279</v>
      </c>
      <c r="G12" s="13" t="n">
        <v>4</v>
      </c>
      <c r="H12" s="13" t="n">
        <v>4</v>
      </c>
      <c r="I12" s="13" t="n">
        <v>3</v>
      </c>
      <c r="J12" s="13" t="n">
        <v>3</v>
      </c>
      <c r="K12" s="13" t="n">
        <v>3</v>
      </c>
      <c r="L12" s="13" t="n">
        <v>3</v>
      </c>
      <c r="M12" s="13" t="n">
        <v>3</v>
      </c>
      <c r="N12" s="13" t="n">
        <v>3</v>
      </c>
      <c r="O12" s="13" t="n">
        <v>2</v>
      </c>
      <c r="P12" s="19" t="s">
        <v>280</v>
      </c>
      <c r="Q12" s="19" t="s">
        <v>281</v>
      </c>
      <c r="R12" s="78"/>
    </row>
    <row r="13" customFormat="false" ht="15" hidden="false" customHeight="false" outlineLevel="0" collapsed="false">
      <c r="A13" s="13" t="s">
        <v>231</v>
      </c>
      <c r="B13" s="1" t="n">
        <v>11</v>
      </c>
      <c r="C13" s="19" t="s">
        <v>282</v>
      </c>
      <c r="D13" s="19" t="s">
        <v>283</v>
      </c>
      <c r="E13" s="13" t="n">
        <v>4</v>
      </c>
      <c r="F13" s="19" t="s">
        <v>284</v>
      </c>
      <c r="G13" s="13" t="n">
        <v>4</v>
      </c>
      <c r="H13" s="13" t="n">
        <v>3</v>
      </c>
      <c r="I13" s="13" t="n">
        <v>3</v>
      </c>
      <c r="J13" s="13" t="n">
        <v>3</v>
      </c>
      <c r="K13" s="13" t="n">
        <v>3</v>
      </c>
      <c r="L13" s="13" t="n">
        <v>3</v>
      </c>
      <c r="M13" s="13" t="n">
        <v>4</v>
      </c>
      <c r="N13" s="13" t="n">
        <v>4</v>
      </c>
      <c r="O13" s="13" t="n">
        <v>3</v>
      </c>
      <c r="P13" s="19" t="s">
        <v>285</v>
      </c>
      <c r="Q13" s="19" t="s">
        <v>286</v>
      </c>
      <c r="R13" s="78"/>
    </row>
    <row r="14" customFormat="false" ht="15" hidden="false" customHeight="false" outlineLevel="0" collapsed="false">
      <c r="A14" s="13" t="s">
        <v>231</v>
      </c>
      <c r="B14" s="1" t="n">
        <v>12</v>
      </c>
      <c r="C14" s="19" t="s">
        <v>287</v>
      </c>
      <c r="D14" s="19" t="s">
        <v>288</v>
      </c>
      <c r="E14" s="13" t="n">
        <v>4</v>
      </c>
      <c r="F14" s="19" t="s">
        <v>289</v>
      </c>
      <c r="G14" s="13" t="n">
        <v>5</v>
      </c>
      <c r="H14" s="13" t="n">
        <v>3</v>
      </c>
      <c r="I14" s="13" t="n">
        <v>3</v>
      </c>
      <c r="J14" s="13" t="n">
        <v>3</v>
      </c>
      <c r="K14" s="13" t="n">
        <v>4</v>
      </c>
      <c r="L14" s="13" t="n">
        <v>4</v>
      </c>
      <c r="M14" s="13" t="n">
        <v>4</v>
      </c>
      <c r="N14" s="13" t="n">
        <v>4</v>
      </c>
      <c r="O14" s="13" t="n">
        <v>3</v>
      </c>
      <c r="P14" s="19" t="s">
        <v>290</v>
      </c>
      <c r="Q14" s="19" t="s">
        <v>291</v>
      </c>
      <c r="R14" s="78"/>
    </row>
    <row r="15" customFormat="false" ht="12.8" hidden="false" customHeight="false" outlineLevel="0" collapsed="false">
      <c r="C15" s="57"/>
    </row>
    <row r="16" customFormat="false" ht="12.8" hidden="false" customHeight="false" outlineLevel="0" collapsed="false">
      <c r="C16" s="57"/>
      <c r="D16" s="3" t="s">
        <v>292</v>
      </c>
      <c r="E16" s="58" t="n">
        <f aca="false">AVERAGE(E3:E14)</f>
        <v>4.25</v>
      </c>
      <c r="F16" s="1"/>
      <c r="G16" s="58" t="n">
        <f aca="false">AVERAGE(G3:G14)</f>
        <v>3.75</v>
      </c>
      <c r="H16" s="58" t="n">
        <f aca="false">AVERAGE(H3:H14)</f>
        <v>3.83333333333333</v>
      </c>
      <c r="I16" s="58" t="n">
        <f aca="false">AVERAGE(I3:I14)</f>
        <v>3.25</v>
      </c>
      <c r="J16" s="58" t="n">
        <f aca="false">AVERAGE(J3:J14)</f>
        <v>3.25</v>
      </c>
      <c r="K16" s="58" t="n">
        <f aca="false">AVERAGE(K3:K14)</f>
        <v>3.91666666666667</v>
      </c>
      <c r="L16" s="58" t="n">
        <f aca="false">AVERAGE(L3:L14)</f>
        <v>3.58333333333333</v>
      </c>
      <c r="M16" s="20" t="n">
        <f aca="false">AVERAGE(M3:M14)</f>
        <v>3.91666666666667</v>
      </c>
      <c r="N16" s="20" t="n">
        <f aca="false">AVERAGE(N3:N14)</f>
        <v>3.91666666666667</v>
      </c>
      <c r="O16" s="20" t="n">
        <f aca="false">AVERAGE(O3:O14)</f>
        <v>3.08333333333333</v>
      </c>
      <c r="P16" s="59" t="n">
        <f aca="false">(SUM(G16:O16)+E16)/10</f>
        <v>3.675</v>
      </c>
    </row>
    <row r="17" customFormat="false" ht="12.8" hidden="false" customHeight="false" outlineLevel="0" collapsed="false">
      <c r="C17" s="57"/>
      <c r="D17" s="3" t="s">
        <v>293</v>
      </c>
      <c r="E17" s="20" t="n">
        <f aca="false">STDEV(E3:E14)</f>
        <v>0.621581560508061</v>
      </c>
      <c r="F17" s="1"/>
      <c r="G17" s="20" t="n">
        <f aca="false">STDEV(G3:G14)</f>
        <v>0.621581560508061</v>
      </c>
      <c r="H17" s="20" t="n">
        <f aca="false">STDEV(H3:H14)</f>
        <v>1.02985730108887</v>
      </c>
      <c r="I17" s="20" t="n">
        <f aca="false">STDEV(I3:I14)</f>
        <v>0.621581560508061</v>
      </c>
      <c r="J17" s="20" t="n">
        <f aca="false">STDEV(J3:J14)</f>
        <v>0.621581560508061</v>
      </c>
      <c r="K17" s="20" t="n">
        <f aca="false">STDEV(K3:K14)</f>
        <v>0.668557923421522</v>
      </c>
      <c r="L17" s="20" t="n">
        <f aca="false">STDEV(L3:L14)</f>
        <v>0.668557923421521</v>
      </c>
      <c r="M17" s="20" t="n">
        <f aca="false">STDEV(M3:M14)</f>
        <v>0.514928650544437</v>
      </c>
      <c r="N17" s="20" t="n">
        <f aca="false">STDEV(N3:N14)</f>
        <v>0.514928650544437</v>
      </c>
      <c r="O17" s="20" t="n">
        <f aca="false">STDEV(O3:O14)</f>
        <v>0.668557923421522</v>
      </c>
      <c r="P17" s="1"/>
    </row>
    <row r="18" customFormat="false" ht="12.8" hidden="false" customHeight="false" outlineLevel="0" collapsed="false">
      <c r="C18" s="57"/>
      <c r="E18" s="1"/>
      <c r="F18" s="1"/>
      <c r="G18" s="1"/>
      <c r="H18" s="1"/>
      <c r="I18" s="1"/>
      <c r="J18" s="1"/>
      <c r="K18" s="1"/>
      <c r="L18" s="1"/>
      <c r="M18" s="1"/>
      <c r="N18" s="1"/>
      <c r="O18" s="1"/>
      <c r="P18" s="1"/>
    </row>
    <row r="19" customFormat="false" ht="12.8" hidden="false" customHeight="false" outlineLevel="0" collapsed="false">
      <c r="C19" s="57"/>
      <c r="D19" s="3" t="s">
        <v>785</v>
      </c>
      <c r="E19" s="80" t="n">
        <f aca="false">COUNTIF(E3:E14,3)</f>
        <v>1</v>
      </c>
      <c r="G19" s="80" t="n">
        <f aca="false">COUNTIF(G3:G14,3)</f>
        <v>4</v>
      </c>
      <c r="H19" s="1" t="n">
        <f aca="false">COUNTIF(H3:H14,3)</f>
        <v>4</v>
      </c>
      <c r="I19" s="83" t="n">
        <f aca="false">COUNTIF(I3:I14,3)</f>
        <v>7</v>
      </c>
      <c r="J19" s="83" t="n">
        <f aca="false">COUNTIF(J3:J14,3)</f>
        <v>7</v>
      </c>
      <c r="K19" s="1" t="n">
        <f aca="false">COUNTIF(K3:K14,3)</f>
        <v>3</v>
      </c>
      <c r="L19" s="83" t="n">
        <f aca="false">COUNTIF(L3:L14,3)</f>
        <v>6</v>
      </c>
      <c r="M19" s="1" t="n">
        <f aca="false">COUNTIF(M3:M14,3)</f>
        <v>2</v>
      </c>
      <c r="N19" s="80" t="n">
        <f aca="false">COUNTIF(N3:N14,3)</f>
        <v>2</v>
      </c>
      <c r="O19" s="83" t="n">
        <f aca="false">COUNTIF(O3:O14,3)</f>
        <v>7</v>
      </c>
      <c r="P19" s="61" t="n">
        <f aca="false">SUM(E19:O19)</f>
        <v>43</v>
      </c>
    </row>
    <row r="20" customFormat="false" ht="12.8" hidden="false" customHeight="false" outlineLevel="0" collapsed="false">
      <c r="C20" s="57"/>
      <c r="D20" s="3" t="s">
        <v>786</v>
      </c>
      <c r="E20" s="3" t="n">
        <f aca="false">E19/12</f>
        <v>0.0833333333333333</v>
      </c>
      <c r="G20" s="63" t="n">
        <f aca="false">G19/12</f>
        <v>0.333333333333333</v>
      </c>
      <c r="H20" s="63" t="n">
        <f aca="false">H19/12</f>
        <v>0.333333333333333</v>
      </c>
      <c r="I20" s="63" t="n">
        <f aca="false">I19/12</f>
        <v>0.583333333333333</v>
      </c>
      <c r="J20" s="63" t="n">
        <f aca="false">J19/12</f>
        <v>0.583333333333333</v>
      </c>
      <c r="K20" s="63" t="n">
        <f aca="false">K19/12</f>
        <v>0.25</v>
      </c>
      <c r="L20" s="63" t="n">
        <f aca="false">L19/12</f>
        <v>0.5</v>
      </c>
      <c r="M20" s="63" t="n">
        <f aca="false">M19/12</f>
        <v>0.166666666666667</v>
      </c>
      <c r="N20" s="63" t="n">
        <f aca="false">N19/12</f>
        <v>0.166666666666667</v>
      </c>
      <c r="O20" s="63" t="n">
        <f aca="false">O19/12</f>
        <v>0.583333333333333</v>
      </c>
      <c r="P20" s="3" t="n">
        <f aca="false">12*10</f>
        <v>120</v>
      </c>
    </row>
    <row r="21" customFormat="false" ht="12.8" hidden="false" customHeight="false" outlineLevel="0" collapsed="false">
      <c r="C21" s="57"/>
      <c r="G21" s="62"/>
      <c r="H21" s="62"/>
      <c r="I21" s="62"/>
      <c r="J21" s="62"/>
      <c r="K21" s="62"/>
      <c r="L21" s="62"/>
      <c r="M21" s="62"/>
      <c r="N21" s="62"/>
      <c r="O21" s="62"/>
      <c r="P21" s="62" t="n">
        <f aca="false">P19/P20</f>
        <v>0.358333333333333</v>
      </c>
    </row>
    <row r="22" customFormat="false" ht="12.8" hidden="false" customHeight="false" outlineLevel="0" collapsed="false">
      <c r="C22" s="57"/>
      <c r="D22" s="3" t="s">
        <v>787</v>
      </c>
      <c r="E22" s="3" t="n">
        <f aca="false">COUNTIF(E$3:E$14,2)</f>
        <v>0</v>
      </c>
      <c r="G22" s="3" t="n">
        <f aca="false">COUNTIF(G$3:G$14,2)+COUNTIF(G$3:G$14,1)</f>
        <v>0</v>
      </c>
      <c r="H22" s="3" t="n">
        <f aca="false">COUNTIF(H$3:H$14,2)</f>
        <v>1</v>
      </c>
      <c r="I22" s="3" t="n">
        <f aca="false">COUNTIF(I3:I14,1)+COUNTIF(I3:I14,2)</f>
        <v>1</v>
      </c>
      <c r="J22" s="3" t="n">
        <f aca="false">COUNTIF(J3:J14,1)+COUNTIF(J3:J14,2)</f>
        <v>1</v>
      </c>
      <c r="K22" s="3" t="n">
        <f aca="false">COUNTIF(K3:K14,1)+COUNTIF(K3:K14,2)</f>
        <v>0</v>
      </c>
      <c r="L22" s="3" t="n">
        <f aca="false">COUNTIF(L3:L14,1)+COUNTIF(L3:L14,2)</f>
        <v>0</v>
      </c>
      <c r="M22" s="3" t="n">
        <f aca="false">COUNTIF(M3:M14,1)+COUNTIF(M3:M14,2)</f>
        <v>0</v>
      </c>
      <c r="N22" s="3" t="n">
        <f aca="false">COUNTIF(N3:N14,1)+COUNTIF(N3:N14,2)</f>
        <v>0</v>
      </c>
      <c r="O22" s="3" t="n">
        <f aca="false">COUNTIF(O3:O14,1)+COUNTIF(O3:O14,2)</f>
        <v>2</v>
      </c>
    </row>
    <row r="23" customFormat="false" ht="12.8" hidden="false" customHeight="false" outlineLevel="0" collapsed="false">
      <c r="C23" s="57"/>
      <c r="D23" s="3" t="s">
        <v>788</v>
      </c>
      <c r="E23" s="3" t="n">
        <f aca="false">E22/12</f>
        <v>0</v>
      </c>
      <c r="G23" s="64" t="n">
        <f aca="false">G22/12</f>
        <v>0</v>
      </c>
      <c r="H23" s="64" t="n">
        <f aca="false">H22/12</f>
        <v>0.0833333333333333</v>
      </c>
      <c r="I23" s="64" t="n">
        <f aca="false">I22/12</f>
        <v>0.0833333333333333</v>
      </c>
      <c r="J23" s="64" t="n">
        <f aca="false">J22/12</f>
        <v>0.0833333333333333</v>
      </c>
      <c r="K23" s="64" t="n">
        <f aca="false">K22/12</f>
        <v>0</v>
      </c>
      <c r="L23" s="64" t="n">
        <f aca="false">L22/12</f>
        <v>0</v>
      </c>
      <c r="M23" s="64" t="n">
        <f aca="false">M22/12</f>
        <v>0</v>
      </c>
      <c r="N23" s="64" t="n">
        <f aca="false">N22/12</f>
        <v>0</v>
      </c>
      <c r="O23" s="64" t="n">
        <f aca="false">O22/12</f>
        <v>0.166666666666667</v>
      </c>
    </row>
    <row r="24" customFormat="false" ht="12.8" hidden="false" customHeight="false" outlineLevel="0" collapsed="false">
      <c r="C24" s="57"/>
      <c r="D24" s="3" t="s">
        <v>789</v>
      </c>
      <c r="E24" s="3" t="n">
        <f aca="false">COUNTIF(E3:E14,4)+COUNTIF(E3:E14,5)</f>
        <v>11</v>
      </c>
      <c r="G24" s="3" t="n">
        <f aca="false">COUNTIF(G3:G14,4)+COUNTIF(G3:G14,5)</f>
        <v>8</v>
      </c>
      <c r="H24" s="3" t="n">
        <f aca="false">COUNTIF(H3:H14,4)+COUNTIF(H3:H14,5)</f>
        <v>7</v>
      </c>
      <c r="I24" s="3" t="n">
        <f aca="false">COUNTIF(I3:I14,4)+COUNTIF(I3:I14,5)</f>
        <v>4</v>
      </c>
      <c r="J24" s="3" t="n">
        <f aca="false">COUNTIF(J3:J14,4)+COUNTIF(J3:J14,5)</f>
        <v>4</v>
      </c>
      <c r="K24" s="3" t="n">
        <f aca="false">COUNTIF(K3:K14,4)+COUNTIF(K3:K14,5)</f>
        <v>9</v>
      </c>
      <c r="L24" s="3" t="n">
        <f aca="false">COUNTIF(L3:L14,4)+COUNTIF(L3:L14,5)</f>
        <v>6</v>
      </c>
      <c r="M24" s="3" t="n">
        <f aca="false">COUNTIF(M3:M14,4)+COUNTIF(M3:M14,5)</f>
        <v>10</v>
      </c>
      <c r="N24" s="3" t="n">
        <f aca="false">COUNTIF(N3:N14,4)+COUNTIF(N3:N14,5)</f>
        <v>10</v>
      </c>
      <c r="O24" s="3" t="n">
        <f aca="false">COUNTIF(O3:O14,4)+COUNTIF(O3:O14,5)</f>
        <v>3</v>
      </c>
    </row>
    <row r="25" customFormat="false" ht="12.8" hidden="false" customHeight="true" outlineLevel="0" collapsed="false">
      <c r="D25" s="3" t="s">
        <v>790</v>
      </c>
      <c r="E25" s="65" t="n">
        <f aca="false">E24/12</f>
        <v>0.916666666666667</v>
      </c>
      <c r="G25" s="65" t="n">
        <f aca="false">G24/12</f>
        <v>0.666666666666667</v>
      </c>
      <c r="H25" s="65" t="n">
        <f aca="false">H24/12</f>
        <v>0.583333333333333</v>
      </c>
      <c r="I25" s="72" t="n">
        <f aca="false">I24/12</f>
        <v>0.333333333333333</v>
      </c>
      <c r="J25" s="72" t="n">
        <f aca="false">J24/12</f>
        <v>0.333333333333333</v>
      </c>
      <c r="K25" s="72" t="n">
        <f aca="false">K24/12</f>
        <v>0.75</v>
      </c>
      <c r="L25" s="65" t="n">
        <f aca="false">L24/12</f>
        <v>0.5</v>
      </c>
      <c r="M25" s="65" t="n">
        <f aca="false">M24/12</f>
        <v>0.833333333333333</v>
      </c>
      <c r="N25" s="72" t="n">
        <f aca="false">N24/12</f>
        <v>0.833333333333333</v>
      </c>
      <c r="O25" s="72" t="n">
        <f aca="false">O24/12</f>
        <v>0.25</v>
      </c>
    </row>
    <row r="27" customFormat="false" ht="12.8" hidden="false" customHeight="true" outlineLevel="0" collapsed="false">
      <c r="D27" s="3" t="s">
        <v>791</v>
      </c>
      <c r="E27" s="3" t="n">
        <f aca="false">E24+E22+E19</f>
        <v>12</v>
      </c>
      <c r="G27" s="3" t="n">
        <f aca="false">G24+G22+G19</f>
        <v>12</v>
      </c>
      <c r="H27" s="3" t="n">
        <f aca="false">H24+H22+H19</f>
        <v>12</v>
      </c>
      <c r="I27" s="3" t="n">
        <f aca="false">I24+I22+I19</f>
        <v>12</v>
      </c>
      <c r="J27" s="3" t="n">
        <f aca="false">J24+J22+J19</f>
        <v>12</v>
      </c>
      <c r="K27" s="3" t="n">
        <f aca="false">K24+K22+K19</f>
        <v>12</v>
      </c>
      <c r="L27" s="3" t="n">
        <f aca="false">L24+L22+L19</f>
        <v>12</v>
      </c>
      <c r="M27" s="3" t="n">
        <f aca="false">M24+M22+M19</f>
        <v>12</v>
      </c>
      <c r="N27" s="3" t="n">
        <f aca="false">N24+N22+N19</f>
        <v>12</v>
      </c>
      <c r="O27" s="3" t="n">
        <f aca="false">O24+O22+O19</f>
        <v>12</v>
      </c>
    </row>
    <row r="30" customFormat="false" ht="12.8" hidden="false" customHeight="true" outlineLevel="0" collapsed="false">
      <c r="D30" s="3" t="s">
        <v>792</v>
      </c>
      <c r="E30" s="67" t="n">
        <f aca="false">E22</f>
        <v>0</v>
      </c>
      <c r="G30" s="67" t="n">
        <f aca="false">G22</f>
        <v>0</v>
      </c>
      <c r="H30" s="3" t="n">
        <f aca="false">H22</f>
        <v>1</v>
      </c>
      <c r="I30" s="3" t="n">
        <f aca="false">I22</f>
        <v>1</v>
      </c>
      <c r="J30" s="3" t="n">
        <f aca="false">J22</f>
        <v>1</v>
      </c>
      <c r="K30" s="3" t="n">
        <f aca="false">K22</f>
        <v>0</v>
      </c>
      <c r="L30" s="3" t="n">
        <f aca="false">L22</f>
        <v>0</v>
      </c>
      <c r="M30" s="3" t="n">
        <f aca="false">M22</f>
        <v>0</v>
      </c>
      <c r="N30" s="3" t="n">
        <f aca="false">N22</f>
        <v>0</v>
      </c>
      <c r="O30" s="3" t="n">
        <f aca="false">O22</f>
        <v>2</v>
      </c>
    </row>
    <row r="31" customFormat="false" ht="12.8" hidden="false" customHeight="true" outlineLevel="0" collapsed="false">
      <c r="D31" s="3" t="s">
        <v>793</v>
      </c>
      <c r="E31" s="67" t="n">
        <f aca="false">E24</f>
        <v>11</v>
      </c>
      <c r="G31" s="81" t="n">
        <f aca="false">G24</f>
        <v>8</v>
      </c>
      <c r="H31" s="68" t="n">
        <f aca="false">H24</f>
        <v>7</v>
      </c>
      <c r="I31" s="68" t="n">
        <f aca="false">I24</f>
        <v>4</v>
      </c>
      <c r="J31" s="68" t="n">
        <f aca="false">J24</f>
        <v>4</v>
      </c>
      <c r="K31" s="68" t="n">
        <f aca="false">K24</f>
        <v>9</v>
      </c>
      <c r="L31" s="67" t="n">
        <f aca="false">L24</f>
        <v>6</v>
      </c>
      <c r="M31" s="68" t="n">
        <f aca="false">M24</f>
        <v>10</v>
      </c>
      <c r="N31" s="68" t="n">
        <f aca="false">N24</f>
        <v>10</v>
      </c>
      <c r="O31" s="68" t="n">
        <f aca="false">O24</f>
        <v>3</v>
      </c>
    </row>
    <row r="34" customFormat="false" ht="12.8" hidden="false" customHeight="true" outlineLevel="0" collapsed="false">
      <c r="D34" s="3" t="s">
        <v>794</v>
      </c>
      <c r="E34" s="69" t="n">
        <v>1</v>
      </c>
      <c r="G34" s="70" t="n">
        <v>1</v>
      </c>
      <c r="H34" s="70" t="n">
        <v>1</v>
      </c>
      <c r="I34" s="84"/>
      <c r="J34" s="84"/>
      <c r="K34" s="70" t="n">
        <v>1</v>
      </c>
      <c r="L34" s="84" t="n">
        <v>1</v>
      </c>
      <c r="M34" s="70" t="n">
        <v>1</v>
      </c>
      <c r="N34" s="70" t="n">
        <v>1</v>
      </c>
      <c r="O34" s="84"/>
    </row>
    <row r="36" customFormat="false" ht="12.8" hidden="false" customHeight="true" outlineLevel="0" collapsed="false">
      <c r="E36" s="72" t="n">
        <f aca="false">E23</f>
        <v>0</v>
      </c>
      <c r="F36" s="5" t="n">
        <v>0</v>
      </c>
      <c r="G36" s="72" t="n">
        <f aca="false">G23</f>
        <v>0</v>
      </c>
      <c r="H36" s="72" t="n">
        <f aca="false">H23</f>
        <v>0.0833333333333333</v>
      </c>
      <c r="I36" s="72" t="n">
        <f aca="false">I23</f>
        <v>0.0833333333333333</v>
      </c>
      <c r="J36" s="72" t="n">
        <f aca="false">J23</f>
        <v>0.0833333333333333</v>
      </c>
      <c r="K36" s="72" t="n">
        <f aca="false">K23</f>
        <v>0</v>
      </c>
      <c r="L36" s="72" t="n">
        <f aca="false">L23</f>
        <v>0</v>
      </c>
      <c r="M36" s="72" t="n">
        <f aca="false">M23</f>
        <v>0</v>
      </c>
      <c r="N36" s="72" t="n">
        <f aca="false">N23</f>
        <v>0</v>
      </c>
      <c r="O36" s="72" t="n">
        <f aca="false">O23</f>
        <v>0.166666666666667</v>
      </c>
    </row>
    <row r="37" customFormat="false" ht="12.8" hidden="false" customHeight="true" outlineLevel="0" collapsed="false">
      <c r="E37" s="72" t="n">
        <f aca="false">E25</f>
        <v>0.916666666666667</v>
      </c>
      <c r="F37" s="5" t="n">
        <v>1</v>
      </c>
      <c r="G37" s="72" t="n">
        <f aca="false">G25</f>
        <v>0.666666666666667</v>
      </c>
      <c r="H37" s="72" t="n">
        <f aca="false">H25</f>
        <v>0.583333333333333</v>
      </c>
      <c r="I37" s="72" t="n">
        <f aca="false">I25</f>
        <v>0.333333333333333</v>
      </c>
      <c r="J37" s="72" t="n">
        <f aca="false">J25</f>
        <v>0.333333333333333</v>
      </c>
      <c r="K37" s="72" t="n">
        <f aca="false">K25</f>
        <v>0.75</v>
      </c>
      <c r="L37" s="72" t="n">
        <f aca="false">L25</f>
        <v>0.5</v>
      </c>
      <c r="M37" s="72" t="n">
        <f aca="false">M25</f>
        <v>0.833333333333333</v>
      </c>
      <c r="N37" s="72" t="n">
        <f aca="false">N25</f>
        <v>0.833333333333333</v>
      </c>
      <c r="O37" s="72" t="n">
        <f aca="false">O25</f>
        <v>0.25</v>
      </c>
    </row>
    <row r="38" customFormat="false" ht="12.8" hidden="false" customHeight="true" outlineLevel="0" collapsed="false">
      <c r="E38" s="73" t="n">
        <f aca="false">E20</f>
        <v>0.0833333333333333</v>
      </c>
      <c r="F38" s="5" t="n">
        <v>3</v>
      </c>
      <c r="G38" s="73" t="n">
        <f aca="false">G20</f>
        <v>0.333333333333333</v>
      </c>
      <c r="H38" s="73" t="n">
        <f aca="false">H20</f>
        <v>0.333333333333333</v>
      </c>
      <c r="I38" s="73" t="n">
        <f aca="false">I20</f>
        <v>0.583333333333333</v>
      </c>
      <c r="J38" s="73" t="n">
        <f aca="false">J20</f>
        <v>0.583333333333333</v>
      </c>
      <c r="K38" s="73" t="n">
        <f aca="false">K20</f>
        <v>0.25</v>
      </c>
      <c r="L38" s="73" t="n">
        <f aca="false">L20</f>
        <v>0.5</v>
      </c>
      <c r="M38" s="73" t="n">
        <f aca="false">M20</f>
        <v>0.166666666666667</v>
      </c>
      <c r="N38" s="73" t="n">
        <f aca="false">N20</f>
        <v>0.166666666666667</v>
      </c>
      <c r="O38" s="73" t="n">
        <f aca="false">O20</f>
        <v>0.583333333333333</v>
      </c>
    </row>
    <row r="39" customFormat="false" ht="12.8" hidden="false" customHeight="true" outlineLevel="0" collapsed="false">
      <c r="E39" s="62" t="n">
        <f aca="false">SUM(E36:E38)</f>
        <v>1</v>
      </c>
      <c r="G39" s="62" t="n">
        <f aca="false">SUM(G36:G38)</f>
        <v>1</v>
      </c>
      <c r="H39" s="62" t="n">
        <f aca="false">SUM(H36:H38)</f>
        <v>1</v>
      </c>
      <c r="I39" s="62" t="n">
        <f aca="false">SUM(I36:I38)</f>
        <v>1</v>
      </c>
      <c r="J39" s="62" t="n">
        <f aca="false">SUM(J36:J38)</f>
        <v>1</v>
      </c>
      <c r="K39" s="62" t="n">
        <f aca="false">SUM(K36:K38)</f>
        <v>1</v>
      </c>
      <c r="L39" s="62" t="n">
        <f aca="false">SUM(L36:L38)</f>
        <v>1</v>
      </c>
      <c r="M39" s="62" t="n">
        <f aca="false">SUM(M36:M38)</f>
        <v>1</v>
      </c>
      <c r="N39" s="62" t="n">
        <f aca="false">SUM(N36:N38)</f>
        <v>1</v>
      </c>
      <c r="O39" s="62" t="n">
        <f aca="false">SUM(O36:O38)</f>
        <v>1</v>
      </c>
    </row>
    <row r="41" customFormat="false" ht="12.8" hidden="false" customHeight="true" outlineLevel="0" collapsed="false">
      <c r="E41" s="62" t="n">
        <f aca="false">E36+((E38/(1-E38))*E36)</f>
        <v>0</v>
      </c>
      <c r="F41" s="3" t="n">
        <v>0</v>
      </c>
      <c r="G41" s="62" t="n">
        <f aca="false">G36+((G38/(1-G38))*G36)</f>
        <v>0</v>
      </c>
      <c r="H41" s="62" t="n">
        <f aca="false">H36+((H38/(1-H38))*H36)</f>
        <v>0.125</v>
      </c>
      <c r="I41" s="62" t="n">
        <f aca="false">I36+((I38/(1-I38))*I36)</f>
        <v>0.2</v>
      </c>
      <c r="J41" s="62" t="n">
        <f aca="false">J36+((J38/(1-J38))*J36)</f>
        <v>0.2</v>
      </c>
      <c r="K41" s="62" t="n">
        <f aca="false">K36+((K38/(1-K38))*K36)</f>
        <v>0</v>
      </c>
      <c r="L41" s="62" t="n">
        <f aca="false">L36+((L38/(1-L38))*L36)</f>
        <v>0</v>
      </c>
      <c r="M41" s="62" t="n">
        <f aca="false">M36+((M38/(1-M38))*M36)</f>
        <v>0</v>
      </c>
      <c r="N41" s="62" t="n">
        <f aca="false">N36+((N38/(1-N38))*N36)</f>
        <v>0</v>
      </c>
      <c r="O41" s="62" t="n">
        <f aca="false">O36+((O38/(1-O38))*O36)</f>
        <v>0.4</v>
      </c>
      <c r="P41" s="72" t="n">
        <f aca="false">(E41+SUM(G41:O41))/10</f>
        <v>0.0925</v>
      </c>
    </row>
    <row r="42" customFormat="false" ht="12.8" hidden="false" customHeight="true" outlineLevel="0" collapsed="false">
      <c r="E42" s="75" t="n">
        <f aca="false">E37+((E38/(1-E38))*E37)</f>
        <v>1</v>
      </c>
      <c r="F42" s="3" t="n">
        <v>1</v>
      </c>
      <c r="G42" s="75" t="n">
        <f aca="false">G37+((G38/(1-G38))*G37)</f>
        <v>1</v>
      </c>
      <c r="H42" s="75" t="n">
        <f aca="false">H37+((H38/(1-H38))*H37)</f>
        <v>0.875</v>
      </c>
      <c r="I42" s="75" t="n">
        <f aca="false">I37+((I38/(1-I38))*I37)</f>
        <v>0.8</v>
      </c>
      <c r="J42" s="75" t="n">
        <f aca="false">J37+((J38/(1-J38))*J37)</f>
        <v>0.8</v>
      </c>
      <c r="K42" s="75" t="n">
        <f aca="false">K37+((K38/(1-K38))*K37)</f>
        <v>1</v>
      </c>
      <c r="L42" s="75" t="n">
        <f aca="false">L37+((L38/(1-L38))*L37)</f>
        <v>1</v>
      </c>
      <c r="M42" s="75" t="n">
        <f aca="false">M37+((M38/(1-M38))*M37)</f>
        <v>1</v>
      </c>
      <c r="N42" s="75" t="n">
        <f aca="false">N37+((N38/(1-N38))*N37)</f>
        <v>1</v>
      </c>
      <c r="O42" s="75" t="n">
        <f aca="false">O37+((O38/(1-O38))*O37)</f>
        <v>0.6</v>
      </c>
      <c r="P42" s="79" t="n">
        <f aca="false">(E42+SUM(G42:O42))/10</f>
        <v>0.9075</v>
      </c>
    </row>
    <row r="43" customFormat="false" ht="12.8" hidden="false" customHeight="true" outlineLevel="0" collapsed="false">
      <c r="E43" s="62" t="n">
        <f aca="false">SUM(E41:E42)</f>
        <v>1</v>
      </c>
      <c r="G43" s="62" t="n">
        <f aca="false">SUM(G41:G42)</f>
        <v>1</v>
      </c>
      <c r="H43" s="62" t="n">
        <f aca="false">SUM(H41:H42)</f>
        <v>1</v>
      </c>
      <c r="I43" s="62" t="n">
        <f aca="false">SUM(I41:I42)</f>
        <v>1</v>
      </c>
      <c r="J43" s="62" t="n">
        <f aca="false">SUM(J41:J42)</f>
        <v>1</v>
      </c>
      <c r="K43" s="62" t="n">
        <f aca="false">SUM(K41:K42)</f>
        <v>1</v>
      </c>
      <c r="L43" s="62" t="n">
        <f aca="false">SUM(L41:L42)</f>
        <v>1</v>
      </c>
      <c r="M43" s="62" t="n">
        <f aca="false">SUM(M41:M42)</f>
        <v>1</v>
      </c>
      <c r="N43" s="62" t="n">
        <f aca="false">SUM(N41:N42)</f>
        <v>1</v>
      </c>
      <c r="O43" s="62" t="n">
        <f aca="false">SUM(O41:O42)</f>
        <v>1</v>
      </c>
      <c r="P43" s="62" t="n">
        <f aca="false">SUM(P41:P42)</f>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O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3" activeCellId="0" sqref="C3"/>
    </sheetView>
  </sheetViews>
  <sheetFormatPr defaultColWidth="11.53515625" defaultRowHeight="12.8" zeroHeight="false" outlineLevelRow="0" outlineLevelCol="0"/>
  <cols>
    <col collapsed="false" customWidth="true" hidden="false" outlineLevel="0" max="1" min="1" style="1" width="3.79"/>
    <col collapsed="false" customWidth="true" hidden="false" outlineLevel="0" max="2" min="2" style="1" width="48.53"/>
    <col collapsed="false" customWidth="false" hidden="false" outlineLevel="0" max="4" min="3" style="1" width="11.53"/>
    <col collapsed="false" customWidth="true" hidden="false" outlineLevel="0" max="5" min="5" style="1" width="13.53"/>
    <col collapsed="false" customWidth="false" hidden="false" outlineLevel="0" max="6" min="6" style="1" width="11.53"/>
  </cols>
  <sheetData>
    <row r="2" customFormat="false" ht="12.8" hidden="false" customHeight="false" outlineLevel="0" collapsed="false">
      <c r="A2" s="1" t="s">
        <v>795</v>
      </c>
      <c r="C2" s="1" t="s">
        <v>796</v>
      </c>
      <c r="D2" s="1" t="s">
        <v>110</v>
      </c>
      <c r="E2" s="1" t="s">
        <v>170</v>
      </c>
      <c r="F2" s="1" t="s">
        <v>797</v>
      </c>
      <c r="G2" s="1" t="s">
        <v>798</v>
      </c>
    </row>
    <row r="3" customFormat="false" ht="26.85" hidden="false" customHeight="false" outlineLevel="0" collapsed="false">
      <c r="A3" s="6" t="n">
        <v>3</v>
      </c>
      <c r="B3" s="85" t="s">
        <v>41</v>
      </c>
      <c r="C3" s="86" t="n">
        <f aca="false">'gpt-5-high_AV_thy'!E16</f>
        <v>5</v>
      </c>
      <c r="D3" s="86" t="n">
        <f aca="false">'gpt-5-high_AV_Claude_V1.3'!E16</f>
        <v>4.08333333333333</v>
      </c>
      <c r="E3" s="86" t="n">
        <f aca="false">'gpt-5-high_AV_GPT-3.5-turbo'!E16</f>
        <v>4.25</v>
      </c>
      <c r="F3" s="86" t="n">
        <f aca="false">'gpt-5-high_AV_GPT4'!E15</f>
        <v>5</v>
      </c>
      <c r="G3" s="86" t="n">
        <f aca="false">'gpt-5-high'!E52</f>
        <v>4.53191489361702</v>
      </c>
      <c r="H3" s="20"/>
      <c r="I3" s="87" t="s">
        <v>799</v>
      </c>
      <c r="J3" s="20"/>
      <c r="K3" s="20"/>
      <c r="L3" s="20"/>
      <c r="M3" s="20"/>
      <c r="N3" s="20"/>
      <c r="O3" s="20"/>
    </row>
    <row r="4" customFormat="false" ht="15" hidden="false" customHeight="false" outlineLevel="0" collapsed="false">
      <c r="A4" s="6" t="n">
        <v>5</v>
      </c>
      <c r="B4" s="85" t="s">
        <v>43</v>
      </c>
      <c r="C4" s="86" t="n">
        <f aca="false">'gpt-5-high_AV_thy'!G16</f>
        <v>4.72727272727273</v>
      </c>
      <c r="D4" s="20" t="n">
        <f aca="false">'gpt-5-high_AV_Claude_V1.3'!G16</f>
        <v>4.41666666666667</v>
      </c>
      <c r="E4" s="20" t="n">
        <f aca="false">'gpt-5-high_AV_GPT-3.5-turbo'!G16</f>
        <v>4</v>
      </c>
      <c r="F4" s="86" t="n">
        <f aca="false">'gpt-5-high_AV_GPT4'!G15</f>
        <v>4.16666666666667</v>
      </c>
      <c r="G4" s="86" t="n">
        <f aca="false">'gpt-5-high'!G52</f>
        <v>4.25531914893617</v>
      </c>
    </row>
    <row r="5" customFormat="false" ht="39.55" hidden="false" customHeight="false" outlineLevel="0" collapsed="false">
      <c r="A5" s="6" t="n">
        <v>6</v>
      </c>
      <c r="B5" s="85" t="s">
        <v>44</v>
      </c>
      <c r="C5" s="86" t="n">
        <f aca="false">'gpt-5-high_AV_thy'!H16</f>
        <v>4.09090909090909</v>
      </c>
      <c r="D5" s="86" t="n">
        <f aca="false">'gpt-5-high_AV_Claude_V1.3'!H16</f>
        <v>2.91666666666667</v>
      </c>
      <c r="E5" s="20" t="n">
        <f aca="false">'gpt-5-high_AV_GPT-3.5-turbo'!H16</f>
        <v>3.41666666666667</v>
      </c>
      <c r="F5" s="20" t="n">
        <f aca="false">'gpt-5-high_AV_GPT4'!H15</f>
        <v>4.83333333333333</v>
      </c>
      <c r="G5" s="86" t="n">
        <f aca="false">'gpt-5-high'!H52</f>
        <v>3.61702127659575</v>
      </c>
    </row>
    <row r="6" customFormat="false" ht="26.85" hidden="false" customHeight="false" outlineLevel="0" collapsed="false">
      <c r="A6" s="6" t="n">
        <v>7</v>
      </c>
      <c r="B6" s="85" t="s">
        <v>45</v>
      </c>
      <c r="C6" s="86" t="n">
        <f aca="false">'gpt-5-high_AV_thy'!I16</f>
        <v>4</v>
      </c>
      <c r="D6" s="86" t="n">
        <f aca="false">'gpt-5-high_AV_Claude_V1.3'!I16</f>
        <v>3.08333333333333</v>
      </c>
      <c r="E6" s="86" t="n">
        <f aca="false">'gpt-5-high_AV_GPT-3.5-turbo'!I16</f>
        <v>3.25</v>
      </c>
      <c r="F6" s="20" t="n">
        <f aca="false">'gpt-5-high_AV_GPT4'!I15</f>
        <v>3.91666666666667</v>
      </c>
      <c r="G6" s="86" t="n">
        <f aca="false">'gpt-5-high'!I52</f>
        <v>3.36170212765957</v>
      </c>
    </row>
    <row r="7" customFormat="false" ht="26.85" hidden="false" customHeight="false" outlineLevel="0" collapsed="false">
      <c r="A7" s="6" t="n">
        <v>8</v>
      </c>
      <c r="B7" s="85" t="s">
        <v>46</v>
      </c>
      <c r="C7" s="86" t="n">
        <f aca="false">'gpt-5-high_AV_thy'!J16</f>
        <v>2.90909090909091</v>
      </c>
      <c r="D7" s="86" t="n">
        <f aca="false">'gpt-5-high_AV_Claude_V1.3'!J16</f>
        <v>2.25</v>
      </c>
      <c r="E7" s="86" t="n">
        <f aca="false">'gpt-5-high_AV_GPT-3.5-turbo'!J16</f>
        <v>2.58333333333333</v>
      </c>
      <c r="F7" s="86" t="n">
        <f aca="false">'gpt-5-high_AV_GPT4'!J15</f>
        <v>3.41666666666667</v>
      </c>
      <c r="G7" s="86" t="n">
        <f aca="false">'gpt-5-high'!J52</f>
        <v>2.59574468085106</v>
      </c>
    </row>
    <row r="8" customFormat="false" ht="26.85" hidden="false" customHeight="false" outlineLevel="0" collapsed="false">
      <c r="A8" s="6" t="n">
        <v>9</v>
      </c>
      <c r="B8" s="85" t="s">
        <v>47</v>
      </c>
      <c r="C8" s="86" t="n">
        <f aca="false">'gpt-5-high_AV_thy'!K16</f>
        <v>4.18181818181818</v>
      </c>
      <c r="D8" s="86" t="n">
        <f aca="false">'gpt-5-high_AV_Claude_V1.3'!K16</f>
        <v>2.41666666666667</v>
      </c>
      <c r="E8" s="86" t="n">
        <f aca="false">'gpt-5-high_AV_GPT-3.5-turbo'!K16</f>
        <v>2.75</v>
      </c>
      <c r="F8" s="86" t="n">
        <f aca="false">'gpt-5-high_AV_GPT4'!K15</f>
        <v>4.16666666666667</v>
      </c>
      <c r="G8" s="86" t="n">
        <f aca="false">'gpt-5-high'!K52</f>
        <v>3.17021276595745</v>
      </c>
    </row>
    <row r="9" customFormat="false" ht="26.85" hidden="false" customHeight="false" outlineLevel="0" collapsed="false">
      <c r="A9" s="6" t="n">
        <v>10</v>
      </c>
      <c r="B9" s="85" t="s">
        <v>48</v>
      </c>
      <c r="C9" s="86" t="n">
        <f aca="false">'gpt-5-high_AV_thy'!L16</f>
        <v>4.18181818181818</v>
      </c>
      <c r="D9" s="86" t="n">
        <f aca="false">'gpt-5-high_AV_Claude_V1.3'!L16</f>
        <v>3.75</v>
      </c>
      <c r="E9" s="86" t="n">
        <f aca="false">'gpt-5-high_AV_GPT-3.5-turbo'!L16</f>
        <v>3.83333333333333</v>
      </c>
      <c r="F9" s="86" t="n">
        <f aca="false">'gpt-5-high_AV_GPT4'!L15</f>
        <v>4.08333333333333</v>
      </c>
      <c r="G9" s="86" t="n">
        <f aca="false">'gpt-5-high'!L52</f>
        <v>3.95744680851064</v>
      </c>
    </row>
    <row r="10" customFormat="false" ht="15" hidden="false" customHeight="false" outlineLevel="0" collapsed="false">
      <c r="A10" s="6" t="n">
        <v>11</v>
      </c>
      <c r="B10" s="85" t="s">
        <v>49</v>
      </c>
      <c r="C10" s="86" t="n">
        <f aca="false">'gpt-5-high_AV_thy'!M16</f>
        <v>4.81818181818182</v>
      </c>
      <c r="D10" s="86" t="n">
        <f aca="false">'gpt-5-high_AV_Claude_V1.3'!M16</f>
        <v>3.91666666666667</v>
      </c>
      <c r="E10" s="86" t="n">
        <f aca="false">'gpt-5-high_AV_GPT-3.5-turbo'!M16</f>
        <v>3.91666666666667</v>
      </c>
      <c r="F10" s="86" t="n">
        <f aca="false">'gpt-5-high_AV_GPT4'!M15</f>
        <v>4.83333333333333</v>
      </c>
      <c r="G10" s="86" t="n">
        <f aca="false">'gpt-5-high'!M52</f>
        <v>4.14893617021277</v>
      </c>
    </row>
    <row r="11" customFormat="false" ht="15" hidden="false" customHeight="false" outlineLevel="0" collapsed="false">
      <c r="A11" s="6" t="n">
        <v>12</v>
      </c>
      <c r="B11" s="85" t="s">
        <v>50</v>
      </c>
      <c r="C11" s="86" t="n">
        <f aca="false">'gpt-5-high_AV_thy'!N16</f>
        <v>4.90909090909091</v>
      </c>
      <c r="D11" s="86" t="n">
        <f aca="false">'gpt-5-high_AV_Claude_V1.3'!N16</f>
        <v>3.83333333333333</v>
      </c>
      <c r="E11" s="86" t="n">
        <f aca="false">'gpt-5-high_AV_GPT-3.5-turbo'!N16</f>
        <v>3.91666666666667</v>
      </c>
      <c r="F11" s="86" t="n">
        <f aca="false">'gpt-5-high_AV_GPT4'!N15</f>
        <v>4.41666666666667</v>
      </c>
      <c r="G11" s="86" t="n">
        <f aca="false">'gpt-5-high'!N52</f>
        <v>4.12765957446809</v>
      </c>
    </row>
    <row r="12" customFormat="false" ht="15" hidden="false" customHeight="false" outlineLevel="0" collapsed="false">
      <c r="A12" s="6" t="n">
        <v>13</v>
      </c>
      <c r="B12" s="85" t="s">
        <v>51</v>
      </c>
      <c r="C12" s="86" t="n">
        <f aca="false">'gpt-5-high_AV_thy'!O16</f>
        <v>3.90909090909091</v>
      </c>
      <c r="D12" s="86" t="n">
        <f aca="false">'gpt-5-high_AV_Claude_V1.3'!O16</f>
        <v>3.5</v>
      </c>
      <c r="E12" s="86" t="n">
        <f aca="false">'gpt-5-high_AV_GPT-3.5-turbo'!O16</f>
        <v>3.25</v>
      </c>
      <c r="F12" s="86" t="n">
        <f aca="false">'gpt-5-high_AV_GPT4'!O15</f>
        <v>3.66666666666667</v>
      </c>
      <c r="G12" s="86" t="n">
        <f aca="false">'gpt-5-high'!O52</f>
        <v>3.4468085106383</v>
      </c>
    </row>
    <row r="13" customFormat="false" ht="12.8" hidden="false" customHeight="false" outlineLevel="0" collapsed="false">
      <c r="C13" s="86" t="n">
        <f aca="false">AVERAGE(C3:C12)</f>
        <v>4.27272727272727</v>
      </c>
      <c r="D13" s="86" t="n">
        <f aca="false">AVERAGE(D3:D12)</f>
        <v>3.41666666666667</v>
      </c>
      <c r="E13" s="86" t="n">
        <f aca="false">AVERAGE(E3:E12)</f>
        <v>3.51666666666667</v>
      </c>
      <c r="F13" s="86" t="n">
        <f aca="false">AVERAGE(F3:F12)</f>
        <v>4.25</v>
      </c>
      <c r="G13" s="86" t="n">
        <f aca="false">AVERAGE(G3:G12)</f>
        <v>3.72127659574468</v>
      </c>
    </row>
    <row r="14" customFormat="false" ht="12.8" hidden="false" customHeight="false" outlineLevel="0" collapsed="false">
      <c r="C14" s="20" t="n">
        <v>1</v>
      </c>
      <c r="D14" s="20" t="n">
        <v>4</v>
      </c>
      <c r="E14" s="20" t="n">
        <v>3</v>
      </c>
      <c r="F14" s="20" t="n">
        <v>2</v>
      </c>
      <c r="G14" s="20"/>
      <c r="H14" s="20"/>
      <c r="I14" s="20"/>
      <c r="J14" s="20"/>
      <c r="K14" s="20"/>
      <c r="L14" s="20"/>
      <c r="M14" s="20"/>
    </row>
    <row r="15" customFormat="false" ht="12.8" hidden="false" customHeight="false" outlineLevel="0" collapsed="false">
      <c r="G15" s="20"/>
    </row>
    <row r="16" customFormat="false" ht="12.8" hidden="false" customHeight="false" outlineLevel="0" collapsed="false">
      <c r="G16" s="20"/>
    </row>
    <row r="17" customFormat="false" ht="12.8" hidden="false" customHeight="false" outlineLevel="0" collapsed="false">
      <c r="G17" s="20"/>
    </row>
    <row r="18" customFormat="false" ht="12.8" hidden="false" customHeight="false" outlineLevel="0" collapsed="false">
      <c r="G18" s="20"/>
    </row>
    <row r="19" customFormat="false" ht="12.8" hidden="false" customHeight="false" outlineLevel="0" collapsed="false">
      <c r="G19" s="20"/>
    </row>
    <row r="20" customFormat="false" ht="12.8" hidden="false" customHeight="false" outlineLevel="0" collapsed="false">
      <c r="G20" s="20"/>
    </row>
    <row r="21" customFormat="false" ht="12.8" hidden="false" customHeight="false" outlineLevel="0" collapsed="false">
      <c r="G21" s="20"/>
    </row>
    <row r="22" customFormat="false" ht="12.8" hidden="false" customHeight="false" outlineLevel="0" collapsed="false">
      <c r="G22" s="20"/>
    </row>
    <row r="23" customFormat="false" ht="12.8" hidden="false" customHeight="false" outlineLevel="0" collapsed="false">
      <c r="G23" s="2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O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3" activeCellId="0" sqref="G3"/>
    </sheetView>
  </sheetViews>
  <sheetFormatPr defaultColWidth="11.53515625" defaultRowHeight="12.8" zeroHeight="false" outlineLevelRow="0" outlineLevelCol="0"/>
  <cols>
    <col collapsed="false" customWidth="true" hidden="false" outlineLevel="0" max="1" min="1" style="1" width="3.79"/>
    <col collapsed="false" customWidth="true" hidden="false" outlineLevel="0" max="2" min="2" style="1" width="48.53"/>
    <col collapsed="false" customWidth="false" hidden="false" outlineLevel="0" max="4" min="3" style="1" width="11.53"/>
    <col collapsed="false" customWidth="true" hidden="false" outlineLevel="0" max="5" min="5" style="1" width="13.53"/>
    <col collapsed="false" customWidth="false" hidden="false" outlineLevel="0" max="6" min="6" style="1" width="11.53"/>
  </cols>
  <sheetData>
    <row r="2" customFormat="false" ht="12.8" hidden="false" customHeight="false" outlineLevel="0" collapsed="false">
      <c r="A2" s="1" t="s">
        <v>795</v>
      </c>
      <c r="C2" s="1" t="s">
        <v>796</v>
      </c>
      <c r="D2" s="1" t="s">
        <v>110</v>
      </c>
      <c r="E2" s="1" t="s">
        <v>170</v>
      </c>
      <c r="F2" s="1" t="s">
        <v>797</v>
      </c>
      <c r="G2" s="1" t="s">
        <v>798</v>
      </c>
    </row>
    <row r="3" customFormat="false" ht="26.85" hidden="false" customHeight="false" outlineLevel="0" collapsed="false">
      <c r="A3" s="6" t="n">
        <v>3</v>
      </c>
      <c r="B3" s="85" t="s">
        <v>41</v>
      </c>
      <c r="C3" s="86" t="n">
        <v>4.91</v>
      </c>
      <c r="D3" s="86" t="n">
        <v>3.5</v>
      </c>
      <c r="E3" s="86" t="n">
        <v>2.83</v>
      </c>
      <c r="F3" s="86" t="n">
        <v>4.25</v>
      </c>
      <c r="G3" s="88" t="n">
        <f aca="false">AVERAGE($C3:$F3)</f>
        <v>3.8725</v>
      </c>
      <c r="H3" s="20"/>
      <c r="I3" s="87" t="s">
        <v>799</v>
      </c>
      <c r="J3" s="20"/>
      <c r="K3" s="20"/>
      <c r="L3" s="20"/>
      <c r="M3" s="20"/>
      <c r="N3" s="20"/>
      <c r="O3" s="20"/>
    </row>
    <row r="4" customFormat="false" ht="15" hidden="false" customHeight="false" outlineLevel="0" collapsed="false">
      <c r="A4" s="6" t="n">
        <v>5</v>
      </c>
      <c r="B4" s="85" t="s">
        <v>43</v>
      </c>
      <c r="C4" s="86" t="n">
        <v>4.45</v>
      </c>
      <c r="D4" s="20" t="n">
        <v>3.58</v>
      </c>
      <c r="E4" s="20" t="n">
        <v>2.42</v>
      </c>
      <c r="F4" s="86" t="n">
        <v>3.75</v>
      </c>
      <c r="G4" s="88" t="n">
        <f aca="false">AVERAGE($C4:$F4)</f>
        <v>3.55</v>
      </c>
    </row>
    <row r="5" customFormat="false" ht="39.55" hidden="false" customHeight="false" outlineLevel="0" collapsed="false">
      <c r="A5" s="6" t="n">
        <v>6</v>
      </c>
      <c r="B5" s="85" t="s">
        <v>44</v>
      </c>
      <c r="C5" s="86" t="n">
        <v>4.55</v>
      </c>
      <c r="D5" s="86" t="n">
        <v>2.67</v>
      </c>
      <c r="E5" s="20" t="n">
        <v>2.08</v>
      </c>
      <c r="F5" s="20" t="n">
        <v>3.83</v>
      </c>
      <c r="G5" s="88" t="n">
        <f aca="false">AVERAGE($C5:$F5)</f>
        <v>3.2825</v>
      </c>
    </row>
    <row r="6" customFormat="false" ht="26.85" hidden="false" customHeight="false" outlineLevel="0" collapsed="false">
      <c r="A6" s="6" t="n">
        <v>7</v>
      </c>
      <c r="B6" s="85" t="s">
        <v>45</v>
      </c>
      <c r="C6" s="86" t="n">
        <v>4</v>
      </c>
      <c r="D6" s="86" t="n">
        <v>2.25</v>
      </c>
      <c r="E6" s="86" t="n">
        <v>1.83</v>
      </c>
      <c r="F6" s="20" t="n">
        <v>3.25</v>
      </c>
      <c r="G6" s="88" t="n">
        <f aca="false">AVERAGE($C6:$F6)</f>
        <v>2.8325</v>
      </c>
    </row>
    <row r="7" customFormat="false" ht="26.85" hidden="false" customHeight="false" outlineLevel="0" collapsed="false">
      <c r="A7" s="6" t="n">
        <v>8</v>
      </c>
      <c r="B7" s="85" t="s">
        <v>46</v>
      </c>
      <c r="C7" s="86" t="n">
        <v>3.55</v>
      </c>
      <c r="D7" s="86" t="n">
        <v>1.75</v>
      </c>
      <c r="E7" s="86" t="n">
        <v>1.5</v>
      </c>
      <c r="F7" s="86" t="n">
        <v>3.25</v>
      </c>
      <c r="G7" s="88" t="n">
        <f aca="false">AVERAGE($C7:$F7)</f>
        <v>2.5125</v>
      </c>
    </row>
    <row r="8" customFormat="false" ht="26.85" hidden="false" customHeight="false" outlineLevel="0" collapsed="false">
      <c r="A8" s="6" t="n">
        <v>9</v>
      </c>
      <c r="B8" s="85" t="s">
        <v>47</v>
      </c>
      <c r="C8" s="86" t="n">
        <v>3.82</v>
      </c>
      <c r="D8" s="86" t="n">
        <v>2.08</v>
      </c>
      <c r="E8" s="86" t="n">
        <v>1.75</v>
      </c>
      <c r="F8" s="86" t="n">
        <v>3.92</v>
      </c>
      <c r="G8" s="88" t="n">
        <f aca="false">AVERAGE($C8:$F8)</f>
        <v>2.8925</v>
      </c>
    </row>
    <row r="9" customFormat="false" ht="26.85" hidden="false" customHeight="false" outlineLevel="0" collapsed="false">
      <c r="A9" s="6" t="n">
        <v>10</v>
      </c>
      <c r="B9" s="85" t="s">
        <v>48</v>
      </c>
      <c r="C9" s="86" t="n">
        <v>4</v>
      </c>
      <c r="D9" s="86" t="n">
        <v>4.08</v>
      </c>
      <c r="E9" s="86" t="n">
        <v>4.25</v>
      </c>
      <c r="F9" s="86" t="n">
        <v>3.58</v>
      </c>
      <c r="G9" s="88" t="n">
        <f aca="false">AVERAGE($C9:$F9)</f>
        <v>3.9775</v>
      </c>
    </row>
    <row r="10" customFormat="false" ht="15" hidden="false" customHeight="false" outlineLevel="0" collapsed="false">
      <c r="A10" s="6" t="n">
        <v>11</v>
      </c>
      <c r="B10" s="85" t="s">
        <v>49</v>
      </c>
      <c r="C10" s="86" t="n">
        <v>4.27</v>
      </c>
      <c r="D10" s="86" t="n">
        <v>2.75</v>
      </c>
      <c r="E10" s="86" t="n">
        <v>2.08</v>
      </c>
      <c r="F10" s="86" t="n">
        <v>3.92</v>
      </c>
      <c r="G10" s="88" t="n">
        <f aca="false">AVERAGE($C10:$F10)</f>
        <v>3.255</v>
      </c>
    </row>
    <row r="11" customFormat="false" ht="15" hidden="false" customHeight="false" outlineLevel="0" collapsed="false">
      <c r="A11" s="6" t="n">
        <v>12</v>
      </c>
      <c r="B11" s="85" t="s">
        <v>50</v>
      </c>
      <c r="C11" s="86" t="n">
        <v>4.27</v>
      </c>
      <c r="D11" s="86" t="n">
        <v>2.67</v>
      </c>
      <c r="E11" s="86" t="n">
        <v>2.25</v>
      </c>
      <c r="F11" s="86" t="n">
        <v>3.92</v>
      </c>
      <c r="G11" s="88" t="n">
        <f aca="false">AVERAGE($C11:$F11)</f>
        <v>3.2775</v>
      </c>
    </row>
    <row r="12" customFormat="false" ht="15" hidden="false" customHeight="false" outlineLevel="0" collapsed="false">
      <c r="A12" s="6" t="n">
        <v>13</v>
      </c>
      <c r="B12" s="85" t="s">
        <v>51</v>
      </c>
      <c r="C12" s="86" t="n">
        <v>3.27</v>
      </c>
      <c r="D12" s="86" t="n">
        <v>2</v>
      </c>
      <c r="E12" s="86" t="n">
        <v>2</v>
      </c>
      <c r="F12" s="86" t="n">
        <v>3.08</v>
      </c>
      <c r="G12" s="88" t="n">
        <f aca="false">AVERAGE($C12:$F12)</f>
        <v>2.5875</v>
      </c>
    </row>
    <row r="13" customFormat="false" ht="12.8" hidden="false" customHeight="false" outlineLevel="0" collapsed="false">
      <c r="C13" s="86" t="n">
        <f aca="false">AVERAGE(C3:C12)</f>
        <v>4.109</v>
      </c>
      <c r="D13" s="86" t="n">
        <f aca="false">AVERAGE(D3:D12)</f>
        <v>2.733</v>
      </c>
      <c r="E13" s="86" t="n">
        <f aca="false">AVERAGE(E3:E12)</f>
        <v>2.299</v>
      </c>
      <c r="F13" s="86" t="n">
        <f aca="false">AVERAGE(F3:F12)</f>
        <v>3.675</v>
      </c>
      <c r="G13" s="86" t="n">
        <f aca="false">AVERAGE($C13:$F13)</f>
        <v>3.204</v>
      </c>
    </row>
    <row r="14" customFormat="false" ht="12.8" hidden="false" customHeight="false" outlineLevel="0" collapsed="false">
      <c r="C14" s="20" t="n">
        <v>1</v>
      </c>
      <c r="D14" s="20" t="n">
        <v>4</v>
      </c>
      <c r="E14" s="20" t="n">
        <v>3</v>
      </c>
      <c r="F14" s="20" t="n">
        <v>2</v>
      </c>
      <c r="G14" s="20"/>
      <c r="H14" s="20"/>
      <c r="I14" s="20"/>
      <c r="J14" s="20"/>
      <c r="K14" s="20"/>
      <c r="L14" s="20"/>
      <c r="M14" s="20"/>
    </row>
    <row r="15" customFormat="false" ht="12.8" hidden="false" customHeight="false" outlineLevel="0" collapsed="false">
      <c r="G15" s="20"/>
    </row>
    <row r="16" customFormat="false" ht="12.8" hidden="false" customHeight="false" outlineLevel="0" collapsed="false">
      <c r="G16" s="20"/>
    </row>
    <row r="17" customFormat="false" ht="12.8" hidden="false" customHeight="false" outlineLevel="0" collapsed="false">
      <c r="G17" s="20"/>
    </row>
    <row r="18" customFormat="false" ht="12.8" hidden="false" customHeight="false" outlineLevel="0" collapsed="false">
      <c r="G18" s="20"/>
    </row>
    <row r="19" customFormat="false" ht="12.8" hidden="false" customHeight="false" outlineLevel="0" collapsed="false">
      <c r="G19" s="20"/>
    </row>
    <row r="20" customFormat="false" ht="12.8" hidden="false" customHeight="false" outlineLevel="0" collapsed="false">
      <c r="G20" s="20"/>
    </row>
    <row r="21" customFormat="false" ht="12.8" hidden="false" customHeight="false" outlineLevel="0" collapsed="false">
      <c r="G21" s="20"/>
    </row>
    <row r="22" customFormat="false" ht="12.8" hidden="false" customHeight="false" outlineLevel="0" collapsed="false">
      <c r="G22" s="20"/>
    </row>
    <row r="23" customFormat="false" ht="12.8" hidden="false" customHeight="false" outlineLevel="0" collapsed="false">
      <c r="G23" s="2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O23"/>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G13" activeCellId="0" sqref="G13"/>
    </sheetView>
  </sheetViews>
  <sheetFormatPr defaultColWidth="11.53515625" defaultRowHeight="12.8" zeroHeight="false" outlineLevelRow="0" outlineLevelCol="0"/>
  <cols>
    <col collapsed="false" customWidth="true" hidden="false" outlineLevel="0" max="1" min="1" style="1" width="3.79"/>
    <col collapsed="false" customWidth="true" hidden="false" outlineLevel="0" max="2" min="2" style="1" width="48.53"/>
    <col collapsed="false" customWidth="false" hidden="false" outlineLevel="0" max="4" min="3" style="1" width="11.53"/>
    <col collapsed="false" customWidth="true" hidden="false" outlineLevel="0" max="5" min="5" style="1" width="13.53"/>
    <col collapsed="false" customWidth="false" hidden="false" outlineLevel="0" max="6" min="6" style="1" width="11.53"/>
  </cols>
  <sheetData>
    <row r="2" customFormat="false" ht="12.8" hidden="false" customHeight="false" outlineLevel="0" collapsed="false">
      <c r="A2" s="1" t="s">
        <v>795</v>
      </c>
      <c r="C2" s="1" t="s">
        <v>796</v>
      </c>
      <c r="D2" s="1" t="s">
        <v>110</v>
      </c>
      <c r="E2" s="1" t="s">
        <v>170</v>
      </c>
      <c r="F2" s="1" t="s">
        <v>797</v>
      </c>
      <c r="G2" s="1" t="s">
        <v>798</v>
      </c>
    </row>
    <row r="3" customFormat="false" ht="26.85" hidden="false" customHeight="false" outlineLevel="0" collapsed="false">
      <c r="A3" s="6" t="n">
        <v>3</v>
      </c>
      <c r="B3" s="85" t="s">
        <v>41</v>
      </c>
      <c r="C3" s="86" t="n">
        <v>5</v>
      </c>
      <c r="D3" s="86" t="n">
        <v>4.42</v>
      </c>
      <c r="E3" s="86" t="n">
        <v>4.5</v>
      </c>
      <c r="F3" s="86" t="n">
        <v>5</v>
      </c>
      <c r="G3" s="88" t="n">
        <f aca="false">'gpt-5-high'!E52</f>
        <v>4.53191489361702</v>
      </c>
      <c r="H3" s="20"/>
      <c r="I3" s="87" t="s">
        <v>799</v>
      </c>
      <c r="J3" s="20"/>
      <c r="K3" s="20"/>
      <c r="L3" s="20"/>
      <c r="M3" s="20"/>
      <c r="N3" s="20"/>
      <c r="O3" s="20"/>
    </row>
    <row r="4" customFormat="false" ht="15" hidden="false" customHeight="false" outlineLevel="0" collapsed="false">
      <c r="A4" s="6" t="n">
        <v>5</v>
      </c>
      <c r="B4" s="85" t="s">
        <v>43</v>
      </c>
      <c r="C4" s="86" t="n">
        <v>4.82</v>
      </c>
      <c r="D4" s="20" t="n">
        <v>4.72</v>
      </c>
      <c r="E4" s="20" t="n">
        <v>3.92</v>
      </c>
      <c r="F4" s="86" t="n">
        <v>4.17</v>
      </c>
      <c r="G4" s="88" t="n">
        <f aca="false">'gpt-5-high'!G52</f>
        <v>4.25531914893617</v>
      </c>
    </row>
    <row r="5" customFormat="false" ht="39.55" hidden="false" customHeight="false" outlineLevel="0" collapsed="false">
      <c r="A5" s="6" t="n">
        <v>6</v>
      </c>
      <c r="B5" s="85" t="s">
        <v>44</v>
      </c>
      <c r="C5" s="86" t="n">
        <v>4.91</v>
      </c>
      <c r="D5" s="86" t="n">
        <v>3.92</v>
      </c>
      <c r="E5" s="20" t="n">
        <v>3.92</v>
      </c>
      <c r="F5" s="20" t="n">
        <v>4.83</v>
      </c>
      <c r="G5" s="88" t="n">
        <f aca="false">'gpt-5-high'!H52</f>
        <v>3.61702127659575</v>
      </c>
    </row>
    <row r="6" customFormat="false" ht="26.85" hidden="false" customHeight="false" outlineLevel="0" collapsed="false">
      <c r="A6" s="6" t="n">
        <v>7</v>
      </c>
      <c r="B6" s="85" t="s">
        <v>45</v>
      </c>
      <c r="C6" s="86" t="n">
        <v>4.36</v>
      </c>
      <c r="D6" s="86" t="n">
        <v>3.92</v>
      </c>
      <c r="E6" s="86" t="n">
        <v>3.42</v>
      </c>
      <c r="F6" s="20" t="n">
        <v>3.92</v>
      </c>
      <c r="G6" s="88" t="n">
        <f aca="false">'gpt-5-high'!I52</f>
        <v>3.36170212765957</v>
      </c>
    </row>
    <row r="7" customFormat="false" ht="26.85" hidden="false" customHeight="false" outlineLevel="0" collapsed="false">
      <c r="A7" s="6" t="n">
        <v>8</v>
      </c>
      <c r="B7" s="85" t="s">
        <v>46</v>
      </c>
      <c r="C7" s="86" t="n">
        <v>3.91</v>
      </c>
      <c r="D7" s="86" t="n">
        <v>3</v>
      </c>
      <c r="E7" s="86" t="n">
        <v>3</v>
      </c>
      <c r="F7" s="86" t="n">
        <v>3.42</v>
      </c>
      <c r="G7" s="88" t="n">
        <f aca="false">'gpt-5-high'!J52</f>
        <v>2.59574468085106</v>
      </c>
    </row>
    <row r="8" customFormat="false" ht="26.85" hidden="false" customHeight="false" outlineLevel="0" collapsed="false">
      <c r="A8" s="6" t="n">
        <v>9</v>
      </c>
      <c r="B8" s="85" t="s">
        <v>47</v>
      </c>
      <c r="C8" s="86" t="n">
        <v>4.64</v>
      </c>
      <c r="D8" s="86" t="n">
        <v>3.08</v>
      </c>
      <c r="E8" s="86" t="n">
        <v>3</v>
      </c>
      <c r="F8" s="86" t="n">
        <v>4.17</v>
      </c>
      <c r="G8" s="88" t="n">
        <f aca="false">'gpt-5-high'!K52</f>
        <v>3.17021276595745</v>
      </c>
    </row>
    <row r="9" customFormat="false" ht="26.85" hidden="false" customHeight="false" outlineLevel="0" collapsed="false">
      <c r="A9" s="6" t="n">
        <v>10</v>
      </c>
      <c r="B9" s="85" t="s">
        <v>48</v>
      </c>
      <c r="C9" s="86" t="n">
        <v>4.45</v>
      </c>
      <c r="D9" s="86" t="n">
        <v>3.92</v>
      </c>
      <c r="E9" s="86" t="n">
        <v>4</v>
      </c>
      <c r="F9" s="86" t="n">
        <v>4.08</v>
      </c>
      <c r="G9" s="88" t="n">
        <f aca="false">'gpt-5-high'!L52</f>
        <v>3.95744680851064</v>
      </c>
    </row>
    <row r="10" customFormat="false" ht="15" hidden="false" customHeight="false" outlineLevel="0" collapsed="false">
      <c r="A10" s="6" t="n">
        <v>11</v>
      </c>
      <c r="B10" s="85" t="s">
        <v>49</v>
      </c>
      <c r="C10" s="86" t="n">
        <v>5</v>
      </c>
      <c r="D10" s="86" t="n">
        <v>4.76</v>
      </c>
      <c r="E10" s="86" t="n">
        <v>4</v>
      </c>
      <c r="F10" s="86" t="n">
        <v>4.83</v>
      </c>
      <c r="G10" s="88" t="n">
        <f aca="false">'gpt-5-high'!M52</f>
        <v>4.14893617021277</v>
      </c>
    </row>
    <row r="11" customFormat="false" ht="15" hidden="false" customHeight="false" outlineLevel="0" collapsed="false">
      <c r="A11" s="6" t="n">
        <v>12</v>
      </c>
      <c r="B11" s="85" t="s">
        <v>50</v>
      </c>
      <c r="C11" s="86" t="n">
        <v>5</v>
      </c>
      <c r="D11" s="86" t="n">
        <v>4.5</v>
      </c>
      <c r="E11" s="86" t="n">
        <v>4</v>
      </c>
      <c r="F11" s="86" t="n">
        <v>4.42</v>
      </c>
      <c r="G11" s="88" t="n">
        <f aca="false">'gpt-5-high'!N52</f>
        <v>4.12765957446809</v>
      </c>
    </row>
    <row r="12" customFormat="false" ht="15" hidden="false" customHeight="false" outlineLevel="0" collapsed="false">
      <c r="A12" s="6" t="n">
        <v>13</v>
      </c>
      <c r="B12" s="85" t="s">
        <v>51</v>
      </c>
      <c r="C12" s="86" t="n">
        <v>4.09</v>
      </c>
      <c r="D12" s="86" t="n">
        <v>3.58</v>
      </c>
      <c r="E12" s="86" t="n">
        <v>3.08</v>
      </c>
      <c r="F12" s="86" t="n">
        <v>3.67</v>
      </c>
      <c r="G12" s="88" t="n">
        <f aca="false">'gpt-5-high'!O52</f>
        <v>3.4468085106383</v>
      </c>
    </row>
    <row r="13" customFormat="false" ht="12.8" hidden="false" customHeight="false" outlineLevel="0" collapsed="false">
      <c r="C13" s="89" t="n">
        <f aca="false">AVERAGE(C3:C12)</f>
        <v>4.618</v>
      </c>
      <c r="D13" s="89" t="n">
        <f aca="false">AVERAGE(D3:D12)</f>
        <v>3.982</v>
      </c>
      <c r="E13" s="89" t="n">
        <f aca="false">AVERAGE(E3:E12)</f>
        <v>3.684</v>
      </c>
      <c r="F13" s="89" t="n">
        <f aca="false">AVERAGE(F3:F12)</f>
        <v>4.251</v>
      </c>
      <c r="G13" s="90" t="n">
        <f aca="false">AVERAGE(G3:G12)</f>
        <v>3.72127659574468</v>
      </c>
    </row>
    <row r="14" customFormat="false" ht="12.8" hidden="false" customHeight="false" outlineLevel="0" collapsed="false">
      <c r="C14" s="20" t="n">
        <v>1</v>
      </c>
      <c r="D14" s="20" t="n">
        <v>4</v>
      </c>
      <c r="E14" s="20" t="n">
        <v>3</v>
      </c>
      <c r="F14" s="20" t="n">
        <v>2</v>
      </c>
      <c r="G14" s="20"/>
      <c r="H14" s="20"/>
      <c r="I14" s="20"/>
      <c r="J14" s="20"/>
      <c r="K14" s="20"/>
      <c r="L14" s="20"/>
      <c r="M14" s="20"/>
    </row>
    <row r="15" customFormat="false" ht="12.8" hidden="false" customHeight="false" outlineLevel="0" collapsed="false">
      <c r="G15" s="20"/>
    </row>
    <row r="16" customFormat="false" ht="12.8" hidden="false" customHeight="false" outlineLevel="0" collapsed="false">
      <c r="G16" s="20"/>
    </row>
    <row r="17" customFormat="false" ht="12.8" hidden="false" customHeight="false" outlineLevel="0" collapsed="false">
      <c r="G17" s="20"/>
    </row>
    <row r="18" customFormat="false" ht="12.8" hidden="false" customHeight="false" outlineLevel="0" collapsed="false">
      <c r="G18" s="20"/>
    </row>
    <row r="19" customFormat="false" ht="12.8" hidden="false" customHeight="false" outlineLevel="0" collapsed="false">
      <c r="G19" s="20"/>
    </row>
    <row r="20" customFormat="false" ht="12.8" hidden="false" customHeight="false" outlineLevel="0" collapsed="false">
      <c r="G20" s="20"/>
    </row>
    <row r="21" customFormat="false" ht="12.8" hidden="false" customHeight="false" outlineLevel="0" collapsed="false">
      <c r="G21" s="20"/>
    </row>
    <row r="22" customFormat="false" ht="12.8" hidden="false" customHeight="false" outlineLevel="0" collapsed="false">
      <c r="G22" s="20"/>
    </row>
    <row r="23" customFormat="false" ht="12.8" hidden="false" customHeight="false" outlineLevel="0" collapsed="false">
      <c r="G23" s="2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Q5" activeCellId="0" sqref="Q5"/>
    </sheetView>
  </sheetViews>
  <sheetFormatPr defaultColWidth="11.53515625" defaultRowHeight="12.8" zeroHeight="false" outlineLevelRow="0" outlineLevelCol="0"/>
  <cols>
    <col collapsed="false" customWidth="true" hidden="false" outlineLevel="0" max="2" min="1" style="3" width="3.79"/>
    <col collapsed="false" customWidth="false" hidden="false" outlineLevel="0" max="16384" min="3" style="3" width="11.53"/>
  </cols>
  <sheetData>
    <row r="1" customFormat="false" ht="12.8" hidden="false" customHeight="false" outlineLevel="0" collapsed="false">
      <c r="B1" s="2"/>
      <c r="C1" s="55" t="s">
        <v>24</v>
      </c>
      <c r="D1" s="55" t="s">
        <v>25</v>
      </c>
      <c r="E1" s="55" t="s">
        <v>26</v>
      </c>
      <c r="F1" s="55" t="s">
        <v>27</v>
      </c>
      <c r="G1" s="55" t="s">
        <v>28</v>
      </c>
      <c r="H1" s="55" t="s">
        <v>29</v>
      </c>
      <c r="I1" s="55" t="s">
        <v>30</v>
      </c>
      <c r="J1" s="55" t="s">
        <v>31</v>
      </c>
      <c r="K1" s="55" t="s">
        <v>32</v>
      </c>
      <c r="L1" s="55" t="s">
        <v>33</v>
      </c>
      <c r="M1" s="55" t="s">
        <v>34</v>
      </c>
      <c r="N1" s="55" t="s">
        <v>35</v>
      </c>
      <c r="O1" s="55" t="s">
        <v>36</v>
      </c>
      <c r="P1" s="55" t="s">
        <v>37</v>
      </c>
      <c r="Q1" s="55" t="s">
        <v>38</v>
      </c>
    </row>
    <row r="2" customFormat="false" ht="102.2" hidden="false" customHeight="false" outlineLevel="0" collapsed="false">
      <c r="B2" s="2" t="s">
        <v>297</v>
      </c>
      <c r="C2" s="55" t="s">
        <v>39</v>
      </c>
      <c r="D2" s="55" t="s">
        <v>40</v>
      </c>
      <c r="E2" s="55" t="s">
        <v>41</v>
      </c>
      <c r="F2" s="55" t="s">
        <v>42</v>
      </c>
      <c r="G2" s="55" t="s">
        <v>43</v>
      </c>
      <c r="H2" s="55" t="s">
        <v>44</v>
      </c>
      <c r="I2" s="55" t="s">
        <v>45</v>
      </c>
      <c r="J2" s="55" t="s">
        <v>46</v>
      </c>
      <c r="K2" s="55" t="s">
        <v>47</v>
      </c>
      <c r="L2" s="55" t="s">
        <v>48</v>
      </c>
      <c r="M2" s="55" t="s">
        <v>49</v>
      </c>
      <c r="N2" s="55" t="s">
        <v>50</v>
      </c>
      <c r="O2" s="55" t="s">
        <v>51</v>
      </c>
      <c r="P2" s="55" t="s">
        <v>52</v>
      </c>
      <c r="Q2" s="55" t="s">
        <v>53</v>
      </c>
    </row>
    <row r="3" customFormat="false" ht="12.8" hidden="false" customHeight="false" outlineLevel="0" collapsed="false">
      <c r="A3" s="3" t="s">
        <v>54</v>
      </c>
      <c r="B3" s="25" t="n">
        <v>1</v>
      </c>
      <c r="C3" s="91" t="s">
        <v>298</v>
      </c>
      <c r="D3" s="91" t="s">
        <v>299</v>
      </c>
      <c r="E3" s="13" t="n">
        <v>5</v>
      </c>
      <c r="F3" s="91" t="s">
        <v>300</v>
      </c>
      <c r="G3" s="13" t="n">
        <v>4</v>
      </c>
      <c r="H3" s="13" t="n">
        <v>5</v>
      </c>
      <c r="I3" s="13" t="n">
        <v>5</v>
      </c>
      <c r="J3" s="13" t="n">
        <v>4</v>
      </c>
      <c r="K3" s="13" t="n">
        <v>5</v>
      </c>
      <c r="L3" s="13" t="n">
        <v>5</v>
      </c>
      <c r="M3" s="13" t="n">
        <v>5</v>
      </c>
      <c r="N3" s="13" t="n">
        <v>5</v>
      </c>
      <c r="O3" s="13" t="n">
        <v>4</v>
      </c>
      <c r="P3" s="56" t="s">
        <v>301</v>
      </c>
      <c r="Q3" s="56" t="s">
        <v>302</v>
      </c>
    </row>
    <row r="4" customFormat="false" ht="12.8" hidden="false" customHeight="false" outlineLevel="0" collapsed="false">
      <c r="A4" s="3" t="s">
        <v>54</v>
      </c>
      <c r="B4" s="25" t="n">
        <v>2</v>
      </c>
      <c r="C4" s="91" t="s">
        <v>303</v>
      </c>
      <c r="D4" s="91" t="s">
        <v>304</v>
      </c>
      <c r="E4" s="13" t="n">
        <v>5</v>
      </c>
      <c r="F4" s="91" t="s">
        <v>305</v>
      </c>
      <c r="G4" s="13" t="n">
        <v>5</v>
      </c>
      <c r="H4" s="13" t="n">
        <v>4</v>
      </c>
      <c r="I4" s="13" t="n">
        <v>4</v>
      </c>
      <c r="J4" s="13" t="n">
        <v>3</v>
      </c>
      <c r="K4" s="13" t="n">
        <v>4</v>
      </c>
      <c r="L4" s="13" t="n">
        <v>4</v>
      </c>
      <c r="M4" s="13" t="n">
        <v>5</v>
      </c>
      <c r="N4" s="13" t="n">
        <v>5</v>
      </c>
      <c r="O4" s="13" t="n">
        <v>4</v>
      </c>
      <c r="P4" s="56" t="s">
        <v>306</v>
      </c>
      <c r="Q4" s="56" t="s">
        <v>307</v>
      </c>
    </row>
    <row r="5" customFormat="false" ht="12.8" hidden="false" customHeight="false" outlineLevel="0" collapsed="false">
      <c r="A5" s="3" t="s">
        <v>54</v>
      </c>
      <c r="B5" s="25" t="n">
        <v>3</v>
      </c>
      <c r="C5" s="92"/>
      <c r="D5" s="92"/>
      <c r="E5" s="92"/>
      <c r="F5" s="92"/>
      <c r="G5" s="92"/>
      <c r="H5" s="92"/>
      <c r="I5" s="92"/>
      <c r="J5" s="92"/>
      <c r="K5" s="92"/>
      <c r="L5" s="92"/>
      <c r="M5" s="92"/>
      <c r="N5" s="92"/>
      <c r="O5" s="92"/>
      <c r="P5" s="92"/>
      <c r="Q5" s="92"/>
    </row>
    <row r="6" customFormat="false" ht="12.8" hidden="false" customHeight="false" outlineLevel="0" collapsed="false">
      <c r="A6" s="3" t="s">
        <v>54</v>
      </c>
      <c r="B6" s="25" t="n">
        <v>4</v>
      </c>
      <c r="C6" s="13" t="s">
        <v>309</v>
      </c>
      <c r="D6" s="13" t="s">
        <v>310</v>
      </c>
      <c r="E6" s="13" t="n">
        <v>5</v>
      </c>
      <c r="F6" s="13" t="s">
        <v>311</v>
      </c>
      <c r="G6" s="13" t="n">
        <v>5</v>
      </c>
      <c r="H6" s="13" t="n">
        <v>2</v>
      </c>
      <c r="I6" s="13" t="n">
        <v>4</v>
      </c>
      <c r="J6" s="13" t="n">
        <v>2</v>
      </c>
      <c r="K6" s="13" t="n">
        <v>4</v>
      </c>
      <c r="L6" s="13" t="n">
        <v>4</v>
      </c>
      <c r="M6" s="13" t="n">
        <v>5</v>
      </c>
      <c r="N6" s="13" t="n">
        <v>5</v>
      </c>
      <c r="O6" s="13" t="n">
        <v>4</v>
      </c>
      <c r="P6" s="13" t="s">
        <v>312</v>
      </c>
      <c r="Q6" s="13"/>
    </row>
    <row r="7" customFormat="false" ht="12.8" hidden="false" customHeight="false" outlineLevel="0" collapsed="false">
      <c r="A7" s="3" t="s">
        <v>54</v>
      </c>
      <c r="B7" s="25" t="n">
        <v>5</v>
      </c>
      <c r="C7" s="13" t="s">
        <v>313</v>
      </c>
      <c r="D7" s="13" t="s">
        <v>314</v>
      </c>
      <c r="E7" s="13" t="n">
        <v>5</v>
      </c>
      <c r="F7" s="13" t="s">
        <v>315</v>
      </c>
      <c r="G7" s="13" t="n">
        <v>5</v>
      </c>
      <c r="H7" s="13" t="n">
        <v>5</v>
      </c>
      <c r="I7" s="13" t="n">
        <v>4</v>
      </c>
      <c r="J7" s="13" t="n">
        <v>3</v>
      </c>
      <c r="K7" s="13" t="n">
        <v>4</v>
      </c>
      <c r="L7" s="13" t="n">
        <v>4</v>
      </c>
      <c r="M7" s="13" t="n">
        <v>5</v>
      </c>
      <c r="N7" s="13" t="n">
        <v>5</v>
      </c>
      <c r="O7" s="13" t="n">
        <v>4</v>
      </c>
      <c r="P7" s="13" t="s">
        <v>316</v>
      </c>
      <c r="Q7" s="13" t="s">
        <v>317</v>
      </c>
    </row>
    <row r="8" customFormat="false" ht="12.8" hidden="false" customHeight="false" outlineLevel="0" collapsed="false">
      <c r="A8" s="3" t="s">
        <v>54</v>
      </c>
      <c r="B8" s="25" t="n">
        <v>6</v>
      </c>
      <c r="C8" s="13" t="s">
        <v>318</v>
      </c>
      <c r="D8" s="13" t="s">
        <v>319</v>
      </c>
      <c r="E8" s="13" t="n">
        <v>5</v>
      </c>
      <c r="F8" s="13" t="s">
        <v>320</v>
      </c>
      <c r="G8" s="13" t="n">
        <v>5</v>
      </c>
      <c r="H8" s="13" t="n">
        <v>4</v>
      </c>
      <c r="I8" s="13" t="n">
        <v>4</v>
      </c>
      <c r="J8" s="13" t="n">
        <v>2</v>
      </c>
      <c r="K8" s="13" t="n">
        <v>4</v>
      </c>
      <c r="L8" s="13" t="n">
        <v>4</v>
      </c>
      <c r="M8" s="13" t="n">
        <v>5</v>
      </c>
      <c r="N8" s="13" t="n">
        <v>5</v>
      </c>
      <c r="O8" s="13" t="n">
        <v>4</v>
      </c>
      <c r="P8" s="13" t="s">
        <v>321</v>
      </c>
      <c r="Q8" s="13" t="s">
        <v>322</v>
      </c>
    </row>
    <row r="9" customFormat="false" ht="12.8" hidden="false" customHeight="false" outlineLevel="0" collapsed="false">
      <c r="A9" s="3" t="s">
        <v>54</v>
      </c>
      <c r="B9" s="25" t="n">
        <v>7</v>
      </c>
      <c r="C9" s="13" t="s">
        <v>323</v>
      </c>
      <c r="D9" s="13" t="s">
        <v>324</v>
      </c>
      <c r="E9" s="13" t="n">
        <v>5</v>
      </c>
      <c r="F9" s="13" t="s">
        <v>325</v>
      </c>
      <c r="G9" s="13" t="n">
        <v>5</v>
      </c>
      <c r="H9" s="13" t="n">
        <v>4</v>
      </c>
      <c r="I9" s="13" t="n">
        <v>4</v>
      </c>
      <c r="J9" s="13" t="n">
        <v>3</v>
      </c>
      <c r="K9" s="13" t="n">
        <v>4</v>
      </c>
      <c r="L9" s="13" t="n">
        <v>4</v>
      </c>
      <c r="M9" s="13" t="n">
        <v>5</v>
      </c>
      <c r="N9" s="13" t="n">
        <v>5</v>
      </c>
      <c r="O9" s="13" t="n">
        <v>4</v>
      </c>
      <c r="P9" s="13" t="s">
        <v>326</v>
      </c>
      <c r="Q9" s="13" t="s">
        <v>327</v>
      </c>
    </row>
    <row r="10" customFormat="false" ht="12.8" hidden="false" customHeight="false" outlineLevel="0" collapsed="false">
      <c r="A10" s="3" t="s">
        <v>54</v>
      </c>
      <c r="B10" s="25" t="n">
        <v>8</v>
      </c>
      <c r="C10" s="13" t="s">
        <v>328</v>
      </c>
      <c r="D10" s="13" t="s">
        <v>329</v>
      </c>
      <c r="E10" s="13" t="n">
        <v>5</v>
      </c>
      <c r="F10" s="13" t="s">
        <v>330</v>
      </c>
      <c r="G10" s="13" t="n">
        <v>5</v>
      </c>
      <c r="H10" s="13" t="n">
        <v>4</v>
      </c>
      <c r="I10" s="13" t="n">
        <v>4</v>
      </c>
      <c r="J10" s="13" t="n">
        <v>3</v>
      </c>
      <c r="K10" s="13" t="n">
        <v>4</v>
      </c>
      <c r="L10" s="13" t="n">
        <v>5</v>
      </c>
      <c r="M10" s="13" t="n">
        <v>5</v>
      </c>
      <c r="N10" s="13" t="n">
        <v>5</v>
      </c>
      <c r="O10" s="13" t="n">
        <v>4</v>
      </c>
      <c r="P10" s="13" t="s">
        <v>331</v>
      </c>
      <c r="Q10" s="13" t="s">
        <v>332</v>
      </c>
    </row>
    <row r="11" customFormat="false" ht="12.8" hidden="false" customHeight="false" outlineLevel="0" collapsed="false">
      <c r="A11" s="3" t="s">
        <v>54</v>
      </c>
      <c r="B11" s="25" t="n">
        <v>9</v>
      </c>
      <c r="C11" s="13" t="s">
        <v>333</v>
      </c>
      <c r="D11" s="13" t="s">
        <v>334</v>
      </c>
      <c r="E11" s="13" t="n">
        <v>5</v>
      </c>
      <c r="F11" s="13" t="s">
        <v>335</v>
      </c>
      <c r="G11" s="13" t="n">
        <v>3</v>
      </c>
      <c r="H11" s="13" t="n">
        <v>4</v>
      </c>
      <c r="I11" s="13" t="n">
        <v>4</v>
      </c>
      <c r="J11" s="13" t="n">
        <v>3</v>
      </c>
      <c r="K11" s="13" t="n">
        <v>5</v>
      </c>
      <c r="L11" s="13" t="n">
        <v>4</v>
      </c>
      <c r="M11" s="13" t="n">
        <v>4</v>
      </c>
      <c r="N11" s="13" t="n">
        <v>4</v>
      </c>
      <c r="O11" s="13" t="n">
        <v>3</v>
      </c>
      <c r="P11" s="13" t="s">
        <v>336</v>
      </c>
      <c r="Q11" s="13" t="s">
        <v>337</v>
      </c>
    </row>
    <row r="12" customFormat="false" ht="12.8" hidden="false" customHeight="false" outlineLevel="0" collapsed="false">
      <c r="A12" s="3" t="s">
        <v>54</v>
      </c>
      <c r="B12" s="25" t="n">
        <v>10</v>
      </c>
      <c r="C12" s="13" t="s">
        <v>338</v>
      </c>
      <c r="D12" s="13" t="s">
        <v>339</v>
      </c>
      <c r="E12" s="13" t="n">
        <v>5</v>
      </c>
      <c r="F12" s="13" t="s">
        <v>340</v>
      </c>
      <c r="G12" s="13" t="n">
        <v>5</v>
      </c>
      <c r="H12" s="13" t="n">
        <v>4</v>
      </c>
      <c r="I12" s="13" t="n">
        <v>4</v>
      </c>
      <c r="J12" s="13" t="n">
        <v>3</v>
      </c>
      <c r="K12" s="13" t="n">
        <v>4</v>
      </c>
      <c r="L12" s="13" t="n">
        <v>4</v>
      </c>
      <c r="M12" s="13" t="n">
        <v>5</v>
      </c>
      <c r="N12" s="13" t="n">
        <v>5</v>
      </c>
      <c r="O12" s="13" t="n">
        <v>4</v>
      </c>
      <c r="P12" s="13" t="s">
        <v>341</v>
      </c>
      <c r="Q12" s="13" t="s">
        <v>342</v>
      </c>
    </row>
    <row r="13" customFormat="false" ht="12.8" hidden="false" customHeight="false" outlineLevel="0" collapsed="false">
      <c r="A13" s="3" t="s">
        <v>54</v>
      </c>
      <c r="B13" s="25" t="n">
        <v>11</v>
      </c>
      <c r="C13" s="13" t="s">
        <v>343</v>
      </c>
      <c r="D13" s="13" t="s">
        <v>344</v>
      </c>
      <c r="E13" s="13" t="n">
        <v>5</v>
      </c>
      <c r="F13" s="13" t="s">
        <v>345</v>
      </c>
      <c r="G13" s="13" t="n">
        <v>5</v>
      </c>
      <c r="H13" s="13" t="n">
        <v>4</v>
      </c>
      <c r="I13" s="13" t="n">
        <v>3</v>
      </c>
      <c r="J13" s="13" t="n">
        <v>3</v>
      </c>
      <c r="K13" s="13" t="n">
        <v>4</v>
      </c>
      <c r="L13" s="13" t="n">
        <v>4</v>
      </c>
      <c r="M13" s="13" t="n">
        <v>5</v>
      </c>
      <c r="N13" s="13" t="n">
        <v>5</v>
      </c>
      <c r="O13" s="13" t="n">
        <v>4</v>
      </c>
      <c r="P13" s="13" t="s">
        <v>346</v>
      </c>
      <c r="Q13" s="13" t="s">
        <v>347</v>
      </c>
    </row>
    <row r="14" customFormat="false" ht="12.8" hidden="false" customHeight="false" outlineLevel="0" collapsed="false">
      <c r="A14" s="3" t="s">
        <v>54</v>
      </c>
      <c r="B14" s="25" t="n">
        <v>12</v>
      </c>
      <c r="C14" s="13" t="s">
        <v>348</v>
      </c>
      <c r="D14" s="13" t="s">
        <v>349</v>
      </c>
      <c r="E14" s="13" t="n">
        <v>5</v>
      </c>
      <c r="F14" s="13" t="s">
        <v>350</v>
      </c>
      <c r="G14" s="13" t="n">
        <v>5</v>
      </c>
      <c r="H14" s="13" t="n">
        <v>5</v>
      </c>
      <c r="I14" s="13" t="n">
        <v>4</v>
      </c>
      <c r="J14" s="13" t="n">
        <v>3</v>
      </c>
      <c r="K14" s="13" t="n">
        <v>4</v>
      </c>
      <c r="L14" s="13" t="n">
        <v>4</v>
      </c>
      <c r="M14" s="13" t="n">
        <v>4</v>
      </c>
      <c r="N14" s="13" t="n">
        <v>5</v>
      </c>
      <c r="O14" s="13" t="n">
        <v>4</v>
      </c>
      <c r="P14" s="13" t="s">
        <v>351</v>
      </c>
      <c r="Q14" s="13" t="s">
        <v>352</v>
      </c>
    </row>
    <row r="15" customFormat="false" ht="12.8" hidden="false" customHeight="false" outlineLevel="0" collapsed="false">
      <c r="C15" s="57"/>
    </row>
    <row r="16" customFormat="false" ht="12.8" hidden="false" customHeight="false" outlineLevel="0" collapsed="false">
      <c r="C16" s="57"/>
      <c r="D16" s="3" t="s">
        <v>292</v>
      </c>
      <c r="E16" s="93" t="n">
        <f aca="false">AVERAGE(E3:E14)</f>
        <v>5</v>
      </c>
      <c r="F16" s="1"/>
      <c r="G16" s="20" t="n">
        <f aca="false">AVERAGE(G3:G14)</f>
        <v>4.72727272727273</v>
      </c>
      <c r="H16" s="20" t="n">
        <f aca="false">AVERAGE(H3:H14)</f>
        <v>4.09090909090909</v>
      </c>
      <c r="I16" s="20" t="n">
        <f aca="false">AVERAGE(I3:I14)</f>
        <v>4</v>
      </c>
      <c r="J16" s="94" t="n">
        <f aca="false">AVERAGE(J3:J14)</f>
        <v>2.90909090909091</v>
      </c>
      <c r="K16" s="20" t="n">
        <f aca="false">AVERAGE(K3:K14)</f>
        <v>4.18181818181818</v>
      </c>
      <c r="L16" s="20" t="n">
        <f aca="false">AVERAGE(L3:L14)</f>
        <v>4.18181818181818</v>
      </c>
      <c r="M16" s="20" t="n">
        <f aca="false">AVERAGE(M3:M14)</f>
        <v>4.81818181818182</v>
      </c>
      <c r="N16" s="20" t="n">
        <f aca="false">AVERAGE(N3:N14)</f>
        <v>4.90909090909091</v>
      </c>
      <c r="O16" s="20" t="n">
        <f aca="false">AVERAGE(O3:O14)</f>
        <v>3.90909090909091</v>
      </c>
      <c r="P16" s="1"/>
    </row>
    <row r="17" customFormat="false" ht="12.8" hidden="false" customHeight="false" outlineLevel="0" collapsed="false">
      <c r="C17" s="57"/>
      <c r="D17" s="3" t="s">
        <v>293</v>
      </c>
      <c r="E17" s="20" t="n">
        <f aca="false">STDEV(E3:E14)</f>
        <v>0</v>
      </c>
      <c r="F17" s="1"/>
      <c r="G17" s="20" t="n">
        <f aca="false">STDEV(G3:G14)</f>
        <v>0.646669790682863</v>
      </c>
      <c r="H17" s="20" t="n">
        <f aca="false">STDEV(H3:H14)</f>
        <v>0.831209414593633</v>
      </c>
      <c r="I17" s="20" t="n">
        <f aca="false">STDEV(I3:I14)</f>
        <v>0.447213595499958</v>
      </c>
      <c r="J17" s="20" t="n">
        <f aca="false">STDEV(J3:J14)</f>
        <v>0.539359889970594</v>
      </c>
      <c r="K17" s="20" t="n">
        <f aca="false">STDEV(K3:K14)</f>
        <v>0.404519917477945</v>
      </c>
      <c r="L17" s="20" t="n">
        <f aca="false">STDEV(L3:L14)</f>
        <v>0.404519917477945</v>
      </c>
      <c r="M17" s="20" t="n">
        <f aca="false">STDEV(M3:M14)</f>
        <v>0.404519917477945</v>
      </c>
      <c r="N17" s="20" t="n">
        <f aca="false">STDEV(N3:N14)</f>
        <v>0.301511344577764</v>
      </c>
      <c r="O17" s="20" t="n">
        <f aca="false">STDEV(O3:O14)</f>
        <v>0.301511344577764</v>
      </c>
      <c r="P17" s="1"/>
    </row>
    <row r="18" customFormat="false" ht="12.8" hidden="false" customHeight="false" outlineLevel="0" collapsed="false">
      <c r="C18" s="57"/>
      <c r="E18" s="1"/>
      <c r="F18" s="1"/>
      <c r="G18" s="1"/>
      <c r="H18" s="1"/>
      <c r="I18" s="1"/>
      <c r="J18" s="1"/>
      <c r="K18" s="1"/>
      <c r="L18" s="1"/>
      <c r="M18" s="1"/>
      <c r="N18" s="1"/>
      <c r="O18" s="1"/>
      <c r="P18" s="1"/>
    </row>
    <row r="19" customFormat="false" ht="12.8" hidden="false" customHeight="false" outlineLevel="0" collapsed="false">
      <c r="C19" s="57"/>
      <c r="D19" s="3" t="s">
        <v>785</v>
      </c>
      <c r="E19" s="60" t="n">
        <f aca="false">COUNTIF(E3:E14,3)</f>
        <v>0</v>
      </c>
      <c r="G19" s="60" t="n">
        <f aca="false">COUNTIF(G3:G14,3)</f>
        <v>1</v>
      </c>
      <c r="H19" s="1" t="n">
        <f aca="false">COUNTIF(H3:H14,3)</f>
        <v>0</v>
      </c>
      <c r="I19" s="60" t="n">
        <f aca="false">COUNTIF(I3:I14,3)</f>
        <v>1</v>
      </c>
      <c r="J19" s="60" t="n">
        <f aca="false">COUNTIF(J3:J14,3)</f>
        <v>8</v>
      </c>
      <c r="K19" s="1" t="n">
        <f aca="false">COUNTIF(K3:K14,3)</f>
        <v>0</v>
      </c>
      <c r="L19" s="1" t="n">
        <f aca="false">COUNTIF(L3:L14,3)</f>
        <v>0</v>
      </c>
      <c r="M19" s="1" t="n">
        <f aca="false">COUNTIF(M3:M14,3)</f>
        <v>0</v>
      </c>
      <c r="N19" s="1" t="n">
        <f aca="false">COUNTIF(N3:N14,3)</f>
        <v>0</v>
      </c>
      <c r="O19" s="60" t="n">
        <f aca="false">COUNTIF(O3:O14,3)</f>
        <v>1</v>
      </c>
      <c r="P19" s="61" t="n">
        <f aca="false">SUM(E19:O19)</f>
        <v>11</v>
      </c>
    </row>
    <row r="20" customFormat="false" ht="12.8" hidden="false" customHeight="false" outlineLevel="0" collapsed="false">
      <c r="C20" s="57"/>
      <c r="D20" s="3" t="s">
        <v>786</v>
      </c>
      <c r="E20" s="3" t="n">
        <f aca="false">E19/12</f>
        <v>0</v>
      </c>
      <c r="G20" s="62" t="n">
        <f aca="false">G19/11</f>
        <v>0.0909090909090909</v>
      </c>
      <c r="H20" s="63" t="n">
        <f aca="false">H19/11</f>
        <v>0</v>
      </c>
      <c r="I20" s="63" t="n">
        <f aca="false">I19/11</f>
        <v>0.0909090909090909</v>
      </c>
      <c r="J20" s="63" t="n">
        <f aca="false">J19/11</f>
        <v>0.727272727272727</v>
      </c>
      <c r="K20" s="63" t="n">
        <f aca="false">K19/11</f>
        <v>0</v>
      </c>
      <c r="L20" s="63" t="n">
        <f aca="false">L19/11</f>
        <v>0</v>
      </c>
      <c r="M20" s="63" t="n">
        <f aca="false">M19/11</f>
        <v>0</v>
      </c>
      <c r="N20" s="63" t="n">
        <f aca="false">N19/11</f>
        <v>0</v>
      </c>
      <c r="O20" s="63" t="n">
        <f aca="false">O19/11</f>
        <v>0.0909090909090909</v>
      </c>
      <c r="P20" s="3" t="n">
        <f aca="false">12*10</f>
        <v>120</v>
      </c>
    </row>
    <row r="21" customFormat="false" ht="12.8" hidden="false" customHeight="false" outlineLevel="0" collapsed="false">
      <c r="C21" s="57"/>
      <c r="G21" s="62"/>
      <c r="H21" s="62"/>
      <c r="I21" s="62"/>
      <c r="J21" s="62"/>
      <c r="K21" s="62"/>
      <c r="L21" s="62"/>
      <c r="M21" s="62"/>
      <c r="N21" s="62"/>
      <c r="O21" s="62"/>
      <c r="P21" s="62" t="n">
        <f aca="false">P19/P20</f>
        <v>0.0916666666666667</v>
      </c>
    </row>
    <row r="22" customFormat="false" ht="12.8" hidden="false" customHeight="false" outlineLevel="0" collapsed="false">
      <c r="C22" s="57"/>
      <c r="D22" s="3" t="s">
        <v>787</v>
      </c>
      <c r="E22" s="3" t="n">
        <f aca="false">COUNTIF(E$3:E$14,2)</f>
        <v>0</v>
      </c>
      <c r="G22" s="3" t="n">
        <f aca="false">COUNTIF(G$3:G$14,2)+COUNTIF(G$3:G$14,1)</f>
        <v>0</v>
      </c>
      <c r="H22" s="3" t="n">
        <f aca="false">COUNTIF(H$3:H$14,2)</f>
        <v>1</v>
      </c>
      <c r="I22" s="3" t="n">
        <f aca="false">COUNTIF(I3:I14,1)+COUNTIF(I3:I14,2)</f>
        <v>0</v>
      </c>
      <c r="J22" s="3" t="n">
        <f aca="false">COUNTIF(J3:J14,1)+COUNTIF(J3:J14,2)</f>
        <v>2</v>
      </c>
      <c r="K22" s="3" t="n">
        <f aca="false">COUNTIF(K3:K14,1)+COUNTIF(K3:K14,2)</f>
        <v>0</v>
      </c>
      <c r="L22" s="3" t="n">
        <f aca="false">COUNTIF(L3:L14,1)+COUNTIF(L3:L14,2)</f>
        <v>0</v>
      </c>
      <c r="M22" s="3" t="n">
        <f aca="false">COUNTIF(M3:M14,1)+COUNTIF(M3:M14,2)</f>
        <v>0</v>
      </c>
      <c r="N22" s="3" t="n">
        <f aca="false">COUNTIF(N3:N14,1)+COUNTIF(N3:N14,2)</f>
        <v>0</v>
      </c>
      <c r="O22" s="3" t="n">
        <f aca="false">COUNTIF(O3:O14,1)+COUNTIF(O3:O14,2)</f>
        <v>0</v>
      </c>
    </row>
    <row r="23" customFormat="false" ht="12.8" hidden="false" customHeight="false" outlineLevel="0" collapsed="false">
      <c r="C23" s="57"/>
      <c r="D23" s="3" t="s">
        <v>788</v>
      </c>
      <c r="E23" s="3" t="n">
        <f aca="false">E22/12</f>
        <v>0</v>
      </c>
      <c r="G23" s="64" t="n">
        <f aca="false">G22/12</f>
        <v>0</v>
      </c>
      <c r="H23" s="64" t="n">
        <f aca="false">H22/11</f>
        <v>0.0909090909090909</v>
      </c>
      <c r="I23" s="64" t="n">
        <f aca="false">I22/11</f>
        <v>0</v>
      </c>
      <c r="J23" s="95" t="n">
        <f aca="false">J22/11</f>
        <v>0.181818181818182</v>
      </c>
      <c r="K23" s="64" t="n">
        <f aca="false">K22/12</f>
        <v>0</v>
      </c>
      <c r="L23" s="64" t="n">
        <f aca="false">L22/12</f>
        <v>0</v>
      </c>
      <c r="M23" s="64" t="n">
        <f aca="false">M22/12</f>
        <v>0</v>
      </c>
      <c r="N23" s="64" t="n">
        <f aca="false">N22/12</f>
        <v>0</v>
      </c>
      <c r="O23" s="64" t="n">
        <f aca="false">O22/12</f>
        <v>0</v>
      </c>
    </row>
    <row r="24" customFormat="false" ht="12.8" hidden="false" customHeight="false" outlineLevel="0" collapsed="false">
      <c r="C24" s="57"/>
      <c r="D24" s="3" t="s">
        <v>789</v>
      </c>
      <c r="E24" s="3" t="n">
        <f aca="false">COUNTIF(E3:E14,4)+COUNTIF(E3:E14,5)</f>
        <v>11</v>
      </c>
      <c r="G24" s="3" t="n">
        <f aca="false">COUNTIF(G3:G14,4)+COUNTIF(G3:G14,5)</f>
        <v>10</v>
      </c>
      <c r="H24" s="3" t="n">
        <f aca="false">COUNTIF(H3:H14,4)+COUNTIF(H3:H14,5)</f>
        <v>10</v>
      </c>
      <c r="I24" s="3" t="n">
        <f aca="false">COUNTIF(I3:I14,4)+COUNTIF(I3:I14,5)</f>
        <v>10</v>
      </c>
      <c r="J24" s="3" t="n">
        <f aca="false">COUNTIF(J3:J14,4)+COUNTIF(J3:J14,5)</f>
        <v>1</v>
      </c>
      <c r="K24" s="3" t="n">
        <f aca="false">COUNTIF(K3:K14,4)+COUNTIF(K3:K14,5)</f>
        <v>11</v>
      </c>
      <c r="L24" s="3" t="n">
        <f aca="false">COUNTIF(L3:L14,4)+COUNTIF(L3:L14,5)</f>
        <v>11</v>
      </c>
      <c r="M24" s="3" t="n">
        <f aca="false">COUNTIF(M3:M14,4)+COUNTIF(M3:M14,5)</f>
        <v>11</v>
      </c>
      <c r="N24" s="3" t="n">
        <f aca="false">COUNTIF(N3:N14,4)+COUNTIF(N3:N14,5)</f>
        <v>11</v>
      </c>
      <c r="O24" s="3" t="n">
        <f aca="false">COUNTIF(O3:O14,4)+COUNTIF(O3:O14,5)</f>
        <v>10</v>
      </c>
    </row>
    <row r="25" customFormat="false" ht="12.8" hidden="false" customHeight="true" outlineLevel="0" collapsed="false">
      <c r="D25" s="3" t="s">
        <v>790</v>
      </c>
      <c r="E25" s="65" t="n">
        <f aca="false">E24/11</f>
        <v>1</v>
      </c>
      <c r="G25" s="65" t="n">
        <f aca="false">G24/11</f>
        <v>0.909090909090909</v>
      </c>
      <c r="H25" s="65" t="n">
        <f aca="false">H24/11</f>
        <v>0.909090909090909</v>
      </c>
      <c r="I25" s="65" t="n">
        <f aca="false">I24/11</f>
        <v>0.909090909090909</v>
      </c>
      <c r="J25" s="66" t="n">
        <f aca="false">J24/11</f>
        <v>0.0909090909090909</v>
      </c>
      <c r="K25" s="65" t="n">
        <f aca="false">K24/11</f>
        <v>1</v>
      </c>
      <c r="L25" s="65" t="n">
        <f aca="false">L24/11</f>
        <v>1</v>
      </c>
      <c r="M25" s="65" t="n">
        <f aca="false">M24/11</f>
        <v>1</v>
      </c>
      <c r="N25" s="65" t="n">
        <f aca="false">N24/11</f>
        <v>1</v>
      </c>
      <c r="O25" s="65" t="n">
        <f aca="false">O24/11</f>
        <v>0.909090909090909</v>
      </c>
    </row>
    <row r="27" customFormat="false" ht="12.8" hidden="false" customHeight="true" outlineLevel="0" collapsed="false">
      <c r="D27" s="3" t="s">
        <v>791</v>
      </c>
      <c r="E27" s="3" t="n">
        <f aca="false">E24+E22+E19</f>
        <v>11</v>
      </c>
      <c r="G27" s="3" t="n">
        <f aca="false">G24+G22+G19</f>
        <v>11</v>
      </c>
      <c r="H27" s="3" t="n">
        <f aca="false">H24+H22+H19</f>
        <v>11</v>
      </c>
      <c r="I27" s="3" t="n">
        <f aca="false">I24+I22+I19</f>
        <v>11</v>
      </c>
      <c r="J27" s="3" t="n">
        <f aca="false">J24+J22+J19</f>
        <v>11</v>
      </c>
      <c r="K27" s="3" t="n">
        <f aca="false">K24+K22+K19</f>
        <v>11</v>
      </c>
      <c r="L27" s="3" t="n">
        <f aca="false">L24+L22+L19</f>
        <v>11</v>
      </c>
      <c r="M27" s="3" t="n">
        <f aca="false">M24+M22+M19</f>
        <v>11</v>
      </c>
      <c r="N27" s="3" t="n">
        <f aca="false">N24+N22+N19</f>
        <v>11</v>
      </c>
      <c r="O27" s="3" t="n">
        <f aca="false">O24+O22+O19</f>
        <v>11</v>
      </c>
    </row>
    <row r="30" customFormat="false" ht="12.8" hidden="false" customHeight="true" outlineLevel="0" collapsed="false">
      <c r="D30" s="3" t="s">
        <v>792</v>
      </c>
      <c r="E30" s="67" t="n">
        <f aca="false">E22</f>
        <v>0</v>
      </c>
      <c r="G30" s="67" t="n">
        <f aca="false">G22</f>
        <v>0</v>
      </c>
      <c r="H30" s="3" t="n">
        <f aca="false">H22</f>
        <v>1</v>
      </c>
      <c r="I30" s="3" t="n">
        <f aca="false">I22</f>
        <v>0</v>
      </c>
      <c r="J30" s="3" t="n">
        <f aca="false">J22</f>
        <v>2</v>
      </c>
      <c r="K30" s="3" t="n">
        <f aca="false">K22</f>
        <v>0</v>
      </c>
      <c r="L30" s="3" t="n">
        <f aca="false">L22</f>
        <v>0</v>
      </c>
      <c r="M30" s="3" t="n">
        <f aca="false">M22</f>
        <v>0</v>
      </c>
      <c r="N30" s="3" t="n">
        <f aca="false">N22</f>
        <v>0</v>
      </c>
      <c r="O30" s="3" t="n">
        <f aca="false">O22</f>
        <v>0</v>
      </c>
    </row>
    <row r="31" customFormat="false" ht="12.8" hidden="false" customHeight="true" outlineLevel="0" collapsed="false">
      <c r="D31" s="3" t="s">
        <v>793</v>
      </c>
      <c r="E31" s="67" t="n">
        <f aca="false">E24</f>
        <v>11</v>
      </c>
      <c r="G31" s="67" t="n">
        <f aca="false">G24</f>
        <v>10</v>
      </c>
      <c r="H31" s="3" t="n">
        <f aca="false">H24</f>
        <v>10</v>
      </c>
      <c r="I31" s="3" t="n">
        <f aca="false">I24</f>
        <v>10</v>
      </c>
      <c r="J31" s="3" t="n">
        <f aca="false">J24</f>
        <v>1</v>
      </c>
      <c r="K31" s="3" t="n">
        <f aca="false">K24</f>
        <v>11</v>
      </c>
      <c r="L31" s="67" t="n">
        <f aca="false">L24</f>
        <v>11</v>
      </c>
      <c r="M31" s="67" t="n">
        <f aca="false">M24</f>
        <v>11</v>
      </c>
      <c r="N31" s="67" t="n">
        <f aca="false">N24</f>
        <v>11</v>
      </c>
      <c r="O31" s="96" t="n">
        <f aca="false">O24</f>
        <v>10</v>
      </c>
    </row>
    <row r="34" customFormat="false" ht="12.8" hidden="false" customHeight="true" outlineLevel="0" collapsed="false">
      <c r="D34" s="3" t="s">
        <v>794</v>
      </c>
      <c r="E34" s="69" t="n">
        <v>1</v>
      </c>
      <c r="G34" s="70" t="n">
        <v>1</v>
      </c>
      <c r="H34" s="70" t="n">
        <v>1</v>
      </c>
      <c r="I34" s="70" t="n">
        <v>1</v>
      </c>
      <c r="J34" s="97" t="n">
        <v>0</v>
      </c>
      <c r="K34" s="70" t="n">
        <v>1</v>
      </c>
      <c r="L34" s="70" t="n">
        <v>1</v>
      </c>
      <c r="M34" s="70" t="n">
        <v>1</v>
      </c>
      <c r="N34" s="70" t="n">
        <v>1</v>
      </c>
      <c r="O34" s="70" t="n">
        <v>1</v>
      </c>
    </row>
    <row r="36" customFormat="false" ht="12.8" hidden="false" customHeight="true" outlineLevel="0" collapsed="false">
      <c r="E36" s="72" t="n">
        <f aca="false">E23</f>
        <v>0</v>
      </c>
      <c r="F36" s="5" t="n">
        <v>0</v>
      </c>
      <c r="G36" s="72" t="n">
        <f aca="false">G23</f>
        <v>0</v>
      </c>
      <c r="H36" s="72" t="n">
        <f aca="false">H23</f>
        <v>0.0909090909090909</v>
      </c>
      <c r="I36" s="72" t="n">
        <f aca="false">I23</f>
        <v>0</v>
      </c>
      <c r="J36" s="72" t="n">
        <f aca="false">J23</f>
        <v>0.181818181818182</v>
      </c>
      <c r="K36" s="72" t="n">
        <f aca="false">K23</f>
        <v>0</v>
      </c>
      <c r="L36" s="72" t="n">
        <f aca="false">L23</f>
        <v>0</v>
      </c>
      <c r="M36" s="72" t="n">
        <f aca="false">M23</f>
        <v>0</v>
      </c>
      <c r="N36" s="72" t="n">
        <f aca="false">N23</f>
        <v>0</v>
      </c>
      <c r="O36" s="72" t="n">
        <f aca="false">O23</f>
        <v>0</v>
      </c>
    </row>
    <row r="37" customFormat="false" ht="12.8" hidden="false" customHeight="true" outlineLevel="0" collapsed="false">
      <c r="E37" s="72" t="n">
        <f aca="false">E25</f>
        <v>1</v>
      </c>
      <c r="F37" s="5" t="n">
        <v>1</v>
      </c>
      <c r="G37" s="72" t="n">
        <f aca="false">G25</f>
        <v>0.909090909090909</v>
      </c>
      <c r="H37" s="72" t="n">
        <f aca="false">H25</f>
        <v>0.909090909090909</v>
      </c>
      <c r="I37" s="72" t="n">
        <f aca="false">I25</f>
        <v>0.909090909090909</v>
      </c>
      <c r="J37" s="72" t="n">
        <f aca="false">J25</f>
        <v>0.0909090909090909</v>
      </c>
      <c r="K37" s="72" t="n">
        <f aca="false">K25</f>
        <v>1</v>
      </c>
      <c r="L37" s="72" t="n">
        <f aca="false">L25</f>
        <v>1</v>
      </c>
      <c r="M37" s="72" t="n">
        <f aca="false">M25</f>
        <v>1</v>
      </c>
      <c r="N37" s="72" t="n">
        <f aca="false">N25</f>
        <v>1</v>
      </c>
      <c r="O37" s="72" t="n">
        <f aca="false">O25</f>
        <v>0.909090909090909</v>
      </c>
    </row>
    <row r="38" customFormat="false" ht="12.8" hidden="false" customHeight="true" outlineLevel="0" collapsed="false">
      <c r="E38" s="73" t="n">
        <f aca="false">E20</f>
        <v>0</v>
      </c>
      <c r="F38" s="5" t="n">
        <v>3</v>
      </c>
      <c r="G38" s="73" t="n">
        <f aca="false">G20</f>
        <v>0.0909090909090909</v>
      </c>
      <c r="H38" s="73" t="n">
        <f aca="false">H20</f>
        <v>0</v>
      </c>
      <c r="I38" s="73" t="n">
        <f aca="false">I20</f>
        <v>0.0909090909090909</v>
      </c>
      <c r="J38" s="73" t="n">
        <f aca="false">J20</f>
        <v>0.727272727272727</v>
      </c>
      <c r="K38" s="73" t="n">
        <f aca="false">K20</f>
        <v>0</v>
      </c>
      <c r="L38" s="73" t="n">
        <f aca="false">L20</f>
        <v>0</v>
      </c>
      <c r="M38" s="73" t="n">
        <f aca="false">M20</f>
        <v>0</v>
      </c>
      <c r="N38" s="73" t="n">
        <f aca="false">N20</f>
        <v>0</v>
      </c>
      <c r="O38" s="73" t="n">
        <f aca="false">O20</f>
        <v>0.0909090909090909</v>
      </c>
    </row>
    <row r="39" customFormat="false" ht="12.8" hidden="false" customHeight="true" outlineLevel="0" collapsed="false">
      <c r="E39" s="62" t="n">
        <f aca="false">SUM(E36:E38)</f>
        <v>1</v>
      </c>
      <c r="G39" s="62" t="n">
        <f aca="false">SUM(G36:G38)</f>
        <v>1</v>
      </c>
      <c r="H39" s="62" t="n">
        <f aca="false">SUM(H36:H38)</f>
        <v>1</v>
      </c>
      <c r="I39" s="62" t="n">
        <f aca="false">SUM(I36:I38)</f>
        <v>1</v>
      </c>
      <c r="J39" s="62" t="n">
        <f aca="false">SUM(J36:J38)</f>
        <v>1</v>
      </c>
      <c r="K39" s="62" t="n">
        <f aca="false">SUM(K36:K38)</f>
        <v>1</v>
      </c>
      <c r="L39" s="62" t="n">
        <f aca="false">SUM(L36:L38)</f>
        <v>1</v>
      </c>
      <c r="M39" s="62" t="n">
        <f aca="false">SUM(M36:M38)</f>
        <v>1</v>
      </c>
      <c r="N39" s="62" t="n">
        <f aca="false">SUM(N36:N38)</f>
        <v>1</v>
      </c>
      <c r="O39" s="62" t="n">
        <f aca="false">SUM(O36:O38)</f>
        <v>1</v>
      </c>
    </row>
    <row r="41" customFormat="false" ht="12.8" hidden="false" customHeight="true" outlineLevel="0" collapsed="false">
      <c r="E41" s="62" t="n">
        <f aca="false">E36+((E38/(1-E38))*E36)</f>
        <v>0</v>
      </c>
      <c r="F41" s="3" t="n">
        <v>0</v>
      </c>
      <c r="G41" s="62" t="n">
        <f aca="false">G36+((G38/(1-G38))*G36)</f>
        <v>0</v>
      </c>
      <c r="H41" s="62" t="n">
        <f aca="false">H36+((H38/(1-H38))*H36)</f>
        <v>0.0909090909090909</v>
      </c>
      <c r="I41" s="62" t="n">
        <f aca="false">I36+((I38/(1-I38))*I36)</f>
        <v>0</v>
      </c>
      <c r="J41" s="63" t="n">
        <f aca="false">J36+((J38/(1-J38))*J36)</f>
        <v>0.666666666666667</v>
      </c>
      <c r="K41" s="62" t="n">
        <f aca="false">K36+((K38/(1-K38))*K36)</f>
        <v>0</v>
      </c>
      <c r="L41" s="62" t="n">
        <f aca="false">L36+((L38/(1-L38))*L36)</f>
        <v>0</v>
      </c>
      <c r="M41" s="62" t="n">
        <f aca="false">M36+((M38/(1-M38))*M36)</f>
        <v>0</v>
      </c>
      <c r="N41" s="62" t="n">
        <f aca="false">N36+((N38/(1-N38))*N36)</f>
        <v>0</v>
      </c>
      <c r="O41" s="62" t="n">
        <f aca="false">O36+((O38/(1-O38))*O36)</f>
        <v>0</v>
      </c>
      <c r="P41" s="62" t="n">
        <f aca="false">(E41+SUM(G41:O41))/10</f>
        <v>0.0757575757575758</v>
      </c>
    </row>
    <row r="42" customFormat="false" ht="12.8" hidden="false" customHeight="true" outlineLevel="0" collapsed="false">
      <c r="E42" s="62" t="n">
        <f aca="false">E37+((E38/(1-E38))*E37)</f>
        <v>1</v>
      </c>
      <c r="F42" s="3" t="n">
        <v>0</v>
      </c>
      <c r="G42" s="62" t="n">
        <f aca="false">G37+((G38/(1-G38))*G37)</f>
        <v>1</v>
      </c>
      <c r="H42" s="76" t="n">
        <f aca="false">H37+((H38/(1-H38))*H37)</f>
        <v>0.909090909090909</v>
      </c>
      <c r="I42" s="76" t="n">
        <f aca="false">I37+((I38/(1-I38))*I37)</f>
        <v>1</v>
      </c>
      <c r="J42" s="62" t="n">
        <f aca="false">J37+((J38/(1-J38))*J37)</f>
        <v>0.333333333333333</v>
      </c>
      <c r="K42" s="76" t="n">
        <f aca="false">K37+((K38/(1-K38))*K37)</f>
        <v>1</v>
      </c>
      <c r="L42" s="76" t="n">
        <f aca="false">L37+((L38/(1-L38))*L37)</f>
        <v>1</v>
      </c>
      <c r="M42" s="76" t="n">
        <f aca="false">M37+((M38/(1-M38))*M37)</f>
        <v>1</v>
      </c>
      <c r="N42" s="76" t="n">
        <f aca="false">N37+((N38/(1-N38))*N37)</f>
        <v>1</v>
      </c>
      <c r="O42" s="76" t="n">
        <f aca="false">O37+((O38/(1-O38))*O37)</f>
        <v>1</v>
      </c>
      <c r="P42" s="76" t="n">
        <f aca="false">(E42+SUM(G42:O42))/10</f>
        <v>0.924242424242424</v>
      </c>
    </row>
    <row r="43" customFormat="false" ht="12.8" hidden="false" customHeight="true" outlineLevel="0" collapsed="false">
      <c r="P43" s="62" t="n">
        <f aca="false">SUM(P41:P42)</f>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2" topLeftCell="A3" activePane="bottomLeft" state="frozen"/>
      <selection pane="topLeft" activeCell="A1" activeCellId="0" sqref="A1"/>
      <selection pane="bottomLeft" activeCell="A4" activeCellId="0" sqref="A4"/>
    </sheetView>
  </sheetViews>
  <sheetFormatPr defaultColWidth="11.53515625" defaultRowHeight="12.8" zeroHeight="false" outlineLevelRow="0" outlineLevelCol="0"/>
  <cols>
    <col collapsed="false" customWidth="true" hidden="false" outlineLevel="0" max="2" min="1" style="3" width="3.79"/>
    <col collapsed="false" customWidth="false" hidden="false" outlineLevel="0" max="16384" min="3" style="3" width="11.53"/>
  </cols>
  <sheetData>
    <row r="1" customFormat="false" ht="12.8" hidden="false" customHeight="false" outlineLevel="0" collapsed="false">
      <c r="B1" s="2"/>
      <c r="C1" s="55" t="s">
        <v>24</v>
      </c>
      <c r="D1" s="55" t="s">
        <v>25</v>
      </c>
      <c r="E1" s="55" t="s">
        <v>26</v>
      </c>
      <c r="F1" s="55" t="s">
        <v>27</v>
      </c>
      <c r="G1" s="55" t="s">
        <v>28</v>
      </c>
      <c r="H1" s="55" t="s">
        <v>29</v>
      </c>
      <c r="I1" s="55" t="s">
        <v>30</v>
      </c>
      <c r="J1" s="55" t="s">
        <v>31</v>
      </c>
      <c r="K1" s="55" t="s">
        <v>32</v>
      </c>
      <c r="L1" s="55" t="s">
        <v>33</v>
      </c>
      <c r="M1" s="55" t="s">
        <v>34</v>
      </c>
      <c r="N1" s="55" t="s">
        <v>35</v>
      </c>
      <c r="O1" s="55" t="s">
        <v>36</v>
      </c>
      <c r="P1" s="55" t="s">
        <v>37</v>
      </c>
      <c r="Q1" s="55" t="s">
        <v>38</v>
      </c>
    </row>
    <row r="2" customFormat="false" ht="102.2" hidden="false" customHeight="false" outlineLevel="0" collapsed="false">
      <c r="B2" s="2" t="s">
        <v>297</v>
      </c>
      <c r="C2" s="55" t="s">
        <v>39</v>
      </c>
      <c r="D2" s="55" t="s">
        <v>40</v>
      </c>
      <c r="E2" s="55" t="s">
        <v>41</v>
      </c>
      <c r="F2" s="55" t="s">
        <v>42</v>
      </c>
      <c r="G2" s="55" t="s">
        <v>43</v>
      </c>
      <c r="H2" s="55" t="s">
        <v>44</v>
      </c>
      <c r="I2" s="55" t="s">
        <v>45</v>
      </c>
      <c r="J2" s="55" t="s">
        <v>46</v>
      </c>
      <c r="K2" s="55" t="s">
        <v>47</v>
      </c>
      <c r="L2" s="55" t="s">
        <v>48</v>
      </c>
      <c r="M2" s="55" t="s">
        <v>49</v>
      </c>
      <c r="N2" s="55" t="s">
        <v>50</v>
      </c>
      <c r="O2" s="55" t="s">
        <v>51</v>
      </c>
      <c r="P2" s="55" t="s">
        <v>52</v>
      </c>
      <c r="Q2" s="55" t="s">
        <v>53</v>
      </c>
    </row>
    <row r="3" customFormat="false" ht="15" hidden="false" customHeight="false" outlineLevel="0" collapsed="false">
      <c r="A3" s="3" t="s">
        <v>353</v>
      </c>
      <c r="B3" s="29" t="n">
        <v>13</v>
      </c>
      <c r="C3" s="19" t="s">
        <v>354</v>
      </c>
      <c r="D3" s="19" t="s">
        <v>355</v>
      </c>
      <c r="E3" s="30" t="n">
        <v>4</v>
      </c>
      <c r="F3" s="19" t="s">
        <v>356</v>
      </c>
      <c r="G3" s="30" t="n">
        <v>3</v>
      </c>
      <c r="H3" s="30" t="n">
        <v>2</v>
      </c>
      <c r="I3" s="30" t="n">
        <v>2</v>
      </c>
      <c r="J3" s="30" t="n">
        <v>2</v>
      </c>
      <c r="K3" s="30" t="n">
        <v>2</v>
      </c>
      <c r="L3" s="30" t="n">
        <v>3</v>
      </c>
      <c r="M3" s="30" t="n">
        <v>4</v>
      </c>
      <c r="N3" s="30" t="n">
        <v>4</v>
      </c>
      <c r="O3" s="30" t="n">
        <v>4</v>
      </c>
      <c r="P3" s="19" t="s">
        <v>357</v>
      </c>
      <c r="Q3" s="19" t="s">
        <v>358</v>
      </c>
    </row>
    <row r="4" customFormat="false" ht="17.35" hidden="false" customHeight="false" outlineLevel="0" collapsed="false">
      <c r="A4" s="3" t="s">
        <v>353</v>
      </c>
      <c r="B4" s="29" t="n">
        <v>14</v>
      </c>
      <c r="C4" s="28" t="s">
        <v>359</v>
      </c>
      <c r="D4" s="28" t="s">
        <v>360</v>
      </c>
      <c r="E4" s="1" t="n">
        <v>3</v>
      </c>
      <c r="F4" s="28" t="s">
        <v>361</v>
      </c>
      <c r="G4" s="13" t="n">
        <v>4</v>
      </c>
      <c r="H4" s="13" t="n">
        <v>2</v>
      </c>
      <c r="I4" s="13" t="n">
        <v>3</v>
      </c>
      <c r="J4" s="13" t="n">
        <v>2</v>
      </c>
      <c r="K4" s="13" t="n">
        <v>2</v>
      </c>
      <c r="L4" s="1" t="n">
        <v>3</v>
      </c>
      <c r="M4" s="1" t="n">
        <v>4</v>
      </c>
      <c r="N4" s="1" t="n">
        <v>4</v>
      </c>
      <c r="O4" s="1" t="n">
        <v>4</v>
      </c>
      <c r="P4" s="19" t="s">
        <v>362</v>
      </c>
      <c r="Q4" s="19" t="s">
        <v>363</v>
      </c>
    </row>
    <row r="5" customFormat="false" ht="15" hidden="false" customHeight="false" outlineLevel="0" collapsed="false">
      <c r="A5" s="3" t="s">
        <v>353</v>
      </c>
      <c r="B5" s="29" t="n">
        <v>15</v>
      </c>
      <c r="C5" s="19" t="s">
        <v>364</v>
      </c>
      <c r="D5" s="19" t="s">
        <v>365</v>
      </c>
      <c r="E5" s="13" t="n">
        <v>4</v>
      </c>
      <c r="F5" s="19" t="s">
        <v>366</v>
      </c>
      <c r="G5" s="13" t="n">
        <v>4</v>
      </c>
      <c r="H5" s="13" t="n">
        <v>2</v>
      </c>
      <c r="I5" s="13" t="n">
        <v>3</v>
      </c>
      <c r="J5" s="13" t="n">
        <v>2</v>
      </c>
      <c r="K5" s="13" t="n">
        <v>2</v>
      </c>
      <c r="L5" s="13" t="n">
        <v>4</v>
      </c>
      <c r="M5" s="13" t="n">
        <v>4</v>
      </c>
      <c r="N5" s="13" t="n">
        <v>4</v>
      </c>
      <c r="O5" s="13" t="n">
        <v>4</v>
      </c>
      <c r="P5" s="19" t="s">
        <v>367</v>
      </c>
      <c r="Q5" s="19" t="s">
        <v>368</v>
      </c>
    </row>
    <row r="6" customFormat="false" ht="15" hidden="false" customHeight="false" outlineLevel="0" collapsed="false">
      <c r="A6" s="3" t="s">
        <v>353</v>
      </c>
      <c r="B6" s="29" t="n">
        <v>16</v>
      </c>
      <c r="C6" s="19" t="s">
        <v>369</v>
      </c>
      <c r="D6" s="19" t="s">
        <v>370</v>
      </c>
      <c r="E6" s="13" t="n">
        <v>4</v>
      </c>
      <c r="F6" s="19" t="s">
        <v>371</v>
      </c>
      <c r="G6" s="13" t="n">
        <v>4</v>
      </c>
      <c r="H6" s="13" t="n">
        <v>2</v>
      </c>
      <c r="I6" s="13" t="n">
        <v>3</v>
      </c>
      <c r="J6" s="13" t="n">
        <v>2</v>
      </c>
      <c r="K6" s="13" t="n">
        <v>2</v>
      </c>
      <c r="L6" s="13" t="n">
        <v>4</v>
      </c>
      <c r="M6" s="13" t="n">
        <v>5</v>
      </c>
      <c r="N6" s="13" t="n">
        <v>4</v>
      </c>
      <c r="O6" s="13" t="n">
        <v>4</v>
      </c>
      <c r="P6" s="19" t="s">
        <v>372</v>
      </c>
      <c r="Q6" s="19" t="s">
        <v>373</v>
      </c>
    </row>
    <row r="7" customFormat="false" ht="15" hidden="false" customHeight="false" outlineLevel="0" collapsed="false">
      <c r="A7" s="3" t="s">
        <v>353</v>
      </c>
      <c r="B7" s="29" t="n">
        <v>17</v>
      </c>
      <c r="C7" s="19" t="s">
        <v>374</v>
      </c>
      <c r="D7" s="19" t="s">
        <v>375</v>
      </c>
      <c r="E7" s="13" t="n">
        <v>4</v>
      </c>
      <c r="F7" s="19" t="s">
        <v>376</v>
      </c>
      <c r="G7" s="13" t="n">
        <v>5</v>
      </c>
      <c r="H7" s="13" t="n">
        <v>3</v>
      </c>
      <c r="I7" s="13" t="n">
        <v>3</v>
      </c>
      <c r="J7" s="13" t="n">
        <v>2</v>
      </c>
      <c r="K7" s="13" t="n">
        <v>2</v>
      </c>
      <c r="L7" s="13" t="n">
        <v>3</v>
      </c>
      <c r="M7" s="13" t="n">
        <v>4</v>
      </c>
      <c r="N7" s="13" t="n">
        <v>4</v>
      </c>
      <c r="O7" s="13" t="n">
        <v>3</v>
      </c>
      <c r="P7" s="19" t="s">
        <v>377</v>
      </c>
      <c r="Q7" s="19" t="s">
        <v>378</v>
      </c>
    </row>
    <row r="8" customFormat="false" ht="15" hidden="false" customHeight="false" outlineLevel="0" collapsed="false">
      <c r="A8" s="3" t="s">
        <v>353</v>
      </c>
      <c r="B8" s="29" t="n">
        <v>18</v>
      </c>
      <c r="C8" s="19" t="s">
        <v>379</v>
      </c>
      <c r="D8" s="15" t="s">
        <v>380</v>
      </c>
      <c r="E8" s="13" t="n">
        <v>4</v>
      </c>
      <c r="F8" s="19" t="s">
        <v>381</v>
      </c>
      <c r="G8" s="13" t="n">
        <v>4</v>
      </c>
      <c r="H8" s="13" t="n">
        <v>3</v>
      </c>
      <c r="I8" s="13" t="n">
        <v>3</v>
      </c>
      <c r="J8" s="13" t="n">
        <v>2</v>
      </c>
      <c r="K8" s="13" t="n">
        <v>2</v>
      </c>
      <c r="L8" s="13" t="n">
        <v>4</v>
      </c>
      <c r="M8" s="13" t="n">
        <v>3</v>
      </c>
      <c r="N8" s="13" t="n">
        <v>3</v>
      </c>
      <c r="O8" s="13" t="n">
        <v>3</v>
      </c>
      <c r="P8" s="13" t="s">
        <v>124</v>
      </c>
      <c r="Q8" s="19" t="s">
        <v>382</v>
      </c>
    </row>
    <row r="9" customFormat="false" ht="15" hidden="false" customHeight="false" outlineLevel="0" collapsed="false">
      <c r="A9" s="3" t="s">
        <v>353</v>
      </c>
      <c r="B9" s="29" t="n">
        <v>19</v>
      </c>
      <c r="C9" s="19" t="s">
        <v>383</v>
      </c>
      <c r="D9" s="19" t="s">
        <v>384</v>
      </c>
      <c r="E9" s="13" t="n">
        <v>4</v>
      </c>
      <c r="F9" s="19" t="s">
        <v>385</v>
      </c>
      <c r="G9" s="13" t="n">
        <v>5</v>
      </c>
      <c r="H9" s="13" t="n">
        <v>4</v>
      </c>
      <c r="I9" s="13" t="n">
        <v>3</v>
      </c>
      <c r="J9" s="13" t="n">
        <v>3</v>
      </c>
      <c r="K9" s="13" t="n">
        <v>3</v>
      </c>
      <c r="L9" s="13" t="n">
        <v>4</v>
      </c>
      <c r="M9" s="13" t="n">
        <v>4</v>
      </c>
      <c r="N9" s="13" t="n">
        <v>4</v>
      </c>
      <c r="O9" s="13" t="n">
        <v>4</v>
      </c>
      <c r="P9" s="19" t="s">
        <v>386</v>
      </c>
      <c r="Q9" s="19" t="s">
        <v>387</v>
      </c>
    </row>
    <row r="10" customFormat="false" ht="15" hidden="false" customHeight="false" outlineLevel="0" collapsed="false">
      <c r="A10" s="3" t="s">
        <v>353</v>
      </c>
      <c r="B10" s="29" t="n">
        <v>20</v>
      </c>
      <c r="C10" s="19" t="s">
        <v>388</v>
      </c>
      <c r="D10" s="19" t="s">
        <v>389</v>
      </c>
      <c r="E10" s="13" t="n">
        <v>5</v>
      </c>
      <c r="F10" s="19" t="s">
        <v>390</v>
      </c>
      <c r="G10" s="13" t="n">
        <v>5</v>
      </c>
      <c r="H10" s="13" t="n">
        <v>3</v>
      </c>
      <c r="I10" s="13" t="n">
        <v>3</v>
      </c>
      <c r="J10" s="13" t="n">
        <v>2</v>
      </c>
      <c r="K10" s="13" t="n">
        <v>3</v>
      </c>
      <c r="L10" s="13" t="n">
        <v>4</v>
      </c>
      <c r="M10" s="13" t="n">
        <v>4</v>
      </c>
      <c r="N10" s="13" t="n">
        <v>4</v>
      </c>
      <c r="O10" s="13" t="n">
        <v>4</v>
      </c>
      <c r="P10" s="19" t="s">
        <v>391</v>
      </c>
      <c r="Q10" s="19" t="s">
        <v>392</v>
      </c>
    </row>
    <row r="11" customFormat="false" ht="15" hidden="false" customHeight="false" outlineLevel="0" collapsed="false">
      <c r="A11" s="3" t="s">
        <v>353</v>
      </c>
      <c r="B11" s="29" t="n">
        <v>21</v>
      </c>
      <c r="C11" s="19" t="s">
        <v>393</v>
      </c>
      <c r="D11" s="19" t="s">
        <v>394</v>
      </c>
      <c r="E11" s="13" t="n">
        <v>5</v>
      </c>
      <c r="F11" s="19" t="s">
        <v>395</v>
      </c>
      <c r="G11" s="13" t="n">
        <v>4</v>
      </c>
      <c r="H11" s="13" t="n">
        <v>4</v>
      </c>
      <c r="I11" s="13" t="n">
        <v>4</v>
      </c>
      <c r="J11" s="13" t="n">
        <v>3</v>
      </c>
      <c r="K11" s="13" t="n">
        <v>3</v>
      </c>
      <c r="L11" s="13" t="n">
        <v>4</v>
      </c>
      <c r="M11" s="13" t="n">
        <v>4</v>
      </c>
      <c r="N11" s="13" t="n">
        <v>4</v>
      </c>
      <c r="O11" s="13" t="n">
        <v>3</v>
      </c>
      <c r="P11" s="19" t="s">
        <v>396</v>
      </c>
      <c r="Q11" s="19" t="s">
        <v>397</v>
      </c>
    </row>
    <row r="12" customFormat="false" ht="15" hidden="false" customHeight="false" outlineLevel="0" collapsed="false">
      <c r="A12" s="3" t="s">
        <v>353</v>
      </c>
      <c r="B12" s="29" t="n">
        <v>22</v>
      </c>
      <c r="C12" s="19" t="s">
        <v>398</v>
      </c>
      <c r="D12" s="19" t="s">
        <v>399</v>
      </c>
      <c r="E12" s="13" t="n">
        <v>4</v>
      </c>
      <c r="F12" s="19" t="s">
        <v>400</v>
      </c>
      <c r="G12" s="13" t="n">
        <v>5</v>
      </c>
      <c r="H12" s="13" t="n">
        <v>4</v>
      </c>
      <c r="I12" s="13" t="n">
        <v>4</v>
      </c>
      <c r="J12" s="13" t="n">
        <v>3</v>
      </c>
      <c r="K12" s="13" t="n">
        <v>3</v>
      </c>
      <c r="L12" s="13" t="n">
        <v>4</v>
      </c>
      <c r="M12" s="13" t="n">
        <v>4</v>
      </c>
      <c r="N12" s="13" t="n">
        <v>4</v>
      </c>
      <c r="O12" s="13" t="n">
        <v>3</v>
      </c>
      <c r="P12" s="19" t="s">
        <v>401</v>
      </c>
      <c r="Q12" s="19" t="s">
        <v>402</v>
      </c>
    </row>
    <row r="13" customFormat="false" ht="15" hidden="false" customHeight="false" outlineLevel="0" collapsed="false">
      <c r="A13" s="3" t="s">
        <v>353</v>
      </c>
      <c r="B13" s="29" t="n">
        <v>23</v>
      </c>
      <c r="C13" s="19" t="s">
        <v>403</v>
      </c>
      <c r="D13" s="19" t="s">
        <v>404</v>
      </c>
      <c r="E13" s="13" t="n">
        <v>4</v>
      </c>
      <c r="F13" s="19" t="s">
        <v>405</v>
      </c>
      <c r="G13" s="13" t="n">
        <v>5</v>
      </c>
      <c r="H13" s="13" t="n">
        <v>3</v>
      </c>
      <c r="I13" s="13" t="n">
        <v>3</v>
      </c>
      <c r="J13" s="13" t="n">
        <v>2</v>
      </c>
      <c r="K13" s="13" t="n">
        <v>3</v>
      </c>
      <c r="L13" s="13" t="n">
        <v>4</v>
      </c>
      <c r="M13" s="13" t="n">
        <v>4</v>
      </c>
      <c r="N13" s="13" t="n">
        <v>4</v>
      </c>
      <c r="O13" s="13" t="n">
        <v>3</v>
      </c>
      <c r="P13" s="19" t="s">
        <v>406</v>
      </c>
      <c r="Q13" s="19" t="s">
        <v>407</v>
      </c>
    </row>
    <row r="14" customFormat="false" ht="15" hidden="false" customHeight="false" outlineLevel="0" collapsed="false">
      <c r="A14" s="3" t="s">
        <v>353</v>
      </c>
      <c r="B14" s="29" t="n">
        <v>24</v>
      </c>
      <c r="C14" s="19" t="s">
        <v>408</v>
      </c>
      <c r="D14" s="19" t="s">
        <v>409</v>
      </c>
      <c r="E14" s="13" t="n">
        <v>4</v>
      </c>
      <c r="F14" s="19" t="s">
        <v>410</v>
      </c>
      <c r="G14" s="13" t="n">
        <v>5</v>
      </c>
      <c r="H14" s="13" t="n">
        <v>3</v>
      </c>
      <c r="I14" s="13" t="n">
        <v>3</v>
      </c>
      <c r="J14" s="13" t="n">
        <v>2</v>
      </c>
      <c r="K14" s="13" t="n">
        <v>2</v>
      </c>
      <c r="L14" s="13" t="n">
        <v>4</v>
      </c>
      <c r="M14" s="13" t="n">
        <v>3</v>
      </c>
      <c r="N14" s="13" t="n">
        <v>3</v>
      </c>
      <c r="O14" s="13" t="n">
        <v>3</v>
      </c>
      <c r="P14" s="19" t="s">
        <v>411</v>
      </c>
      <c r="Q14" s="19" t="s">
        <v>412</v>
      </c>
    </row>
    <row r="15" customFormat="false" ht="12.8" hidden="false" customHeight="false" outlineLevel="0" collapsed="false">
      <c r="C15" s="57"/>
    </row>
    <row r="16" customFormat="false" ht="12.8" hidden="false" customHeight="false" outlineLevel="0" collapsed="false">
      <c r="C16" s="57"/>
      <c r="D16" s="3" t="s">
        <v>292</v>
      </c>
      <c r="E16" s="93" t="n">
        <f aca="false">AVERAGE(E3:E14)</f>
        <v>4.08333333333333</v>
      </c>
      <c r="F16" s="1"/>
      <c r="G16" s="20" t="n">
        <f aca="false">AVERAGE(G3:G14)</f>
        <v>4.41666666666667</v>
      </c>
      <c r="H16" s="20" t="n">
        <f aca="false">AVERAGE(H3:H14)</f>
        <v>2.91666666666667</v>
      </c>
      <c r="I16" s="20" t="n">
        <f aca="false">AVERAGE(I3:I14)</f>
        <v>3.08333333333333</v>
      </c>
      <c r="J16" s="94" t="n">
        <f aca="false">AVERAGE(J3:J14)</f>
        <v>2.25</v>
      </c>
      <c r="K16" s="20" t="n">
        <f aca="false">AVERAGE(K3:K14)</f>
        <v>2.41666666666667</v>
      </c>
      <c r="L16" s="20" t="n">
        <f aca="false">AVERAGE(L3:L14)</f>
        <v>3.75</v>
      </c>
      <c r="M16" s="20" t="n">
        <f aca="false">AVERAGE(M3:M14)</f>
        <v>3.91666666666667</v>
      </c>
      <c r="N16" s="20" t="n">
        <f aca="false">AVERAGE(N3:N14)</f>
        <v>3.83333333333333</v>
      </c>
      <c r="O16" s="20" t="n">
        <f aca="false">AVERAGE(O3:O14)</f>
        <v>3.5</v>
      </c>
      <c r="P16" s="1"/>
    </row>
    <row r="17" customFormat="false" ht="12.8" hidden="false" customHeight="false" outlineLevel="0" collapsed="false">
      <c r="C17" s="57"/>
      <c r="D17" s="3" t="s">
        <v>293</v>
      </c>
      <c r="E17" s="20" t="n">
        <f aca="false">STDEV(E3:E14)</f>
        <v>0.514928650544437</v>
      </c>
      <c r="F17" s="1"/>
      <c r="G17" s="20" t="n">
        <f aca="false">STDEV(G3:G14)</f>
        <v>0.668557923421521</v>
      </c>
      <c r="H17" s="20" t="n">
        <f aca="false">STDEV(H3:H14)</f>
        <v>0.792961461098759</v>
      </c>
      <c r="I17" s="20" t="n">
        <f aca="false">STDEV(I3:I14)</f>
        <v>0.514928650544437</v>
      </c>
      <c r="J17" s="20" t="n">
        <f aca="false">STDEV(J3:J14)</f>
        <v>0.452267016866645</v>
      </c>
      <c r="K17" s="20" t="n">
        <f aca="false">STDEV(K3:K14)</f>
        <v>0.514928650544437</v>
      </c>
      <c r="L17" s="20" t="n">
        <f aca="false">STDEV(L3:L14)</f>
        <v>0.452267016866645</v>
      </c>
      <c r="M17" s="20" t="n">
        <f aca="false">STDEV(M3:M14)</f>
        <v>0.514928650544437</v>
      </c>
      <c r="N17" s="20" t="n">
        <f aca="false">STDEV(N3:N14)</f>
        <v>0.389249472080761</v>
      </c>
      <c r="O17" s="20" t="n">
        <f aca="false">STDEV(O3:O14)</f>
        <v>0.522232967867094</v>
      </c>
      <c r="P17" s="1"/>
    </row>
    <row r="18" customFormat="false" ht="12.8" hidden="false" customHeight="false" outlineLevel="0" collapsed="false">
      <c r="C18" s="57"/>
      <c r="E18" s="1"/>
      <c r="F18" s="1"/>
      <c r="G18" s="1"/>
      <c r="H18" s="1"/>
      <c r="I18" s="1"/>
      <c r="J18" s="1"/>
      <c r="K18" s="1"/>
      <c r="L18" s="1"/>
      <c r="M18" s="1"/>
      <c r="N18" s="1"/>
      <c r="O18" s="1"/>
      <c r="P18" s="1"/>
    </row>
    <row r="19" customFormat="false" ht="12.8" hidden="false" customHeight="false" outlineLevel="0" collapsed="false">
      <c r="C19" s="57"/>
      <c r="D19" s="3" t="n">
        <v>3</v>
      </c>
      <c r="E19" s="98" t="n">
        <f aca="false">COUNTIF(E3:E14,3)</f>
        <v>1</v>
      </c>
      <c r="G19" s="98" t="n">
        <f aca="false">COUNTIF(G3:G14,3)</f>
        <v>1</v>
      </c>
      <c r="H19" s="1" t="n">
        <f aca="false">COUNTIF(H3:H14,3)</f>
        <v>5</v>
      </c>
      <c r="I19" s="1" t="n">
        <f aca="false">COUNTIF(I3:I14,3)</f>
        <v>9</v>
      </c>
      <c r="J19" s="1" t="n">
        <f aca="false">COUNTIF(J3:J14,3)</f>
        <v>3</v>
      </c>
      <c r="K19" s="1" t="n">
        <f aca="false">COUNTIF(K3:K14,3)</f>
        <v>5</v>
      </c>
      <c r="L19" s="1" t="n">
        <f aca="false">COUNTIF(L3:L14,3)</f>
        <v>3</v>
      </c>
      <c r="M19" s="1" t="n">
        <f aca="false">COUNTIF(M3:M14,3)</f>
        <v>2</v>
      </c>
      <c r="N19" s="1" t="n">
        <f aca="false">COUNTIF(N3:N14,3)</f>
        <v>2</v>
      </c>
      <c r="O19" s="1" t="n">
        <f aca="false">COUNTIF(O3:O14,3)</f>
        <v>6</v>
      </c>
      <c r="P19" s="61" t="n">
        <f aca="false">SUM(E19:O19)</f>
        <v>37</v>
      </c>
    </row>
    <row r="20" customFormat="false" ht="12.8" hidden="false" customHeight="false" outlineLevel="0" collapsed="false">
      <c r="C20" s="57"/>
      <c r="D20" s="3" t="s">
        <v>786</v>
      </c>
      <c r="E20" s="3" t="n">
        <f aca="false">E19/12</f>
        <v>0.0833333333333333</v>
      </c>
      <c r="G20" s="62" t="n">
        <f aca="false">G19/12</f>
        <v>0.0833333333333333</v>
      </c>
      <c r="H20" s="63" t="n">
        <f aca="false">H19/12</f>
        <v>0.416666666666667</v>
      </c>
      <c r="I20" s="63" t="n">
        <f aca="false">I19/12</f>
        <v>0.75</v>
      </c>
      <c r="J20" s="63" t="n">
        <f aca="false">J19/12</f>
        <v>0.25</v>
      </c>
      <c r="K20" s="63" t="n">
        <f aca="false">K19/12</f>
        <v>0.416666666666667</v>
      </c>
      <c r="L20" s="63" t="n">
        <f aca="false">L19/12</f>
        <v>0.25</v>
      </c>
      <c r="M20" s="63" t="n">
        <f aca="false">M19/12</f>
        <v>0.166666666666667</v>
      </c>
      <c r="N20" s="63" t="n">
        <f aca="false">N19/12</f>
        <v>0.166666666666667</v>
      </c>
      <c r="O20" s="63" t="n">
        <f aca="false">O19/12</f>
        <v>0.5</v>
      </c>
      <c r="P20" s="3" t="n">
        <f aca="false">12*10</f>
        <v>120</v>
      </c>
    </row>
    <row r="21" customFormat="false" ht="12.8" hidden="false" customHeight="false" outlineLevel="0" collapsed="false">
      <c r="C21" s="57"/>
      <c r="G21" s="62"/>
      <c r="H21" s="62"/>
      <c r="I21" s="62"/>
      <c r="J21" s="62"/>
      <c r="K21" s="62"/>
      <c r="L21" s="62"/>
      <c r="M21" s="62"/>
      <c r="N21" s="62"/>
      <c r="O21" s="62"/>
      <c r="P21" s="62" t="n">
        <f aca="false">P19/P20</f>
        <v>0.308333333333333</v>
      </c>
    </row>
    <row r="22" customFormat="false" ht="12.8" hidden="false" customHeight="false" outlineLevel="0" collapsed="false">
      <c r="C22" s="57"/>
      <c r="D22" s="3" t="s">
        <v>787</v>
      </c>
      <c r="E22" s="3" t="n">
        <f aca="false">COUNTIF(E$3:E$14,2)</f>
        <v>0</v>
      </c>
      <c r="G22" s="3" t="n">
        <f aca="false">COUNTIF(G$3:G$14,2)+COUNTIF(G$3:G$14,1)</f>
        <v>0</v>
      </c>
      <c r="H22" s="3" t="n">
        <f aca="false">COUNTIF(H$3:H$14,2)</f>
        <v>4</v>
      </c>
      <c r="I22" s="3" t="n">
        <f aca="false">COUNTIF(I3:I14,1)+COUNTIF(I3:I14,2)</f>
        <v>1</v>
      </c>
      <c r="J22" s="3" t="n">
        <f aca="false">COUNTIF(J3:J14,1)+COUNTIF(J3:J14,2)</f>
        <v>9</v>
      </c>
      <c r="K22" s="3" t="n">
        <f aca="false">COUNTIF(K3:K14,1)+COUNTIF(K3:K14,2)</f>
        <v>7</v>
      </c>
      <c r="L22" s="3" t="n">
        <f aca="false">COUNTIF(L3:L14,1)+COUNTIF(L3:L14,2)</f>
        <v>0</v>
      </c>
      <c r="M22" s="3" t="n">
        <f aca="false">COUNTIF(M3:M14,1)+COUNTIF(M3:M14,2)</f>
        <v>0</v>
      </c>
      <c r="N22" s="3" t="n">
        <f aca="false">COUNTIF(N3:N14,1)+COUNTIF(N3:N14,2)</f>
        <v>0</v>
      </c>
      <c r="O22" s="3" t="n">
        <f aca="false">COUNTIF(O3:O14,1)+COUNTIF(O3:O14,2)</f>
        <v>0</v>
      </c>
    </row>
    <row r="23" customFormat="false" ht="12.8" hidden="false" customHeight="false" outlineLevel="0" collapsed="false">
      <c r="C23" s="57"/>
      <c r="D23" s="3" t="s">
        <v>788</v>
      </c>
      <c r="E23" s="3" t="n">
        <f aca="false">E22/12</f>
        <v>0</v>
      </c>
      <c r="G23" s="64" t="n">
        <f aca="false">G22/12</f>
        <v>0</v>
      </c>
      <c r="H23" s="95" t="n">
        <f aca="false">H22/12</f>
        <v>0.333333333333333</v>
      </c>
      <c r="I23" s="64" t="n">
        <f aca="false">I22/12</f>
        <v>0.0833333333333333</v>
      </c>
      <c r="J23" s="95" t="n">
        <f aca="false">J22/12</f>
        <v>0.75</v>
      </c>
      <c r="K23" s="95" t="n">
        <f aca="false">K22/12</f>
        <v>0.583333333333333</v>
      </c>
      <c r="L23" s="64" t="n">
        <f aca="false">L22/12</f>
        <v>0</v>
      </c>
      <c r="M23" s="64" t="n">
        <f aca="false">M22/12</f>
        <v>0</v>
      </c>
      <c r="N23" s="64" t="n">
        <f aca="false">N22/12</f>
        <v>0</v>
      </c>
      <c r="O23" s="64" t="n">
        <f aca="false">O22/12</f>
        <v>0</v>
      </c>
    </row>
    <row r="24" customFormat="false" ht="12.8" hidden="false" customHeight="false" outlineLevel="0" collapsed="false">
      <c r="C24" s="57"/>
      <c r="D24" s="3" t="s">
        <v>789</v>
      </c>
      <c r="E24" s="3" t="n">
        <f aca="false">COUNTIF(E3:E14,4)+COUNTIF(E3:E14,5)</f>
        <v>11</v>
      </c>
      <c r="G24" s="3" t="n">
        <f aca="false">COUNTIF(G3:G14,4)+COUNTIF(G3:G14,5)</f>
        <v>11</v>
      </c>
      <c r="H24" s="3" t="n">
        <f aca="false">COUNTIF(H3:H14,4)+COUNTIF(H3:H14,5)</f>
        <v>3</v>
      </c>
      <c r="I24" s="3" t="n">
        <f aca="false">COUNTIF(I3:I14,4)+COUNTIF(I3:I14,5)</f>
        <v>2</v>
      </c>
      <c r="J24" s="3" t="n">
        <f aca="false">COUNTIF(J3:J14,4)+COUNTIF(J3:J14,5)</f>
        <v>0</v>
      </c>
      <c r="K24" s="3" t="n">
        <f aca="false">COUNTIF(K3:K14,4)+COUNTIF(K3:K14,5)</f>
        <v>0</v>
      </c>
      <c r="L24" s="3" t="n">
        <f aca="false">COUNTIF(L3:L14,4)+COUNTIF(L3:L14,5)</f>
        <v>9</v>
      </c>
      <c r="M24" s="3" t="n">
        <f aca="false">COUNTIF(M3:M14,4)+COUNTIF(M3:M14,5)</f>
        <v>10</v>
      </c>
      <c r="N24" s="3" t="n">
        <f aca="false">COUNTIF(N3:N14,4)+COUNTIF(N3:N14,5)</f>
        <v>10</v>
      </c>
      <c r="O24" s="3" t="n">
        <f aca="false">COUNTIF(O3:O14,4)+COUNTIF(O3:O14,5)</f>
        <v>6</v>
      </c>
    </row>
    <row r="25" customFormat="false" ht="12.8" hidden="false" customHeight="true" outlineLevel="0" collapsed="false">
      <c r="D25" s="3" t="s">
        <v>790</v>
      </c>
      <c r="E25" s="72" t="n">
        <f aca="false">E24/12</f>
        <v>0.916666666666667</v>
      </c>
      <c r="G25" s="72" t="n">
        <f aca="false">G24/12</f>
        <v>0.916666666666667</v>
      </c>
      <c r="H25" s="72" t="n">
        <f aca="false">H24/12</f>
        <v>0.25</v>
      </c>
      <c r="I25" s="72" t="n">
        <f aca="false">I24/12</f>
        <v>0.166666666666667</v>
      </c>
      <c r="J25" s="72" t="n">
        <f aca="false">J24/12</f>
        <v>0</v>
      </c>
      <c r="K25" s="72" t="n">
        <f aca="false">K24/12</f>
        <v>0</v>
      </c>
      <c r="L25" s="72" t="n">
        <f aca="false">L24/12</f>
        <v>0.75</v>
      </c>
      <c r="M25" s="72" t="n">
        <f aca="false">M24/12</f>
        <v>0.833333333333333</v>
      </c>
      <c r="N25" s="72" t="n">
        <f aca="false">N24/12</f>
        <v>0.833333333333333</v>
      </c>
      <c r="O25" s="72" t="n">
        <f aca="false">O24/12</f>
        <v>0.5</v>
      </c>
    </row>
    <row r="27" customFormat="false" ht="12.8" hidden="false" customHeight="true" outlineLevel="0" collapsed="false">
      <c r="D27" s="3" t="s">
        <v>791</v>
      </c>
      <c r="E27" s="3" t="n">
        <f aca="false">E24+E22+E19</f>
        <v>12</v>
      </c>
      <c r="G27" s="3" t="n">
        <f aca="false">G24+G22+G19</f>
        <v>12</v>
      </c>
      <c r="H27" s="3" t="n">
        <f aca="false">H24+H22+H19</f>
        <v>12</v>
      </c>
      <c r="I27" s="3" t="n">
        <f aca="false">I24+I22+I19</f>
        <v>12</v>
      </c>
      <c r="J27" s="3" t="n">
        <f aca="false">J24+J22+J19</f>
        <v>12</v>
      </c>
      <c r="K27" s="3" t="n">
        <f aca="false">K24+K22+K19</f>
        <v>12</v>
      </c>
      <c r="L27" s="3" t="n">
        <f aca="false">L24+L22+L19</f>
        <v>12</v>
      </c>
      <c r="M27" s="3" t="n">
        <f aca="false">M24+M22+M19</f>
        <v>12</v>
      </c>
      <c r="N27" s="3" t="n">
        <f aca="false">N24+N22+N19</f>
        <v>12</v>
      </c>
      <c r="O27" s="3" t="n">
        <f aca="false">O24+O22+O19</f>
        <v>12</v>
      </c>
    </row>
    <row r="30" customFormat="false" ht="12.8" hidden="false" customHeight="true" outlineLevel="0" collapsed="false">
      <c r="D30" s="3" t="s">
        <v>792</v>
      </c>
      <c r="E30" s="67" t="n">
        <f aca="false">E22</f>
        <v>0</v>
      </c>
      <c r="G30" s="67" t="n">
        <f aca="false">G22</f>
        <v>0</v>
      </c>
      <c r="H30" s="3" t="n">
        <f aca="false">H22</f>
        <v>4</v>
      </c>
      <c r="I30" s="3" t="n">
        <f aca="false">I22</f>
        <v>1</v>
      </c>
      <c r="J30" s="3" t="n">
        <f aca="false">J22</f>
        <v>9</v>
      </c>
      <c r="K30" s="3" t="n">
        <f aca="false">K22</f>
        <v>7</v>
      </c>
      <c r="L30" s="3" t="n">
        <f aca="false">L22</f>
        <v>0</v>
      </c>
      <c r="M30" s="3" t="n">
        <f aca="false">M22</f>
        <v>0</v>
      </c>
      <c r="N30" s="3" t="n">
        <f aca="false">N22</f>
        <v>0</v>
      </c>
      <c r="O30" s="3" t="n">
        <f aca="false">O22</f>
        <v>0</v>
      </c>
    </row>
    <row r="31" customFormat="false" ht="12.8" hidden="false" customHeight="true" outlineLevel="0" collapsed="false">
      <c r="D31" s="3" t="s">
        <v>793</v>
      </c>
      <c r="E31" s="67" t="n">
        <f aca="false">E24</f>
        <v>11</v>
      </c>
      <c r="G31" s="67" t="n">
        <f aca="false">G24</f>
        <v>11</v>
      </c>
      <c r="H31" s="3" t="n">
        <f aca="false">H24</f>
        <v>3</v>
      </c>
      <c r="I31" s="3" t="n">
        <f aca="false">I24</f>
        <v>2</v>
      </c>
      <c r="J31" s="3" t="n">
        <f aca="false">J24</f>
        <v>0</v>
      </c>
      <c r="K31" s="3" t="n">
        <f aca="false">K24</f>
        <v>0</v>
      </c>
      <c r="L31" s="67" t="n">
        <f aca="false">L24</f>
        <v>9</v>
      </c>
      <c r="M31" s="67" t="n">
        <f aca="false">M24</f>
        <v>10</v>
      </c>
      <c r="N31" s="67" t="n">
        <f aca="false">N24</f>
        <v>10</v>
      </c>
      <c r="O31" s="3" t="n">
        <f aca="false">O24</f>
        <v>6</v>
      </c>
    </row>
    <row r="34" customFormat="false" ht="12.8" hidden="false" customHeight="true" outlineLevel="0" collapsed="false">
      <c r="D34" s="3" t="s">
        <v>794</v>
      </c>
      <c r="E34" s="69" t="n">
        <v>1</v>
      </c>
      <c r="G34" s="69" t="n">
        <v>1</v>
      </c>
      <c r="H34" s="99" t="n">
        <v>0</v>
      </c>
      <c r="I34" s="68" t="n">
        <v>1</v>
      </c>
      <c r="J34" s="99" t="n">
        <v>0</v>
      </c>
      <c r="K34" s="99" t="n">
        <v>0</v>
      </c>
      <c r="L34" s="69" t="n">
        <v>1</v>
      </c>
      <c r="M34" s="69" t="n">
        <v>1</v>
      </c>
      <c r="N34" s="69" t="n">
        <v>1</v>
      </c>
      <c r="O34" s="69" t="n">
        <v>1</v>
      </c>
    </row>
    <row r="35" customFormat="false" ht="12.8" hidden="false" customHeight="true" outlineLevel="0" collapsed="false">
      <c r="F35" s="3" t="s">
        <v>800</v>
      </c>
    </row>
    <row r="36" customFormat="false" ht="12.8" hidden="false" customHeight="true" outlineLevel="0" collapsed="false">
      <c r="D36" s="3" t="s">
        <v>801</v>
      </c>
      <c r="E36" s="72" t="n">
        <f aca="false">E23</f>
        <v>0</v>
      </c>
      <c r="F36" s="5" t="n">
        <v>0</v>
      </c>
      <c r="G36" s="72" t="n">
        <f aca="false">G23</f>
        <v>0</v>
      </c>
      <c r="H36" s="72" t="n">
        <f aca="false">H23</f>
        <v>0.333333333333333</v>
      </c>
      <c r="I36" s="72" t="n">
        <f aca="false">I23</f>
        <v>0.0833333333333333</v>
      </c>
      <c r="J36" s="72" t="n">
        <f aca="false">J23</f>
        <v>0.75</v>
      </c>
      <c r="K36" s="72" t="n">
        <f aca="false">K23</f>
        <v>0.583333333333333</v>
      </c>
      <c r="L36" s="72" t="n">
        <f aca="false">L23</f>
        <v>0</v>
      </c>
      <c r="M36" s="72" t="n">
        <f aca="false">M23</f>
        <v>0</v>
      </c>
      <c r="N36" s="72" t="n">
        <f aca="false">N23</f>
        <v>0</v>
      </c>
      <c r="O36" s="72" t="n">
        <f aca="false">O23</f>
        <v>0</v>
      </c>
    </row>
    <row r="37" customFormat="false" ht="12.8" hidden="false" customHeight="true" outlineLevel="0" collapsed="false">
      <c r="E37" s="72" t="n">
        <f aca="false">E25</f>
        <v>0.916666666666667</v>
      </c>
      <c r="F37" s="5" t="n">
        <v>1</v>
      </c>
      <c r="G37" s="72" t="n">
        <f aca="false">G25</f>
        <v>0.916666666666667</v>
      </c>
      <c r="H37" s="72" t="n">
        <f aca="false">H25</f>
        <v>0.25</v>
      </c>
      <c r="I37" s="72" t="n">
        <f aca="false">I25</f>
        <v>0.166666666666667</v>
      </c>
      <c r="J37" s="72" t="n">
        <f aca="false">J25</f>
        <v>0</v>
      </c>
      <c r="K37" s="72" t="n">
        <f aca="false">K25</f>
        <v>0</v>
      </c>
      <c r="L37" s="72" t="n">
        <f aca="false">L25</f>
        <v>0.75</v>
      </c>
      <c r="M37" s="72" t="n">
        <f aca="false">M25</f>
        <v>0.833333333333333</v>
      </c>
      <c r="N37" s="72" t="n">
        <f aca="false">N25</f>
        <v>0.833333333333333</v>
      </c>
      <c r="O37" s="72" t="n">
        <f aca="false">O25</f>
        <v>0.5</v>
      </c>
    </row>
    <row r="38" customFormat="false" ht="12.8" hidden="false" customHeight="true" outlineLevel="0" collapsed="false">
      <c r="E38" s="73" t="n">
        <f aca="false">E20</f>
        <v>0.0833333333333333</v>
      </c>
      <c r="F38" s="5" t="n">
        <v>3</v>
      </c>
      <c r="G38" s="73" t="n">
        <f aca="false">G20</f>
        <v>0.0833333333333333</v>
      </c>
      <c r="H38" s="73" t="n">
        <f aca="false">H20</f>
        <v>0.416666666666667</v>
      </c>
      <c r="I38" s="73" t="n">
        <f aca="false">I20</f>
        <v>0.75</v>
      </c>
      <c r="J38" s="73" t="n">
        <f aca="false">J20</f>
        <v>0.25</v>
      </c>
      <c r="K38" s="73" t="n">
        <f aca="false">K20</f>
        <v>0.416666666666667</v>
      </c>
      <c r="L38" s="73" t="n">
        <f aca="false">L20</f>
        <v>0.25</v>
      </c>
      <c r="M38" s="73" t="n">
        <f aca="false">M20</f>
        <v>0.166666666666667</v>
      </c>
      <c r="N38" s="73" t="n">
        <f aca="false">N20</f>
        <v>0.166666666666667</v>
      </c>
      <c r="O38" s="73" t="n">
        <f aca="false">O20</f>
        <v>0.5</v>
      </c>
    </row>
    <row r="39" customFormat="false" ht="12.8" hidden="false" customHeight="true" outlineLevel="0" collapsed="false">
      <c r="E39" s="62" t="n">
        <f aca="false">SUM(E36:E38)</f>
        <v>1</v>
      </c>
      <c r="G39" s="62" t="n">
        <f aca="false">SUM(G36:G38)</f>
        <v>1</v>
      </c>
      <c r="H39" s="62" t="n">
        <f aca="false">SUM(H36:H38)</f>
        <v>1</v>
      </c>
      <c r="I39" s="62" t="n">
        <f aca="false">SUM(I36:I38)</f>
        <v>1</v>
      </c>
      <c r="J39" s="62" t="n">
        <f aca="false">SUM(J36:J38)</f>
        <v>1</v>
      </c>
      <c r="K39" s="62" t="n">
        <f aca="false">SUM(K36:K38)</f>
        <v>1</v>
      </c>
      <c r="L39" s="62" t="n">
        <f aca="false">SUM(L36:L38)</f>
        <v>1</v>
      </c>
      <c r="M39" s="62" t="n">
        <f aca="false">SUM(M36:M38)</f>
        <v>1</v>
      </c>
      <c r="N39" s="62" t="n">
        <f aca="false">SUM(N36:N38)</f>
        <v>1</v>
      </c>
      <c r="O39" s="62" t="n">
        <f aca="false">SUM(O36:O38)</f>
        <v>1</v>
      </c>
    </row>
    <row r="40" customFormat="false" ht="12.8" hidden="false" customHeight="true" outlineLevel="0" collapsed="false">
      <c r="P40" s="3" t="s">
        <v>802</v>
      </c>
    </row>
    <row r="41" customFormat="false" ht="12.8" hidden="false" customHeight="true" outlineLevel="0" collapsed="false">
      <c r="E41" s="62" t="n">
        <f aca="false">E36+((E38/(1-E38))*E36)</f>
        <v>0</v>
      </c>
      <c r="F41" s="3" t="n">
        <v>0</v>
      </c>
      <c r="G41" s="72" t="n">
        <f aca="false">G36+((G38/(1-G38))*G36)</f>
        <v>0</v>
      </c>
      <c r="H41" s="100" t="n">
        <f aca="false">H36+((H38/(1-H38))*H36)</f>
        <v>0.571428571428571</v>
      </c>
      <c r="I41" s="72" t="n">
        <f aca="false">I36+((I38/(1-I38))*I36)</f>
        <v>0.333333333333333</v>
      </c>
      <c r="J41" s="66" t="n">
        <f aca="false">J36+((J38/(1-J38))*J36)</f>
        <v>1</v>
      </c>
      <c r="K41" s="66" t="n">
        <f aca="false">K36+((K38/(1-K38))*K36)</f>
        <v>1</v>
      </c>
      <c r="L41" s="72" t="n">
        <f aca="false">L36+((L38/(1-L38))*L36)</f>
        <v>0</v>
      </c>
      <c r="M41" s="72" t="n">
        <f aca="false">M36+((M38/(1-M38))*M36)</f>
        <v>0</v>
      </c>
      <c r="N41" s="72" t="n">
        <f aca="false">N36+((N38/(1-N38))*N36)</f>
        <v>0</v>
      </c>
      <c r="O41" s="72" t="n">
        <f aca="false">O36+((O38/(1-O38))*O36)</f>
        <v>0</v>
      </c>
      <c r="P41" s="62" t="n">
        <f aca="false">(E41+SUM(G41:O41))/10</f>
        <v>0.29047619047619</v>
      </c>
    </row>
    <row r="42" customFormat="false" ht="12.8" hidden="false" customHeight="true" outlineLevel="0" collapsed="false">
      <c r="E42" s="79" t="n">
        <f aca="false">E37+((E38/(1-E38))*E37)</f>
        <v>1</v>
      </c>
      <c r="G42" s="79" t="n">
        <f aca="false">G37+((G38/(1-G38))*G37)</f>
        <v>1</v>
      </c>
      <c r="H42" s="72" t="n">
        <f aca="false">H37+((H38/(1-H38))*H37)</f>
        <v>0.428571428571429</v>
      </c>
      <c r="I42" s="79" t="n">
        <f aca="false">I37+((I38/(1-I38))*I37)</f>
        <v>0.666666666666667</v>
      </c>
      <c r="J42" s="72" t="n">
        <f aca="false">J37+((J38/(1-J38))*J37)</f>
        <v>0</v>
      </c>
      <c r="K42" s="72" t="n">
        <f aca="false">K37+((K38/(1-K38))*K37)</f>
        <v>0</v>
      </c>
      <c r="L42" s="79" t="n">
        <f aca="false">L37+((L38/(1-L38))*L37)</f>
        <v>1</v>
      </c>
      <c r="M42" s="79" t="n">
        <f aca="false">M37+((M38/(1-M38))*M37)</f>
        <v>1</v>
      </c>
      <c r="N42" s="79" t="n">
        <f aca="false">N37+((N38/(1-N38))*N37)</f>
        <v>1</v>
      </c>
      <c r="O42" s="79" t="n">
        <f aca="false">O37+((O38/(1-O38))*O37)</f>
        <v>1</v>
      </c>
      <c r="P42" s="76" t="n">
        <f aca="false">(E42+SUM(G42:O42))/10</f>
        <v>0.709523809523809</v>
      </c>
    </row>
    <row r="43" customFormat="false" ht="12.8" hidden="false" customHeight="true" outlineLevel="0" collapsed="false">
      <c r="P43" s="62" t="n">
        <f aca="false">SUM(P41:P42)</f>
        <v>1</v>
      </c>
    </row>
    <row r="44" customFormat="false" ht="12.8" hidden="false" customHeight="true" outlineLevel="0" collapsed="false">
      <c r="H44" s="6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2" min="1" style="3" width="3.79"/>
    <col collapsed="false" customWidth="false" hidden="false" outlineLevel="0" max="16384" min="3" style="3" width="11.53"/>
  </cols>
  <sheetData>
    <row r="1" customFormat="false" ht="12.8" hidden="false" customHeight="false" outlineLevel="0" collapsed="false">
      <c r="B1" s="2"/>
      <c r="C1" s="55" t="s">
        <v>24</v>
      </c>
      <c r="D1" s="55" t="s">
        <v>25</v>
      </c>
      <c r="E1" s="55" t="s">
        <v>26</v>
      </c>
      <c r="F1" s="55" t="s">
        <v>27</v>
      </c>
      <c r="G1" s="55" t="s">
        <v>28</v>
      </c>
      <c r="H1" s="55" t="s">
        <v>29</v>
      </c>
      <c r="I1" s="55" t="s">
        <v>30</v>
      </c>
      <c r="J1" s="55" t="s">
        <v>31</v>
      </c>
      <c r="K1" s="55" t="s">
        <v>32</v>
      </c>
      <c r="L1" s="55" t="s">
        <v>33</v>
      </c>
      <c r="M1" s="55" t="s">
        <v>34</v>
      </c>
      <c r="N1" s="55" t="s">
        <v>35</v>
      </c>
      <c r="O1" s="55" t="s">
        <v>36</v>
      </c>
      <c r="P1" s="55" t="s">
        <v>37</v>
      </c>
      <c r="Q1" s="55" t="s">
        <v>38</v>
      </c>
    </row>
    <row r="2" customFormat="false" ht="102.2" hidden="false" customHeight="false" outlineLevel="0" collapsed="false">
      <c r="B2" s="2" t="s">
        <v>297</v>
      </c>
      <c r="C2" s="55" t="s">
        <v>39</v>
      </c>
      <c r="D2" s="55" t="s">
        <v>40</v>
      </c>
      <c r="E2" s="55" t="s">
        <v>41</v>
      </c>
      <c r="F2" s="55" t="s">
        <v>42</v>
      </c>
      <c r="G2" s="55" t="s">
        <v>43</v>
      </c>
      <c r="H2" s="55" t="s">
        <v>44</v>
      </c>
      <c r="I2" s="55" t="s">
        <v>45</v>
      </c>
      <c r="J2" s="55" t="s">
        <v>46</v>
      </c>
      <c r="K2" s="55" t="s">
        <v>47</v>
      </c>
      <c r="L2" s="55" t="s">
        <v>48</v>
      </c>
      <c r="M2" s="55" t="s">
        <v>49</v>
      </c>
      <c r="N2" s="55" t="s">
        <v>50</v>
      </c>
      <c r="O2" s="55" t="s">
        <v>51</v>
      </c>
      <c r="P2" s="55" t="s">
        <v>52</v>
      </c>
      <c r="Q2" s="55" t="s">
        <v>53</v>
      </c>
    </row>
    <row r="3" customFormat="false" ht="15" hidden="false" customHeight="false" outlineLevel="0" collapsed="false">
      <c r="A3" s="1" t="s">
        <v>170</v>
      </c>
      <c r="B3" s="31" t="n">
        <v>25</v>
      </c>
      <c r="C3" s="19" t="s">
        <v>413</v>
      </c>
      <c r="D3" s="19" t="s">
        <v>414</v>
      </c>
      <c r="E3" s="32" t="n">
        <v>4</v>
      </c>
      <c r="F3" s="19" t="s">
        <v>415</v>
      </c>
      <c r="G3" s="32" t="n">
        <v>1</v>
      </c>
      <c r="H3" s="32" t="n">
        <v>3</v>
      </c>
      <c r="I3" s="32" t="n">
        <v>3</v>
      </c>
      <c r="J3" s="32" t="n">
        <v>2</v>
      </c>
      <c r="K3" s="32" t="n">
        <v>2</v>
      </c>
      <c r="L3" s="32" t="n">
        <v>3</v>
      </c>
      <c r="M3" s="32" t="n">
        <v>3</v>
      </c>
      <c r="N3" s="32" t="n">
        <v>3</v>
      </c>
      <c r="O3" s="32" t="n">
        <v>2</v>
      </c>
      <c r="P3" s="19" t="s">
        <v>416</v>
      </c>
      <c r="Q3" s="19" t="s">
        <v>417</v>
      </c>
    </row>
    <row r="4" customFormat="false" ht="15" hidden="false" customHeight="false" outlineLevel="0" collapsed="false">
      <c r="A4" s="1" t="s">
        <v>170</v>
      </c>
      <c r="B4" s="31" t="n">
        <v>26</v>
      </c>
      <c r="C4" s="19" t="s">
        <v>418</v>
      </c>
      <c r="D4" s="19" t="s">
        <v>419</v>
      </c>
      <c r="E4" s="13" t="n">
        <v>4</v>
      </c>
      <c r="F4" s="19" t="s">
        <v>420</v>
      </c>
      <c r="G4" s="13" t="n">
        <v>4</v>
      </c>
      <c r="H4" s="13" t="n">
        <v>3</v>
      </c>
      <c r="I4" s="13" t="n">
        <v>3</v>
      </c>
      <c r="J4" s="13" t="n">
        <v>2</v>
      </c>
      <c r="K4" s="13" t="n">
        <v>2</v>
      </c>
      <c r="L4" s="13" t="n">
        <v>4</v>
      </c>
      <c r="M4" s="13" t="n">
        <v>4</v>
      </c>
      <c r="N4" s="13" t="n">
        <v>4</v>
      </c>
      <c r="O4" s="13" t="n">
        <v>3</v>
      </c>
      <c r="P4" s="19" t="s">
        <v>421</v>
      </c>
      <c r="Q4" s="19" t="s">
        <v>422</v>
      </c>
    </row>
    <row r="5" customFormat="false" ht="15" hidden="false" customHeight="false" outlineLevel="0" collapsed="false">
      <c r="A5" s="1" t="s">
        <v>170</v>
      </c>
      <c r="B5" s="31" t="n">
        <v>27</v>
      </c>
      <c r="C5" s="19" t="s">
        <v>423</v>
      </c>
      <c r="D5" s="19" t="s">
        <v>424</v>
      </c>
      <c r="E5" s="13" t="n">
        <v>4</v>
      </c>
      <c r="F5" s="19" t="s">
        <v>425</v>
      </c>
      <c r="G5" s="13" t="n">
        <v>4</v>
      </c>
      <c r="H5" s="13" t="n">
        <v>2</v>
      </c>
      <c r="I5" s="13" t="n">
        <v>3</v>
      </c>
      <c r="J5" s="13" t="n">
        <v>2</v>
      </c>
      <c r="K5" s="13" t="n">
        <v>2</v>
      </c>
      <c r="L5" s="13" t="n">
        <v>3</v>
      </c>
      <c r="M5" s="13" t="n">
        <v>3</v>
      </c>
      <c r="N5" s="13" t="n">
        <v>3</v>
      </c>
      <c r="O5" s="13" t="n">
        <v>2</v>
      </c>
      <c r="P5" s="19" t="s">
        <v>426</v>
      </c>
      <c r="Q5" s="19" t="s">
        <v>427</v>
      </c>
    </row>
    <row r="6" customFormat="false" ht="15" hidden="false" customHeight="false" outlineLevel="0" collapsed="false">
      <c r="A6" s="1" t="s">
        <v>170</v>
      </c>
      <c r="B6" s="31" t="n">
        <v>28</v>
      </c>
      <c r="C6" s="19" t="s">
        <v>428</v>
      </c>
      <c r="D6" s="19" t="s">
        <v>429</v>
      </c>
      <c r="E6" s="13" t="n">
        <v>4</v>
      </c>
      <c r="F6" s="19" t="s">
        <v>430</v>
      </c>
      <c r="G6" s="13" t="n">
        <v>4</v>
      </c>
      <c r="H6" s="13" t="n">
        <v>3</v>
      </c>
      <c r="I6" s="13" t="n">
        <v>3</v>
      </c>
      <c r="J6" s="13" t="n">
        <v>3</v>
      </c>
      <c r="K6" s="13" t="n">
        <v>3</v>
      </c>
      <c r="L6" s="13" t="n">
        <v>4</v>
      </c>
      <c r="M6" s="13" t="n">
        <v>4</v>
      </c>
      <c r="N6" s="13" t="n">
        <v>4</v>
      </c>
      <c r="O6" s="13" t="n">
        <v>4</v>
      </c>
      <c r="P6" s="19" t="s">
        <v>431</v>
      </c>
      <c r="Q6" s="19" t="s">
        <v>432</v>
      </c>
    </row>
    <row r="7" customFormat="false" ht="15" hidden="false" customHeight="false" outlineLevel="0" collapsed="false">
      <c r="A7" s="1" t="s">
        <v>170</v>
      </c>
      <c r="B7" s="31" t="n">
        <v>29</v>
      </c>
      <c r="C7" s="19" t="s">
        <v>433</v>
      </c>
      <c r="D7" s="19" t="s">
        <v>434</v>
      </c>
      <c r="E7" s="13" t="n">
        <v>5</v>
      </c>
      <c r="F7" s="19" t="s">
        <v>435</v>
      </c>
      <c r="G7" s="13" t="n">
        <v>4</v>
      </c>
      <c r="H7" s="13" t="n">
        <v>4</v>
      </c>
      <c r="I7" s="13" t="n">
        <v>3</v>
      </c>
      <c r="J7" s="13" t="n">
        <v>3</v>
      </c>
      <c r="K7" s="13" t="n">
        <v>3</v>
      </c>
      <c r="L7" s="13" t="n">
        <v>4</v>
      </c>
      <c r="M7" s="13" t="n">
        <v>4</v>
      </c>
      <c r="N7" s="13" t="n">
        <v>4</v>
      </c>
      <c r="O7" s="13" t="n">
        <v>3</v>
      </c>
      <c r="P7" s="19" t="s">
        <v>436</v>
      </c>
      <c r="Q7" s="19" t="s">
        <v>437</v>
      </c>
    </row>
    <row r="8" customFormat="false" ht="15" hidden="false" customHeight="false" outlineLevel="0" collapsed="false">
      <c r="A8" s="1" t="s">
        <v>170</v>
      </c>
      <c r="B8" s="31" t="n">
        <v>30</v>
      </c>
      <c r="C8" s="19" t="s">
        <v>438</v>
      </c>
      <c r="D8" s="19" t="s">
        <v>439</v>
      </c>
      <c r="E8" s="13" t="n">
        <v>4</v>
      </c>
      <c r="F8" s="19" t="s">
        <v>440</v>
      </c>
      <c r="G8" s="13" t="n">
        <v>4</v>
      </c>
      <c r="H8" s="13" t="n">
        <v>3</v>
      </c>
      <c r="I8" s="13" t="n">
        <v>3</v>
      </c>
      <c r="J8" s="13" t="n">
        <v>2</v>
      </c>
      <c r="K8" s="13" t="n">
        <v>3</v>
      </c>
      <c r="L8" s="13" t="n">
        <v>4</v>
      </c>
      <c r="M8" s="13" t="n">
        <v>4</v>
      </c>
      <c r="N8" s="13" t="n">
        <v>4</v>
      </c>
      <c r="O8" s="13" t="n">
        <v>3</v>
      </c>
      <c r="P8" s="19" t="s">
        <v>441</v>
      </c>
      <c r="Q8" s="19" t="s">
        <v>442</v>
      </c>
    </row>
    <row r="9" customFormat="false" ht="15" hidden="false" customHeight="false" outlineLevel="0" collapsed="false">
      <c r="A9" s="1" t="s">
        <v>170</v>
      </c>
      <c r="B9" s="31" t="n">
        <v>31</v>
      </c>
      <c r="C9" s="19" t="s">
        <v>443</v>
      </c>
      <c r="D9" s="19" t="s">
        <v>444</v>
      </c>
      <c r="E9" s="13" t="n">
        <v>5</v>
      </c>
      <c r="F9" s="19" t="s">
        <v>445</v>
      </c>
      <c r="G9" s="13" t="n">
        <v>4</v>
      </c>
      <c r="H9" s="13" t="n">
        <v>4</v>
      </c>
      <c r="I9" s="13" t="n">
        <v>4</v>
      </c>
      <c r="J9" s="13" t="n">
        <v>3</v>
      </c>
      <c r="K9" s="13" t="n">
        <v>3</v>
      </c>
      <c r="L9" s="13" t="n">
        <v>4</v>
      </c>
      <c r="M9" s="13" t="n">
        <v>4</v>
      </c>
      <c r="N9" s="13" t="n">
        <v>4</v>
      </c>
      <c r="O9" s="13" t="n">
        <v>4</v>
      </c>
      <c r="P9" s="19" t="s">
        <v>446</v>
      </c>
      <c r="Q9" s="19" t="s">
        <v>447</v>
      </c>
    </row>
    <row r="10" customFormat="false" ht="15" hidden="false" customHeight="false" outlineLevel="0" collapsed="false">
      <c r="A10" s="1" t="s">
        <v>170</v>
      </c>
      <c r="B10" s="31" t="n">
        <v>32</v>
      </c>
      <c r="C10" s="19" t="s">
        <v>448</v>
      </c>
      <c r="D10" s="19" t="s">
        <v>449</v>
      </c>
      <c r="E10" s="13" t="n">
        <v>4</v>
      </c>
      <c r="F10" s="19" t="s">
        <v>450</v>
      </c>
      <c r="G10" s="13" t="n">
        <v>5</v>
      </c>
      <c r="H10" s="13" t="n">
        <v>3</v>
      </c>
      <c r="I10" s="13" t="n">
        <v>3</v>
      </c>
      <c r="J10" s="13" t="n">
        <v>2</v>
      </c>
      <c r="K10" s="13" t="n">
        <v>3</v>
      </c>
      <c r="L10" s="13" t="n">
        <v>4</v>
      </c>
      <c r="M10" s="13" t="n">
        <v>4</v>
      </c>
      <c r="N10" s="13" t="n">
        <v>4</v>
      </c>
      <c r="O10" s="13" t="n">
        <v>4</v>
      </c>
      <c r="P10" s="19" t="s">
        <v>451</v>
      </c>
      <c r="Q10" s="19" t="s">
        <v>452</v>
      </c>
    </row>
    <row r="11" customFormat="false" ht="15" hidden="false" customHeight="false" outlineLevel="0" collapsed="false">
      <c r="A11" s="1" t="s">
        <v>170</v>
      </c>
      <c r="B11" s="31" t="n">
        <v>33</v>
      </c>
      <c r="C11" s="19" t="s">
        <v>453</v>
      </c>
      <c r="D11" s="19" t="s">
        <v>454</v>
      </c>
      <c r="E11" s="13" t="n">
        <v>5</v>
      </c>
      <c r="F11" s="19" t="s">
        <v>455</v>
      </c>
      <c r="G11" s="13" t="n">
        <v>4</v>
      </c>
      <c r="H11" s="13" t="n">
        <v>4</v>
      </c>
      <c r="I11" s="13" t="n">
        <v>4</v>
      </c>
      <c r="J11" s="13" t="n">
        <v>3</v>
      </c>
      <c r="K11" s="13" t="n">
        <v>3</v>
      </c>
      <c r="L11" s="13" t="n">
        <v>4</v>
      </c>
      <c r="M11" s="13" t="n">
        <v>4</v>
      </c>
      <c r="N11" s="13" t="n">
        <v>4</v>
      </c>
      <c r="O11" s="13" t="n">
        <v>3</v>
      </c>
      <c r="P11" s="19" t="s">
        <v>456</v>
      </c>
      <c r="Q11" s="19" t="s">
        <v>457</v>
      </c>
    </row>
    <row r="12" customFormat="false" ht="15" hidden="false" customHeight="false" outlineLevel="0" collapsed="false">
      <c r="A12" s="1" t="s">
        <v>170</v>
      </c>
      <c r="B12" s="31" t="n">
        <v>34</v>
      </c>
      <c r="C12" s="19" t="s">
        <v>458</v>
      </c>
      <c r="D12" s="19" t="s">
        <v>459</v>
      </c>
      <c r="E12" s="13" t="n">
        <v>4</v>
      </c>
      <c r="F12" s="19" t="s">
        <v>460</v>
      </c>
      <c r="G12" s="13" t="n">
        <v>4</v>
      </c>
      <c r="H12" s="13" t="n">
        <v>4</v>
      </c>
      <c r="I12" s="13" t="n">
        <v>3</v>
      </c>
      <c r="J12" s="13" t="n">
        <v>3</v>
      </c>
      <c r="K12" s="13" t="n">
        <v>3</v>
      </c>
      <c r="L12" s="13" t="n">
        <v>4</v>
      </c>
      <c r="M12" s="13" t="n">
        <v>4</v>
      </c>
      <c r="N12" s="13" t="n">
        <v>4</v>
      </c>
      <c r="O12" s="13" t="n">
        <v>3</v>
      </c>
      <c r="P12" s="19" t="s">
        <v>461</v>
      </c>
      <c r="Q12" s="19" t="s">
        <v>462</v>
      </c>
    </row>
    <row r="13" customFormat="false" ht="15" hidden="false" customHeight="false" outlineLevel="0" collapsed="false">
      <c r="A13" s="1" t="s">
        <v>170</v>
      </c>
      <c r="B13" s="31" t="n">
        <v>35</v>
      </c>
      <c r="C13" s="19" t="s">
        <v>463</v>
      </c>
      <c r="D13" s="19" t="s">
        <v>464</v>
      </c>
      <c r="E13" s="13" t="n">
        <v>4</v>
      </c>
      <c r="F13" s="19" t="s">
        <v>465</v>
      </c>
      <c r="G13" s="13" t="n">
        <v>5</v>
      </c>
      <c r="H13" s="13" t="n">
        <v>4</v>
      </c>
      <c r="I13" s="13" t="n">
        <v>3</v>
      </c>
      <c r="J13" s="13" t="n">
        <v>3</v>
      </c>
      <c r="K13" s="13" t="n">
        <v>3</v>
      </c>
      <c r="L13" s="13" t="n">
        <v>4</v>
      </c>
      <c r="M13" s="13" t="n">
        <v>4</v>
      </c>
      <c r="N13" s="13" t="n">
        <v>4</v>
      </c>
      <c r="O13" s="13" t="n">
        <v>4</v>
      </c>
      <c r="P13" s="19" t="s">
        <v>466</v>
      </c>
      <c r="Q13" s="19" t="s">
        <v>467</v>
      </c>
    </row>
    <row r="14" customFormat="false" ht="15" hidden="false" customHeight="false" outlineLevel="0" collapsed="false">
      <c r="A14" s="1" t="s">
        <v>170</v>
      </c>
      <c r="B14" s="31" t="n">
        <v>36</v>
      </c>
      <c r="C14" s="19" t="s">
        <v>468</v>
      </c>
      <c r="D14" s="19" t="s">
        <v>469</v>
      </c>
      <c r="E14" s="13" t="n">
        <v>4</v>
      </c>
      <c r="F14" s="19" t="s">
        <v>470</v>
      </c>
      <c r="G14" s="13" t="n">
        <v>5</v>
      </c>
      <c r="H14" s="13" t="n">
        <v>4</v>
      </c>
      <c r="I14" s="13" t="n">
        <v>4</v>
      </c>
      <c r="J14" s="13" t="n">
        <v>3</v>
      </c>
      <c r="K14" s="13" t="n">
        <v>3</v>
      </c>
      <c r="L14" s="13" t="n">
        <v>4</v>
      </c>
      <c r="M14" s="13" t="n">
        <v>5</v>
      </c>
      <c r="N14" s="13" t="n">
        <v>5</v>
      </c>
      <c r="O14" s="13" t="n">
        <v>4</v>
      </c>
      <c r="P14" s="19" t="s">
        <v>471</v>
      </c>
      <c r="Q14" s="19" t="s">
        <v>472</v>
      </c>
    </row>
    <row r="15" customFormat="false" ht="12.8" hidden="false" customHeight="false" outlineLevel="0" collapsed="false">
      <c r="C15" s="57"/>
    </row>
    <row r="16" customFormat="false" ht="12.8" hidden="false" customHeight="false" outlineLevel="0" collapsed="false">
      <c r="C16" s="57"/>
      <c r="D16" s="3" t="s">
        <v>292</v>
      </c>
      <c r="E16" s="93" t="n">
        <f aca="false">AVERAGE(E3:E14)</f>
        <v>4.25</v>
      </c>
      <c r="F16" s="1"/>
      <c r="G16" s="93" t="n">
        <f aca="false">AVERAGE(G3:G14)</f>
        <v>4</v>
      </c>
      <c r="H16" s="101" t="n">
        <f aca="false">AVERAGE(H3:H14)</f>
        <v>3.41666666666667</v>
      </c>
      <c r="I16" s="101" t="n">
        <f aca="false">AVERAGE(I3:I14)</f>
        <v>3.25</v>
      </c>
      <c r="J16" s="102" t="n">
        <f aca="false">AVERAGE(J3:J14)</f>
        <v>2.58333333333333</v>
      </c>
      <c r="K16" s="103" t="n">
        <f aca="false">AVERAGE(K3:K14)</f>
        <v>2.75</v>
      </c>
      <c r="L16" s="101" t="n">
        <f aca="false">AVERAGE(L3:L14)</f>
        <v>3.83333333333333</v>
      </c>
      <c r="M16" s="101" t="n">
        <f aca="false">AVERAGE(M3:M14)</f>
        <v>3.91666666666667</v>
      </c>
      <c r="N16" s="101" t="n">
        <f aca="false">AVERAGE(N3:N14)</f>
        <v>3.91666666666667</v>
      </c>
      <c r="O16" s="101" t="n">
        <f aca="false">AVERAGE(O3:O14)</f>
        <v>3.25</v>
      </c>
      <c r="P16" s="1"/>
    </row>
    <row r="17" customFormat="false" ht="12.8" hidden="false" customHeight="false" outlineLevel="0" collapsed="false">
      <c r="C17" s="57"/>
      <c r="D17" s="3" t="s">
        <v>293</v>
      </c>
      <c r="E17" s="20" t="n">
        <f aca="false">STDEV(E3:E14)</f>
        <v>0.452267016866645</v>
      </c>
      <c r="F17" s="1"/>
      <c r="G17" s="20" t="n">
        <f aca="false">STDEV(G3:G14)</f>
        <v>1.04446593573419</v>
      </c>
      <c r="H17" s="20" t="n">
        <f aca="false">STDEV(H3:H14)</f>
        <v>0.668557923421522</v>
      </c>
      <c r="I17" s="20" t="n">
        <f aca="false">STDEV(I3:I14)</f>
        <v>0.452267016866645</v>
      </c>
      <c r="J17" s="20" t="n">
        <f aca="false">STDEV(J3:J14)</f>
        <v>0.514928650544437</v>
      </c>
      <c r="K17" s="20" t="n">
        <f aca="false">STDEV(K3:K14)</f>
        <v>0.452267016866645</v>
      </c>
      <c r="L17" s="20" t="n">
        <f aca="false">STDEV(L3:L14)</f>
        <v>0.389249472080761</v>
      </c>
      <c r="M17" s="20" t="n">
        <f aca="false">STDEV(M3:M14)</f>
        <v>0.514928650544437</v>
      </c>
      <c r="N17" s="20" t="n">
        <f aca="false">STDEV(N3:N14)</f>
        <v>0.514928650544437</v>
      </c>
      <c r="O17" s="20" t="n">
        <f aca="false">STDEV(O3:O14)</f>
        <v>0.753778361444409</v>
      </c>
      <c r="P17" s="1"/>
    </row>
    <row r="18" customFormat="false" ht="12.8" hidden="false" customHeight="false" outlineLevel="0" collapsed="false">
      <c r="C18" s="57"/>
      <c r="E18" s="1"/>
      <c r="F18" s="1"/>
      <c r="G18" s="1"/>
      <c r="H18" s="1"/>
      <c r="I18" s="1"/>
      <c r="J18" s="1"/>
      <c r="K18" s="1"/>
      <c r="L18" s="1"/>
      <c r="M18" s="1"/>
      <c r="N18" s="1"/>
      <c r="O18" s="1"/>
      <c r="P18" s="1"/>
    </row>
    <row r="19" customFormat="false" ht="12.8" hidden="false" customHeight="false" outlineLevel="0" collapsed="false">
      <c r="C19" s="57"/>
      <c r="D19" s="3" t="n">
        <v>3</v>
      </c>
      <c r="E19" s="98" t="n">
        <f aca="false">COUNTIF(E3:E14,3)</f>
        <v>0</v>
      </c>
      <c r="G19" s="98" t="n">
        <f aca="false">COUNTIF(G3:G14,3)</f>
        <v>0</v>
      </c>
      <c r="H19" s="1" t="n">
        <f aca="false">COUNTIF(H3:H14,3)</f>
        <v>5</v>
      </c>
      <c r="I19" s="1" t="n">
        <f aca="false">COUNTIF(I3:I14,3)</f>
        <v>9</v>
      </c>
      <c r="J19" s="1" t="n">
        <f aca="false">COUNTIF(J3:J14,3)</f>
        <v>7</v>
      </c>
      <c r="K19" s="1" t="n">
        <f aca="false">COUNTIF(K3:K14,3)</f>
        <v>9</v>
      </c>
      <c r="L19" s="1" t="n">
        <f aca="false">COUNTIF(L3:L14,3)</f>
        <v>2</v>
      </c>
      <c r="M19" s="1" t="n">
        <f aca="false">COUNTIF(M3:M14,3)</f>
        <v>2</v>
      </c>
      <c r="N19" s="1" t="n">
        <f aca="false">COUNTIF(N3:N14,3)</f>
        <v>2</v>
      </c>
      <c r="O19" s="1" t="n">
        <f aca="false">COUNTIF(O3:O14,3)</f>
        <v>5</v>
      </c>
      <c r="P19" s="61" t="n">
        <f aca="false">SUM(E19:O19)</f>
        <v>41</v>
      </c>
    </row>
    <row r="20" customFormat="false" ht="12.8" hidden="false" customHeight="false" outlineLevel="0" collapsed="false">
      <c r="C20" s="57"/>
      <c r="D20" s="3" t="s">
        <v>786</v>
      </c>
      <c r="E20" s="3" t="n">
        <f aca="false">E19/12</f>
        <v>0</v>
      </c>
      <c r="G20" s="62" t="n">
        <f aca="false">G19/12</f>
        <v>0</v>
      </c>
      <c r="H20" s="63" t="n">
        <f aca="false">H19/12</f>
        <v>0.416666666666667</v>
      </c>
      <c r="I20" s="63" t="n">
        <f aca="false">I19/12</f>
        <v>0.75</v>
      </c>
      <c r="J20" s="63" t="n">
        <f aca="false">J19/12</f>
        <v>0.583333333333333</v>
      </c>
      <c r="K20" s="63" t="n">
        <f aca="false">K19/12</f>
        <v>0.75</v>
      </c>
      <c r="L20" s="63" t="n">
        <f aca="false">L19/12</f>
        <v>0.166666666666667</v>
      </c>
      <c r="M20" s="63" t="n">
        <f aca="false">M19/12</f>
        <v>0.166666666666667</v>
      </c>
      <c r="N20" s="63" t="n">
        <f aca="false">N19/12</f>
        <v>0.166666666666667</v>
      </c>
      <c r="O20" s="63" t="n">
        <f aca="false">O19/12</f>
        <v>0.416666666666667</v>
      </c>
      <c r="P20" s="3" t="n">
        <f aca="false">12*10</f>
        <v>120</v>
      </c>
    </row>
    <row r="21" customFormat="false" ht="12.8" hidden="false" customHeight="false" outlineLevel="0" collapsed="false">
      <c r="C21" s="57"/>
      <c r="G21" s="62"/>
      <c r="H21" s="62"/>
      <c r="I21" s="62"/>
      <c r="J21" s="62"/>
      <c r="K21" s="62"/>
      <c r="L21" s="62"/>
      <c r="M21" s="62"/>
      <c r="N21" s="62"/>
      <c r="O21" s="62"/>
    </row>
    <row r="22" customFormat="false" ht="12.8" hidden="false" customHeight="false" outlineLevel="0" collapsed="false">
      <c r="C22" s="57"/>
      <c r="D22" s="3" t="s">
        <v>787</v>
      </c>
      <c r="E22" s="3" t="n">
        <f aca="false">COUNTIF(E$3:E$14,2)</f>
        <v>0</v>
      </c>
      <c r="G22" s="3" t="n">
        <f aca="false">COUNTIF(G$3:G$14,2)+COUNTIF(G$3:G$14,1)</f>
        <v>1</v>
      </c>
      <c r="H22" s="3" t="n">
        <f aca="false">COUNTIF(H$3:H$14,2)</f>
        <v>1</v>
      </c>
      <c r="I22" s="3" t="n">
        <f aca="false">COUNTIF(I3:I14,1)+COUNTIF(I3:I14,2)</f>
        <v>0</v>
      </c>
      <c r="J22" s="3" t="n">
        <f aca="false">COUNTIF(J3:J14,1)+COUNTIF(J3:J14,2)</f>
        <v>5</v>
      </c>
      <c r="K22" s="3" t="n">
        <f aca="false">COUNTIF(K3:K14,1)+COUNTIF(K3:K14,2)</f>
        <v>3</v>
      </c>
      <c r="L22" s="3" t="n">
        <f aca="false">COUNTIF(L3:L14,1)+COUNTIF(L3:L14,2)</f>
        <v>0</v>
      </c>
      <c r="M22" s="3" t="n">
        <f aca="false">COUNTIF(M3:M14,1)+COUNTIF(M3:M14,2)</f>
        <v>0</v>
      </c>
      <c r="N22" s="3" t="n">
        <f aca="false">COUNTIF(N3:N14,1)+COUNTIF(N3:N14,2)</f>
        <v>0</v>
      </c>
      <c r="O22" s="3" t="n">
        <f aca="false">COUNTIF(O3:O14,1)+COUNTIF(O3:O14,2)</f>
        <v>2</v>
      </c>
      <c r="P22" s="62" t="n">
        <f aca="false">P19/P20</f>
        <v>0.341666666666667</v>
      </c>
    </row>
    <row r="23" customFormat="false" ht="12.8" hidden="false" customHeight="false" outlineLevel="0" collapsed="false">
      <c r="C23" s="57"/>
      <c r="D23" s="3" t="s">
        <v>788</v>
      </c>
      <c r="E23" s="3" t="n">
        <f aca="false">E22/12</f>
        <v>0</v>
      </c>
      <c r="G23" s="64" t="n">
        <f aca="false">G22/12</f>
        <v>0.0833333333333333</v>
      </c>
      <c r="H23" s="64" t="n">
        <f aca="false">H22/12</f>
        <v>0.0833333333333333</v>
      </c>
      <c r="I23" s="64" t="n">
        <f aca="false">I22/12</f>
        <v>0</v>
      </c>
      <c r="J23" s="95" t="n">
        <f aca="false">J22/12</f>
        <v>0.416666666666667</v>
      </c>
      <c r="K23" s="64" t="n">
        <f aca="false">K22/12</f>
        <v>0.25</v>
      </c>
      <c r="L23" s="64" t="n">
        <f aca="false">L22/12</f>
        <v>0</v>
      </c>
      <c r="M23" s="64" t="n">
        <f aca="false">M22/12</f>
        <v>0</v>
      </c>
      <c r="N23" s="64" t="n">
        <f aca="false">N22/12</f>
        <v>0</v>
      </c>
      <c r="O23" s="64" t="n">
        <f aca="false">O22/12</f>
        <v>0.166666666666667</v>
      </c>
      <c r="P23" s="62"/>
    </row>
    <row r="24" customFormat="false" ht="12.8" hidden="false" customHeight="false" outlineLevel="0" collapsed="false">
      <c r="C24" s="57"/>
      <c r="D24" s="3" t="s">
        <v>789</v>
      </c>
      <c r="E24" s="3" t="n">
        <f aca="false">COUNTIF(E3:E14,4)+COUNTIF(E3:E14,5)</f>
        <v>12</v>
      </c>
      <c r="G24" s="3" t="n">
        <f aca="false">COUNTIF(G3:G14,4)+COUNTIF(G3:G14,5)</f>
        <v>11</v>
      </c>
      <c r="H24" s="3" t="n">
        <f aca="false">COUNTIF(H3:H14,4)+COUNTIF(H3:H14,5)</f>
        <v>6</v>
      </c>
      <c r="I24" s="3" t="n">
        <f aca="false">COUNTIF(I3:I14,4)+COUNTIF(I3:I14,5)</f>
        <v>3</v>
      </c>
      <c r="J24" s="3" t="n">
        <f aca="false">COUNTIF(J3:J14,4)+COUNTIF(J3:J14,5)</f>
        <v>0</v>
      </c>
      <c r="K24" s="3" t="n">
        <f aca="false">COUNTIF(K3:K14,4)+COUNTIF(K3:K14,5)</f>
        <v>0</v>
      </c>
      <c r="L24" s="3" t="n">
        <f aca="false">COUNTIF(L3:L14,4)+COUNTIF(L3:L14,5)</f>
        <v>10</v>
      </c>
      <c r="M24" s="3" t="n">
        <f aca="false">COUNTIF(M3:M14,4)+COUNTIF(M3:M14,5)</f>
        <v>10</v>
      </c>
      <c r="N24" s="3" t="n">
        <f aca="false">COUNTIF(N3:N14,4)+COUNTIF(N3:N14,5)</f>
        <v>10</v>
      </c>
      <c r="O24" s="3" t="n">
        <f aca="false">COUNTIF(O3:O14,4)+COUNTIF(O3:O14,5)</f>
        <v>5</v>
      </c>
    </row>
    <row r="25" customFormat="false" ht="12.8" hidden="false" customHeight="false" outlineLevel="0" collapsed="false">
      <c r="C25" s="57"/>
      <c r="D25" s="3" t="s">
        <v>790</v>
      </c>
      <c r="E25" s="62" t="n">
        <f aca="false">E24/12</f>
        <v>1</v>
      </c>
      <c r="G25" s="72" t="n">
        <f aca="false">G24/12</f>
        <v>0.916666666666667</v>
      </c>
      <c r="H25" s="72" t="n">
        <f aca="false">H24/12</f>
        <v>0.5</v>
      </c>
      <c r="I25" s="72" t="n">
        <f aca="false">I24/12</f>
        <v>0.25</v>
      </c>
      <c r="J25" s="72" t="n">
        <f aca="false">J24/12</f>
        <v>0</v>
      </c>
      <c r="K25" s="72" t="n">
        <f aca="false">K24/12</f>
        <v>0</v>
      </c>
      <c r="L25" s="72" t="n">
        <f aca="false">L24/12</f>
        <v>0.833333333333333</v>
      </c>
      <c r="M25" s="72" t="n">
        <f aca="false">M24/12</f>
        <v>0.833333333333333</v>
      </c>
      <c r="N25" s="72" t="n">
        <f aca="false">N24/12</f>
        <v>0.833333333333333</v>
      </c>
      <c r="O25" s="72" t="n">
        <f aca="false">O24/12</f>
        <v>0.416666666666667</v>
      </c>
    </row>
    <row r="26" customFormat="false" ht="12.8" hidden="false" customHeight="false" outlineLevel="0" collapsed="false">
      <c r="C26" s="57"/>
    </row>
    <row r="27" customFormat="false" ht="12.8" hidden="false" customHeight="false" outlineLevel="0" collapsed="false">
      <c r="C27" s="57"/>
      <c r="D27" s="3" t="s">
        <v>791</v>
      </c>
      <c r="E27" s="3" t="n">
        <f aca="false">E24+E22+E19</f>
        <v>12</v>
      </c>
      <c r="G27" s="3" t="n">
        <f aca="false">G24+G22+G19</f>
        <v>12</v>
      </c>
      <c r="H27" s="3" t="n">
        <f aca="false">H24+H22+H19</f>
        <v>12</v>
      </c>
      <c r="I27" s="3" t="n">
        <f aca="false">I24+I22+I19</f>
        <v>12</v>
      </c>
      <c r="J27" s="3" t="n">
        <f aca="false">J24+J22+J19</f>
        <v>12</v>
      </c>
      <c r="K27" s="3" t="n">
        <f aca="false">K24+K22+K19</f>
        <v>12</v>
      </c>
      <c r="L27" s="3" t="n">
        <f aca="false">L24+L22+L19</f>
        <v>12</v>
      </c>
      <c r="M27" s="3" t="n">
        <f aca="false">M24+M22+M19</f>
        <v>12</v>
      </c>
      <c r="N27" s="3" t="n">
        <f aca="false">N24+N22+N19</f>
        <v>12</v>
      </c>
      <c r="O27" s="3" t="n">
        <f aca="false">O24+O22+O19</f>
        <v>12</v>
      </c>
    </row>
    <row r="28" customFormat="false" ht="12.8" hidden="false" customHeight="false" outlineLevel="0" collapsed="false">
      <c r="C28" s="57"/>
    </row>
    <row r="30" customFormat="false" ht="12.8" hidden="false" customHeight="true" outlineLevel="0" collapsed="false">
      <c r="D30" s="3" t="s">
        <v>792</v>
      </c>
      <c r="E30" s="67" t="n">
        <f aca="false">E22</f>
        <v>0</v>
      </c>
      <c r="G30" s="67" t="n">
        <f aca="false">G22</f>
        <v>1</v>
      </c>
      <c r="H30" s="3" t="n">
        <f aca="false">H22</f>
        <v>1</v>
      </c>
      <c r="I30" s="3" t="n">
        <f aca="false">I22</f>
        <v>0</v>
      </c>
      <c r="J30" s="3" t="n">
        <f aca="false">J22</f>
        <v>5</v>
      </c>
      <c r="K30" s="3" t="n">
        <f aca="false">K22</f>
        <v>3</v>
      </c>
      <c r="L30" s="3" t="n">
        <f aca="false">L22</f>
        <v>0</v>
      </c>
      <c r="M30" s="3" t="n">
        <f aca="false">M22</f>
        <v>0</v>
      </c>
      <c r="N30" s="3" t="n">
        <f aca="false">N22</f>
        <v>0</v>
      </c>
      <c r="O30" s="3" t="n">
        <f aca="false">O22</f>
        <v>2</v>
      </c>
    </row>
    <row r="31" customFormat="false" ht="12.8" hidden="false" customHeight="true" outlineLevel="0" collapsed="false">
      <c r="D31" s="3" t="s">
        <v>793</v>
      </c>
      <c r="E31" s="67" t="n">
        <f aca="false">E24</f>
        <v>12</v>
      </c>
      <c r="G31" s="67" t="n">
        <f aca="false">G24</f>
        <v>11</v>
      </c>
      <c r="H31" s="3" t="n">
        <f aca="false">H24</f>
        <v>6</v>
      </c>
      <c r="I31" s="3" t="n">
        <f aca="false">I24</f>
        <v>3</v>
      </c>
      <c r="J31" s="3" t="n">
        <f aca="false">J24</f>
        <v>0</v>
      </c>
      <c r="K31" s="3" t="n">
        <f aca="false">K24</f>
        <v>0</v>
      </c>
      <c r="L31" s="67" t="n">
        <f aca="false">L24</f>
        <v>10</v>
      </c>
      <c r="M31" s="67" t="n">
        <f aca="false">M24</f>
        <v>10</v>
      </c>
      <c r="N31" s="67" t="n">
        <f aca="false">N24</f>
        <v>10</v>
      </c>
      <c r="O31" s="3" t="n">
        <f aca="false">O24</f>
        <v>5</v>
      </c>
    </row>
    <row r="34" customFormat="false" ht="12.8" hidden="false" customHeight="true" outlineLevel="0" collapsed="false">
      <c r="D34" s="3" t="s">
        <v>794</v>
      </c>
      <c r="E34" s="69" t="n">
        <v>1</v>
      </c>
      <c r="G34" s="69" t="n">
        <v>1</v>
      </c>
      <c r="H34" s="69" t="n">
        <v>1</v>
      </c>
      <c r="I34" s="69" t="n">
        <v>1</v>
      </c>
      <c r="J34" s="99" t="n">
        <v>0</v>
      </c>
      <c r="K34" s="99" t="n">
        <v>0</v>
      </c>
      <c r="L34" s="69" t="n">
        <v>1</v>
      </c>
      <c r="M34" s="69" t="n">
        <v>1</v>
      </c>
      <c r="N34" s="69" t="n">
        <v>1</v>
      </c>
      <c r="O34" s="69" t="n">
        <v>1</v>
      </c>
    </row>
    <row r="36" customFormat="false" ht="12.8" hidden="false" customHeight="true" outlineLevel="0" collapsed="false">
      <c r="E36" s="72" t="n">
        <f aca="false">E23</f>
        <v>0</v>
      </c>
      <c r="F36" s="5" t="n">
        <v>0</v>
      </c>
      <c r="G36" s="72" t="n">
        <f aca="false">G23</f>
        <v>0.0833333333333333</v>
      </c>
      <c r="H36" s="72" t="n">
        <f aca="false">H23</f>
        <v>0.0833333333333333</v>
      </c>
      <c r="I36" s="72" t="n">
        <f aca="false">I23</f>
        <v>0</v>
      </c>
      <c r="J36" s="72" t="n">
        <f aca="false">J23</f>
        <v>0.416666666666667</v>
      </c>
      <c r="K36" s="72" t="n">
        <f aca="false">K23</f>
        <v>0.25</v>
      </c>
      <c r="L36" s="72" t="n">
        <f aca="false">L23</f>
        <v>0</v>
      </c>
      <c r="M36" s="72" t="n">
        <f aca="false">M23</f>
        <v>0</v>
      </c>
      <c r="N36" s="72" t="n">
        <f aca="false">N23</f>
        <v>0</v>
      </c>
      <c r="O36" s="72" t="n">
        <f aca="false">O23</f>
        <v>0.166666666666667</v>
      </c>
    </row>
    <row r="37" customFormat="false" ht="12.8" hidden="false" customHeight="true" outlineLevel="0" collapsed="false">
      <c r="E37" s="72" t="n">
        <f aca="false">E25</f>
        <v>1</v>
      </c>
      <c r="F37" s="5" t="n">
        <v>1</v>
      </c>
      <c r="G37" s="72" t="n">
        <f aca="false">G25</f>
        <v>0.916666666666667</v>
      </c>
      <c r="H37" s="72" t="n">
        <f aca="false">H25</f>
        <v>0.5</v>
      </c>
      <c r="I37" s="72" t="n">
        <f aca="false">I25</f>
        <v>0.25</v>
      </c>
      <c r="J37" s="72" t="n">
        <f aca="false">J25</f>
        <v>0</v>
      </c>
      <c r="K37" s="72" t="n">
        <f aca="false">K25</f>
        <v>0</v>
      </c>
      <c r="L37" s="72" t="n">
        <f aca="false">L25</f>
        <v>0.833333333333333</v>
      </c>
      <c r="M37" s="72" t="n">
        <f aca="false">M25</f>
        <v>0.833333333333333</v>
      </c>
      <c r="N37" s="72" t="n">
        <f aca="false">N25</f>
        <v>0.833333333333333</v>
      </c>
      <c r="O37" s="72" t="n">
        <f aca="false">O25</f>
        <v>0.416666666666667</v>
      </c>
    </row>
    <row r="38" customFormat="false" ht="12.8" hidden="false" customHeight="true" outlineLevel="0" collapsed="false">
      <c r="E38" s="73" t="n">
        <f aca="false">E20</f>
        <v>0</v>
      </c>
      <c r="F38" s="5" t="n">
        <v>3</v>
      </c>
      <c r="G38" s="73" t="n">
        <f aca="false">G20</f>
        <v>0</v>
      </c>
      <c r="H38" s="73" t="n">
        <f aca="false">H20</f>
        <v>0.416666666666667</v>
      </c>
      <c r="I38" s="73" t="n">
        <f aca="false">I20</f>
        <v>0.75</v>
      </c>
      <c r="J38" s="73" t="n">
        <f aca="false">J20</f>
        <v>0.583333333333333</v>
      </c>
      <c r="K38" s="73" t="n">
        <f aca="false">K20</f>
        <v>0.75</v>
      </c>
      <c r="L38" s="73" t="n">
        <f aca="false">L20</f>
        <v>0.166666666666667</v>
      </c>
      <c r="M38" s="73" t="n">
        <f aca="false">M20</f>
        <v>0.166666666666667</v>
      </c>
      <c r="N38" s="73" t="n">
        <f aca="false">N20</f>
        <v>0.166666666666667</v>
      </c>
      <c r="O38" s="73" t="n">
        <f aca="false">O20</f>
        <v>0.416666666666667</v>
      </c>
    </row>
    <row r="39" customFormat="false" ht="12.8" hidden="false" customHeight="true" outlineLevel="0" collapsed="false">
      <c r="E39" s="62" t="n">
        <f aca="false">SUM(E36:E38)</f>
        <v>1</v>
      </c>
      <c r="G39" s="62" t="n">
        <f aca="false">SUM(G36:G38)</f>
        <v>1</v>
      </c>
      <c r="H39" s="62" t="n">
        <f aca="false">SUM(H36:H38)</f>
        <v>1</v>
      </c>
      <c r="I39" s="62" t="n">
        <f aca="false">SUM(I36:I38)</f>
        <v>1</v>
      </c>
      <c r="J39" s="62" t="n">
        <f aca="false">SUM(J36:J38)</f>
        <v>1</v>
      </c>
      <c r="K39" s="62" t="n">
        <f aca="false">SUM(K36:K38)</f>
        <v>1</v>
      </c>
      <c r="L39" s="62" t="n">
        <f aca="false">SUM(L36:L38)</f>
        <v>1</v>
      </c>
      <c r="M39" s="62" t="n">
        <f aca="false">SUM(M36:M38)</f>
        <v>1</v>
      </c>
      <c r="N39" s="62" t="n">
        <f aca="false">SUM(N36:N38)</f>
        <v>1</v>
      </c>
      <c r="O39" s="62" t="n">
        <f aca="false">SUM(O36:O38)</f>
        <v>1</v>
      </c>
    </row>
    <row r="40" customFormat="false" ht="12.8" hidden="false" customHeight="true" outlineLevel="0" collapsed="false">
      <c r="P40" s="3" t="s">
        <v>802</v>
      </c>
    </row>
    <row r="41" customFormat="false" ht="12.8" hidden="false" customHeight="true" outlineLevel="0" collapsed="false">
      <c r="E41" s="62" t="n">
        <f aca="false">E36+((E38/(1-E38))*E36)</f>
        <v>0</v>
      </c>
      <c r="F41" s="3" t="n">
        <v>0</v>
      </c>
      <c r="G41" s="72" t="n">
        <f aca="false">G36+((G38/(1-G38))*G36)</f>
        <v>0.0833333333333333</v>
      </c>
      <c r="H41" s="72" t="n">
        <f aca="false">H36+((H38/(1-H38))*H36)</f>
        <v>0.142857142857143</v>
      </c>
      <c r="I41" s="72" t="n">
        <f aca="false">I36+((I38/(1-I38))*I36)</f>
        <v>0</v>
      </c>
      <c r="J41" s="100" t="n">
        <f aca="false">J36+((J38/(1-J38))*J36)</f>
        <v>1</v>
      </c>
      <c r="K41" s="100" t="n">
        <f aca="false">K36+((K38/(1-K38))*K36)</f>
        <v>1</v>
      </c>
      <c r="L41" s="72" t="n">
        <f aca="false">L36+((L38/(1-L38))*L36)</f>
        <v>0</v>
      </c>
      <c r="M41" s="72" t="n">
        <f aca="false">M36+((M38/(1-M38))*M36)</f>
        <v>0</v>
      </c>
      <c r="N41" s="72" t="n">
        <f aca="false">N36+((N38/(1-N38))*N36)</f>
        <v>0</v>
      </c>
      <c r="O41" s="72" t="n">
        <f aca="false">O36+((O38/(1-O38))*O36)</f>
        <v>0.285714285714286</v>
      </c>
      <c r="P41" s="62" t="n">
        <f aca="false">(E41+SUM(G41:O41))/10</f>
        <v>0.251190476190476</v>
      </c>
    </row>
    <row r="42" customFormat="false" ht="12.8" hidden="false" customHeight="true" outlineLevel="0" collapsed="false">
      <c r="E42" s="76" t="n">
        <f aca="false">E37+((E38/(1-E38))*E37)</f>
        <v>1</v>
      </c>
      <c r="G42" s="79" t="n">
        <f aca="false">G37+((G38/(1-G38))*G37)</f>
        <v>0.916666666666667</v>
      </c>
      <c r="H42" s="79" t="n">
        <f aca="false">H37+((H38/(1-H38))*H37)</f>
        <v>0.857142857142857</v>
      </c>
      <c r="I42" s="79" t="n">
        <f aca="false">I37+((I38/(1-I38))*I37)</f>
        <v>1</v>
      </c>
      <c r="J42" s="72" t="n">
        <f aca="false">J37+((J38/(1-J38))*J37)</f>
        <v>0</v>
      </c>
      <c r="K42" s="72" t="n">
        <f aca="false">K37+((K38/(1-K38))*K37)</f>
        <v>0</v>
      </c>
      <c r="L42" s="79" t="n">
        <f aca="false">L37+((L38/(1-L38))*L37)</f>
        <v>1</v>
      </c>
      <c r="M42" s="79" t="n">
        <f aca="false">M37+((M38/(1-M38))*M37)</f>
        <v>1</v>
      </c>
      <c r="N42" s="79" t="n">
        <f aca="false">N37+((N38/(1-N38))*N37)</f>
        <v>1</v>
      </c>
      <c r="O42" s="79" t="n">
        <f aca="false">O37+((O38/(1-O38))*O37)</f>
        <v>0.714285714285714</v>
      </c>
      <c r="P42" s="76" t="n">
        <f aca="false">(E42+SUM(G42:O42))/10</f>
        <v>0.748809523809524</v>
      </c>
    </row>
    <row r="43" customFormat="false" ht="12.8" hidden="false" customHeight="true" outlineLevel="0" collapsed="false">
      <c r="P43" s="62" t="n">
        <f aca="false">SUM(P41:P42)</f>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4" activeCellId="0" sqref="C4"/>
    </sheetView>
  </sheetViews>
  <sheetFormatPr defaultColWidth="11.53515625" defaultRowHeight="12.8" zeroHeight="false" outlineLevelRow="0" outlineLevelCol="0"/>
  <cols>
    <col collapsed="false" customWidth="true" hidden="false" outlineLevel="0" max="1" min="1" style="1" width="4.17"/>
    <col collapsed="false" customWidth="true" hidden="false" outlineLevel="0" max="2" min="2" style="1" width="10.97"/>
    <col collapsed="false" customWidth="true" hidden="false" outlineLevel="0" max="3" min="3" style="1" width="25.35"/>
    <col collapsed="false" customWidth="true" hidden="false" outlineLevel="0" max="4" min="4" style="1" width="8.96"/>
    <col collapsed="false" customWidth="true" hidden="false" outlineLevel="0" max="5" min="5" style="1" width="10.82"/>
    <col collapsed="false" customWidth="true" hidden="false" outlineLevel="0" max="6" min="6" style="1" width="9.74"/>
  </cols>
  <sheetData>
    <row r="1" customFormat="false" ht="12.8" hidden="false" customHeight="false" outlineLevel="0" collapsed="false">
      <c r="A1" s="3" t="s">
        <v>1</v>
      </c>
      <c r="B1" s="4" t="s">
        <v>2</v>
      </c>
      <c r="C1" s="4" t="s">
        <v>3</v>
      </c>
      <c r="D1" s="4" t="s">
        <v>4</v>
      </c>
      <c r="E1" s="4" t="s">
        <v>5</v>
      </c>
      <c r="F1" s="4" t="s">
        <v>6</v>
      </c>
      <c r="G1" s="4" t="s">
        <v>7</v>
      </c>
      <c r="H1" s="4" t="s">
        <v>8</v>
      </c>
      <c r="I1" s="5" t="s">
        <v>9</v>
      </c>
      <c r="J1" s="5" t="s">
        <v>10</v>
      </c>
      <c r="K1" s="5" t="s">
        <v>11</v>
      </c>
    </row>
    <row r="2" customFormat="false" ht="12.8" hidden="false" customHeight="false" outlineLevel="0" collapsed="false">
      <c r="A2" s="6" t="n">
        <v>1</v>
      </c>
      <c r="B2" s="7" t="n">
        <v>1</v>
      </c>
      <c r="C2" s="8" t="s">
        <v>12</v>
      </c>
      <c r="D2" s="7" t="n">
        <v>1445</v>
      </c>
      <c r="E2" s="7" t="s">
        <v>13</v>
      </c>
      <c r="F2" s="7" t="s">
        <v>14</v>
      </c>
      <c r="G2" s="7" t="s">
        <v>15</v>
      </c>
      <c r="H2" s="7" t="s">
        <v>16</v>
      </c>
      <c r="I2" s="6"/>
      <c r="J2" s="6"/>
      <c r="K2" s="6"/>
    </row>
    <row r="3" customFormat="false" ht="12.8" hidden="false" customHeight="false" outlineLevel="0" collapsed="false">
      <c r="A3" s="6" t="n">
        <v>2</v>
      </c>
      <c r="B3" s="7" t="n">
        <v>2</v>
      </c>
      <c r="C3" s="8" t="s">
        <v>17</v>
      </c>
      <c r="D3" s="7" t="n">
        <v>1430</v>
      </c>
      <c r="E3" s="7" t="s">
        <v>18</v>
      </c>
      <c r="F3" s="7" t="s">
        <v>19</v>
      </c>
      <c r="G3" s="7" t="s">
        <v>20</v>
      </c>
      <c r="H3" s="7" t="s">
        <v>16</v>
      </c>
      <c r="I3" s="6"/>
      <c r="J3" s="6"/>
      <c r="K3" s="6"/>
    </row>
    <row r="4" customFormat="false" ht="12.8" hidden="false" customHeight="false" outlineLevel="0" collapsed="false">
      <c r="A4" s="6" t="n">
        <v>3</v>
      </c>
      <c r="B4" s="7" t="n">
        <v>2</v>
      </c>
      <c r="C4" s="1" t="s">
        <v>21</v>
      </c>
      <c r="D4" s="7" t="n">
        <v>1424</v>
      </c>
      <c r="E4" s="7" t="s">
        <v>22</v>
      </c>
      <c r="F4" s="7" t="s">
        <v>23</v>
      </c>
      <c r="G4" s="7" t="s">
        <v>20</v>
      </c>
      <c r="H4" s="7" t="s">
        <v>16</v>
      </c>
      <c r="I4" s="6"/>
      <c r="J4" s="6"/>
      <c r="K4" s="6"/>
    </row>
  </sheetData>
  <hyperlinks>
    <hyperlink ref="C2" r:id="rId1" display="claude-opus-4-1-20250805"/>
    <hyperlink ref="C3" r:id="rId2" display="chatgpt-4o-latest-20250326"/>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2" min="1" style="3" width="3.79"/>
    <col collapsed="false" customWidth="false" hidden="false" outlineLevel="0" max="16384" min="3" style="3" width="11.53"/>
  </cols>
  <sheetData>
    <row r="1" customFormat="false" ht="102.2" hidden="false" customHeight="false" outlineLevel="0" collapsed="false">
      <c r="B1" s="2" t="s">
        <v>297</v>
      </c>
      <c r="C1" s="55" t="s">
        <v>39</v>
      </c>
      <c r="D1" s="55" t="s">
        <v>40</v>
      </c>
      <c r="E1" s="55" t="s">
        <v>41</v>
      </c>
      <c r="F1" s="55" t="s">
        <v>42</v>
      </c>
      <c r="G1" s="55" t="s">
        <v>43</v>
      </c>
      <c r="H1" s="55" t="s">
        <v>44</v>
      </c>
      <c r="I1" s="55" t="s">
        <v>45</v>
      </c>
      <c r="J1" s="55" t="s">
        <v>46</v>
      </c>
      <c r="K1" s="55" t="s">
        <v>47</v>
      </c>
      <c r="L1" s="55" t="s">
        <v>48</v>
      </c>
      <c r="M1" s="55" t="s">
        <v>49</v>
      </c>
      <c r="N1" s="55" t="s">
        <v>50</v>
      </c>
      <c r="O1" s="55" t="s">
        <v>51</v>
      </c>
      <c r="P1" s="55" t="s">
        <v>52</v>
      </c>
      <c r="Q1" s="55" t="s">
        <v>53</v>
      </c>
    </row>
    <row r="2" customFormat="false" ht="15" hidden="false" customHeight="false" outlineLevel="0" collapsed="false">
      <c r="A2" s="1" t="s">
        <v>231</v>
      </c>
      <c r="B2" s="33" t="n">
        <v>37</v>
      </c>
      <c r="C2" s="19" t="s">
        <v>705</v>
      </c>
      <c r="D2" s="19" t="s">
        <v>706</v>
      </c>
      <c r="E2" s="35" t="n">
        <v>5</v>
      </c>
      <c r="F2" s="19" t="s">
        <v>707</v>
      </c>
      <c r="G2" s="35" t="n">
        <v>3</v>
      </c>
      <c r="H2" s="35" t="n">
        <v>5</v>
      </c>
      <c r="I2" s="35" t="n">
        <v>4</v>
      </c>
      <c r="J2" s="35" t="n">
        <v>4</v>
      </c>
      <c r="K2" s="35" t="n">
        <v>4</v>
      </c>
      <c r="L2" s="35" t="n">
        <v>4</v>
      </c>
      <c r="M2" s="35" t="n">
        <v>5</v>
      </c>
      <c r="N2" s="35" t="n">
        <v>4</v>
      </c>
      <c r="O2" s="35" t="n">
        <v>3</v>
      </c>
      <c r="P2" s="19" t="s">
        <v>708</v>
      </c>
      <c r="Q2" s="104" t="s">
        <v>709</v>
      </c>
    </row>
    <row r="3" customFormat="false" ht="15" hidden="false" customHeight="false" outlineLevel="0" collapsed="false">
      <c r="A3" s="1" t="s">
        <v>803</v>
      </c>
      <c r="B3" s="33" t="n">
        <v>38</v>
      </c>
      <c r="C3" s="19" t="s">
        <v>710</v>
      </c>
      <c r="D3" s="19" t="s">
        <v>711</v>
      </c>
      <c r="E3" s="13" t="n">
        <v>5</v>
      </c>
      <c r="F3" s="19" t="s">
        <v>712</v>
      </c>
      <c r="G3" s="13" t="n">
        <v>4</v>
      </c>
      <c r="H3" s="13" t="n">
        <v>5</v>
      </c>
      <c r="I3" s="13" t="n">
        <v>4</v>
      </c>
      <c r="J3" s="13" t="n">
        <v>3</v>
      </c>
      <c r="K3" s="13" t="n">
        <v>4</v>
      </c>
      <c r="L3" s="13" t="n">
        <v>4</v>
      </c>
      <c r="M3" s="13" t="n">
        <v>5</v>
      </c>
      <c r="N3" s="13" t="n">
        <v>4</v>
      </c>
      <c r="O3" s="13" t="n">
        <v>3</v>
      </c>
      <c r="P3" s="19" t="s">
        <v>713</v>
      </c>
      <c r="Q3" s="15" t="s">
        <v>714</v>
      </c>
    </row>
    <row r="4" customFormat="false" ht="15" hidden="false" customHeight="false" outlineLevel="0" collapsed="false">
      <c r="A4" s="1" t="s">
        <v>804</v>
      </c>
      <c r="B4" s="33" t="n">
        <v>39</v>
      </c>
      <c r="C4" s="19" t="s">
        <v>715</v>
      </c>
      <c r="D4" s="19" t="s">
        <v>716</v>
      </c>
      <c r="E4" s="13" t="n">
        <v>5</v>
      </c>
      <c r="F4" s="19" t="s">
        <v>717</v>
      </c>
      <c r="G4" s="13" t="n">
        <v>4</v>
      </c>
      <c r="H4" s="13" t="n">
        <v>5</v>
      </c>
      <c r="I4" s="13" t="n">
        <v>4</v>
      </c>
      <c r="J4" s="13" t="n">
        <v>3</v>
      </c>
      <c r="K4" s="13" t="n">
        <v>4</v>
      </c>
      <c r="L4" s="13" t="n">
        <v>4</v>
      </c>
      <c r="M4" s="13" t="n">
        <v>5</v>
      </c>
      <c r="N4" s="13" t="n">
        <v>5</v>
      </c>
      <c r="O4" s="13" t="n">
        <v>4</v>
      </c>
      <c r="P4" s="19" t="s">
        <v>718</v>
      </c>
      <c r="Q4" s="15" t="s">
        <v>719</v>
      </c>
    </row>
    <row r="5" customFormat="false" ht="15" hidden="false" customHeight="false" outlineLevel="0" collapsed="false">
      <c r="A5" s="1" t="s">
        <v>805</v>
      </c>
      <c r="B5" s="33" t="n">
        <v>40</v>
      </c>
      <c r="C5" s="19" t="s">
        <v>720</v>
      </c>
      <c r="D5" s="19" t="s">
        <v>721</v>
      </c>
      <c r="E5" s="13" t="n">
        <v>5</v>
      </c>
      <c r="F5" s="19" t="s">
        <v>722</v>
      </c>
      <c r="G5" s="13" t="n">
        <v>4</v>
      </c>
      <c r="H5" s="13" t="n">
        <v>5</v>
      </c>
      <c r="I5" s="13" t="n">
        <v>5</v>
      </c>
      <c r="J5" s="13" t="n">
        <v>4</v>
      </c>
      <c r="K5" s="13" t="n">
        <v>4</v>
      </c>
      <c r="L5" s="13" t="n">
        <v>4</v>
      </c>
      <c r="M5" s="13" t="n">
        <v>5</v>
      </c>
      <c r="N5" s="13" t="n">
        <v>5</v>
      </c>
      <c r="O5" s="13" t="n">
        <v>4</v>
      </c>
      <c r="P5" s="19" t="s">
        <v>723</v>
      </c>
      <c r="Q5" s="15" t="s">
        <v>724</v>
      </c>
    </row>
    <row r="6" customFormat="false" ht="15" hidden="false" customHeight="false" outlineLevel="0" collapsed="false">
      <c r="A6" s="1" t="s">
        <v>806</v>
      </c>
      <c r="B6" s="33" t="n">
        <v>41</v>
      </c>
      <c r="C6" s="19" t="s">
        <v>725</v>
      </c>
      <c r="D6" s="19" t="s">
        <v>726</v>
      </c>
      <c r="E6" s="13" t="n">
        <v>5</v>
      </c>
      <c r="F6" s="19" t="s">
        <v>727</v>
      </c>
      <c r="G6" s="13" t="n">
        <v>4</v>
      </c>
      <c r="H6" s="13" t="n">
        <v>5</v>
      </c>
      <c r="I6" s="13" t="n">
        <v>4</v>
      </c>
      <c r="J6" s="13" t="n">
        <v>3</v>
      </c>
      <c r="K6" s="13" t="n">
        <v>4</v>
      </c>
      <c r="L6" s="13" t="n">
        <v>4</v>
      </c>
      <c r="M6" s="13" t="n">
        <v>5</v>
      </c>
      <c r="N6" s="13" t="n">
        <v>4</v>
      </c>
      <c r="O6" s="13" t="n">
        <v>4</v>
      </c>
      <c r="P6" s="19" t="s">
        <v>728</v>
      </c>
      <c r="Q6" s="15" t="s">
        <v>729</v>
      </c>
    </row>
    <row r="7" customFormat="false" ht="15" hidden="false" customHeight="false" outlineLevel="0" collapsed="false">
      <c r="A7" s="1" t="s">
        <v>807</v>
      </c>
      <c r="B7" s="33" t="n">
        <v>42</v>
      </c>
      <c r="C7" s="19" t="s">
        <v>730</v>
      </c>
      <c r="D7" s="19" t="s">
        <v>731</v>
      </c>
      <c r="E7" s="13" t="n">
        <v>5</v>
      </c>
      <c r="F7" s="19" t="s">
        <v>732</v>
      </c>
      <c r="G7" s="13" t="n">
        <v>5</v>
      </c>
      <c r="H7" s="13" t="n">
        <v>5</v>
      </c>
      <c r="I7" s="13" t="n">
        <v>4</v>
      </c>
      <c r="J7" s="13" t="n">
        <v>4</v>
      </c>
      <c r="K7" s="13" t="n">
        <v>4</v>
      </c>
      <c r="L7" s="13" t="n">
        <v>4</v>
      </c>
      <c r="M7" s="13" t="n">
        <v>5</v>
      </c>
      <c r="N7" s="13" t="n">
        <v>5</v>
      </c>
      <c r="O7" s="13" t="n">
        <v>4</v>
      </c>
      <c r="P7" s="19" t="s">
        <v>733</v>
      </c>
      <c r="Q7" s="15" t="s">
        <v>734</v>
      </c>
    </row>
    <row r="8" customFormat="false" ht="15" hidden="false" customHeight="false" outlineLevel="0" collapsed="false">
      <c r="A8" s="1" t="s">
        <v>808</v>
      </c>
      <c r="B8" s="33" t="n">
        <v>43</v>
      </c>
      <c r="C8" s="19" t="s">
        <v>735</v>
      </c>
      <c r="D8" s="19" t="s">
        <v>736</v>
      </c>
      <c r="E8" s="13" t="n">
        <v>5</v>
      </c>
      <c r="F8" s="19" t="s">
        <v>737</v>
      </c>
      <c r="G8" s="13" t="n">
        <v>4</v>
      </c>
      <c r="H8" s="13" t="n">
        <v>5</v>
      </c>
      <c r="I8" s="13" t="n">
        <v>4</v>
      </c>
      <c r="J8" s="13" t="n">
        <v>4</v>
      </c>
      <c r="K8" s="13" t="n">
        <v>5</v>
      </c>
      <c r="L8" s="13" t="n">
        <v>4</v>
      </c>
      <c r="M8" s="13" t="n">
        <v>5</v>
      </c>
      <c r="N8" s="13" t="n">
        <v>5</v>
      </c>
      <c r="O8" s="13" t="n">
        <v>4</v>
      </c>
      <c r="P8" s="19" t="s">
        <v>738</v>
      </c>
      <c r="Q8" s="15" t="s">
        <v>739</v>
      </c>
    </row>
    <row r="9" customFormat="false" ht="15" hidden="false" customHeight="false" outlineLevel="0" collapsed="false">
      <c r="A9" s="1" t="s">
        <v>809</v>
      </c>
      <c r="B9" s="33" t="n">
        <v>44</v>
      </c>
      <c r="C9" s="19" t="s">
        <v>740</v>
      </c>
      <c r="D9" s="19" t="s">
        <v>741</v>
      </c>
      <c r="E9" s="13" t="n">
        <v>5</v>
      </c>
      <c r="F9" s="19" t="s">
        <v>742</v>
      </c>
      <c r="G9" s="13" t="n">
        <v>5</v>
      </c>
      <c r="H9" s="13" t="n">
        <v>4</v>
      </c>
      <c r="I9" s="13" t="n">
        <v>4</v>
      </c>
      <c r="J9" s="13" t="n">
        <v>3</v>
      </c>
      <c r="K9" s="13" t="n">
        <v>4</v>
      </c>
      <c r="L9" s="13" t="n">
        <v>4</v>
      </c>
      <c r="M9" s="13" t="n">
        <v>5</v>
      </c>
      <c r="N9" s="13" t="n">
        <v>5</v>
      </c>
      <c r="O9" s="13" t="n">
        <v>4</v>
      </c>
      <c r="P9" s="19" t="s">
        <v>743</v>
      </c>
      <c r="Q9" s="15" t="s">
        <v>744</v>
      </c>
    </row>
    <row r="10" customFormat="false" ht="15" hidden="false" customHeight="false" outlineLevel="0" collapsed="false">
      <c r="A10" s="1" t="s">
        <v>810</v>
      </c>
      <c r="B10" s="33" t="n">
        <v>45</v>
      </c>
      <c r="C10" s="19" t="s">
        <v>745</v>
      </c>
      <c r="D10" s="19" t="s">
        <v>746</v>
      </c>
      <c r="E10" s="13" t="n">
        <v>5</v>
      </c>
      <c r="F10" s="19" t="s">
        <v>747</v>
      </c>
      <c r="G10" s="13" t="n">
        <v>4</v>
      </c>
      <c r="H10" s="13" t="n">
        <v>5</v>
      </c>
      <c r="I10" s="13" t="n">
        <v>4</v>
      </c>
      <c r="J10" s="13" t="n">
        <v>4</v>
      </c>
      <c r="K10" s="13" t="n">
        <v>5</v>
      </c>
      <c r="L10" s="13" t="n">
        <v>4</v>
      </c>
      <c r="M10" s="13" t="n">
        <v>4</v>
      </c>
      <c r="N10" s="13" t="n">
        <v>3</v>
      </c>
      <c r="O10" s="13" t="n">
        <v>3</v>
      </c>
      <c r="P10" s="19" t="s">
        <v>748</v>
      </c>
      <c r="Q10" s="19" t="s">
        <v>749</v>
      </c>
    </row>
    <row r="11" customFormat="false" ht="15" hidden="false" customHeight="false" outlineLevel="0" collapsed="false">
      <c r="A11" s="1" t="s">
        <v>811</v>
      </c>
      <c r="B11" s="33" t="n">
        <v>46</v>
      </c>
      <c r="C11" s="19" t="s">
        <v>750</v>
      </c>
      <c r="D11" s="19" t="s">
        <v>751</v>
      </c>
      <c r="E11" s="13" t="n">
        <v>5</v>
      </c>
      <c r="F11" s="19" t="s">
        <v>752</v>
      </c>
      <c r="G11" s="13" t="n">
        <v>4</v>
      </c>
      <c r="H11" s="13" t="n">
        <v>5</v>
      </c>
      <c r="I11" s="13" t="n">
        <v>3</v>
      </c>
      <c r="J11" s="13" t="n">
        <v>3</v>
      </c>
      <c r="K11" s="13" t="n">
        <v>4</v>
      </c>
      <c r="L11" s="13" t="n">
        <v>4</v>
      </c>
      <c r="M11" s="13" t="n">
        <v>4</v>
      </c>
      <c r="N11" s="13" t="n">
        <v>4</v>
      </c>
      <c r="O11" s="13" t="n">
        <v>3</v>
      </c>
      <c r="P11" s="19" t="s">
        <v>753</v>
      </c>
      <c r="Q11" s="19" t="s">
        <v>754</v>
      </c>
    </row>
    <row r="12" customFormat="false" ht="15" hidden="false" customHeight="false" outlineLevel="0" collapsed="false">
      <c r="A12" s="1" t="s">
        <v>812</v>
      </c>
      <c r="B12" s="33" t="n">
        <v>47</v>
      </c>
      <c r="C12" s="19" t="s">
        <v>755</v>
      </c>
      <c r="D12" s="19" t="s">
        <v>756</v>
      </c>
      <c r="E12" s="13" t="n">
        <v>5</v>
      </c>
      <c r="F12" s="19" t="s">
        <v>757</v>
      </c>
      <c r="G12" s="13" t="n">
        <v>5</v>
      </c>
      <c r="H12" s="13" t="n">
        <v>4</v>
      </c>
      <c r="I12" s="13" t="n">
        <v>3</v>
      </c>
      <c r="J12" s="13" t="n">
        <v>3</v>
      </c>
      <c r="K12" s="13" t="n">
        <v>4</v>
      </c>
      <c r="L12" s="13" t="n">
        <v>4</v>
      </c>
      <c r="M12" s="13" t="n">
        <v>5</v>
      </c>
      <c r="N12" s="13" t="n">
        <v>4</v>
      </c>
      <c r="O12" s="13" t="n">
        <v>4</v>
      </c>
      <c r="P12" s="19" t="s">
        <v>758</v>
      </c>
      <c r="Q12" s="19" t="s">
        <v>759</v>
      </c>
    </row>
    <row r="13" customFormat="false" ht="15" hidden="false" customHeight="false" outlineLevel="0" collapsed="false">
      <c r="A13" s="1" t="s">
        <v>813</v>
      </c>
      <c r="B13" s="33" t="n">
        <v>48</v>
      </c>
      <c r="C13" s="19" t="s">
        <v>760</v>
      </c>
      <c r="D13" s="19" t="s">
        <v>761</v>
      </c>
      <c r="E13" s="13" t="n">
        <v>5</v>
      </c>
      <c r="F13" s="19" t="s">
        <v>762</v>
      </c>
      <c r="G13" s="13" t="n">
        <v>4</v>
      </c>
      <c r="H13" s="13" t="n">
        <v>5</v>
      </c>
      <c r="I13" s="13" t="n">
        <v>4</v>
      </c>
      <c r="J13" s="13" t="n">
        <v>3</v>
      </c>
      <c r="K13" s="13" t="n">
        <v>4</v>
      </c>
      <c r="L13" s="13" t="n">
        <v>5</v>
      </c>
      <c r="M13" s="13" t="n">
        <v>5</v>
      </c>
      <c r="N13" s="13" t="n">
        <v>5</v>
      </c>
      <c r="O13" s="13" t="n">
        <v>4</v>
      </c>
      <c r="P13" s="19" t="s">
        <v>763</v>
      </c>
      <c r="Q13" s="19" t="s">
        <v>764</v>
      </c>
    </row>
    <row r="14" customFormat="false" ht="12.8" hidden="false" customHeight="false" outlineLevel="0" collapsed="false">
      <c r="C14" s="57"/>
    </row>
    <row r="15" customFormat="false" ht="12.8" hidden="false" customHeight="false" outlineLevel="0" collapsed="false">
      <c r="C15" s="57"/>
      <c r="D15" s="3" t="s">
        <v>292</v>
      </c>
      <c r="E15" s="93" t="n">
        <f aca="false">AVERAGE(E2:E13)</f>
        <v>5</v>
      </c>
      <c r="F15" s="1"/>
      <c r="G15" s="20" t="n">
        <f aca="false">AVERAGE(G2:G13)</f>
        <v>4.16666666666667</v>
      </c>
      <c r="H15" s="20" t="n">
        <f aca="false">AVERAGE(H2:H13)</f>
        <v>4.83333333333333</v>
      </c>
      <c r="I15" s="20" t="n">
        <f aca="false">AVERAGE(I2:I13)</f>
        <v>3.91666666666667</v>
      </c>
      <c r="J15" s="94" t="n">
        <f aca="false">AVERAGE(J2:J13)</f>
        <v>3.41666666666667</v>
      </c>
      <c r="K15" s="20" t="n">
        <f aca="false">AVERAGE(K2:K13)</f>
        <v>4.16666666666667</v>
      </c>
      <c r="L15" s="20" t="n">
        <f aca="false">AVERAGE(L2:L13)</f>
        <v>4.08333333333333</v>
      </c>
      <c r="M15" s="20" t="n">
        <f aca="false">AVERAGE(M2:M13)</f>
        <v>4.83333333333333</v>
      </c>
      <c r="N15" s="20" t="n">
        <f aca="false">AVERAGE(N2:N13)</f>
        <v>4.41666666666667</v>
      </c>
      <c r="O15" s="20" t="n">
        <f aca="false">AVERAGE(O2:O13)</f>
        <v>3.66666666666667</v>
      </c>
      <c r="P15" s="1"/>
    </row>
    <row r="16" customFormat="false" ht="12.8" hidden="false" customHeight="false" outlineLevel="0" collapsed="false">
      <c r="C16" s="57"/>
      <c r="D16" s="3" t="s">
        <v>293</v>
      </c>
      <c r="E16" s="20" t="n">
        <f aca="false">STDEV(E2:E13)</f>
        <v>0</v>
      </c>
      <c r="F16" s="1"/>
      <c r="G16" s="20" t="n">
        <f aca="false">STDEV(G2:G13)</f>
        <v>0.577350269189626</v>
      </c>
      <c r="H16" s="20" t="n">
        <f aca="false">STDEV(H2:H13)</f>
        <v>0.389249472080762</v>
      </c>
      <c r="I16" s="20" t="n">
        <f aca="false">STDEV(I2:I13)</f>
        <v>0.514928650544437</v>
      </c>
      <c r="J16" s="20" t="n">
        <f aca="false">STDEV(J2:J13)</f>
        <v>0.514928650544437</v>
      </c>
      <c r="K16" s="20" t="n">
        <f aca="false">STDEV(K2:K13)</f>
        <v>0.389249472080762</v>
      </c>
      <c r="L16" s="20" t="n">
        <f aca="false">STDEV(L2:L13)</f>
        <v>0.288675134594813</v>
      </c>
      <c r="M16" s="20" t="n">
        <f aca="false">STDEV(M2:M13)</f>
        <v>0.389249472080762</v>
      </c>
      <c r="N16" s="20" t="n">
        <f aca="false">STDEV(N2:N13)</f>
        <v>0.668557923421522</v>
      </c>
      <c r="O16" s="20" t="n">
        <f aca="false">STDEV(O2:O13)</f>
        <v>0.492365963917331</v>
      </c>
      <c r="P16" s="1"/>
    </row>
    <row r="17" customFormat="false" ht="12.8" hidden="false" customHeight="false" outlineLevel="0" collapsed="false">
      <c r="C17" s="57"/>
      <c r="E17" s="1"/>
      <c r="F17" s="1"/>
      <c r="G17" s="1"/>
      <c r="H17" s="1"/>
      <c r="I17" s="1"/>
      <c r="J17" s="1"/>
      <c r="K17" s="1"/>
      <c r="L17" s="1"/>
      <c r="M17" s="1"/>
      <c r="N17" s="1"/>
      <c r="O17" s="1"/>
      <c r="P17" s="1"/>
    </row>
    <row r="18" customFormat="false" ht="12.8" hidden="false" customHeight="false" outlineLevel="0" collapsed="false">
      <c r="C18" s="57"/>
      <c r="E18" s="1" t="n">
        <f aca="false">COUNTIF(E2:E10,3)</f>
        <v>0</v>
      </c>
      <c r="G18" s="1" t="n">
        <f aca="false">COUNTIF(G2:G10,3)</f>
        <v>1</v>
      </c>
      <c r="H18" s="1" t="n">
        <f aca="false">COUNTIF(H2:H10,3)</f>
        <v>0</v>
      </c>
      <c r="I18" s="1" t="n">
        <f aca="false">COUNTIF(I2:I10,3)</f>
        <v>0</v>
      </c>
      <c r="J18" s="1" t="n">
        <f aca="false">COUNTIF(J2:J10,3)</f>
        <v>4</v>
      </c>
      <c r="K18" s="1" t="n">
        <f aca="false">COUNTIF(K2:K10,3)</f>
        <v>0</v>
      </c>
      <c r="L18" s="1" t="n">
        <f aca="false">COUNTIF(L2:L10,3)</f>
        <v>0</v>
      </c>
      <c r="M18" s="1" t="n">
        <f aca="false">COUNTIF(M2:M10,3)</f>
        <v>0</v>
      </c>
      <c r="N18" s="1" t="n">
        <f aca="false">COUNTIF(N2:N10,3)</f>
        <v>1</v>
      </c>
      <c r="O18" s="1" t="n">
        <f aca="false">COUNTIF(O2:O10,3)</f>
        <v>3</v>
      </c>
      <c r="P18" s="61" t="n">
        <f aca="false">SUM(E18:O18)</f>
        <v>9</v>
      </c>
    </row>
    <row r="19" customFormat="false" ht="12.8" hidden="false" customHeight="false" outlineLevel="0" collapsed="false">
      <c r="C19" s="57"/>
      <c r="P19" s="3" t="n">
        <f aca="false">12*10</f>
        <v>120</v>
      </c>
    </row>
    <row r="20" customFormat="false" ht="12.8" hidden="false" customHeight="false" outlineLevel="0" collapsed="false">
      <c r="C20" s="57"/>
      <c r="D20" s="3" t="n">
        <v>3</v>
      </c>
      <c r="E20" s="1" t="n">
        <f aca="false">COUNTIF(E2:E13,3)</f>
        <v>0</v>
      </c>
      <c r="G20" s="1" t="n">
        <f aca="false">COUNTIF(G2:G13,3)</f>
        <v>1</v>
      </c>
      <c r="H20" s="1" t="n">
        <f aca="false">COUNTIF(H2:H13,3)</f>
        <v>0</v>
      </c>
      <c r="I20" s="1" t="n">
        <f aca="false">COUNTIF(I2:I13,3)</f>
        <v>2</v>
      </c>
      <c r="J20" s="1" t="n">
        <f aca="false">COUNTIF(J2:J13,3)</f>
        <v>7</v>
      </c>
      <c r="K20" s="1" t="n">
        <f aca="false">COUNTIF(K2:K13,3)</f>
        <v>0</v>
      </c>
      <c r="L20" s="1" t="n">
        <f aca="false">COUNTIF(L2:L13,3)</f>
        <v>0</v>
      </c>
      <c r="M20" s="1" t="n">
        <f aca="false">COUNTIF(M2:M13,3)</f>
        <v>0</v>
      </c>
      <c r="N20" s="1" t="n">
        <f aca="false">COUNTIF(N2:N13,3)</f>
        <v>1</v>
      </c>
      <c r="O20" s="1" t="n">
        <f aca="false">COUNTIF(O2:O13,3)</f>
        <v>4</v>
      </c>
      <c r="P20" s="62" t="n">
        <f aca="false">P18/P19</f>
        <v>0.075</v>
      </c>
    </row>
    <row r="21" customFormat="false" ht="12.8" hidden="false" customHeight="false" outlineLevel="0" collapsed="false">
      <c r="C21" s="57"/>
      <c r="D21" s="3" t="s">
        <v>786</v>
      </c>
      <c r="E21" s="63" t="n">
        <f aca="false">E20/12</f>
        <v>0</v>
      </c>
      <c r="G21" s="63" t="n">
        <f aca="false">G20/12</f>
        <v>0.0833333333333333</v>
      </c>
      <c r="H21" s="63" t="n">
        <f aca="false">H20/12</f>
        <v>0</v>
      </c>
      <c r="I21" s="105" t="n">
        <f aca="false">I20/12</f>
        <v>0.166666666666667</v>
      </c>
      <c r="J21" s="105" t="n">
        <f aca="false">J20/12</f>
        <v>0.583333333333333</v>
      </c>
      <c r="K21" s="63" t="n">
        <f aca="false">K20/12</f>
        <v>0</v>
      </c>
      <c r="L21" s="63" t="n">
        <f aca="false">L20/12</f>
        <v>0</v>
      </c>
      <c r="M21" s="63" t="n">
        <f aca="false">M20/12</f>
        <v>0</v>
      </c>
      <c r="N21" s="63" t="n">
        <f aca="false">N20/12</f>
        <v>0.0833333333333333</v>
      </c>
      <c r="O21" s="105" t="n">
        <f aca="false">O20/12</f>
        <v>0.333333333333333</v>
      </c>
    </row>
    <row r="22" customFormat="false" ht="12.8" hidden="false" customHeight="false" outlineLevel="0" collapsed="false">
      <c r="C22" s="57"/>
      <c r="G22" s="62"/>
      <c r="H22" s="62"/>
      <c r="I22" s="62"/>
      <c r="J22" s="62"/>
      <c r="K22" s="62"/>
      <c r="L22" s="62"/>
      <c r="M22" s="62"/>
      <c r="N22" s="62"/>
      <c r="O22" s="62"/>
    </row>
    <row r="23" customFormat="false" ht="12.8" hidden="false" customHeight="false" outlineLevel="0" collapsed="false">
      <c r="C23" s="57"/>
      <c r="D23" s="3" t="s">
        <v>787</v>
      </c>
      <c r="E23" s="3" t="n">
        <f aca="false">COUNTIF(E$2:E$13,2)</f>
        <v>0</v>
      </c>
      <c r="G23" s="3" t="n">
        <f aca="false">COUNTIF(G$2:G$13,2)+COUNTIF(G$2:G$13,1)</f>
        <v>0</v>
      </c>
      <c r="H23" s="3" t="n">
        <f aca="false">COUNTIF(H$2:H$13,2)</f>
        <v>0</v>
      </c>
      <c r="I23" s="3" t="n">
        <f aca="false">COUNTIF(I4:I15,1)+COUNTIF(I4:I15,2)</f>
        <v>0</v>
      </c>
      <c r="J23" s="3" t="n">
        <f aca="false">COUNTIF(J4:J15,1)+COUNTIF(J4:J15,2)</f>
        <v>0</v>
      </c>
      <c r="K23" s="3" t="n">
        <f aca="false">COUNTIF(K4:K15,1)+COUNTIF(K4:K15,2)</f>
        <v>0</v>
      </c>
      <c r="L23" s="3" t="n">
        <f aca="false">COUNTIF(L4:L15,1)+COUNTIF(L4:L15,2)</f>
        <v>0</v>
      </c>
      <c r="M23" s="3" t="n">
        <f aca="false">COUNTIF(M4:M15,1)+COUNTIF(M4:M15,2)</f>
        <v>0</v>
      </c>
      <c r="N23" s="3" t="n">
        <f aca="false">COUNTIF(N4:N15,1)+COUNTIF(N4:N15,2)</f>
        <v>0</v>
      </c>
      <c r="O23" s="3" t="n">
        <f aca="false">COUNTIF(O4:O15,1)+COUNTIF(O4:O15,2)</f>
        <v>0</v>
      </c>
    </row>
    <row r="24" customFormat="false" ht="12.8" hidden="false" customHeight="true" outlineLevel="0" collapsed="false">
      <c r="D24" s="3" t="s">
        <v>788</v>
      </c>
      <c r="E24" s="3" t="n">
        <f aca="false">E23/12</f>
        <v>0</v>
      </c>
      <c r="G24" s="64" t="n">
        <f aca="false">G23/12</f>
        <v>0</v>
      </c>
      <c r="H24" s="64" t="n">
        <f aca="false">H23/12</f>
        <v>0</v>
      </c>
      <c r="I24" s="64" t="n">
        <f aca="false">I23/12</f>
        <v>0</v>
      </c>
      <c r="J24" s="95" t="n">
        <f aca="false">J23/12</f>
        <v>0</v>
      </c>
      <c r="K24" s="64" t="n">
        <f aca="false">K23/12</f>
        <v>0</v>
      </c>
      <c r="L24" s="64" t="n">
        <f aca="false">L23/12</f>
        <v>0</v>
      </c>
      <c r="M24" s="64" t="n">
        <f aca="false">M23/12</f>
        <v>0</v>
      </c>
      <c r="N24" s="64" t="n">
        <f aca="false">N23/12</f>
        <v>0</v>
      </c>
      <c r="O24" s="64" t="n">
        <f aca="false">O23/12</f>
        <v>0</v>
      </c>
    </row>
    <row r="25" customFormat="false" ht="12.8" hidden="false" customHeight="true" outlineLevel="0" collapsed="false">
      <c r="D25" s="3" t="s">
        <v>789</v>
      </c>
      <c r="E25" s="3" t="n">
        <f aca="false">COUNTIF(E2:E13,4)+COUNTIF(E2:E13,5)</f>
        <v>12</v>
      </c>
      <c r="G25" s="3" t="n">
        <f aca="false">COUNTIF(G2:G13,4)+COUNTIF(G2:G13,5)</f>
        <v>11</v>
      </c>
      <c r="H25" s="3" t="n">
        <f aca="false">COUNTIF(H2:H13,4)+COUNTIF(H2:H13,5)</f>
        <v>12</v>
      </c>
      <c r="I25" s="3" t="n">
        <f aca="false">COUNTIF(I2:I13,4)+COUNTIF(I2:I13,5)</f>
        <v>10</v>
      </c>
      <c r="J25" s="3" t="n">
        <f aca="false">COUNTIF(J2:J13,4)+COUNTIF(J2:J13,5)</f>
        <v>5</v>
      </c>
      <c r="K25" s="3" t="n">
        <f aca="false">COUNTIF(K2:K13,4)+COUNTIF(K2:K13,5)</f>
        <v>12</v>
      </c>
      <c r="L25" s="3" t="n">
        <f aca="false">COUNTIF(L2:L13,4)+COUNTIF(L2:L13,5)</f>
        <v>12</v>
      </c>
      <c r="M25" s="3" t="n">
        <f aca="false">COUNTIF(M2:M13,4)+COUNTIF(M2:M13,5)</f>
        <v>12</v>
      </c>
      <c r="N25" s="3" t="n">
        <f aca="false">COUNTIF(N2:N13,4)+COUNTIF(N2:N13,5)</f>
        <v>11</v>
      </c>
      <c r="O25" s="3" t="n">
        <f aca="false">COUNTIF(O2:O13,4)+COUNTIF(O2:O13,5)</f>
        <v>8</v>
      </c>
    </row>
    <row r="26" customFormat="false" ht="12.8" hidden="false" customHeight="true" outlineLevel="0" collapsed="false">
      <c r="D26" s="3" t="s">
        <v>790</v>
      </c>
      <c r="E26" s="106" t="n">
        <f aca="false">E25/12</f>
        <v>1</v>
      </c>
      <c r="G26" s="65" t="n">
        <f aca="false">G25/12</f>
        <v>0.916666666666667</v>
      </c>
      <c r="H26" s="65" t="n">
        <f aca="false">H25/12</f>
        <v>1</v>
      </c>
      <c r="I26" s="65" t="n">
        <f aca="false">I25/12</f>
        <v>0.833333333333333</v>
      </c>
      <c r="J26" s="65" t="n">
        <f aca="false">J25/12</f>
        <v>0.416666666666667</v>
      </c>
      <c r="K26" s="65" t="n">
        <f aca="false">K25/12</f>
        <v>1</v>
      </c>
      <c r="L26" s="65" t="n">
        <f aca="false">L25/12</f>
        <v>1</v>
      </c>
      <c r="M26" s="65" t="n">
        <f aca="false">M25/12</f>
        <v>1</v>
      </c>
      <c r="N26" s="65" t="n">
        <f aca="false">N25/12</f>
        <v>0.916666666666667</v>
      </c>
      <c r="O26" s="65" t="n">
        <f aca="false">O25/12</f>
        <v>0.666666666666667</v>
      </c>
    </row>
    <row r="28" customFormat="false" ht="12.8" hidden="false" customHeight="true" outlineLevel="0" collapsed="false">
      <c r="D28" s="3" t="s">
        <v>791</v>
      </c>
      <c r="E28" s="3" t="n">
        <f aca="false">E25+E23+E20</f>
        <v>12</v>
      </c>
      <c r="G28" s="3" t="n">
        <f aca="false">G25+G23+G20</f>
        <v>12</v>
      </c>
      <c r="H28" s="3" t="n">
        <f aca="false">H25+H23+H20</f>
        <v>12</v>
      </c>
      <c r="I28" s="3" t="n">
        <f aca="false">I25+I23+I20</f>
        <v>12</v>
      </c>
      <c r="J28" s="3" t="n">
        <f aca="false">J25+J23+J20</f>
        <v>12</v>
      </c>
      <c r="K28" s="3" t="n">
        <f aca="false">K25+K23+K20</f>
        <v>12</v>
      </c>
      <c r="L28" s="3" t="n">
        <f aca="false">L25+L23+L20</f>
        <v>12</v>
      </c>
      <c r="M28" s="3" t="n">
        <f aca="false">M25+M23+M20</f>
        <v>12</v>
      </c>
      <c r="N28" s="3" t="n">
        <f aca="false">N25+N23+N20</f>
        <v>12</v>
      </c>
      <c r="O28" s="3" t="n">
        <f aca="false">O25+O23+O20</f>
        <v>12</v>
      </c>
    </row>
    <row r="31" customFormat="false" ht="12.8" hidden="false" customHeight="true" outlineLevel="0" collapsed="false">
      <c r="D31" s="3" t="s">
        <v>792</v>
      </c>
      <c r="E31" s="67" t="n">
        <f aca="false">E23</f>
        <v>0</v>
      </c>
      <c r="G31" s="67" t="n">
        <f aca="false">G23</f>
        <v>0</v>
      </c>
      <c r="H31" s="3" t="n">
        <f aca="false">H23</f>
        <v>0</v>
      </c>
      <c r="I31" s="3" t="n">
        <f aca="false">I23</f>
        <v>0</v>
      </c>
      <c r="J31" s="3" t="n">
        <f aca="false">J23</f>
        <v>0</v>
      </c>
      <c r="K31" s="3" t="n">
        <f aca="false">K23</f>
        <v>0</v>
      </c>
      <c r="L31" s="3" t="n">
        <f aca="false">L23</f>
        <v>0</v>
      </c>
      <c r="M31" s="3" t="n">
        <f aca="false">M23</f>
        <v>0</v>
      </c>
      <c r="N31" s="3" t="n">
        <f aca="false">N23</f>
        <v>0</v>
      </c>
      <c r="O31" s="3" t="n">
        <f aca="false">O23</f>
        <v>0</v>
      </c>
    </row>
    <row r="32" customFormat="false" ht="12.8" hidden="false" customHeight="true" outlineLevel="0" collapsed="false">
      <c r="D32" s="3" t="s">
        <v>793</v>
      </c>
      <c r="E32" s="67" t="n">
        <f aca="false">E25</f>
        <v>12</v>
      </c>
      <c r="G32" s="67" t="n">
        <f aca="false">G25</f>
        <v>11</v>
      </c>
      <c r="H32" s="3" t="n">
        <f aca="false">H25</f>
        <v>12</v>
      </c>
      <c r="I32" s="3" t="n">
        <f aca="false">I25</f>
        <v>10</v>
      </c>
      <c r="J32" s="3" t="n">
        <f aca="false">J25</f>
        <v>5</v>
      </c>
      <c r="K32" s="3" t="n">
        <f aca="false">K25</f>
        <v>12</v>
      </c>
      <c r="L32" s="67" t="n">
        <f aca="false">L25</f>
        <v>12</v>
      </c>
      <c r="M32" s="67" t="n">
        <f aca="false">M25</f>
        <v>12</v>
      </c>
      <c r="N32" s="67" t="n">
        <f aca="false">N25</f>
        <v>11</v>
      </c>
      <c r="O32" s="3" t="n">
        <f aca="false">O25</f>
        <v>8</v>
      </c>
    </row>
    <row r="35" customFormat="false" ht="12.8" hidden="false" customHeight="true" outlineLevel="0" collapsed="false">
      <c r="D35" s="3" t="s">
        <v>794</v>
      </c>
      <c r="E35" s="69" t="n">
        <v>1</v>
      </c>
      <c r="G35" s="69" t="n">
        <v>1</v>
      </c>
      <c r="H35" s="69" t="n">
        <v>1</v>
      </c>
      <c r="I35" s="69" t="n">
        <v>1</v>
      </c>
      <c r="J35" s="107" t="n">
        <v>1</v>
      </c>
      <c r="K35" s="69" t="n">
        <v>1</v>
      </c>
      <c r="L35" s="69" t="n">
        <v>1</v>
      </c>
      <c r="M35" s="69" t="n">
        <v>1</v>
      </c>
      <c r="N35" s="69" t="n">
        <v>1</v>
      </c>
      <c r="O35" s="69" t="n">
        <v>1</v>
      </c>
    </row>
    <row r="37" customFormat="false" ht="12.8" hidden="false" customHeight="true" outlineLevel="0" collapsed="false">
      <c r="E37" s="72" t="n">
        <f aca="false">E24</f>
        <v>0</v>
      </c>
      <c r="F37" s="5" t="n">
        <v>0</v>
      </c>
      <c r="G37" s="72" t="n">
        <f aca="false">G24</f>
        <v>0</v>
      </c>
      <c r="H37" s="72" t="n">
        <f aca="false">H24</f>
        <v>0</v>
      </c>
      <c r="I37" s="72" t="n">
        <f aca="false">I24</f>
        <v>0</v>
      </c>
      <c r="J37" s="72" t="n">
        <f aca="false">J24</f>
        <v>0</v>
      </c>
      <c r="K37" s="72" t="n">
        <f aca="false">K24</f>
        <v>0</v>
      </c>
      <c r="L37" s="72" t="n">
        <f aca="false">L24</f>
        <v>0</v>
      </c>
      <c r="M37" s="72" t="n">
        <f aca="false">M24</f>
        <v>0</v>
      </c>
      <c r="N37" s="72" t="n">
        <f aca="false">N24</f>
        <v>0</v>
      </c>
      <c r="O37" s="72" t="n">
        <f aca="false">O24</f>
        <v>0</v>
      </c>
    </row>
    <row r="38" customFormat="false" ht="12.8" hidden="false" customHeight="true" outlineLevel="0" collapsed="false">
      <c r="E38" s="72" t="n">
        <f aca="false">E26</f>
        <v>1</v>
      </c>
      <c r="F38" s="5" t="n">
        <v>1</v>
      </c>
      <c r="G38" s="72" t="n">
        <f aca="false">G26</f>
        <v>0.916666666666667</v>
      </c>
      <c r="H38" s="72" t="n">
        <f aca="false">H26</f>
        <v>1</v>
      </c>
      <c r="I38" s="72" t="n">
        <f aca="false">I26</f>
        <v>0.833333333333333</v>
      </c>
      <c r="J38" s="72" t="n">
        <f aca="false">J26</f>
        <v>0.416666666666667</v>
      </c>
      <c r="K38" s="72" t="n">
        <f aca="false">K26</f>
        <v>1</v>
      </c>
      <c r="L38" s="72" t="n">
        <f aca="false">L26</f>
        <v>1</v>
      </c>
      <c r="M38" s="72" t="n">
        <f aca="false">M26</f>
        <v>1</v>
      </c>
      <c r="N38" s="72" t="n">
        <f aca="false">N26</f>
        <v>0.916666666666667</v>
      </c>
      <c r="O38" s="72" t="n">
        <f aca="false">O26</f>
        <v>0.666666666666667</v>
      </c>
    </row>
    <row r="39" customFormat="false" ht="12.8" hidden="false" customHeight="true" outlineLevel="0" collapsed="false">
      <c r="E39" s="73" t="n">
        <f aca="false">E21</f>
        <v>0</v>
      </c>
      <c r="F39" s="5" t="n">
        <v>3</v>
      </c>
      <c r="G39" s="73" t="n">
        <f aca="false">G21</f>
        <v>0.0833333333333333</v>
      </c>
      <c r="H39" s="73" t="n">
        <f aca="false">H21</f>
        <v>0</v>
      </c>
      <c r="I39" s="73" t="n">
        <f aca="false">I21</f>
        <v>0.166666666666667</v>
      </c>
      <c r="J39" s="73" t="n">
        <f aca="false">J21</f>
        <v>0.583333333333333</v>
      </c>
      <c r="K39" s="73" t="n">
        <f aca="false">K21</f>
        <v>0</v>
      </c>
      <c r="L39" s="73" t="n">
        <f aca="false">L21</f>
        <v>0</v>
      </c>
      <c r="M39" s="73" t="n">
        <f aca="false">M21</f>
        <v>0</v>
      </c>
      <c r="N39" s="73" t="n">
        <f aca="false">N21</f>
        <v>0.0833333333333333</v>
      </c>
      <c r="O39" s="73" t="n">
        <f aca="false">O21</f>
        <v>0.333333333333333</v>
      </c>
    </row>
    <row r="40" customFormat="false" ht="12.8" hidden="false" customHeight="true" outlineLevel="0" collapsed="false">
      <c r="E40" s="62" t="n">
        <f aca="false">SUM(E37:E39)</f>
        <v>1</v>
      </c>
      <c r="G40" s="62" t="n">
        <f aca="false">SUM(G37:G39)</f>
        <v>1</v>
      </c>
      <c r="H40" s="62" t="n">
        <f aca="false">SUM(H37:H39)</f>
        <v>1</v>
      </c>
      <c r="I40" s="62" t="n">
        <f aca="false">SUM(I37:I39)</f>
        <v>1</v>
      </c>
      <c r="J40" s="62" t="n">
        <f aca="false">SUM(J37:J39)</f>
        <v>1</v>
      </c>
      <c r="K40" s="62" t="n">
        <f aca="false">SUM(K37:K39)</f>
        <v>1</v>
      </c>
      <c r="L40" s="62" t="n">
        <f aca="false">SUM(L37:L39)</f>
        <v>1</v>
      </c>
      <c r="M40" s="62" t="n">
        <f aca="false">SUM(M37:M39)</f>
        <v>1</v>
      </c>
      <c r="N40" s="62" t="n">
        <f aca="false">SUM(N37:N39)</f>
        <v>1</v>
      </c>
      <c r="O40" s="62" t="n">
        <f aca="false">SUM(O37:O39)</f>
        <v>1</v>
      </c>
    </row>
    <row r="41" customFormat="false" ht="12.8" hidden="false" customHeight="true" outlineLevel="0" collapsed="false">
      <c r="P41" s="3" t="s">
        <v>802</v>
      </c>
    </row>
    <row r="42" customFormat="false" ht="12.8" hidden="false" customHeight="true" outlineLevel="0" collapsed="false">
      <c r="E42" s="62" t="n">
        <f aca="false">E37+((E39/(1-E39))*E37)</f>
        <v>0</v>
      </c>
      <c r="F42" s="3" t="n">
        <v>0</v>
      </c>
      <c r="G42" s="72" t="n">
        <f aca="false">G37+((G39/(1-G39))*G37)</f>
        <v>0</v>
      </c>
      <c r="H42" s="72" t="n">
        <f aca="false">H37+((H39/(1-H39))*H37)</f>
        <v>0</v>
      </c>
      <c r="I42" s="72" t="n">
        <f aca="false">I37+((I39/(1-I39))*I37)</f>
        <v>0</v>
      </c>
      <c r="J42" s="72" t="n">
        <f aca="false">J37+((J39/(1-J39))*J37)</f>
        <v>0</v>
      </c>
      <c r="K42" s="72" t="n">
        <f aca="false">K37+((K39/(1-K39))*K37)</f>
        <v>0</v>
      </c>
      <c r="L42" s="72" t="n">
        <f aca="false">L37+((L39/(1-L39))*L37)</f>
        <v>0</v>
      </c>
      <c r="M42" s="72" t="n">
        <f aca="false">M37+((M39/(1-M39))*M37)</f>
        <v>0</v>
      </c>
      <c r="N42" s="72" t="n">
        <f aca="false">N37+((N39/(1-N39))*N37)</f>
        <v>0</v>
      </c>
      <c r="O42" s="72" t="n">
        <f aca="false">O37+((O39/(1-O39))*O37)</f>
        <v>0</v>
      </c>
      <c r="P42" s="62" t="n">
        <f aca="false">(E42+SUM(G42:O42))/10</f>
        <v>0</v>
      </c>
    </row>
    <row r="43" customFormat="false" ht="12.8" hidden="false" customHeight="true" outlineLevel="0" collapsed="false">
      <c r="E43" s="62" t="n">
        <f aca="false">E38+((E39/(1-E39))*E38)</f>
        <v>1</v>
      </c>
      <c r="G43" s="72" t="n">
        <f aca="false">G38+((G39/(1-G39))*G38)</f>
        <v>1</v>
      </c>
      <c r="H43" s="72" t="n">
        <f aca="false">H38+((H39/(1-H39))*H38)</f>
        <v>1</v>
      </c>
      <c r="I43" s="79" t="n">
        <f aca="false">I38+((I39/(1-I39))*I38)</f>
        <v>1</v>
      </c>
      <c r="J43" s="72" t="n">
        <f aca="false">J38+((J39/(1-J39))*J38)</f>
        <v>1</v>
      </c>
      <c r="K43" s="72" t="n">
        <f aca="false">K38+((K39/(1-K39))*K38)</f>
        <v>1</v>
      </c>
      <c r="L43" s="79" t="n">
        <f aca="false">L38+((L39/(1-L39))*L38)</f>
        <v>1</v>
      </c>
      <c r="M43" s="79" t="n">
        <f aca="false">M38+((M39/(1-M39))*M38)</f>
        <v>1</v>
      </c>
      <c r="N43" s="79" t="n">
        <f aca="false">N38+((N39/(1-N39))*N38)</f>
        <v>1</v>
      </c>
      <c r="O43" s="79" t="n">
        <f aca="false">O38+((O39/(1-O39))*O38)</f>
        <v>1</v>
      </c>
      <c r="P43" s="76" t="n">
        <f aca="false">(E43+SUM(G43:O43))/10</f>
        <v>1</v>
      </c>
    </row>
    <row r="44" customFormat="false" ht="12.8" hidden="false" customHeight="true" outlineLevel="0" collapsed="false">
      <c r="P44" s="62" t="n">
        <f aca="false">SUM(P42:P43)</f>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G16" activeCellId="0" sqref="G16"/>
    </sheetView>
  </sheetViews>
  <sheetFormatPr defaultColWidth="11.53515625" defaultRowHeight="12.8" zeroHeight="false" outlineLevelRow="0" outlineLevelCol="0"/>
  <cols>
    <col collapsed="false" customWidth="true" hidden="false" outlineLevel="0" max="2" min="1" style="3" width="3.79"/>
    <col collapsed="false" customWidth="false" hidden="false" outlineLevel="0" max="17" min="3" style="3" width="11.53"/>
  </cols>
  <sheetData>
    <row r="1" customFormat="false" ht="12.8" hidden="false" customHeight="false" outlineLevel="0" collapsed="false">
      <c r="B1" s="2"/>
      <c r="C1" s="55" t="s">
        <v>24</v>
      </c>
      <c r="D1" s="55" t="s">
        <v>25</v>
      </c>
      <c r="E1" s="55" t="s">
        <v>26</v>
      </c>
      <c r="F1" s="55" t="s">
        <v>27</v>
      </c>
      <c r="G1" s="55" t="s">
        <v>28</v>
      </c>
      <c r="H1" s="55" t="s">
        <v>29</v>
      </c>
      <c r="I1" s="55" t="s">
        <v>30</v>
      </c>
      <c r="J1" s="55" t="s">
        <v>31</v>
      </c>
      <c r="K1" s="55" t="s">
        <v>32</v>
      </c>
      <c r="L1" s="55" t="s">
        <v>33</v>
      </c>
      <c r="M1" s="55" t="s">
        <v>34</v>
      </c>
      <c r="N1" s="55" t="s">
        <v>35</v>
      </c>
      <c r="O1" s="55" t="s">
        <v>36</v>
      </c>
      <c r="P1" s="55" t="s">
        <v>37</v>
      </c>
      <c r="Q1" s="55" t="s">
        <v>38</v>
      </c>
    </row>
    <row r="2" customFormat="false" ht="102.2" hidden="false" customHeight="false" outlineLevel="0" collapsed="false">
      <c r="B2" s="2" t="s">
        <v>297</v>
      </c>
      <c r="C2" s="55" t="s">
        <v>39</v>
      </c>
      <c r="D2" s="55" t="s">
        <v>40</v>
      </c>
      <c r="E2" s="55" t="s">
        <v>41</v>
      </c>
      <c r="F2" s="55" t="s">
        <v>42</v>
      </c>
      <c r="G2" s="55" t="s">
        <v>43</v>
      </c>
      <c r="H2" s="55" t="s">
        <v>44</v>
      </c>
      <c r="I2" s="55" t="s">
        <v>45</v>
      </c>
      <c r="J2" s="55" t="s">
        <v>46</v>
      </c>
      <c r="K2" s="55" t="s">
        <v>47</v>
      </c>
      <c r="L2" s="55" t="s">
        <v>48</v>
      </c>
      <c r="M2" s="55" t="s">
        <v>49</v>
      </c>
      <c r="N2" s="55" t="s">
        <v>50</v>
      </c>
      <c r="O2" s="55" t="s">
        <v>51</v>
      </c>
      <c r="P2" s="55" t="s">
        <v>52</v>
      </c>
      <c r="Q2" s="55" t="s">
        <v>53</v>
      </c>
    </row>
    <row r="3" customFormat="false" ht="15" hidden="false" customHeight="false" outlineLevel="0" collapsed="false">
      <c r="A3" s="3" t="s">
        <v>54</v>
      </c>
      <c r="B3" s="25" t="n">
        <v>1</v>
      </c>
      <c r="C3" s="19" t="s">
        <v>530</v>
      </c>
      <c r="D3" s="19" t="s">
        <v>531</v>
      </c>
      <c r="E3" s="6" t="n">
        <v>5</v>
      </c>
      <c r="F3" s="19" t="s">
        <v>532</v>
      </c>
      <c r="G3" s="6" t="n">
        <v>5</v>
      </c>
      <c r="H3" s="6" t="n">
        <v>5</v>
      </c>
      <c r="I3" s="6" t="n">
        <v>5</v>
      </c>
      <c r="J3" s="6" t="n">
        <v>4</v>
      </c>
      <c r="K3" s="6" t="n">
        <v>5</v>
      </c>
      <c r="L3" s="6" t="n">
        <v>5</v>
      </c>
      <c r="M3" s="6" t="n">
        <v>5</v>
      </c>
      <c r="N3" s="6" t="n">
        <v>5</v>
      </c>
      <c r="O3" s="6" t="n">
        <v>4</v>
      </c>
      <c r="P3" s="19" t="s">
        <v>533</v>
      </c>
      <c r="Q3" s="19" t="s">
        <v>534</v>
      </c>
    </row>
    <row r="4" customFormat="false" ht="12.8" hidden="false" customHeight="false" outlineLevel="0" collapsed="false">
      <c r="A4" s="3" t="s">
        <v>54</v>
      </c>
      <c r="B4" s="25" t="n">
        <v>2</v>
      </c>
      <c r="C4" s="16"/>
      <c r="D4" s="16"/>
      <c r="E4" s="16"/>
      <c r="F4" s="16"/>
      <c r="G4" s="16"/>
      <c r="H4" s="16"/>
      <c r="I4" s="16"/>
      <c r="J4" s="16"/>
      <c r="K4" s="16"/>
      <c r="L4" s="16"/>
      <c r="M4" s="16"/>
      <c r="N4" s="16"/>
      <c r="O4" s="16"/>
      <c r="P4" s="16"/>
      <c r="Q4" s="16"/>
    </row>
    <row r="5" customFormat="false" ht="15" hidden="false" customHeight="false" outlineLevel="0" collapsed="false">
      <c r="A5" s="3" t="s">
        <v>54</v>
      </c>
      <c r="B5" s="25" t="n">
        <v>3</v>
      </c>
      <c r="C5" s="19" t="s">
        <v>535</v>
      </c>
      <c r="D5" s="19" t="s">
        <v>536</v>
      </c>
      <c r="E5" s="13" t="n">
        <v>5</v>
      </c>
      <c r="F5" s="19" t="s">
        <v>537</v>
      </c>
      <c r="G5" s="13" t="n">
        <v>5</v>
      </c>
      <c r="H5" s="13" t="n">
        <v>4</v>
      </c>
      <c r="I5" s="13" t="n">
        <v>4</v>
      </c>
      <c r="J5" s="13" t="n">
        <v>4</v>
      </c>
      <c r="K5" s="13" t="n">
        <v>4</v>
      </c>
      <c r="L5" s="13" t="n">
        <v>5</v>
      </c>
      <c r="M5" s="13" t="n">
        <v>5</v>
      </c>
      <c r="N5" s="13" t="n">
        <v>5</v>
      </c>
      <c r="O5" s="13" t="n">
        <v>4</v>
      </c>
      <c r="P5" s="19" t="s">
        <v>538</v>
      </c>
      <c r="Q5" s="19" t="s">
        <v>539</v>
      </c>
    </row>
    <row r="6" customFormat="false" ht="15" hidden="false" customHeight="false" outlineLevel="0" collapsed="false">
      <c r="A6" s="3" t="s">
        <v>54</v>
      </c>
      <c r="B6" s="25" t="n">
        <v>4</v>
      </c>
      <c r="C6" s="13" t="s">
        <v>540</v>
      </c>
      <c r="D6" s="19" t="s">
        <v>541</v>
      </c>
      <c r="E6" s="13" t="n">
        <v>5</v>
      </c>
      <c r="F6" s="19" t="s">
        <v>542</v>
      </c>
      <c r="G6" s="13" t="n">
        <v>5</v>
      </c>
      <c r="H6" s="13" t="n">
        <v>5</v>
      </c>
      <c r="I6" s="13" t="n">
        <v>5</v>
      </c>
      <c r="J6" s="13" t="n">
        <v>5</v>
      </c>
      <c r="K6" s="13" t="n">
        <v>5</v>
      </c>
      <c r="L6" s="13" t="n">
        <v>5</v>
      </c>
      <c r="M6" s="13" t="n">
        <v>5</v>
      </c>
      <c r="N6" s="13" t="n">
        <v>5</v>
      </c>
      <c r="O6" s="13" t="n">
        <v>5</v>
      </c>
      <c r="P6" s="19" t="s">
        <v>543</v>
      </c>
      <c r="Q6" s="19" t="s">
        <v>544</v>
      </c>
    </row>
    <row r="7" customFormat="false" ht="15" hidden="false" customHeight="false" outlineLevel="0" collapsed="false">
      <c r="A7" s="3" t="s">
        <v>54</v>
      </c>
      <c r="B7" s="25" t="n">
        <v>5</v>
      </c>
      <c r="C7" s="19" t="s">
        <v>545</v>
      </c>
      <c r="D7" s="19" t="s">
        <v>546</v>
      </c>
      <c r="E7" s="13" t="n">
        <v>5</v>
      </c>
      <c r="F7" s="19" t="s">
        <v>547</v>
      </c>
      <c r="G7" s="13" t="n">
        <v>5</v>
      </c>
      <c r="H7" s="13" t="n">
        <v>5</v>
      </c>
      <c r="I7" s="13" t="n">
        <v>4</v>
      </c>
      <c r="J7" s="13" t="n">
        <v>4</v>
      </c>
      <c r="K7" s="13" t="n">
        <v>4</v>
      </c>
      <c r="L7" s="13" t="n">
        <v>5</v>
      </c>
      <c r="M7" s="13" t="n">
        <v>5</v>
      </c>
      <c r="N7" s="13" t="n">
        <v>5</v>
      </c>
      <c r="O7" s="13" t="n">
        <v>4</v>
      </c>
      <c r="P7" s="19" t="s">
        <v>548</v>
      </c>
      <c r="Q7" s="19" t="s">
        <v>549</v>
      </c>
    </row>
    <row r="8" customFormat="false" ht="15" hidden="false" customHeight="false" outlineLevel="0" collapsed="false">
      <c r="A8" s="3" t="s">
        <v>54</v>
      </c>
      <c r="B8" s="25" t="n">
        <v>6</v>
      </c>
      <c r="C8" s="19" t="s">
        <v>550</v>
      </c>
      <c r="D8" s="19" t="s">
        <v>551</v>
      </c>
      <c r="E8" s="13" t="n">
        <v>5</v>
      </c>
      <c r="F8" s="19" t="s">
        <v>552</v>
      </c>
      <c r="G8" s="13" t="n">
        <v>5</v>
      </c>
      <c r="H8" s="13" t="n">
        <v>5</v>
      </c>
      <c r="I8" s="13" t="n">
        <v>4</v>
      </c>
      <c r="J8" s="13" t="n">
        <v>4</v>
      </c>
      <c r="K8" s="13" t="n">
        <v>5</v>
      </c>
      <c r="L8" s="13" t="n">
        <v>4</v>
      </c>
      <c r="M8" s="13" t="n">
        <v>5</v>
      </c>
      <c r="N8" s="13" t="n">
        <v>5</v>
      </c>
      <c r="O8" s="13" t="n">
        <v>4</v>
      </c>
      <c r="P8" s="19" t="s">
        <v>553</v>
      </c>
      <c r="Q8" s="19" t="s">
        <v>554</v>
      </c>
    </row>
    <row r="9" customFormat="false" ht="15" hidden="false" customHeight="false" outlineLevel="0" collapsed="false">
      <c r="A9" s="3" t="s">
        <v>54</v>
      </c>
      <c r="B9" s="25" t="n">
        <v>7</v>
      </c>
      <c r="C9" s="19" t="s">
        <v>555</v>
      </c>
      <c r="D9" s="19" t="s">
        <v>556</v>
      </c>
      <c r="E9" s="1" t="n">
        <v>5</v>
      </c>
      <c r="F9" s="19" t="s">
        <v>557</v>
      </c>
      <c r="G9" s="1" t="n">
        <v>5</v>
      </c>
      <c r="H9" s="1" t="n">
        <v>5</v>
      </c>
      <c r="I9" s="1" t="n">
        <v>5</v>
      </c>
      <c r="J9" s="1" t="n">
        <v>4</v>
      </c>
      <c r="K9" s="1" t="n">
        <v>5</v>
      </c>
      <c r="L9" s="13" t="n">
        <v>4</v>
      </c>
      <c r="M9" s="13" t="n">
        <v>5</v>
      </c>
      <c r="N9" s="13" t="n">
        <v>5</v>
      </c>
      <c r="O9" s="13" t="n">
        <v>4</v>
      </c>
      <c r="P9" s="19" t="s">
        <v>558</v>
      </c>
      <c r="Q9" s="19" t="s">
        <v>559</v>
      </c>
    </row>
    <row r="10" customFormat="false" ht="15" hidden="false" customHeight="false" outlineLevel="0" collapsed="false">
      <c r="A10" s="3" t="s">
        <v>54</v>
      </c>
      <c r="B10" s="25" t="n">
        <v>8</v>
      </c>
      <c r="C10" s="19" t="s">
        <v>560</v>
      </c>
      <c r="D10" s="19" t="s">
        <v>561</v>
      </c>
      <c r="E10" s="13" t="n">
        <v>5</v>
      </c>
      <c r="F10" s="19" t="s">
        <v>562</v>
      </c>
      <c r="G10" s="13" t="n">
        <v>5</v>
      </c>
      <c r="H10" s="13" t="n">
        <v>5</v>
      </c>
      <c r="I10" s="13" t="n">
        <v>4</v>
      </c>
      <c r="J10" s="13" t="n">
        <v>4</v>
      </c>
      <c r="K10" s="13" t="n">
        <v>5</v>
      </c>
      <c r="L10" s="13" t="n">
        <v>4</v>
      </c>
      <c r="M10" s="13" t="n">
        <v>5</v>
      </c>
      <c r="N10" s="13" t="n">
        <v>5</v>
      </c>
      <c r="O10" s="13" t="n">
        <v>4</v>
      </c>
      <c r="P10" s="19" t="s">
        <v>563</v>
      </c>
      <c r="Q10" s="19" t="s">
        <v>564</v>
      </c>
    </row>
    <row r="11" customFormat="false" ht="15" hidden="false" customHeight="false" outlineLevel="0" collapsed="false">
      <c r="A11" s="3" t="s">
        <v>54</v>
      </c>
      <c r="B11" s="25" t="n">
        <v>9</v>
      </c>
      <c r="C11" s="19" t="s">
        <v>565</v>
      </c>
      <c r="D11" s="19" t="s">
        <v>566</v>
      </c>
      <c r="E11" s="13" t="n">
        <v>5</v>
      </c>
      <c r="F11" s="19" t="s">
        <v>567</v>
      </c>
      <c r="G11" s="13" t="n">
        <v>3</v>
      </c>
      <c r="H11" s="13" t="n">
        <v>5</v>
      </c>
      <c r="I11" s="13" t="n">
        <v>5</v>
      </c>
      <c r="J11" s="13" t="n">
        <v>4</v>
      </c>
      <c r="K11" s="13" t="n">
        <v>5</v>
      </c>
      <c r="L11" s="13" t="n">
        <v>4</v>
      </c>
      <c r="M11" s="13" t="n">
        <v>5</v>
      </c>
      <c r="N11" s="13" t="n">
        <v>5</v>
      </c>
      <c r="O11" s="13" t="n">
        <v>4</v>
      </c>
      <c r="P11" s="19" t="s">
        <v>568</v>
      </c>
      <c r="Q11" s="19" t="s">
        <v>569</v>
      </c>
    </row>
    <row r="12" customFormat="false" ht="15" hidden="false" customHeight="false" outlineLevel="0" collapsed="false">
      <c r="A12" s="3" t="s">
        <v>54</v>
      </c>
      <c r="B12" s="25" t="n">
        <v>10</v>
      </c>
      <c r="C12" s="19" t="s">
        <v>570</v>
      </c>
      <c r="D12" s="19" t="s">
        <v>571</v>
      </c>
      <c r="E12" s="13" t="n">
        <v>5</v>
      </c>
      <c r="F12" s="19" t="s">
        <v>572</v>
      </c>
      <c r="G12" s="13" t="n">
        <v>5</v>
      </c>
      <c r="H12" s="13" t="n">
        <v>5</v>
      </c>
      <c r="I12" s="13" t="n">
        <v>4</v>
      </c>
      <c r="J12" s="13" t="n">
        <v>4</v>
      </c>
      <c r="K12" s="13" t="n">
        <v>5</v>
      </c>
      <c r="L12" s="13" t="n">
        <v>4</v>
      </c>
      <c r="M12" s="13" t="n">
        <v>5</v>
      </c>
      <c r="N12" s="13" t="n">
        <v>5</v>
      </c>
      <c r="O12" s="13" t="n">
        <v>4</v>
      </c>
      <c r="P12" s="19" t="s">
        <v>573</v>
      </c>
      <c r="Q12" s="19" t="s">
        <v>574</v>
      </c>
    </row>
    <row r="13" customFormat="false" ht="15" hidden="false" customHeight="false" outlineLevel="0" collapsed="false">
      <c r="A13" s="3" t="s">
        <v>54</v>
      </c>
      <c r="B13" s="25" t="n">
        <v>11</v>
      </c>
      <c r="C13" s="19" t="s">
        <v>575</v>
      </c>
      <c r="D13" s="19" t="s">
        <v>576</v>
      </c>
      <c r="E13" s="13" t="n">
        <v>5</v>
      </c>
      <c r="F13" s="19" t="s">
        <v>577</v>
      </c>
      <c r="G13" s="13" t="n">
        <v>5</v>
      </c>
      <c r="H13" s="13" t="n">
        <v>5</v>
      </c>
      <c r="I13" s="13" t="n">
        <v>4</v>
      </c>
      <c r="J13" s="13" t="n">
        <v>3</v>
      </c>
      <c r="K13" s="13" t="n">
        <v>4</v>
      </c>
      <c r="L13" s="13" t="n">
        <v>4</v>
      </c>
      <c r="M13" s="13" t="n">
        <v>5</v>
      </c>
      <c r="N13" s="13" t="n">
        <v>5</v>
      </c>
      <c r="O13" s="13" t="n">
        <v>4</v>
      </c>
      <c r="P13" s="19" t="s">
        <v>578</v>
      </c>
      <c r="Q13" s="19" t="s">
        <v>579</v>
      </c>
    </row>
    <row r="14" customFormat="false" ht="15" hidden="false" customHeight="false" outlineLevel="0" collapsed="false">
      <c r="A14" s="3" t="s">
        <v>54</v>
      </c>
      <c r="B14" s="25" t="n">
        <v>12</v>
      </c>
      <c r="C14" s="19" t="s">
        <v>580</v>
      </c>
      <c r="D14" s="19" t="s">
        <v>581</v>
      </c>
      <c r="E14" s="13" t="n">
        <v>5</v>
      </c>
      <c r="F14" s="19" t="s">
        <v>582</v>
      </c>
      <c r="G14" s="13" t="n">
        <v>5</v>
      </c>
      <c r="H14" s="13" t="n">
        <v>5</v>
      </c>
      <c r="I14" s="13" t="n">
        <v>4</v>
      </c>
      <c r="J14" s="13" t="n">
        <v>3</v>
      </c>
      <c r="K14" s="13" t="n">
        <v>4</v>
      </c>
      <c r="L14" s="13" t="n">
        <v>5</v>
      </c>
      <c r="M14" s="13" t="n">
        <v>5</v>
      </c>
      <c r="N14" s="13" t="n">
        <v>5</v>
      </c>
      <c r="O14" s="13" t="n">
        <v>4</v>
      </c>
      <c r="P14" s="19" t="s">
        <v>583</v>
      </c>
      <c r="Q14" s="19" t="s">
        <v>584</v>
      </c>
    </row>
    <row r="15" customFormat="false" ht="12.8" hidden="false" customHeight="false" outlineLevel="0" collapsed="false">
      <c r="C15" s="57"/>
    </row>
    <row r="16" customFormat="false" ht="12.8" hidden="false" customHeight="false" outlineLevel="0" collapsed="false">
      <c r="C16" s="57"/>
      <c r="D16" s="3" t="s">
        <v>292</v>
      </c>
      <c r="E16" s="58" t="n">
        <f aca="false">AVERAGE(E3:E14)</f>
        <v>5</v>
      </c>
      <c r="F16" s="1"/>
      <c r="G16" s="58" t="n">
        <f aca="false">AVERAGE(G3:G14)</f>
        <v>4.81818181818182</v>
      </c>
      <c r="H16" s="58" t="n">
        <f aca="false">AVERAGE(H3:H14)</f>
        <v>4.90909090909091</v>
      </c>
      <c r="I16" s="58" t="n">
        <f aca="false">AVERAGE(I3:I14)</f>
        <v>4.36363636363636</v>
      </c>
      <c r="J16" s="58" t="n">
        <f aca="false">AVERAGE(J3:J14)</f>
        <v>3.90909090909091</v>
      </c>
      <c r="K16" s="58" t="n">
        <f aca="false">AVERAGE(K3:K14)</f>
        <v>4.63636363636364</v>
      </c>
      <c r="L16" s="58" t="n">
        <f aca="false">AVERAGE(L3:L14)</f>
        <v>4.45454545454545</v>
      </c>
      <c r="M16" s="58" t="n">
        <f aca="false">AVERAGE(M3:M14)</f>
        <v>5</v>
      </c>
      <c r="N16" s="58" t="n">
        <f aca="false">AVERAGE(N3:N14)</f>
        <v>5</v>
      </c>
      <c r="O16" s="58" t="n">
        <f aca="false">AVERAGE(O3:O14)</f>
        <v>4.09090909090909</v>
      </c>
      <c r="P16" s="59" t="n">
        <f aca="false">(SUM(G16:O16)+E16)/10</f>
        <v>4.61818181818182</v>
      </c>
    </row>
    <row r="17" customFormat="false" ht="12.8" hidden="false" customHeight="false" outlineLevel="0" collapsed="false">
      <c r="C17" s="57"/>
      <c r="D17" s="3" t="s">
        <v>293</v>
      </c>
      <c r="E17" s="20" t="n">
        <f aca="false">STDEV(E3:E14)</f>
        <v>0</v>
      </c>
      <c r="F17" s="1"/>
      <c r="G17" s="20" t="n">
        <f aca="false">STDEV(G3:G14)</f>
        <v>0.603022689155527</v>
      </c>
      <c r="H17" s="20" t="n">
        <f aca="false">STDEV(H3:H14)</f>
        <v>0.301511344577764</v>
      </c>
      <c r="I17" s="20" t="n">
        <f aca="false">STDEV(I3:I14)</f>
        <v>0.504524979109513</v>
      </c>
      <c r="J17" s="20" t="n">
        <f aca="false">STDEV(J3:J14)</f>
        <v>0.539359889970594</v>
      </c>
      <c r="K17" s="20" t="n">
        <f aca="false">STDEV(K3:K14)</f>
        <v>0.504524979109513</v>
      </c>
      <c r="L17" s="20" t="n">
        <f aca="false">STDEV(L3:L14)</f>
        <v>0.522232967867093</v>
      </c>
      <c r="M17" s="20" t="n">
        <f aca="false">STDEV(M3:M14)</f>
        <v>0</v>
      </c>
      <c r="N17" s="20" t="n">
        <f aca="false">STDEV(N3:N14)</f>
        <v>0</v>
      </c>
      <c r="O17" s="20" t="n">
        <f aca="false">STDEV(O3:O14)</f>
        <v>0.301511344577764</v>
      </c>
      <c r="P17" s="1"/>
    </row>
    <row r="18" customFormat="false" ht="12.8" hidden="false" customHeight="false" outlineLevel="0" collapsed="false">
      <c r="C18" s="57"/>
      <c r="E18" s="1"/>
      <c r="F18" s="1"/>
      <c r="G18" s="1"/>
      <c r="H18" s="1"/>
      <c r="I18" s="1"/>
      <c r="J18" s="1"/>
      <c r="K18" s="1"/>
      <c r="L18" s="1"/>
      <c r="M18" s="1"/>
      <c r="N18" s="1"/>
      <c r="O18" s="1"/>
      <c r="P18" s="1"/>
    </row>
    <row r="19" customFormat="false" ht="12.8" hidden="false" customHeight="false" outlineLevel="0" collapsed="false">
      <c r="C19" s="57"/>
      <c r="D19" s="3" t="s">
        <v>785</v>
      </c>
      <c r="E19" s="60" t="n">
        <f aca="false">COUNTIF(E3:E14,3)</f>
        <v>0</v>
      </c>
      <c r="G19" s="60" t="n">
        <f aca="false">COUNTIF(G3:G14,3)</f>
        <v>1</v>
      </c>
      <c r="H19" s="1" t="n">
        <f aca="false">COUNTIF(H3:H14,3)</f>
        <v>0</v>
      </c>
      <c r="I19" s="60" t="n">
        <f aca="false">COUNTIF(I3:I14,3)</f>
        <v>0</v>
      </c>
      <c r="J19" s="60" t="n">
        <f aca="false">COUNTIF(J3:J14,3)</f>
        <v>2</v>
      </c>
      <c r="K19" s="1" t="n">
        <f aca="false">COUNTIF(K3:K14,3)</f>
        <v>0</v>
      </c>
      <c r="L19" s="1" t="n">
        <f aca="false">COUNTIF(L3:L14,3)</f>
        <v>0</v>
      </c>
      <c r="M19" s="1" t="n">
        <f aca="false">COUNTIF(M3:M14,3)</f>
        <v>0</v>
      </c>
      <c r="N19" s="1" t="n">
        <f aca="false">COUNTIF(N3:N14,3)</f>
        <v>0</v>
      </c>
      <c r="O19" s="60" t="n">
        <f aca="false">COUNTIF(O3:O14,3)</f>
        <v>0</v>
      </c>
      <c r="P19" s="61" t="n">
        <f aca="false">SUM(E19:O19)</f>
        <v>3</v>
      </c>
    </row>
    <row r="20" customFormat="false" ht="12.8" hidden="false" customHeight="false" outlineLevel="0" collapsed="false">
      <c r="C20" s="57"/>
      <c r="D20" s="3" t="s">
        <v>786</v>
      </c>
      <c r="E20" s="3" t="n">
        <f aca="false">E19/12</f>
        <v>0</v>
      </c>
      <c r="G20" s="62" t="n">
        <f aca="false">G19/11</f>
        <v>0.0909090909090909</v>
      </c>
      <c r="H20" s="63" t="n">
        <f aca="false">H19/11</f>
        <v>0</v>
      </c>
      <c r="I20" s="63" t="n">
        <f aca="false">I19/11</f>
        <v>0</v>
      </c>
      <c r="J20" s="63" t="n">
        <f aca="false">J19/11</f>
        <v>0.181818181818182</v>
      </c>
      <c r="K20" s="63" t="n">
        <f aca="false">K19/11</f>
        <v>0</v>
      </c>
      <c r="L20" s="63" t="n">
        <f aca="false">L19/11</f>
        <v>0</v>
      </c>
      <c r="M20" s="63" t="n">
        <f aca="false">M19/11</f>
        <v>0</v>
      </c>
      <c r="N20" s="63" t="n">
        <f aca="false">N19/11</f>
        <v>0</v>
      </c>
      <c r="O20" s="63" t="n">
        <f aca="false">O19/11</f>
        <v>0</v>
      </c>
      <c r="P20" s="3" t="n">
        <f aca="false">12*10</f>
        <v>120</v>
      </c>
    </row>
    <row r="21" customFormat="false" ht="12.8" hidden="false" customHeight="false" outlineLevel="0" collapsed="false">
      <c r="C21" s="57"/>
      <c r="G21" s="62"/>
      <c r="H21" s="62"/>
      <c r="I21" s="62"/>
      <c r="J21" s="62"/>
      <c r="K21" s="62"/>
      <c r="L21" s="62"/>
      <c r="M21" s="62"/>
      <c r="N21" s="62"/>
      <c r="O21" s="62"/>
      <c r="P21" s="62" t="n">
        <f aca="false">P19/P20</f>
        <v>0.025</v>
      </c>
    </row>
    <row r="22" customFormat="false" ht="12.8" hidden="false" customHeight="false" outlineLevel="0" collapsed="false">
      <c r="C22" s="57"/>
      <c r="D22" s="3" t="s">
        <v>787</v>
      </c>
      <c r="E22" s="3" t="n">
        <f aca="false">COUNTIF(E$3:E$14,2)</f>
        <v>0</v>
      </c>
      <c r="G22" s="3" t="n">
        <f aca="false">COUNTIF(G$3:G$14,2)+COUNTIF(G$3:G$14,1)</f>
        <v>0</v>
      </c>
      <c r="H22" s="3" t="n">
        <f aca="false">COUNTIF(H$3:H$14,2)</f>
        <v>0</v>
      </c>
      <c r="I22" s="3" t="n">
        <f aca="false">COUNTIF(I3:I14,1)+COUNTIF(I3:I14,2)</f>
        <v>0</v>
      </c>
      <c r="J22" s="3" t="n">
        <f aca="false">COUNTIF(J3:J14,1)+COUNTIF(J3:J14,2)</f>
        <v>0</v>
      </c>
      <c r="K22" s="3" t="n">
        <f aca="false">COUNTIF(K3:K14,1)+COUNTIF(K3:K14,2)</f>
        <v>0</v>
      </c>
      <c r="L22" s="3" t="n">
        <f aca="false">COUNTIF(L3:L14,1)+COUNTIF(L3:L14,2)</f>
        <v>0</v>
      </c>
      <c r="M22" s="3" t="n">
        <f aca="false">COUNTIF(M3:M14,1)+COUNTIF(M3:M14,2)</f>
        <v>0</v>
      </c>
      <c r="N22" s="3" t="n">
        <f aca="false">COUNTIF(N3:N14,1)+COUNTIF(N3:N14,2)</f>
        <v>0</v>
      </c>
      <c r="O22" s="3" t="n">
        <f aca="false">COUNTIF(O3:O14,1)+COUNTIF(O3:O14,2)</f>
        <v>0</v>
      </c>
    </row>
    <row r="23" customFormat="false" ht="12.8" hidden="false" customHeight="false" outlineLevel="0" collapsed="false">
      <c r="C23" s="57"/>
      <c r="D23" s="3" t="s">
        <v>788</v>
      </c>
      <c r="E23" s="3" t="n">
        <f aca="false">E22/12</f>
        <v>0</v>
      </c>
      <c r="G23" s="64" t="n">
        <f aca="false">G22/12</f>
        <v>0</v>
      </c>
      <c r="H23" s="64" t="n">
        <f aca="false">H22/11</f>
        <v>0</v>
      </c>
      <c r="I23" s="64" t="n">
        <f aca="false">I22/11</f>
        <v>0</v>
      </c>
      <c r="J23" s="95" t="n">
        <f aca="false">J22/11</f>
        <v>0</v>
      </c>
      <c r="K23" s="64" t="n">
        <f aca="false">K22/12</f>
        <v>0</v>
      </c>
      <c r="L23" s="64" t="n">
        <f aca="false">L22/12</f>
        <v>0</v>
      </c>
      <c r="M23" s="64" t="n">
        <f aca="false">M22/12</f>
        <v>0</v>
      </c>
      <c r="N23" s="64" t="n">
        <f aca="false">N22/12</f>
        <v>0</v>
      </c>
      <c r="O23" s="64" t="n">
        <f aca="false">O22/12</f>
        <v>0</v>
      </c>
    </row>
    <row r="24" customFormat="false" ht="12.8" hidden="false" customHeight="false" outlineLevel="0" collapsed="false">
      <c r="C24" s="57"/>
      <c r="D24" s="3" t="s">
        <v>789</v>
      </c>
      <c r="E24" s="3" t="n">
        <f aca="false">COUNTIF(E3:E14,4)+COUNTIF(E3:E14,5)</f>
        <v>11</v>
      </c>
      <c r="G24" s="3" t="n">
        <f aca="false">COUNTIF(G3:G14,4)+COUNTIF(G3:G14,5)</f>
        <v>10</v>
      </c>
      <c r="H24" s="3" t="n">
        <f aca="false">COUNTIF(H3:H14,4)+COUNTIF(H3:H14,5)</f>
        <v>11</v>
      </c>
      <c r="I24" s="3" t="n">
        <f aca="false">COUNTIF(I3:I14,4)+COUNTIF(I3:I14,5)</f>
        <v>11</v>
      </c>
      <c r="J24" s="3" t="n">
        <f aca="false">COUNTIF(J3:J14,4)+COUNTIF(J3:J14,5)</f>
        <v>9</v>
      </c>
      <c r="K24" s="3" t="n">
        <f aca="false">COUNTIF(K3:K14,4)+COUNTIF(K3:K14,5)</f>
        <v>11</v>
      </c>
      <c r="L24" s="3" t="n">
        <f aca="false">COUNTIF(L3:L14,4)+COUNTIF(L3:L14,5)</f>
        <v>11</v>
      </c>
      <c r="M24" s="3" t="n">
        <f aca="false">COUNTIF(M3:M14,4)+COUNTIF(M3:M14,5)</f>
        <v>11</v>
      </c>
      <c r="N24" s="3" t="n">
        <f aca="false">COUNTIF(N3:N14,4)+COUNTIF(N3:N14,5)</f>
        <v>11</v>
      </c>
      <c r="O24" s="3" t="n">
        <f aca="false">COUNTIF(O3:O14,4)+COUNTIF(O3:O14,5)</f>
        <v>11</v>
      </c>
    </row>
    <row r="25" customFormat="false" ht="12.8" hidden="false" customHeight="true" outlineLevel="0" collapsed="false">
      <c r="D25" s="3" t="s">
        <v>790</v>
      </c>
      <c r="E25" s="65" t="n">
        <f aca="false">E24/11</f>
        <v>1</v>
      </c>
      <c r="G25" s="65" t="n">
        <f aca="false">G24/11</f>
        <v>0.909090909090909</v>
      </c>
      <c r="H25" s="65" t="n">
        <f aca="false">H24/11</f>
        <v>1</v>
      </c>
      <c r="I25" s="65" t="n">
        <f aca="false">I24/11</f>
        <v>1</v>
      </c>
      <c r="J25" s="66" t="n">
        <f aca="false">J24/11</f>
        <v>0.818181818181818</v>
      </c>
      <c r="K25" s="65" t="n">
        <f aca="false">K24/11</f>
        <v>1</v>
      </c>
      <c r="L25" s="65" t="n">
        <f aca="false">L24/11</f>
        <v>1</v>
      </c>
      <c r="M25" s="65" t="n">
        <f aca="false">M24/11</f>
        <v>1</v>
      </c>
      <c r="N25" s="65" t="n">
        <f aca="false">N24/11</f>
        <v>1</v>
      </c>
      <c r="O25" s="65" t="n">
        <f aca="false">O24/11</f>
        <v>1</v>
      </c>
    </row>
    <row r="27" customFormat="false" ht="12.8" hidden="false" customHeight="true" outlineLevel="0" collapsed="false">
      <c r="D27" s="3" t="s">
        <v>791</v>
      </c>
      <c r="E27" s="3" t="n">
        <f aca="false">E24+E22+E19</f>
        <v>11</v>
      </c>
      <c r="G27" s="3" t="n">
        <f aca="false">G24+G22+G19</f>
        <v>11</v>
      </c>
      <c r="H27" s="3" t="n">
        <f aca="false">H24+H22+H19</f>
        <v>11</v>
      </c>
      <c r="I27" s="3" t="n">
        <f aca="false">I24+I22+I19</f>
        <v>11</v>
      </c>
      <c r="J27" s="3" t="n">
        <f aca="false">J24+J22+J19</f>
        <v>11</v>
      </c>
      <c r="K27" s="3" t="n">
        <f aca="false">K24+K22+K19</f>
        <v>11</v>
      </c>
      <c r="L27" s="3" t="n">
        <f aca="false">L24+L22+L19</f>
        <v>11</v>
      </c>
      <c r="M27" s="3" t="n">
        <f aca="false">M24+M22+M19</f>
        <v>11</v>
      </c>
      <c r="N27" s="3" t="n">
        <f aca="false">N24+N22+N19</f>
        <v>11</v>
      </c>
      <c r="O27" s="3" t="n">
        <f aca="false">O24+O22+O19</f>
        <v>11</v>
      </c>
    </row>
    <row r="30" customFormat="false" ht="12.8" hidden="false" customHeight="true" outlineLevel="0" collapsed="false">
      <c r="D30" s="3" t="s">
        <v>792</v>
      </c>
      <c r="E30" s="67" t="n">
        <f aca="false">E22</f>
        <v>0</v>
      </c>
      <c r="G30" s="67" t="n">
        <f aca="false">G22</f>
        <v>0</v>
      </c>
      <c r="H30" s="3" t="n">
        <f aca="false">H22</f>
        <v>0</v>
      </c>
      <c r="I30" s="3" t="n">
        <f aca="false">I22</f>
        <v>0</v>
      </c>
      <c r="J30" s="3" t="n">
        <f aca="false">J22</f>
        <v>0</v>
      </c>
      <c r="K30" s="3" t="n">
        <f aca="false">K22</f>
        <v>0</v>
      </c>
      <c r="L30" s="3" t="n">
        <f aca="false">L22</f>
        <v>0</v>
      </c>
      <c r="M30" s="3" t="n">
        <f aca="false">M22</f>
        <v>0</v>
      </c>
      <c r="N30" s="3" t="n">
        <f aca="false">N22</f>
        <v>0</v>
      </c>
      <c r="O30" s="3" t="n">
        <f aca="false">O22</f>
        <v>0</v>
      </c>
    </row>
    <row r="31" customFormat="false" ht="12.8" hidden="false" customHeight="true" outlineLevel="0" collapsed="false">
      <c r="D31" s="3" t="s">
        <v>793</v>
      </c>
      <c r="E31" s="67" t="n">
        <f aca="false">E24</f>
        <v>11</v>
      </c>
      <c r="G31" s="67" t="n">
        <f aca="false">G24</f>
        <v>10</v>
      </c>
      <c r="H31" s="3" t="n">
        <f aca="false">H24</f>
        <v>11</v>
      </c>
      <c r="I31" s="3" t="n">
        <f aca="false">I24</f>
        <v>11</v>
      </c>
      <c r="J31" s="3" t="n">
        <f aca="false">J24</f>
        <v>9</v>
      </c>
      <c r="K31" s="3" t="n">
        <f aca="false">K24</f>
        <v>11</v>
      </c>
      <c r="L31" s="67" t="n">
        <f aca="false">L24</f>
        <v>11</v>
      </c>
      <c r="M31" s="67" t="n">
        <f aca="false">M24</f>
        <v>11</v>
      </c>
      <c r="N31" s="67" t="n">
        <f aca="false">N24</f>
        <v>11</v>
      </c>
      <c r="O31" s="96" t="n">
        <f aca="false">O24</f>
        <v>11</v>
      </c>
    </row>
    <row r="34" customFormat="false" ht="12.8" hidden="false" customHeight="true" outlineLevel="0" collapsed="false">
      <c r="D34" s="3" t="s">
        <v>794</v>
      </c>
      <c r="E34" s="69" t="n">
        <v>1</v>
      </c>
      <c r="G34" s="70" t="n">
        <v>1</v>
      </c>
      <c r="H34" s="70" t="n">
        <v>1</v>
      </c>
      <c r="I34" s="70" t="n">
        <v>1</v>
      </c>
      <c r="J34" s="70" t="n">
        <v>1</v>
      </c>
      <c r="K34" s="70" t="n">
        <v>1</v>
      </c>
      <c r="L34" s="70" t="n">
        <v>1</v>
      </c>
      <c r="M34" s="70" t="n">
        <v>1</v>
      </c>
      <c r="N34" s="70" t="n">
        <v>1</v>
      </c>
      <c r="O34" s="70" t="n">
        <v>1</v>
      </c>
    </row>
    <row r="36" customFormat="false" ht="12.8" hidden="false" customHeight="true" outlineLevel="0" collapsed="false">
      <c r="E36" s="72" t="n">
        <f aca="false">E23</f>
        <v>0</v>
      </c>
      <c r="F36" s="5" t="n">
        <v>0</v>
      </c>
      <c r="G36" s="72" t="n">
        <f aca="false">G23</f>
        <v>0</v>
      </c>
      <c r="H36" s="72" t="n">
        <f aca="false">H23</f>
        <v>0</v>
      </c>
      <c r="I36" s="72" t="n">
        <f aca="false">I23</f>
        <v>0</v>
      </c>
      <c r="J36" s="72" t="n">
        <f aca="false">J23</f>
        <v>0</v>
      </c>
      <c r="K36" s="72" t="n">
        <f aca="false">K23</f>
        <v>0</v>
      </c>
      <c r="L36" s="72" t="n">
        <f aca="false">L23</f>
        <v>0</v>
      </c>
      <c r="M36" s="72" t="n">
        <f aca="false">M23</f>
        <v>0</v>
      </c>
      <c r="N36" s="72" t="n">
        <f aca="false">N23</f>
        <v>0</v>
      </c>
      <c r="O36" s="72" t="n">
        <f aca="false">O23</f>
        <v>0</v>
      </c>
    </row>
    <row r="37" customFormat="false" ht="12.8" hidden="false" customHeight="true" outlineLevel="0" collapsed="false">
      <c r="E37" s="72" t="n">
        <f aca="false">E25</f>
        <v>1</v>
      </c>
      <c r="F37" s="5" t="n">
        <v>1</v>
      </c>
      <c r="G37" s="72" t="n">
        <f aca="false">G25</f>
        <v>0.909090909090909</v>
      </c>
      <c r="H37" s="72" t="n">
        <f aca="false">H25</f>
        <v>1</v>
      </c>
      <c r="I37" s="72" t="n">
        <f aca="false">I25</f>
        <v>1</v>
      </c>
      <c r="J37" s="72" t="n">
        <f aca="false">J25</f>
        <v>0.818181818181818</v>
      </c>
      <c r="K37" s="72" t="n">
        <f aca="false">K25</f>
        <v>1</v>
      </c>
      <c r="L37" s="72" t="n">
        <f aca="false">L25</f>
        <v>1</v>
      </c>
      <c r="M37" s="72" t="n">
        <f aca="false">M25</f>
        <v>1</v>
      </c>
      <c r="N37" s="72" t="n">
        <f aca="false">N25</f>
        <v>1</v>
      </c>
      <c r="O37" s="72" t="n">
        <f aca="false">O25</f>
        <v>1</v>
      </c>
    </row>
    <row r="38" customFormat="false" ht="12.8" hidden="false" customHeight="true" outlineLevel="0" collapsed="false">
      <c r="E38" s="73" t="n">
        <f aca="false">E20</f>
        <v>0</v>
      </c>
      <c r="F38" s="5" t="n">
        <v>3</v>
      </c>
      <c r="G38" s="73" t="n">
        <f aca="false">G20</f>
        <v>0.0909090909090909</v>
      </c>
      <c r="H38" s="73" t="n">
        <f aca="false">H20</f>
        <v>0</v>
      </c>
      <c r="I38" s="73" t="n">
        <f aca="false">I20</f>
        <v>0</v>
      </c>
      <c r="J38" s="73" t="n">
        <f aca="false">J20</f>
        <v>0.181818181818182</v>
      </c>
      <c r="K38" s="73" t="n">
        <f aca="false">K20</f>
        <v>0</v>
      </c>
      <c r="L38" s="73" t="n">
        <f aca="false">L20</f>
        <v>0</v>
      </c>
      <c r="M38" s="73" t="n">
        <f aca="false">M20</f>
        <v>0</v>
      </c>
      <c r="N38" s="73" t="n">
        <f aca="false">N20</f>
        <v>0</v>
      </c>
      <c r="O38" s="73" t="n">
        <f aca="false">O20</f>
        <v>0</v>
      </c>
    </row>
    <row r="39" customFormat="false" ht="12.8" hidden="false" customHeight="true" outlineLevel="0" collapsed="false">
      <c r="E39" s="62" t="n">
        <f aca="false">SUM(E36:E38)</f>
        <v>1</v>
      </c>
      <c r="G39" s="62" t="n">
        <f aca="false">SUM(G36:G38)</f>
        <v>1</v>
      </c>
      <c r="H39" s="62" t="n">
        <f aca="false">SUM(H36:H38)</f>
        <v>1</v>
      </c>
      <c r="I39" s="62" t="n">
        <f aca="false">SUM(I36:I38)</f>
        <v>1</v>
      </c>
      <c r="J39" s="62" t="n">
        <f aca="false">SUM(J36:J38)</f>
        <v>1</v>
      </c>
      <c r="K39" s="62" t="n">
        <f aca="false">SUM(K36:K38)</f>
        <v>1</v>
      </c>
      <c r="L39" s="62" t="n">
        <f aca="false">SUM(L36:L38)</f>
        <v>1</v>
      </c>
      <c r="M39" s="62" t="n">
        <f aca="false">SUM(M36:M38)</f>
        <v>1</v>
      </c>
      <c r="N39" s="62" t="n">
        <f aca="false">SUM(N36:N38)</f>
        <v>1</v>
      </c>
      <c r="O39" s="62" t="n">
        <f aca="false">SUM(O36:O38)</f>
        <v>1</v>
      </c>
    </row>
    <row r="41" customFormat="false" ht="12.8" hidden="false" customHeight="true" outlineLevel="0" collapsed="false">
      <c r="E41" s="62" t="n">
        <f aca="false">E36+((E38/(1-E38))*E36)</f>
        <v>0</v>
      </c>
      <c r="F41" s="3" t="n">
        <v>0</v>
      </c>
      <c r="G41" s="62" t="n">
        <f aca="false">G36+((G38/(1-G38))*G36)</f>
        <v>0</v>
      </c>
      <c r="H41" s="62" t="n">
        <f aca="false">H36+((H38/(1-H38))*H36)</f>
        <v>0</v>
      </c>
      <c r="I41" s="62" t="n">
        <f aca="false">I36+((I38/(1-I38))*I36)</f>
        <v>0</v>
      </c>
      <c r="J41" s="62" t="n">
        <f aca="false">J36+((J38/(1-J38))*J36)</f>
        <v>0</v>
      </c>
      <c r="K41" s="62" t="n">
        <f aca="false">K36+((K38/(1-K38))*K36)</f>
        <v>0</v>
      </c>
      <c r="L41" s="62" t="n">
        <f aca="false">L36+((L38/(1-L38))*L36)</f>
        <v>0</v>
      </c>
      <c r="M41" s="62" t="n">
        <f aca="false">M36+((M38/(1-M38))*M36)</f>
        <v>0</v>
      </c>
      <c r="N41" s="62" t="n">
        <f aca="false">N36+((N38/(1-N38))*N36)</f>
        <v>0</v>
      </c>
      <c r="O41" s="62" t="n">
        <f aca="false">O36+((O38/(1-O38))*O36)</f>
        <v>0</v>
      </c>
      <c r="P41" s="62" t="n">
        <f aca="false">(E41+SUM(G41:O41))/10</f>
        <v>0</v>
      </c>
    </row>
    <row r="42" customFormat="false" ht="12.8" hidden="false" customHeight="true" outlineLevel="0" collapsed="false">
      <c r="E42" s="62" t="n">
        <f aca="false">E37+((E38/(1-E38))*E37)</f>
        <v>1</v>
      </c>
      <c r="F42" s="3" t="n">
        <v>0</v>
      </c>
      <c r="G42" s="62" t="n">
        <f aca="false">G37+((G38/(1-G38))*G37)</f>
        <v>1</v>
      </c>
      <c r="H42" s="76" t="n">
        <f aca="false">H37+((H38/(1-H38))*H37)</f>
        <v>1</v>
      </c>
      <c r="I42" s="76" t="n">
        <f aca="false">I37+((I38/(1-I38))*I37)</f>
        <v>1</v>
      </c>
      <c r="J42" s="108" t="n">
        <f aca="false">J37+((J38/(1-J38))*J37)</f>
        <v>1</v>
      </c>
      <c r="K42" s="76" t="n">
        <f aca="false">K37+((K38/(1-K38))*K37)</f>
        <v>1</v>
      </c>
      <c r="L42" s="76" t="n">
        <f aca="false">L37+((L38/(1-L38))*L37)</f>
        <v>1</v>
      </c>
      <c r="M42" s="76" t="n">
        <f aca="false">M37+((M38/(1-M38))*M37)</f>
        <v>1</v>
      </c>
      <c r="N42" s="76" t="n">
        <f aca="false">N37+((N38/(1-N38))*N37)</f>
        <v>1</v>
      </c>
      <c r="O42" s="76" t="n">
        <f aca="false">O37+((O38/(1-O38))*O37)</f>
        <v>1</v>
      </c>
      <c r="P42" s="76" t="n">
        <f aca="false">(E42+SUM(G42:O42))/10</f>
        <v>1</v>
      </c>
    </row>
    <row r="43" customFormat="false" ht="12.8" hidden="false" customHeight="true" outlineLevel="0" collapsed="false">
      <c r="P43" s="62" t="n">
        <f aca="false">SUM(P41:P42)</f>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4"/>
  <sheetViews>
    <sheetView showFormulas="false" showGridLines="true" showRowColHeaders="true" showZeros="true" rightToLeft="false" tabSelected="false" showOutlineSymbols="true" defaultGridColor="true" view="normal" topLeftCell="A25" colorId="64" zoomScale="90" zoomScaleNormal="90" zoomScalePageLayoutView="100" workbookViewId="0">
      <selection pane="topLeft" activeCell="J43" activeCellId="0" sqref="J43"/>
    </sheetView>
  </sheetViews>
  <sheetFormatPr defaultColWidth="11.53515625" defaultRowHeight="12.8" zeroHeight="false" outlineLevelRow="0" outlineLevelCol="0"/>
  <cols>
    <col collapsed="false" customWidth="true" hidden="false" outlineLevel="0" max="1" min="1" style="3" width="8.34"/>
    <col collapsed="false" customWidth="true" hidden="false" outlineLevel="0" max="2" min="2" style="3" width="3.79"/>
    <col collapsed="false" customWidth="false" hidden="false" outlineLevel="0" max="16384" min="3" style="3" width="11.53"/>
  </cols>
  <sheetData>
    <row r="1" customFormat="false" ht="102.2" hidden="false" customHeight="false" outlineLevel="0" collapsed="false">
      <c r="B1" s="2" t="s">
        <v>297</v>
      </c>
      <c r="C1" s="55" t="s">
        <v>39</v>
      </c>
      <c r="D1" s="55" t="s">
        <v>40</v>
      </c>
      <c r="E1" s="55" t="s">
        <v>41</v>
      </c>
      <c r="F1" s="55" t="s">
        <v>42</v>
      </c>
      <c r="G1" s="55" t="s">
        <v>43</v>
      </c>
      <c r="H1" s="55" t="s">
        <v>44</v>
      </c>
      <c r="I1" s="55" t="s">
        <v>45</v>
      </c>
      <c r="J1" s="55" t="s">
        <v>46</v>
      </c>
      <c r="K1" s="55" t="s">
        <v>47</v>
      </c>
      <c r="L1" s="55" t="s">
        <v>48</v>
      </c>
      <c r="M1" s="55" t="s">
        <v>49</v>
      </c>
      <c r="N1" s="55" t="s">
        <v>50</v>
      </c>
      <c r="O1" s="55" t="s">
        <v>51</v>
      </c>
      <c r="P1" s="55" t="s">
        <v>52</v>
      </c>
      <c r="Q1" s="55" t="s">
        <v>53</v>
      </c>
    </row>
    <row r="2" customFormat="false" ht="15" hidden="false" customHeight="false" outlineLevel="0" collapsed="false">
      <c r="A2" s="3" t="s">
        <v>353</v>
      </c>
      <c r="B2" s="29" t="n">
        <v>13</v>
      </c>
      <c r="C2" s="19" t="s">
        <v>585</v>
      </c>
      <c r="D2" s="19" t="s">
        <v>586</v>
      </c>
      <c r="E2" s="13" t="n">
        <v>4</v>
      </c>
      <c r="F2" s="19" t="s">
        <v>587</v>
      </c>
      <c r="G2" s="13" t="n">
        <v>4</v>
      </c>
      <c r="H2" s="13" t="n">
        <v>3</v>
      </c>
      <c r="I2" s="13" t="n">
        <v>4</v>
      </c>
      <c r="J2" s="13" t="n">
        <v>3</v>
      </c>
      <c r="K2" s="13" t="n">
        <v>3</v>
      </c>
      <c r="L2" s="13" t="n">
        <v>3</v>
      </c>
      <c r="M2" s="13" t="n">
        <v>4</v>
      </c>
      <c r="N2" s="13" t="n">
        <v>4</v>
      </c>
      <c r="O2" s="13" t="n">
        <v>3</v>
      </c>
      <c r="P2" s="19" t="s">
        <v>588</v>
      </c>
      <c r="Q2" s="19" t="s">
        <v>589</v>
      </c>
    </row>
    <row r="3" customFormat="false" ht="15" hidden="false" customHeight="false" outlineLevel="0" collapsed="false">
      <c r="A3" s="3" t="s">
        <v>353</v>
      </c>
      <c r="B3" s="29" t="n">
        <v>14</v>
      </c>
      <c r="C3" s="19" t="s">
        <v>590</v>
      </c>
      <c r="D3" s="19" t="s">
        <v>591</v>
      </c>
      <c r="E3" s="13" t="n">
        <v>4</v>
      </c>
      <c r="F3" s="19" t="s">
        <v>592</v>
      </c>
      <c r="G3" s="13" t="n">
        <v>5</v>
      </c>
      <c r="H3" s="13" t="n">
        <v>4</v>
      </c>
      <c r="I3" s="13" t="n">
        <v>4</v>
      </c>
      <c r="J3" s="13" t="n">
        <v>3</v>
      </c>
      <c r="K3" s="13" t="n">
        <v>3</v>
      </c>
      <c r="L3" s="13" t="n">
        <v>4</v>
      </c>
      <c r="M3" s="13" t="n">
        <v>5</v>
      </c>
      <c r="N3" s="13" t="n">
        <v>4</v>
      </c>
      <c r="O3" s="13" t="n">
        <v>3</v>
      </c>
      <c r="P3" s="19" t="s">
        <v>593</v>
      </c>
      <c r="Q3" s="19" t="s">
        <v>594</v>
      </c>
    </row>
    <row r="4" customFormat="false" ht="15" hidden="false" customHeight="false" outlineLevel="0" collapsed="false">
      <c r="A4" s="3" t="s">
        <v>353</v>
      </c>
      <c r="B4" s="29" t="n">
        <v>15</v>
      </c>
      <c r="C4" s="19" t="s">
        <v>595</v>
      </c>
      <c r="D4" s="19" t="s">
        <v>596</v>
      </c>
      <c r="E4" s="13" t="n">
        <v>4</v>
      </c>
      <c r="F4" s="19" t="s">
        <v>597</v>
      </c>
      <c r="G4" s="13" t="n">
        <v>5</v>
      </c>
      <c r="H4" s="13" t="n">
        <v>4</v>
      </c>
      <c r="I4" s="13" t="n">
        <v>4</v>
      </c>
      <c r="J4" s="13" t="n">
        <v>3</v>
      </c>
      <c r="K4" s="13" t="n">
        <v>3</v>
      </c>
      <c r="L4" s="13" t="n">
        <v>4</v>
      </c>
      <c r="M4" s="13" t="n">
        <v>4</v>
      </c>
      <c r="N4" s="13" t="n">
        <v>4</v>
      </c>
      <c r="O4" s="13" t="n">
        <v>3</v>
      </c>
      <c r="P4" s="19" t="s">
        <v>598</v>
      </c>
      <c r="Q4" s="19" t="s">
        <v>599</v>
      </c>
    </row>
    <row r="5" customFormat="false" ht="15" hidden="false" customHeight="false" outlineLevel="0" collapsed="false">
      <c r="A5" s="3" t="s">
        <v>353</v>
      </c>
      <c r="B5" s="29" t="n">
        <v>16</v>
      </c>
      <c r="C5" s="19" t="s">
        <v>600</v>
      </c>
      <c r="D5" s="19" t="s">
        <v>601</v>
      </c>
      <c r="E5" s="13" t="n">
        <v>5</v>
      </c>
      <c r="F5" s="19" t="s">
        <v>602</v>
      </c>
      <c r="G5" s="13" t="n">
        <v>5</v>
      </c>
      <c r="H5" s="13" t="n">
        <v>4</v>
      </c>
      <c r="I5" s="13" t="n">
        <v>4</v>
      </c>
      <c r="J5" s="13" t="n">
        <v>3</v>
      </c>
      <c r="K5" s="13" t="n">
        <v>3</v>
      </c>
      <c r="L5" s="13" t="n">
        <v>4</v>
      </c>
      <c r="M5" s="13" t="n">
        <v>5</v>
      </c>
      <c r="N5" s="13" t="n">
        <v>4</v>
      </c>
      <c r="O5" s="13" t="n">
        <v>4</v>
      </c>
      <c r="P5" s="19" t="s">
        <v>603</v>
      </c>
      <c r="Q5" s="19" t="s">
        <v>604</v>
      </c>
    </row>
    <row r="6" customFormat="false" ht="15" hidden="false" customHeight="false" outlineLevel="0" collapsed="false">
      <c r="A6" s="3" t="s">
        <v>353</v>
      </c>
      <c r="B6" s="29" t="n">
        <v>17</v>
      </c>
      <c r="C6" s="19" t="s">
        <v>605</v>
      </c>
      <c r="D6" s="19" t="s">
        <v>606</v>
      </c>
      <c r="E6" s="13" t="n">
        <v>5</v>
      </c>
      <c r="F6" s="19" t="s">
        <v>607</v>
      </c>
      <c r="G6" s="13" t="n">
        <v>5</v>
      </c>
      <c r="H6" s="13" t="n">
        <v>4</v>
      </c>
      <c r="I6" s="13" t="n">
        <v>4</v>
      </c>
      <c r="J6" s="13" t="n">
        <v>4</v>
      </c>
      <c r="K6" s="13" t="n">
        <v>3</v>
      </c>
      <c r="L6" s="13" t="n">
        <v>4</v>
      </c>
      <c r="M6" s="13" t="n">
        <v>5</v>
      </c>
      <c r="N6" s="13" t="n">
        <v>5</v>
      </c>
      <c r="O6" s="13" t="n">
        <v>4</v>
      </c>
      <c r="P6" s="19" t="s">
        <v>608</v>
      </c>
      <c r="Q6" s="19" t="s">
        <v>609</v>
      </c>
    </row>
    <row r="7" customFormat="false" ht="15" hidden="false" customHeight="false" outlineLevel="0" collapsed="false">
      <c r="A7" s="3" t="s">
        <v>353</v>
      </c>
      <c r="B7" s="29" t="n">
        <v>18</v>
      </c>
      <c r="C7" s="19" t="s">
        <v>610</v>
      </c>
      <c r="D7" s="19" t="s">
        <v>611</v>
      </c>
      <c r="E7" s="13" t="n">
        <v>4</v>
      </c>
      <c r="F7" s="19" t="s">
        <v>612</v>
      </c>
      <c r="G7" s="13" t="n">
        <v>4</v>
      </c>
      <c r="H7" s="13" t="n">
        <v>3</v>
      </c>
      <c r="I7" s="13" t="n">
        <v>3</v>
      </c>
      <c r="J7" s="13" t="n">
        <v>2</v>
      </c>
      <c r="K7" s="13" t="n">
        <v>3</v>
      </c>
      <c r="L7" s="13" t="n">
        <v>4</v>
      </c>
      <c r="M7" s="13" t="n">
        <v>4</v>
      </c>
      <c r="N7" s="13" t="n">
        <v>4</v>
      </c>
      <c r="O7" s="13" t="n">
        <v>3</v>
      </c>
      <c r="P7" s="19" t="s">
        <v>613</v>
      </c>
      <c r="Q7" s="19" t="s">
        <v>614</v>
      </c>
    </row>
    <row r="8" customFormat="false" ht="15" hidden="false" customHeight="false" outlineLevel="0" collapsed="false">
      <c r="A8" s="3" t="s">
        <v>353</v>
      </c>
      <c r="B8" s="29" t="n">
        <v>19</v>
      </c>
      <c r="C8" s="19" t="s">
        <v>615</v>
      </c>
      <c r="D8" s="19" t="s">
        <v>616</v>
      </c>
      <c r="E8" s="13" t="n">
        <v>5</v>
      </c>
      <c r="F8" s="19" t="s">
        <v>617</v>
      </c>
      <c r="G8" s="13" t="n">
        <v>5</v>
      </c>
      <c r="H8" s="13" t="n">
        <v>4</v>
      </c>
      <c r="I8" s="13" t="n">
        <v>4</v>
      </c>
      <c r="J8" s="13" t="n">
        <v>3</v>
      </c>
      <c r="K8" s="13" t="n">
        <v>3</v>
      </c>
      <c r="L8" s="13" t="n">
        <v>4</v>
      </c>
      <c r="M8" s="13" t="n">
        <v>5</v>
      </c>
      <c r="N8" s="13" t="n">
        <v>5</v>
      </c>
      <c r="O8" s="13" t="n">
        <v>4</v>
      </c>
      <c r="P8" s="19" t="s">
        <v>618</v>
      </c>
      <c r="Q8" s="19" t="s">
        <v>619</v>
      </c>
    </row>
    <row r="9" customFormat="false" ht="15" hidden="false" customHeight="false" outlineLevel="0" collapsed="false">
      <c r="A9" s="3" t="s">
        <v>353</v>
      </c>
      <c r="B9" s="29" t="n">
        <v>20</v>
      </c>
      <c r="C9" s="19" t="s">
        <v>620</v>
      </c>
      <c r="D9" s="19" t="s">
        <v>621</v>
      </c>
      <c r="E9" s="13" t="n">
        <v>4</v>
      </c>
      <c r="F9" s="19" t="s">
        <v>622</v>
      </c>
      <c r="G9" s="13" t="n">
        <v>5</v>
      </c>
      <c r="H9" s="13" t="n">
        <v>4</v>
      </c>
      <c r="I9" s="13" t="n">
        <v>4</v>
      </c>
      <c r="J9" s="13" t="n">
        <v>3</v>
      </c>
      <c r="K9" s="13" t="n">
        <v>3</v>
      </c>
      <c r="L9" s="13" t="n">
        <v>4</v>
      </c>
      <c r="M9" s="13" t="n">
        <v>5</v>
      </c>
      <c r="N9" s="13" t="n">
        <v>5</v>
      </c>
      <c r="O9" s="13" t="n">
        <v>4</v>
      </c>
      <c r="P9" s="19" t="s">
        <v>623</v>
      </c>
      <c r="Q9" s="19" t="s">
        <v>624</v>
      </c>
    </row>
    <row r="10" customFormat="false" ht="15" hidden="false" customHeight="false" outlineLevel="0" collapsed="false">
      <c r="A10" s="3" t="s">
        <v>353</v>
      </c>
      <c r="B10" s="29" t="n">
        <v>21</v>
      </c>
      <c r="C10" s="19" t="s">
        <v>625</v>
      </c>
      <c r="D10" s="19" t="s">
        <v>626</v>
      </c>
      <c r="E10" s="13" t="n">
        <v>5</v>
      </c>
      <c r="F10" s="19" t="s">
        <v>627</v>
      </c>
      <c r="G10" s="13" t="n">
        <v>4</v>
      </c>
      <c r="H10" s="13" t="n">
        <v>5</v>
      </c>
      <c r="I10" s="13" t="n">
        <v>4</v>
      </c>
      <c r="J10" s="13" t="n">
        <v>3</v>
      </c>
      <c r="K10" s="13" t="n">
        <v>4</v>
      </c>
      <c r="L10" s="13" t="n">
        <v>4</v>
      </c>
      <c r="M10" s="13" t="n">
        <v>5</v>
      </c>
      <c r="N10" s="13" t="n">
        <v>5</v>
      </c>
      <c r="O10" s="13" t="n">
        <v>4</v>
      </c>
      <c r="P10" s="19" t="s">
        <v>628</v>
      </c>
      <c r="Q10" s="19" t="s">
        <v>629</v>
      </c>
    </row>
    <row r="11" customFormat="false" ht="15" hidden="false" customHeight="false" outlineLevel="0" collapsed="false">
      <c r="A11" s="3" t="s">
        <v>353</v>
      </c>
      <c r="B11" s="29" t="n">
        <v>22</v>
      </c>
      <c r="C11" s="19" t="s">
        <v>630</v>
      </c>
      <c r="D11" s="19" t="s">
        <v>631</v>
      </c>
      <c r="E11" s="13" t="n">
        <v>4</v>
      </c>
      <c r="F11" s="19" t="s">
        <v>632</v>
      </c>
      <c r="G11" s="13" t="n">
        <v>5</v>
      </c>
      <c r="H11" s="13" t="n">
        <v>4</v>
      </c>
      <c r="I11" s="13" t="n">
        <v>4</v>
      </c>
      <c r="J11" s="13" t="n">
        <v>3</v>
      </c>
      <c r="K11" s="13" t="n">
        <v>3</v>
      </c>
      <c r="L11" s="13" t="n">
        <v>4</v>
      </c>
      <c r="M11" s="13" t="n">
        <v>4</v>
      </c>
      <c r="N11" s="13" t="n">
        <v>4</v>
      </c>
      <c r="O11" s="13" t="n">
        <v>3</v>
      </c>
      <c r="P11" s="19" t="s">
        <v>633</v>
      </c>
      <c r="Q11" s="19" t="s">
        <v>634</v>
      </c>
    </row>
    <row r="12" customFormat="false" ht="15" hidden="false" customHeight="false" outlineLevel="0" collapsed="false">
      <c r="A12" s="3" t="s">
        <v>353</v>
      </c>
      <c r="B12" s="29" t="n">
        <v>23</v>
      </c>
      <c r="C12" s="19" t="s">
        <v>635</v>
      </c>
      <c r="D12" s="19" t="s">
        <v>636</v>
      </c>
      <c r="E12" s="13" t="n">
        <v>4</v>
      </c>
      <c r="F12" s="19" t="s">
        <v>637</v>
      </c>
      <c r="G12" s="13" t="n">
        <v>5</v>
      </c>
      <c r="H12" s="13" t="n">
        <v>4</v>
      </c>
      <c r="I12" s="13" t="n">
        <v>4</v>
      </c>
      <c r="J12" s="13" t="n">
        <v>3</v>
      </c>
      <c r="K12" s="13" t="n">
        <v>3</v>
      </c>
      <c r="L12" s="13" t="n">
        <v>4</v>
      </c>
      <c r="M12" s="13" t="n">
        <v>5</v>
      </c>
      <c r="N12" s="13" t="n">
        <v>5</v>
      </c>
      <c r="O12" s="13" t="n">
        <v>4</v>
      </c>
      <c r="P12" s="19" t="s">
        <v>638</v>
      </c>
      <c r="Q12" s="19" t="s">
        <v>639</v>
      </c>
    </row>
    <row r="13" customFormat="false" ht="15" hidden="false" customHeight="false" outlineLevel="0" collapsed="false">
      <c r="A13" s="3" t="s">
        <v>353</v>
      </c>
      <c r="B13" s="29" t="n">
        <v>24</v>
      </c>
      <c r="C13" s="19" t="s">
        <v>640</v>
      </c>
      <c r="D13" s="19" t="s">
        <v>641</v>
      </c>
      <c r="E13" s="13" t="n">
        <v>5</v>
      </c>
      <c r="F13" s="19" t="s">
        <v>642</v>
      </c>
      <c r="G13" s="13" t="n">
        <v>5</v>
      </c>
      <c r="H13" s="13" t="n">
        <v>4</v>
      </c>
      <c r="I13" s="13" t="n">
        <v>4</v>
      </c>
      <c r="J13" s="13" t="n">
        <v>3</v>
      </c>
      <c r="K13" s="13" t="n">
        <v>3</v>
      </c>
      <c r="L13" s="13" t="n">
        <v>4</v>
      </c>
      <c r="M13" s="13" t="n">
        <v>5</v>
      </c>
      <c r="N13" s="13" t="n">
        <v>5</v>
      </c>
      <c r="O13" s="13" t="n">
        <v>4</v>
      </c>
      <c r="P13" s="19" t="s">
        <v>643</v>
      </c>
      <c r="Q13" s="19" t="s">
        <v>644</v>
      </c>
    </row>
    <row r="14" customFormat="false" ht="12.8" hidden="false" customHeight="false" outlineLevel="0" collapsed="false">
      <c r="C14" s="57"/>
    </row>
    <row r="15" customFormat="false" ht="12.8" hidden="false" customHeight="false" outlineLevel="0" collapsed="false">
      <c r="C15" s="57"/>
      <c r="D15" s="3" t="s">
        <v>292</v>
      </c>
      <c r="E15" s="58" t="n">
        <f aca="false">AVERAGE(E2:E13)</f>
        <v>4.41666666666667</v>
      </c>
      <c r="F15" s="1"/>
      <c r="G15" s="58" t="n">
        <f aca="false">AVERAGE(G2:G13)</f>
        <v>4.75</v>
      </c>
      <c r="H15" s="58" t="n">
        <f aca="false">AVERAGE(H2:H13)</f>
        <v>3.91666666666667</v>
      </c>
      <c r="I15" s="58" t="n">
        <f aca="false">AVERAGE(I2:I13)</f>
        <v>3.91666666666667</v>
      </c>
      <c r="J15" s="58" t="n">
        <f aca="false">AVERAGE(J2:J13)</f>
        <v>3</v>
      </c>
      <c r="K15" s="58" t="n">
        <f aca="false">AVERAGE(K2:K13)</f>
        <v>3.08333333333333</v>
      </c>
      <c r="L15" s="58" t="n">
        <f aca="false">AVERAGE(L2:L13)</f>
        <v>3.91666666666667</v>
      </c>
      <c r="M15" s="58" t="n">
        <f aca="false">AVERAGE(M2:M13)</f>
        <v>4.66666666666667</v>
      </c>
      <c r="N15" s="58" t="n">
        <f aca="false">AVERAGE(N2:N13)</f>
        <v>4.5</v>
      </c>
      <c r="O15" s="58" t="n">
        <f aca="false">AVERAGE(O2:O13)</f>
        <v>3.58333333333333</v>
      </c>
      <c r="P15" s="59" t="n">
        <f aca="false">(SUM(G15:O15)+E15)/10</f>
        <v>3.975</v>
      </c>
    </row>
    <row r="16" customFormat="false" ht="12.8" hidden="false" customHeight="false" outlineLevel="0" collapsed="false">
      <c r="C16" s="57"/>
      <c r="D16" s="3" t="s">
        <v>293</v>
      </c>
      <c r="E16" s="20" t="n">
        <f aca="false">STDEV(E2:E13)</f>
        <v>0.514928650544437</v>
      </c>
      <c r="F16" s="1"/>
      <c r="G16" s="20" t="n">
        <f aca="false">STDEV(G2:G13)</f>
        <v>0.452267016866645</v>
      </c>
      <c r="H16" s="20" t="n">
        <f aca="false">STDEV(H2:H13)</f>
        <v>0.514928650544437</v>
      </c>
      <c r="I16" s="20" t="n">
        <f aca="false">STDEV(I2:I13)</f>
        <v>0.288675134594813</v>
      </c>
      <c r="J16" s="20" t="n">
        <f aca="false">STDEV(J2:J13)</f>
        <v>0.426401432711221</v>
      </c>
      <c r="K16" s="20" t="n">
        <f aca="false">STDEV(K2:K13)</f>
        <v>0.288675134594813</v>
      </c>
      <c r="L16" s="20" t="n">
        <f aca="false">STDEV(L2:L13)</f>
        <v>0.288675134594813</v>
      </c>
      <c r="M16" s="20" t="n">
        <f aca="false">STDEV(M2:M13)</f>
        <v>0.492365963917331</v>
      </c>
      <c r="N16" s="20" t="n">
        <f aca="false">STDEV(N2:N13)</f>
        <v>0.522232967867094</v>
      </c>
      <c r="O16" s="20" t="n">
        <f aca="false">STDEV(O2:O13)</f>
        <v>0.514928650544437</v>
      </c>
      <c r="P16" s="1"/>
    </row>
    <row r="17" customFormat="false" ht="12.8" hidden="false" customHeight="false" outlineLevel="0" collapsed="false">
      <c r="C17" s="57"/>
      <c r="E17" s="1"/>
      <c r="F17" s="1"/>
      <c r="G17" s="1"/>
      <c r="H17" s="1"/>
      <c r="I17" s="1"/>
      <c r="J17" s="1"/>
      <c r="K17" s="1"/>
      <c r="L17" s="1"/>
      <c r="M17" s="1"/>
      <c r="N17" s="1"/>
      <c r="O17" s="1"/>
      <c r="P17" s="1"/>
    </row>
    <row r="18" customFormat="false" ht="12.8" hidden="false" customHeight="false" outlineLevel="0" collapsed="false">
      <c r="C18" s="57"/>
      <c r="E18" s="1" t="n">
        <f aca="false">COUNTIF(E2:E10,3)</f>
        <v>0</v>
      </c>
      <c r="G18" s="1" t="n">
        <f aca="false">COUNTIF(G2:G10,3)</f>
        <v>0</v>
      </c>
      <c r="H18" s="1" t="n">
        <f aca="false">COUNTIF(H2:H10,3)</f>
        <v>2</v>
      </c>
      <c r="I18" s="1" t="n">
        <f aca="false">COUNTIF(I2:I10,3)</f>
        <v>1</v>
      </c>
      <c r="J18" s="1" t="n">
        <f aca="false">COUNTIF(J2:J10,3)</f>
        <v>7</v>
      </c>
      <c r="K18" s="1" t="n">
        <f aca="false">COUNTIF(K2:K10,3)</f>
        <v>8</v>
      </c>
      <c r="L18" s="1" t="n">
        <f aca="false">COUNTIF(L2:L10,3)</f>
        <v>1</v>
      </c>
      <c r="M18" s="1" t="n">
        <f aca="false">COUNTIF(M2:M10,3)</f>
        <v>0</v>
      </c>
      <c r="N18" s="1" t="n">
        <f aca="false">COUNTIF(N2:N10,3)</f>
        <v>0</v>
      </c>
      <c r="O18" s="1" t="n">
        <f aca="false">COUNTIF(O2:O10,3)</f>
        <v>4</v>
      </c>
      <c r="P18" s="61" t="n">
        <f aca="false">SUM(E18:O18)</f>
        <v>23</v>
      </c>
    </row>
    <row r="19" customFormat="false" ht="12.8" hidden="false" customHeight="false" outlineLevel="0" collapsed="false">
      <c r="C19" s="57"/>
      <c r="P19" s="3" t="n">
        <f aca="false">12*10</f>
        <v>120</v>
      </c>
    </row>
    <row r="20" customFormat="false" ht="12.8" hidden="false" customHeight="false" outlineLevel="0" collapsed="false">
      <c r="C20" s="57"/>
      <c r="D20" s="3" t="n">
        <v>3</v>
      </c>
      <c r="E20" s="1" t="n">
        <f aca="false">COUNTIF(E2:E13,3)</f>
        <v>0</v>
      </c>
      <c r="G20" s="1" t="n">
        <f aca="false">COUNTIF(G2:G13,3)</f>
        <v>0</v>
      </c>
      <c r="H20" s="1" t="n">
        <f aca="false">COUNTIF(H2:H13,3)</f>
        <v>2</v>
      </c>
      <c r="I20" s="1" t="n">
        <f aca="false">COUNTIF(I2:I13,3)</f>
        <v>1</v>
      </c>
      <c r="J20" s="1" t="n">
        <f aca="false">COUNTIF(J2:J13,3)</f>
        <v>10</v>
      </c>
      <c r="K20" s="1" t="n">
        <f aca="false">COUNTIF(K2:K13,3)</f>
        <v>11</v>
      </c>
      <c r="L20" s="1" t="n">
        <f aca="false">COUNTIF(L2:L13,3)</f>
        <v>1</v>
      </c>
      <c r="M20" s="1" t="n">
        <f aca="false">COUNTIF(M2:M13,3)</f>
        <v>0</v>
      </c>
      <c r="N20" s="1" t="n">
        <f aca="false">COUNTIF(N2:N13,3)</f>
        <v>0</v>
      </c>
      <c r="O20" s="1" t="n">
        <f aca="false">COUNTIF(O2:O13,3)</f>
        <v>5</v>
      </c>
      <c r="P20" s="62" t="n">
        <f aca="false">P18/P19</f>
        <v>0.191666666666667</v>
      </c>
    </row>
    <row r="21" customFormat="false" ht="12.8" hidden="false" customHeight="false" outlineLevel="0" collapsed="false">
      <c r="C21" s="57"/>
      <c r="D21" s="3" t="s">
        <v>786</v>
      </c>
      <c r="E21" s="63" t="n">
        <f aca="false">E20/12</f>
        <v>0</v>
      </c>
      <c r="G21" s="63" t="n">
        <f aca="false">G20/12</f>
        <v>0</v>
      </c>
      <c r="H21" s="63" t="n">
        <f aca="false">H20/12</f>
        <v>0.166666666666667</v>
      </c>
      <c r="I21" s="105" t="n">
        <f aca="false">I20/12</f>
        <v>0.0833333333333333</v>
      </c>
      <c r="J21" s="105" t="n">
        <f aca="false">J20/12</f>
        <v>0.833333333333333</v>
      </c>
      <c r="K21" s="63" t="n">
        <f aca="false">K20/12</f>
        <v>0.916666666666667</v>
      </c>
      <c r="L21" s="63" t="n">
        <f aca="false">L20/12</f>
        <v>0.0833333333333333</v>
      </c>
      <c r="M21" s="63" t="n">
        <f aca="false">M20/12</f>
        <v>0</v>
      </c>
      <c r="N21" s="63" t="n">
        <f aca="false">N20/12</f>
        <v>0</v>
      </c>
      <c r="O21" s="105" t="n">
        <f aca="false">O20/12</f>
        <v>0.416666666666667</v>
      </c>
    </row>
    <row r="22" customFormat="false" ht="12.8" hidden="false" customHeight="false" outlineLevel="0" collapsed="false">
      <c r="C22" s="57"/>
      <c r="G22" s="62"/>
      <c r="H22" s="62"/>
      <c r="I22" s="62"/>
      <c r="J22" s="62"/>
      <c r="K22" s="62"/>
      <c r="L22" s="62"/>
      <c r="M22" s="62"/>
      <c r="N22" s="62"/>
      <c r="O22" s="62"/>
    </row>
    <row r="23" customFormat="false" ht="12.8" hidden="false" customHeight="false" outlineLevel="0" collapsed="false">
      <c r="C23" s="57"/>
      <c r="D23" s="3" t="s">
        <v>787</v>
      </c>
      <c r="E23" s="3" t="n">
        <f aca="false">COUNTIF(E$2:E$13,2)</f>
        <v>0</v>
      </c>
      <c r="G23" s="3" t="n">
        <f aca="false">COUNTIF(G$2:G$13,2)+COUNTIF(G$2:G$13,1)</f>
        <v>0</v>
      </c>
      <c r="H23" s="3" t="n">
        <f aca="false">COUNTIF(H$2:H$13,2)</f>
        <v>0</v>
      </c>
      <c r="I23" s="3" t="n">
        <f aca="false">COUNTIF(I4:I15,1)+COUNTIF(I4:I15,2)</f>
        <v>0</v>
      </c>
      <c r="J23" s="3" t="n">
        <f aca="false">COUNTIF(J4:J15,1)+COUNTIF(J4:J15,2)</f>
        <v>1</v>
      </c>
      <c r="K23" s="3" t="n">
        <f aca="false">COUNTIF(K4:K15,1)+COUNTIF(K4:K15,2)</f>
        <v>0</v>
      </c>
      <c r="L23" s="3" t="n">
        <f aca="false">COUNTIF(L4:L15,1)+COUNTIF(L4:L15,2)</f>
        <v>0</v>
      </c>
      <c r="M23" s="3" t="n">
        <f aca="false">COUNTIF(M4:M15,1)+COUNTIF(M4:M15,2)</f>
        <v>0</v>
      </c>
      <c r="N23" s="3" t="n">
        <f aca="false">COUNTIF(N4:N15,1)+COUNTIF(N4:N15,2)</f>
        <v>0</v>
      </c>
      <c r="O23" s="3" t="n">
        <f aca="false">COUNTIF(O4:O15,1)+COUNTIF(O4:O15,2)</f>
        <v>0</v>
      </c>
    </row>
    <row r="24" customFormat="false" ht="12.8" hidden="false" customHeight="true" outlineLevel="0" collapsed="false">
      <c r="D24" s="3" t="s">
        <v>788</v>
      </c>
      <c r="E24" s="3" t="n">
        <f aca="false">E23/12</f>
        <v>0</v>
      </c>
      <c r="G24" s="64" t="n">
        <f aca="false">G23/12</f>
        <v>0</v>
      </c>
      <c r="H24" s="64" t="n">
        <f aca="false">H23/12</f>
        <v>0</v>
      </c>
      <c r="I24" s="64" t="n">
        <f aca="false">I23/12</f>
        <v>0</v>
      </c>
      <c r="J24" s="95" t="n">
        <f aca="false">J23/12</f>
        <v>0.0833333333333333</v>
      </c>
      <c r="K24" s="64" t="n">
        <f aca="false">K23/12</f>
        <v>0</v>
      </c>
      <c r="L24" s="64" t="n">
        <f aca="false">L23/12</f>
        <v>0</v>
      </c>
      <c r="M24" s="64" t="n">
        <f aca="false">M23/12</f>
        <v>0</v>
      </c>
      <c r="N24" s="64" t="n">
        <f aca="false">N23/12</f>
        <v>0</v>
      </c>
      <c r="O24" s="64" t="n">
        <f aca="false">O23/12</f>
        <v>0</v>
      </c>
    </row>
    <row r="25" customFormat="false" ht="12.8" hidden="false" customHeight="true" outlineLevel="0" collapsed="false">
      <c r="D25" s="3" t="s">
        <v>789</v>
      </c>
      <c r="E25" s="3" t="n">
        <f aca="false">COUNTIF(E2:E13,4)+COUNTIF(E2:E13,5)</f>
        <v>12</v>
      </c>
      <c r="G25" s="3" t="n">
        <f aca="false">COUNTIF(G2:G13,4)+COUNTIF(G2:G13,5)</f>
        <v>12</v>
      </c>
      <c r="H25" s="3" t="n">
        <f aca="false">COUNTIF(H2:H13,4)+COUNTIF(H2:H13,5)</f>
        <v>10</v>
      </c>
      <c r="I25" s="3" t="n">
        <f aca="false">COUNTIF(I2:I13,4)+COUNTIF(I2:I13,5)</f>
        <v>11</v>
      </c>
      <c r="J25" s="3" t="n">
        <f aca="false">COUNTIF(J2:J13,4)+COUNTIF(J2:J13,5)</f>
        <v>1</v>
      </c>
      <c r="K25" s="3" t="n">
        <f aca="false">COUNTIF(K2:K13,4)+COUNTIF(K2:K13,5)</f>
        <v>1</v>
      </c>
      <c r="L25" s="3" t="n">
        <f aca="false">COUNTIF(L2:L13,4)+COUNTIF(L2:L13,5)</f>
        <v>11</v>
      </c>
      <c r="M25" s="3" t="n">
        <f aca="false">COUNTIF(M2:M13,4)+COUNTIF(M2:M13,5)</f>
        <v>12</v>
      </c>
      <c r="N25" s="3" t="n">
        <f aca="false">COUNTIF(N2:N13,4)+COUNTIF(N2:N13,5)</f>
        <v>12</v>
      </c>
      <c r="O25" s="3" t="n">
        <f aca="false">COUNTIF(O2:O13,4)+COUNTIF(O2:O13,5)</f>
        <v>7</v>
      </c>
    </row>
    <row r="26" customFormat="false" ht="12.8" hidden="false" customHeight="true" outlineLevel="0" collapsed="false">
      <c r="D26" s="3" t="s">
        <v>790</v>
      </c>
      <c r="E26" s="106" t="n">
        <f aca="false">E25/12</f>
        <v>1</v>
      </c>
      <c r="G26" s="65" t="n">
        <f aca="false">G25/12</f>
        <v>1</v>
      </c>
      <c r="H26" s="65" t="n">
        <f aca="false">H25/12</f>
        <v>0.833333333333333</v>
      </c>
      <c r="I26" s="65" t="n">
        <f aca="false">I25/12</f>
        <v>0.916666666666667</v>
      </c>
      <c r="J26" s="65" t="n">
        <f aca="false">J25/12</f>
        <v>0.0833333333333333</v>
      </c>
      <c r="K26" s="65" t="n">
        <f aca="false">K25/12</f>
        <v>0.0833333333333333</v>
      </c>
      <c r="L26" s="65" t="n">
        <f aca="false">L25/12</f>
        <v>0.916666666666667</v>
      </c>
      <c r="M26" s="65" t="n">
        <f aca="false">M25/12</f>
        <v>1</v>
      </c>
      <c r="N26" s="65" t="n">
        <f aca="false">N25/12</f>
        <v>1</v>
      </c>
      <c r="O26" s="65" t="n">
        <f aca="false">O25/12</f>
        <v>0.583333333333333</v>
      </c>
    </row>
    <row r="28" customFormat="false" ht="12.8" hidden="false" customHeight="true" outlineLevel="0" collapsed="false">
      <c r="D28" s="3" t="s">
        <v>791</v>
      </c>
      <c r="E28" s="3" t="n">
        <f aca="false">E25+E23+E20</f>
        <v>12</v>
      </c>
      <c r="G28" s="3" t="n">
        <f aca="false">G25+G23+G20</f>
        <v>12</v>
      </c>
      <c r="H28" s="3" t="n">
        <f aca="false">H25+H23+H20</f>
        <v>12</v>
      </c>
      <c r="I28" s="3" t="n">
        <f aca="false">I25+I23+I20</f>
        <v>12</v>
      </c>
      <c r="J28" s="3" t="n">
        <f aca="false">J25+J23+J20</f>
        <v>12</v>
      </c>
      <c r="K28" s="3" t="n">
        <f aca="false">K25+K23+K20</f>
        <v>12</v>
      </c>
      <c r="L28" s="3" t="n">
        <f aca="false">L25+L23+L20</f>
        <v>12</v>
      </c>
      <c r="M28" s="3" t="n">
        <f aca="false">M25+M23+M20</f>
        <v>12</v>
      </c>
      <c r="N28" s="3" t="n">
        <f aca="false">N25+N23+N20</f>
        <v>12</v>
      </c>
      <c r="O28" s="3" t="n">
        <f aca="false">O25+O23+O20</f>
        <v>12</v>
      </c>
    </row>
    <row r="31" customFormat="false" ht="12.8" hidden="false" customHeight="true" outlineLevel="0" collapsed="false">
      <c r="D31" s="3" t="s">
        <v>792</v>
      </c>
      <c r="E31" s="67" t="n">
        <f aca="false">E23</f>
        <v>0</v>
      </c>
      <c r="G31" s="67" t="n">
        <f aca="false">G23</f>
        <v>0</v>
      </c>
      <c r="H31" s="3" t="n">
        <f aca="false">H23</f>
        <v>0</v>
      </c>
      <c r="I31" s="3" t="n">
        <f aca="false">I23</f>
        <v>0</v>
      </c>
      <c r="J31" s="3" t="n">
        <f aca="false">J23</f>
        <v>1</v>
      </c>
      <c r="K31" s="3" t="n">
        <f aca="false">K23</f>
        <v>0</v>
      </c>
      <c r="L31" s="3" t="n">
        <f aca="false">L23</f>
        <v>0</v>
      </c>
      <c r="M31" s="3" t="n">
        <f aca="false">M23</f>
        <v>0</v>
      </c>
      <c r="N31" s="3" t="n">
        <f aca="false">N23</f>
        <v>0</v>
      </c>
      <c r="O31" s="3" t="n">
        <f aca="false">O23</f>
        <v>0</v>
      </c>
    </row>
    <row r="32" customFormat="false" ht="12.8" hidden="false" customHeight="true" outlineLevel="0" collapsed="false">
      <c r="D32" s="3" t="s">
        <v>793</v>
      </c>
      <c r="E32" s="67" t="n">
        <f aca="false">E25</f>
        <v>12</v>
      </c>
      <c r="G32" s="67" t="n">
        <f aca="false">G25</f>
        <v>12</v>
      </c>
      <c r="H32" s="3" t="n">
        <f aca="false">H25</f>
        <v>10</v>
      </c>
      <c r="I32" s="3" t="n">
        <f aca="false">I25</f>
        <v>11</v>
      </c>
      <c r="J32" s="3" t="n">
        <f aca="false">J25</f>
        <v>1</v>
      </c>
      <c r="K32" s="3" t="n">
        <f aca="false">K25</f>
        <v>1</v>
      </c>
      <c r="L32" s="67" t="n">
        <f aca="false">L25</f>
        <v>11</v>
      </c>
      <c r="M32" s="67" t="n">
        <f aca="false">M25</f>
        <v>12</v>
      </c>
      <c r="N32" s="67" t="n">
        <f aca="false">N25</f>
        <v>12</v>
      </c>
      <c r="O32" s="3" t="n">
        <f aca="false">O25</f>
        <v>7</v>
      </c>
    </row>
    <row r="35" customFormat="false" ht="12.8" hidden="false" customHeight="true" outlineLevel="0" collapsed="false">
      <c r="D35" s="3" t="s">
        <v>794</v>
      </c>
      <c r="E35" s="69" t="n">
        <v>1</v>
      </c>
      <c r="G35" s="69" t="n">
        <v>1</v>
      </c>
      <c r="H35" s="69" t="n">
        <v>1</v>
      </c>
      <c r="I35" s="69" t="n">
        <v>1</v>
      </c>
      <c r="J35" s="107" t="n">
        <v>1</v>
      </c>
      <c r="K35" s="69" t="n">
        <v>1</v>
      </c>
      <c r="L35" s="69" t="n">
        <v>1</v>
      </c>
      <c r="M35" s="69" t="n">
        <v>1</v>
      </c>
      <c r="N35" s="69" t="n">
        <v>1</v>
      </c>
      <c r="O35" s="69" t="n">
        <v>1</v>
      </c>
    </row>
    <row r="37" customFormat="false" ht="12.8" hidden="false" customHeight="true" outlineLevel="0" collapsed="false">
      <c r="E37" s="72" t="n">
        <f aca="false">E24</f>
        <v>0</v>
      </c>
      <c r="F37" s="5" t="n">
        <v>0</v>
      </c>
      <c r="G37" s="72" t="n">
        <f aca="false">G24</f>
        <v>0</v>
      </c>
      <c r="H37" s="72" t="n">
        <f aca="false">H24</f>
        <v>0</v>
      </c>
      <c r="I37" s="72" t="n">
        <f aca="false">I24</f>
        <v>0</v>
      </c>
      <c r="J37" s="72" t="n">
        <f aca="false">J24</f>
        <v>0.0833333333333333</v>
      </c>
      <c r="K37" s="72" t="n">
        <f aca="false">K24</f>
        <v>0</v>
      </c>
      <c r="L37" s="72" t="n">
        <f aca="false">L24</f>
        <v>0</v>
      </c>
      <c r="M37" s="72" t="n">
        <f aca="false">M24</f>
        <v>0</v>
      </c>
      <c r="N37" s="72" t="n">
        <f aca="false">N24</f>
        <v>0</v>
      </c>
      <c r="O37" s="72" t="n">
        <f aca="false">O24</f>
        <v>0</v>
      </c>
    </row>
    <row r="38" customFormat="false" ht="12.8" hidden="false" customHeight="true" outlineLevel="0" collapsed="false">
      <c r="E38" s="72" t="n">
        <f aca="false">E26</f>
        <v>1</v>
      </c>
      <c r="F38" s="5" t="n">
        <v>1</v>
      </c>
      <c r="G38" s="72" t="n">
        <f aca="false">G26</f>
        <v>1</v>
      </c>
      <c r="H38" s="72" t="n">
        <f aca="false">H26</f>
        <v>0.833333333333333</v>
      </c>
      <c r="I38" s="72" t="n">
        <f aca="false">I26</f>
        <v>0.916666666666667</v>
      </c>
      <c r="J38" s="72" t="n">
        <f aca="false">J26</f>
        <v>0.0833333333333333</v>
      </c>
      <c r="K38" s="72" t="n">
        <f aca="false">K26</f>
        <v>0.0833333333333333</v>
      </c>
      <c r="L38" s="72" t="n">
        <f aca="false">L26</f>
        <v>0.916666666666667</v>
      </c>
      <c r="M38" s="72" t="n">
        <f aca="false">M26</f>
        <v>1</v>
      </c>
      <c r="N38" s="72" t="n">
        <f aca="false">N26</f>
        <v>1</v>
      </c>
      <c r="O38" s="72" t="n">
        <f aca="false">O26</f>
        <v>0.583333333333333</v>
      </c>
    </row>
    <row r="39" customFormat="false" ht="12.8" hidden="false" customHeight="true" outlineLevel="0" collapsed="false">
      <c r="E39" s="73" t="n">
        <f aca="false">E21</f>
        <v>0</v>
      </c>
      <c r="F39" s="5" t="n">
        <v>3</v>
      </c>
      <c r="G39" s="73" t="n">
        <f aca="false">G21</f>
        <v>0</v>
      </c>
      <c r="H39" s="73" t="n">
        <f aca="false">H21</f>
        <v>0.166666666666667</v>
      </c>
      <c r="I39" s="73" t="n">
        <f aca="false">I21</f>
        <v>0.0833333333333333</v>
      </c>
      <c r="J39" s="109" t="n">
        <f aca="false">J21</f>
        <v>0.833333333333333</v>
      </c>
      <c r="K39" s="109" t="n">
        <f aca="false">K21</f>
        <v>0.916666666666667</v>
      </c>
      <c r="L39" s="73" t="n">
        <f aca="false">L21</f>
        <v>0.0833333333333333</v>
      </c>
      <c r="M39" s="73" t="n">
        <f aca="false">M21</f>
        <v>0</v>
      </c>
      <c r="N39" s="73" t="n">
        <f aca="false">N21</f>
        <v>0</v>
      </c>
      <c r="O39" s="109" t="n">
        <f aca="false">O21</f>
        <v>0.416666666666667</v>
      </c>
    </row>
    <row r="40" customFormat="false" ht="12.8" hidden="false" customHeight="true" outlineLevel="0" collapsed="false">
      <c r="E40" s="62" t="n">
        <f aca="false">SUM(E37:E39)</f>
        <v>1</v>
      </c>
      <c r="G40" s="62" t="n">
        <f aca="false">SUM(G37:G39)</f>
        <v>1</v>
      </c>
      <c r="H40" s="62" t="n">
        <f aca="false">SUM(H37:H39)</f>
        <v>1</v>
      </c>
      <c r="I40" s="62" t="n">
        <f aca="false">SUM(I37:I39)</f>
        <v>1</v>
      </c>
      <c r="J40" s="62" t="n">
        <f aca="false">SUM(J37:J39)</f>
        <v>1</v>
      </c>
      <c r="K40" s="62" t="n">
        <f aca="false">SUM(K37:K39)</f>
        <v>1</v>
      </c>
      <c r="L40" s="62" t="n">
        <f aca="false">SUM(L37:L39)</f>
        <v>1</v>
      </c>
      <c r="M40" s="62" t="n">
        <f aca="false">SUM(M37:M39)</f>
        <v>1</v>
      </c>
      <c r="N40" s="62" t="n">
        <f aca="false">SUM(N37:N39)</f>
        <v>1</v>
      </c>
      <c r="O40" s="62" t="n">
        <f aca="false">SUM(O37:O39)</f>
        <v>1</v>
      </c>
    </row>
    <row r="41" customFormat="false" ht="12.8" hidden="false" customHeight="true" outlineLevel="0" collapsed="false">
      <c r="P41" s="3" t="s">
        <v>802</v>
      </c>
    </row>
    <row r="42" customFormat="false" ht="12.8" hidden="false" customHeight="true" outlineLevel="0" collapsed="false">
      <c r="E42" s="62" t="n">
        <f aca="false">E37+((E39/(1-E39))*E37)</f>
        <v>0</v>
      </c>
      <c r="F42" s="3" t="n">
        <v>0</v>
      </c>
      <c r="G42" s="72" t="n">
        <f aca="false">G37+((G39/(1-G39))*G37)</f>
        <v>0</v>
      </c>
      <c r="H42" s="72" t="n">
        <f aca="false">H37+((H39/(1-H39))*H37)</f>
        <v>0</v>
      </c>
      <c r="I42" s="72" t="n">
        <f aca="false">I37+((I39/(1-I39))*I37)</f>
        <v>0</v>
      </c>
      <c r="J42" s="72" t="n">
        <f aca="false">J37+((J39/(1-J39))*J37)</f>
        <v>0.5</v>
      </c>
      <c r="K42" s="72" t="n">
        <f aca="false">K37+((K39/(1-K39))*K37)</f>
        <v>0</v>
      </c>
      <c r="L42" s="72" t="n">
        <f aca="false">L37+((L39/(1-L39))*L37)</f>
        <v>0</v>
      </c>
      <c r="M42" s="72" t="n">
        <f aca="false">M37+((M39/(1-M39))*M37)</f>
        <v>0</v>
      </c>
      <c r="N42" s="72" t="n">
        <f aca="false">N37+((N39/(1-N39))*N37)</f>
        <v>0</v>
      </c>
      <c r="O42" s="72" t="n">
        <f aca="false">O37+((O39/(1-O39))*O37)</f>
        <v>0</v>
      </c>
      <c r="P42" s="62" t="n">
        <f aca="false">(E42+SUM(G42:O42))/10</f>
        <v>0.05</v>
      </c>
    </row>
    <row r="43" customFormat="false" ht="12.8" hidden="false" customHeight="true" outlineLevel="0" collapsed="false">
      <c r="E43" s="76" t="n">
        <f aca="false">E38+((E39/(1-E39))*E38)</f>
        <v>1</v>
      </c>
      <c r="F43" s="3" t="n">
        <v>1</v>
      </c>
      <c r="G43" s="79" t="n">
        <f aca="false">G38+((G39/(1-G39))*G38)</f>
        <v>1</v>
      </c>
      <c r="H43" s="79" t="n">
        <f aca="false">H38+((H39/(1-H39))*H38)</f>
        <v>1</v>
      </c>
      <c r="I43" s="79" t="n">
        <f aca="false">I38+((I39/(1-I39))*I38)</f>
        <v>1</v>
      </c>
      <c r="J43" s="72" t="n">
        <f aca="false">J38+((J39/(1-J39))*J38)</f>
        <v>0.5</v>
      </c>
      <c r="K43" s="79" t="n">
        <f aca="false">K38+((K39/(1-K39))*K38)</f>
        <v>1</v>
      </c>
      <c r="L43" s="79" t="n">
        <f aca="false">L38+((L39/(1-L39))*L38)</f>
        <v>1</v>
      </c>
      <c r="M43" s="79" t="n">
        <f aca="false">M38+((M39/(1-M39))*M38)</f>
        <v>1</v>
      </c>
      <c r="N43" s="79" t="n">
        <f aca="false">N38+((N39/(1-N39))*N38)</f>
        <v>1</v>
      </c>
      <c r="O43" s="79" t="n">
        <f aca="false">O38+((O39/(1-O39))*O38)</f>
        <v>1</v>
      </c>
      <c r="P43" s="76" t="n">
        <f aca="false">(E43+SUM(G43:O43))/10</f>
        <v>0.95</v>
      </c>
    </row>
    <row r="44" customFormat="false" ht="12.8" hidden="false" customHeight="true" outlineLevel="0" collapsed="false">
      <c r="P44" s="62" t="n">
        <f aca="false">SUM(P42:P43)</f>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2" topLeftCell="A29" activePane="bottomLeft" state="frozen"/>
      <selection pane="topLeft" activeCell="A1" activeCellId="0" sqref="A1"/>
      <selection pane="bottomLeft" activeCell="K45" activeCellId="0" sqref="K45"/>
    </sheetView>
  </sheetViews>
  <sheetFormatPr defaultColWidth="11.53515625" defaultRowHeight="12.8" zeroHeight="false" outlineLevelRow="0" outlineLevelCol="0"/>
  <cols>
    <col collapsed="false" customWidth="true" hidden="false" outlineLevel="0" max="1" min="1" style="3" width="8.34"/>
    <col collapsed="false" customWidth="true" hidden="false" outlineLevel="0" max="2" min="2" style="3" width="3.79"/>
    <col collapsed="false" customWidth="false" hidden="false" outlineLevel="0" max="16384" min="3" style="3" width="11.53"/>
  </cols>
  <sheetData>
    <row r="1" customFormat="false" ht="12.8" hidden="false" customHeight="false" outlineLevel="0" collapsed="false">
      <c r="B1" s="2"/>
      <c r="C1" s="55" t="s">
        <v>24</v>
      </c>
      <c r="D1" s="55" t="s">
        <v>25</v>
      </c>
      <c r="E1" s="55" t="s">
        <v>26</v>
      </c>
      <c r="F1" s="55" t="s">
        <v>27</v>
      </c>
      <c r="G1" s="55" t="s">
        <v>28</v>
      </c>
      <c r="H1" s="55" t="s">
        <v>29</v>
      </c>
      <c r="I1" s="55" t="s">
        <v>30</v>
      </c>
      <c r="J1" s="55" t="s">
        <v>31</v>
      </c>
      <c r="K1" s="55" t="s">
        <v>32</v>
      </c>
      <c r="L1" s="55" t="s">
        <v>33</v>
      </c>
      <c r="M1" s="55" t="s">
        <v>34</v>
      </c>
      <c r="N1" s="55" t="s">
        <v>35</v>
      </c>
      <c r="O1" s="55" t="s">
        <v>36</v>
      </c>
      <c r="P1" s="55" t="s">
        <v>37</v>
      </c>
      <c r="Q1" s="55" t="s">
        <v>38</v>
      </c>
    </row>
    <row r="2" customFormat="false" ht="102.2" hidden="false" customHeight="false" outlineLevel="0" collapsed="false">
      <c r="B2" s="2" t="s">
        <v>297</v>
      </c>
      <c r="C2" s="55" t="s">
        <v>39</v>
      </c>
      <c r="D2" s="55" t="s">
        <v>40</v>
      </c>
      <c r="E2" s="55" t="s">
        <v>41</v>
      </c>
      <c r="F2" s="55" t="s">
        <v>42</v>
      </c>
      <c r="G2" s="55" t="s">
        <v>43</v>
      </c>
      <c r="H2" s="55" t="s">
        <v>44</v>
      </c>
      <c r="I2" s="55" t="s">
        <v>45</v>
      </c>
      <c r="J2" s="55" t="s">
        <v>46</v>
      </c>
      <c r="K2" s="55" t="s">
        <v>47</v>
      </c>
      <c r="L2" s="55" t="s">
        <v>48</v>
      </c>
      <c r="M2" s="55" t="s">
        <v>49</v>
      </c>
      <c r="N2" s="55" t="s">
        <v>50</v>
      </c>
      <c r="O2" s="55" t="s">
        <v>51</v>
      </c>
      <c r="P2" s="55" t="s">
        <v>52</v>
      </c>
      <c r="Q2" s="55" t="s">
        <v>53</v>
      </c>
    </row>
    <row r="3" customFormat="false" ht="15" hidden="false" customHeight="false" outlineLevel="0" collapsed="false">
      <c r="A3" s="3" t="s">
        <v>170</v>
      </c>
      <c r="B3" s="31" t="n">
        <v>25</v>
      </c>
      <c r="C3" s="19" t="s">
        <v>645</v>
      </c>
      <c r="D3" s="19" t="s">
        <v>646</v>
      </c>
      <c r="E3" s="13" t="n">
        <v>5</v>
      </c>
      <c r="F3" s="19" t="s">
        <v>647</v>
      </c>
      <c r="G3" s="13" t="n">
        <v>3</v>
      </c>
      <c r="H3" s="13" t="n">
        <v>4</v>
      </c>
      <c r="I3" s="13" t="n">
        <v>4</v>
      </c>
      <c r="J3" s="13" t="n">
        <v>3</v>
      </c>
      <c r="K3" s="13" t="n">
        <v>3</v>
      </c>
      <c r="L3" s="13" t="n">
        <v>4</v>
      </c>
      <c r="M3" s="13" t="n">
        <v>4</v>
      </c>
      <c r="N3" s="13" t="n">
        <v>4</v>
      </c>
      <c r="O3" s="13" t="n">
        <v>3</v>
      </c>
      <c r="P3" s="19" t="s">
        <v>588</v>
      </c>
      <c r="Q3" s="19" t="s">
        <v>589</v>
      </c>
    </row>
    <row r="4" customFormat="false" ht="15" hidden="false" customHeight="false" outlineLevel="0" collapsed="false">
      <c r="A4" s="3" t="s">
        <v>170</v>
      </c>
      <c r="B4" s="31" t="n">
        <v>26</v>
      </c>
      <c r="C4" s="19" t="s">
        <v>650</v>
      </c>
      <c r="D4" s="19" t="s">
        <v>651</v>
      </c>
      <c r="E4" s="13" t="n">
        <v>4</v>
      </c>
      <c r="F4" s="19" t="s">
        <v>652</v>
      </c>
      <c r="G4" s="13" t="n">
        <v>4</v>
      </c>
      <c r="H4" s="13" t="n">
        <v>3</v>
      </c>
      <c r="I4" s="13" t="n">
        <v>3</v>
      </c>
      <c r="J4" s="13" t="n">
        <v>3</v>
      </c>
      <c r="K4" s="13" t="n">
        <v>3</v>
      </c>
      <c r="L4" s="13" t="n">
        <v>4</v>
      </c>
      <c r="M4" s="13" t="n">
        <v>4</v>
      </c>
      <c r="N4" s="13" t="n">
        <v>4</v>
      </c>
      <c r="O4" s="13" t="n">
        <v>3</v>
      </c>
      <c r="P4" s="19" t="s">
        <v>593</v>
      </c>
      <c r="Q4" s="19" t="s">
        <v>594</v>
      </c>
    </row>
    <row r="5" customFormat="false" ht="15" hidden="false" customHeight="false" outlineLevel="0" collapsed="false">
      <c r="A5" s="3" t="s">
        <v>170</v>
      </c>
      <c r="B5" s="31" t="n">
        <v>27</v>
      </c>
      <c r="C5" s="19" t="s">
        <v>655</v>
      </c>
      <c r="D5" s="19" t="s">
        <v>656</v>
      </c>
      <c r="E5" s="13" t="n">
        <v>4</v>
      </c>
      <c r="F5" s="19" t="s">
        <v>657</v>
      </c>
      <c r="G5" s="13" t="n">
        <v>4</v>
      </c>
      <c r="H5" s="13" t="n">
        <v>3</v>
      </c>
      <c r="I5" s="13" t="n">
        <v>3</v>
      </c>
      <c r="J5" s="13" t="n">
        <v>2</v>
      </c>
      <c r="K5" s="13" t="n">
        <v>3</v>
      </c>
      <c r="L5" s="13" t="n">
        <v>4</v>
      </c>
      <c r="M5" s="13" t="n">
        <v>4</v>
      </c>
      <c r="N5" s="13" t="n">
        <v>4</v>
      </c>
      <c r="O5" s="13" t="n">
        <v>3</v>
      </c>
      <c r="P5" s="19" t="s">
        <v>598</v>
      </c>
      <c r="Q5" s="19" t="s">
        <v>599</v>
      </c>
    </row>
    <row r="6" customFormat="false" ht="15" hidden="false" customHeight="false" outlineLevel="0" collapsed="false">
      <c r="A6" s="3" t="s">
        <v>170</v>
      </c>
      <c r="B6" s="31" t="n">
        <v>28</v>
      </c>
      <c r="C6" s="19" t="s">
        <v>660</v>
      </c>
      <c r="D6" s="19" t="s">
        <v>661</v>
      </c>
      <c r="E6" s="13" t="n">
        <v>5</v>
      </c>
      <c r="F6" s="19" t="s">
        <v>662</v>
      </c>
      <c r="G6" s="13" t="n">
        <v>4</v>
      </c>
      <c r="H6" s="13" t="n">
        <v>4</v>
      </c>
      <c r="I6" s="13" t="n">
        <v>4</v>
      </c>
      <c r="J6" s="13" t="n">
        <v>3</v>
      </c>
      <c r="K6" s="13" t="n">
        <v>3</v>
      </c>
      <c r="L6" s="13" t="n">
        <v>4</v>
      </c>
      <c r="M6" s="13" t="n">
        <v>4</v>
      </c>
      <c r="N6" s="13" t="n">
        <v>4</v>
      </c>
      <c r="O6" s="13" t="n">
        <v>4</v>
      </c>
      <c r="P6" s="19" t="s">
        <v>603</v>
      </c>
      <c r="Q6" s="19" t="s">
        <v>604</v>
      </c>
    </row>
    <row r="7" customFormat="false" ht="15" hidden="false" customHeight="false" outlineLevel="0" collapsed="false">
      <c r="A7" s="3" t="s">
        <v>170</v>
      </c>
      <c r="B7" s="31" t="n">
        <v>29</v>
      </c>
      <c r="C7" s="19" t="s">
        <v>665</v>
      </c>
      <c r="D7" s="19" t="s">
        <v>666</v>
      </c>
      <c r="E7" s="13" t="n">
        <v>5</v>
      </c>
      <c r="F7" s="19" t="s">
        <v>667</v>
      </c>
      <c r="G7" s="13" t="n">
        <v>3</v>
      </c>
      <c r="H7" s="13" t="n">
        <v>4</v>
      </c>
      <c r="I7" s="13" t="n">
        <v>4</v>
      </c>
      <c r="J7" s="13" t="n">
        <v>3</v>
      </c>
      <c r="K7" s="13" t="n">
        <v>3</v>
      </c>
      <c r="L7" s="13" t="n">
        <v>4</v>
      </c>
      <c r="M7" s="13" t="n">
        <v>4</v>
      </c>
      <c r="N7" s="13" t="n">
        <v>4</v>
      </c>
      <c r="O7" s="13" t="n">
        <v>3</v>
      </c>
      <c r="P7" s="19" t="s">
        <v>608</v>
      </c>
      <c r="Q7" s="19" t="s">
        <v>609</v>
      </c>
    </row>
    <row r="8" customFormat="false" ht="15" hidden="false" customHeight="false" outlineLevel="0" collapsed="false">
      <c r="A8" s="3" t="s">
        <v>170</v>
      </c>
      <c r="B8" s="31" t="n">
        <v>30</v>
      </c>
      <c r="C8" s="19" t="s">
        <v>670</v>
      </c>
      <c r="D8" s="19" t="s">
        <v>671</v>
      </c>
      <c r="E8" s="13" t="n">
        <v>4</v>
      </c>
      <c r="F8" s="19" t="s">
        <v>672</v>
      </c>
      <c r="G8" s="13" t="n">
        <v>4</v>
      </c>
      <c r="H8" s="13" t="n">
        <v>4</v>
      </c>
      <c r="I8" s="13" t="n">
        <v>3</v>
      </c>
      <c r="J8" s="13" t="n">
        <v>3</v>
      </c>
      <c r="K8" s="13" t="n">
        <v>3</v>
      </c>
      <c r="L8" s="13" t="n">
        <v>4</v>
      </c>
      <c r="M8" s="13" t="n">
        <v>4</v>
      </c>
      <c r="N8" s="13" t="n">
        <v>4</v>
      </c>
      <c r="O8" s="13" t="n">
        <v>3</v>
      </c>
      <c r="P8" s="19" t="s">
        <v>613</v>
      </c>
      <c r="Q8" s="19" t="s">
        <v>614</v>
      </c>
    </row>
    <row r="9" customFormat="false" ht="15" hidden="false" customHeight="false" outlineLevel="0" collapsed="false">
      <c r="A9" s="3" t="s">
        <v>170</v>
      </c>
      <c r="B9" s="31" t="n">
        <v>31</v>
      </c>
      <c r="C9" s="19" t="s">
        <v>675</v>
      </c>
      <c r="D9" s="19" t="s">
        <v>676</v>
      </c>
      <c r="E9" s="13" t="n">
        <v>5</v>
      </c>
      <c r="F9" s="19" t="s">
        <v>677</v>
      </c>
      <c r="G9" s="13" t="n">
        <v>4</v>
      </c>
      <c r="H9" s="13" t="n">
        <v>4</v>
      </c>
      <c r="I9" s="13" t="n">
        <v>4</v>
      </c>
      <c r="J9" s="13" t="n">
        <v>4</v>
      </c>
      <c r="K9" s="13" t="n">
        <v>3</v>
      </c>
      <c r="L9" s="13" t="n">
        <v>4</v>
      </c>
      <c r="M9" s="13" t="n">
        <v>4</v>
      </c>
      <c r="N9" s="13" t="n">
        <v>4</v>
      </c>
      <c r="O9" s="13" t="n">
        <v>3</v>
      </c>
      <c r="P9" s="19" t="s">
        <v>618</v>
      </c>
      <c r="Q9" s="19" t="s">
        <v>619</v>
      </c>
    </row>
    <row r="10" customFormat="false" ht="15" hidden="false" customHeight="false" outlineLevel="0" collapsed="false">
      <c r="A10" s="3" t="s">
        <v>170</v>
      </c>
      <c r="B10" s="31" t="n">
        <v>32</v>
      </c>
      <c r="C10" s="19" t="s">
        <v>680</v>
      </c>
      <c r="D10" s="19" t="s">
        <v>681</v>
      </c>
      <c r="E10" s="13" t="n">
        <v>5</v>
      </c>
      <c r="F10" s="19" t="s">
        <v>682</v>
      </c>
      <c r="G10" s="13" t="n">
        <v>5</v>
      </c>
      <c r="H10" s="13" t="n">
        <v>4</v>
      </c>
      <c r="I10" s="13" t="n">
        <v>3</v>
      </c>
      <c r="J10" s="13" t="n">
        <v>3</v>
      </c>
      <c r="K10" s="13" t="n">
        <v>3</v>
      </c>
      <c r="L10" s="13" t="n">
        <v>4</v>
      </c>
      <c r="M10" s="13" t="n">
        <v>4</v>
      </c>
      <c r="N10" s="13" t="n">
        <v>4</v>
      </c>
      <c r="O10" s="13" t="n">
        <v>3</v>
      </c>
      <c r="P10" s="19" t="s">
        <v>623</v>
      </c>
      <c r="Q10" s="19" t="s">
        <v>624</v>
      </c>
    </row>
    <row r="11" customFormat="false" ht="15" hidden="false" customHeight="false" outlineLevel="0" collapsed="false">
      <c r="A11" s="3" t="s">
        <v>170</v>
      </c>
      <c r="B11" s="31" t="n">
        <v>33</v>
      </c>
      <c r="C11" s="19" t="s">
        <v>685</v>
      </c>
      <c r="D11" s="19" t="s">
        <v>686</v>
      </c>
      <c r="E11" s="13" t="n">
        <v>5</v>
      </c>
      <c r="F11" s="19" t="s">
        <v>687</v>
      </c>
      <c r="G11" s="13" t="n">
        <v>3</v>
      </c>
      <c r="H11" s="13" t="n">
        <v>5</v>
      </c>
      <c r="I11" s="13" t="n">
        <v>4</v>
      </c>
      <c r="J11" s="13" t="n">
        <v>3</v>
      </c>
      <c r="K11" s="13" t="n">
        <v>3</v>
      </c>
      <c r="L11" s="13" t="n">
        <v>4</v>
      </c>
      <c r="M11" s="13" t="n">
        <v>4</v>
      </c>
      <c r="N11" s="13" t="n">
        <v>4</v>
      </c>
      <c r="O11" s="13" t="n">
        <v>3</v>
      </c>
      <c r="P11" s="19" t="s">
        <v>628</v>
      </c>
      <c r="Q11" s="19" t="s">
        <v>629</v>
      </c>
    </row>
    <row r="12" customFormat="false" ht="15" hidden="false" customHeight="false" outlineLevel="0" collapsed="false">
      <c r="A12" s="3" t="s">
        <v>170</v>
      </c>
      <c r="B12" s="31" t="n">
        <v>34</v>
      </c>
      <c r="C12" s="19" t="s">
        <v>690</v>
      </c>
      <c r="D12" s="19" t="s">
        <v>691</v>
      </c>
      <c r="E12" s="13" t="n">
        <v>4</v>
      </c>
      <c r="F12" s="19" t="s">
        <v>692</v>
      </c>
      <c r="G12" s="13" t="n">
        <v>4</v>
      </c>
      <c r="H12" s="13" t="n">
        <v>4</v>
      </c>
      <c r="I12" s="13" t="n">
        <v>3</v>
      </c>
      <c r="J12" s="13" t="n">
        <v>3</v>
      </c>
      <c r="K12" s="13" t="n">
        <v>3</v>
      </c>
      <c r="L12" s="13" t="n">
        <v>4</v>
      </c>
      <c r="M12" s="13" t="n">
        <v>4</v>
      </c>
      <c r="N12" s="13" t="n">
        <v>4</v>
      </c>
      <c r="O12" s="13" t="n">
        <v>3</v>
      </c>
      <c r="P12" s="19" t="s">
        <v>633</v>
      </c>
      <c r="Q12" s="19" t="s">
        <v>634</v>
      </c>
    </row>
    <row r="13" customFormat="false" ht="15" hidden="false" customHeight="false" outlineLevel="0" collapsed="false">
      <c r="A13" s="3" t="s">
        <v>170</v>
      </c>
      <c r="B13" s="31" t="n">
        <v>35</v>
      </c>
      <c r="C13" s="19" t="s">
        <v>695</v>
      </c>
      <c r="D13" s="19" t="s">
        <v>696</v>
      </c>
      <c r="E13" s="13" t="n">
        <v>4</v>
      </c>
      <c r="F13" s="19" t="s">
        <v>697</v>
      </c>
      <c r="G13" s="13" t="n">
        <v>4</v>
      </c>
      <c r="H13" s="13" t="n">
        <v>4</v>
      </c>
      <c r="I13" s="13" t="n">
        <v>3</v>
      </c>
      <c r="J13" s="13" t="n">
        <v>3</v>
      </c>
      <c r="K13" s="13" t="n">
        <v>3</v>
      </c>
      <c r="L13" s="13" t="n">
        <v>4</v>
      </c>
      <c r="M13" s="13" t="n">
        <v>4</v>
      </c>
      <c r="N13" s="13" t="n">
        <v>4</v>
      </c>
      <c r="O13" s="13" t="n">
        <v>3</v>
      </c>
      <c r="P13" s="19" t="s">
        <v>638</v>
      </c>
      <c r="Q13" s="19" t="s">
        <v>639</v>
      </c>
    </row>
    <row r="14" customFormat="false" ht="15" hidden="false" customHeight="false" outlineLevel="0" collapsed="false">
      <c r="A14" s="3" t="s">
        <v>170</v>
      </c>
      <c r="B14" s="31" t="n">
        <v>36</v>
      </c>
      <c r="C14" s="19" t="s">
        <v>700</v>
      </c>
      <c r="D14" s="19" t="s">
        <v>701</v>
      </c>
      <c r="E14" s="13" t="n">
        <v>4</v>
      </c>
      <c r="F14" s="19" t="s">
        <v>702</v>
      </c>
      <c r="G14" s="13" t="n">
        <v>5</v>
      </c>
      <c r="H14" s="13" t="n">
        <v>4</v>
      </c>
      <c r="I14" s="13" t="n">
        <v>3</v>
      </c>
      <c r="J14" s="13" t="n">
        <v>3</v>
      </c>
      <c r="K14" s="13" t="n">
        <v>3</v>
      </c>
      <c r="L14" s="13" t="n">
        <v>4</v>
      </c>
      <c r="M14" s="13" t="n">
        <v>4</v>
      </c>
      <c r="N14" s="13" t="n">
        <v>4</v>
      </c>
      <c r="O14" s="13" t="n">
        <v>3</v>
      </c>
      <c r="P14" s="19" t="s">
        <v>643</v>
      </c>
      <c r="Q14" s="19" t="s">
        <v>644</v>
      </c>
    </row>
    <row r="15" customFormat="false" ht="12.8" hidden="false" customHeight="false" outlineLevel="0" collapsed="false">
      <c r="C15" s="57"/>
    </row>
    <row r="16" customFormat="false" ht="12.8" hidden="false" customHeight="false" outlineLevel="0" collapsed="false">
      <c r="C16" s="57"/>
      <c r="D16" s="3" t="s">
        <v>292</v>
      </c>
      <c r="E16" s="58" t="n">
        <f aca="false">AVERAGE(E3:E14)</f>
        <v>4.5</v>
      </c>
      <c r="F16" s="1"/>
      <c r="G16" s="58" t="n">
        <f aca="false">AVERAGE(G3:G14)</f>
        <v>3.91666666666667</v>
      </c>
      <c r="H16" s="58" t="n">
        <f aca="false">AVERAGE(H3:H14)</f>
        <v>3.91666666666667</v>
      </c>
      <c r="I16" s="58" t="n">
        <f aca="false">AVERAGE(I3:I14)</f>
        <v>3.41666666666667</v>
      </c>
      <c r="J16" s="58" t="n">
        <f aca="false">AVERAGE(J3:J14)</f>
        <v>3</v>
      </c>
      <c r="K16" s="58" t="n">
        <f aca="false">AVERAGE(K3:K14)</f>
        <v>3</v>
      </c>
      <c r="L16" s="58" t="n">
        <f aca="false">AVERAGE(L3:L14)</f>
        <v>4</v>
      </c>
      <c r="M16" s="58" t="n">
        <f aca="false">AVERAGE(M3:M14)</f>
        <v>4</v>
      </c>
      <c r="N16" s="58" t="n">
        <f aca="false">AVERAGE(N3:N14)</f>
        <v>4</v>
      </c>
      <c r="O16" s="58" t="n">
        <f aca="false">AVERAGE(O3:O14)</f>
        <v>3.08333333333333</v>
      </c>
      <c r="P16" s="59" t="n">
        <f aca="false">(SUM(G16:O16)+E16)/10</f>
        <v>3.68333333333333</v>
      </c>
    </row>
    <row r="17" customFormat="false" ht="12.8" hidden="false" customHeight="false" outlineLevel="0" collapsed="false">
      <c r="C17" s="57"/>
      <c r="D17" s="3" t="s">
        <v>293</v>
      </c>
      <c r="E17" s="20" t="n">
        <f aca="false">STDEV(E3:E14)</f>
        <v>0.522232967867094</v>
      </c>
      <c r="F17" s="1"/>
      <c r="G17" s="20" t="n">
        <f aca="false">STDEV(G3:G14)</f>
        <v>0.668557923421522</v>
      </c>
      <c r="H17" s="20" t="n">
        <f aca="false">STDEV(H3:H14)</f>
        <v>0.514928650544437</v>
      </c>
      <c r="I17" s="20" t="n">
        <f aca="false">STDEV(I3:I14)</f>
        <v>0.514928650544437</v>
      </c>
      <c r="J17" s="20" t="n">
        <f aca="false">STDEV(J3:J14)</f>
        <v>0.426401432711221</v>
      </c>
      <c r="K17" s="20" t="n">
        <f aca="false">STDEV(K3:K14)</f>
        <v>0</v>
      </c>
      <c r="L17" s="20" t="n">
        <f aca="false">STDEV(L3:L14)</f>
        <v>0</v>
      </c>
      <c r="M17" s="20" t="n">
        <f aca="false">STDEV(M3:M14)</f>
        <v>0</v>
      </c>
      <c r="N17" s="20" t="n">
        <f aca="false">STDEV(N3:N14)</f>
        <v>0</v>
      </c>
      <c r="O17" s="20" t="n">
        <f aca="false">STDEV(O3:O14)</f>
        <v>0.288675134594813</v>
      </c>
      <c r="P17" s="1"/>
    </row>
    <row r="18" customFormat="false" ht="12.8" hidden="false" customHeight="false" outlineLevel="0" collapsed="false">
      <c r="C18" s="57"/>
      <c r="E18" s="1"/>
      <c r="F18" s="1"/>
      <c r="G18" s="1"/>
      <c r="H18" s="1"/>
      <c r="I18" s="1"/>
      <c r="J18" s="1"/>
      <c r="K18" s="1"/>
      <c r="L18" s="1"/>
      <c r="M18" s="1"/>
      <c r="N18" s="1"/>
      <c r="O18" s="1"/>
      <c r="P18" s="1"/>
    </row>
    <row r="19" customFormat="false" ht="12.8" hidden="false" customHeight="false" outlineLevel="0" collapsed="false">
      <c r="C19" s="57"/>
      <c r="E19" s="1" t="n">
        <f aca="false">COUNTIF(E3:E11,3)</f>
        <v>0</v>
      </c>
      <c r="G19" s="1" t="n">
        <f aca="false">COUNTIF(G3:G11,3)</f>
        <v>3</v>
      </c>
      <c r="H19" s="1" t="n">
        <f aca="false">COUNTIF(H3:H11,3)</f>
        <v>2</v>
      </c>
      <c r="I19" s="1" t="n">
        <f aca="false">COUNTIF(I3:I11,3)</f>
        <v>4</v>
      </c>
      <c r="J19" s="1" t="n">
        <f aca="false">COUNTIF(J3:J11,3)</f>
        <v>7</v>
      </c>
      <c r="K19" s="1" t="n">
        <f aca="false">COUNTIF(K3:K11,3)</f>
        <v>9</v>
      </c>
      <c r="L19" s="1" t="n">
        <f aca="false">COUNTIF(L3:L11,3)</f>
        <v>0</v>
      </c>
      <c r="M19" s="1" t="n">
        <f aca="false">COUNTIF(M3:M11,3)</f>
        <v>0</v>
      </c>
      <c r="N19" s="1" t="n">
        <f aca="false">COUNTIF(N3:N11,3)</f>
        <v>0</v>
      </c>
      <c r="O19" s="1" t="n">
        <f aca="false">COUNTIF(O3:O11,3)</f>
        <v>8</v>
      </c>
      <c r="P19" s="61" t="n">
        <f aca="false">SUM(E19:O19)</f>
        <v>33</v>
      </c>
    </row>
    <row r="20" customFormat="false" ht="12.8" hidden="false" customHeight="false" outlineLevel="0" collapsed="false">
      <c r="C20" s="57"/>
      <c r="P20" s="3" t="n">
        <f aca="false">12*10</f>
        <v>120</v>
      </c>
    </row>
    <row r="21" customFormat="false" ht="12.8" hidden="false" customHeight="false" outlineLevel="0" collapsed="false">
      <c r="C21" s="57"/>
      <c r="D21" s="3" t="n">
        <v>3</v>
      </c>
      <c r="E21" s="1" t="n">
        <f aca="false">COUNTIF(E3:E14,3)</f>
        <v>0</v>
      </c>
      <c r="G21" s="1" t="n">
        <f aca="false">COUNTIF(G3:G14,3)</f>
        <v>3</v>
      </c>
      <c r="H21" s="1" t="n">
        <f aca="false">COUNTIF(H3:H14,3)</f>
        <v>2</v>
      </c>
      <c r="I21" s="1" t="n">
        <f aca="false">COUNTIF(I3:I14,3)</f>
        <v>7</v>
      </c>
      <c r="J21" s="1" t="n">
        <f aca="false">COUNTIF(J3:J14,3)</f>
        <v>10</v>
      </c>
      <c r="K21" s="1" t="n">
        <f aca="false">COUNTIF(K3:K14,3)</f>
        <v>12</v>
      </c>
      <c r="L21" s="1" t="n">
        <f aca="false">COUNTIF(L3:L14,3)</f>
        <v>0</v>
      </c>
      <c r="M21" s="1" t="n">
        <f aca="false">COUNTIF(M3:M14,3)</f>
        <v>0</v>
      </c>
      <c r="N21" s="1" t="n">
        <f aca="false">COUNTIF(N3:N14,3)</f>
        <v>0</v>
      </c>
      <c r="O21" s="1" t="n">
        <f aca="false">COUNTIF(O3:O14,3)</f>
        <v>11</v>
      </c>
      <c r="P21" s="62" t="n">
        <f aca="false">P19/P20</f>
        <v>0.275</v>
      </c>
    </row>
    <row r="22" customFormat="false" ht="12.8" hidden="false" customHeight="false" outlineLevel="0" collapsed="false">
      <c r="C22" s="57"/>
      <c r="D22" s="3" t="s">
        <v>786</v>
      </c>
      <c r="E22" s="63" t="n">
        <f aca="false">E21/12</f>
        <v>0</v>
      </c>
      <c r="G22" s="63" t="n">
        <f aca="false">G21/12</f>
        <v>0.25</v>
      </c>
      <c r="H22" s="63" t="n">
        <f aca="false">H21/12</f>
        <v>0.166666666666667</v>
      </c>
      <c r="I22" s="105" t="n">
        <f aca="false">I21/12</f>
        <v>0.583333333333333</v>
      </c>
      <c r="J22" s="105" t="n">
        <f aca="false">J21/12</f>
        <v>0.833333333333333</v>
      </c>
      <c r="K22" s="63" t="n">
        <f aca="false">K21/12</f>
        <v>1</v>
      </c>
      <c r="L22" s="63" t="n">
        <f aca="false">L21/12</f>
        <v>0</v>
      </c>
      <c r="M22" s="63" t="n">
        <f aca="false">M21/12</f>
        <v>0</v>
      </c>
      <c r="N22" s="63" t="n">
        <f aca="false">N21/12</f>
        <v>0</v>
      </c>
      <c r="O22" s="105" t="n">
        <f aca="false">O21/12</f>
        <v>0.916666666666667</v>
      </c>
    </row>
    <row r="23" customFormat="false" ht="12.8" hidden="false" customHeight="false" outlineLevel="0" collapsed="false">
      <c r="C23" s="57"/>
      <c r="G23" s="62"/>
      <c r="H23" s="62"/>
      <c r="I23" s="62"/>
      <c r="J23" s="62"/>
      <c r="K23" s="62"/>
      <c r="L23" s="62"/>
      <c r="M23" s="62"/>
      <c r="N23" s="62"/>
      <c r="O23" s="62"/>
    </row>
    <row r="24" customFormat="false" ht="12.8" hidden="false" customHeight="false" outlineLevel="0" collapsed="false">
      <c r="C24" s="57"/>
      <c r="D24" s="3" t="s">
        <v>787</v>
      </c>
      <c r="E24" s="3" t="n">
        <f aca="false">COUNTIF(E$3:E$14,2)</f>
        <v>0</v>
      </c>
      <c r="G24" s="3" t="n">
        <f aca="false">COUNTIF(G$3:G$14,2)+COUNTIF(G$3:G$14,1)</f>
        <v>0</v>
      </c>
      <c r="H24" s="3" t="n">
        <f aca="false">COUNTIF(H$3:H$14,2)</f>
        <v>0</v>
      </c>
      <c r="I24" s="3" t="n">
        <f aca="false">COUNTIF(I5:I16,1)+COUNTIF(I5:I16,2)</f>
        <v>0</v>
      </c>
      <c r="J24" s="3" t="n">
        <f aca="false">COUNTIF(J5:J16,1)+COUNTIF(J5:J16,2)</f>
        <v>1</v>
      </c>
      <c r="K24" s="3" t="n">
        <f aca="false">COUNTIF(K5:K16,1)+COUNTIF(K5:K16,2)</f>
        <v>0</v>
      </c>
      <c r="L24" s="3" t="n">
        <f aca="false">COUNTIF(L5:L16,1)+COUNTIF(L5:L16,2)</f>
        <v>0</v>
      </c>
      <c r="M24" s="3" t="n">
        <f aca="false">COUNTIF(M5:M16,1)+COUNTIF(M5:M16,2)</f>
        <v>0</v>
      </c>
      <c r="N24" s="3" t="n">
        <f aca="false">COUNTIF(N5:N16,1)+COUNTIF(N5:N16,2)</f>
        <v>0</v>
      </c>
      <c r="O24" s="3" t="n">
        <f aca="false">COUNTIF(O5:O16,1)+COUNTIF(O5:O16,2)</f>
        <v>0</v>
      </c>
    </row>
    <row r="25" customFormat="false" ht="12.8" hidden="false" customHeight="true" outlineLevel="0" collapsed="false">
      <c r="D25" s="3" t="s">
        <v>788</v>
      </c>
      <c r="E25" s="3" t="n">
        <f aca="false">E24/12</f>
        <v>0</v>
      </c>
      <c r="G25" s="64" t="n">
        <f aca="false">G24/12</f>
        <v>0</v>
      </c>
      <c r="H25" s="64" t="n">
        <f aca="false">H24/12</f>
        <v>0</v>
      </c>
      <c r="I25" s="64" t="n">
        <f aca="false">I24/12</f>
        <v>0</v>
      </c>
      <c r="J25" s="95" t="n">
        <f aca="false">J24/12</f>
        <v>0.0833333333333333</v>
      </c>
      <c r="K25" s="64" t="n">
        <f aca="false">K24/12</f>
        <v>0</v>
      </c>
      <c r="L25" s="64" t="n">
        <f aca="false">L24/12</f>
        <v>0</v>
      </c>
      <c r="M25" s="64" t="n">
        <f aca="false">M24/12</f>
        <v>0</v>
      </c>
      <c r="N25" s="64" t="n">
        <f aca="false">N24/12</f>
        <v>0</v>
      </c>
      <c r="O25" s="64" t="n">
        <f aca="false">O24/12</f>
        <v>0</v>
      </c>
    </row>
    <row r="26" customFormat="false" ht="12.8" hidden="false" customHeight="true" outlineLevel="0" collapsed="false">
      <c r="D26" s="3" t="s">
        <v>789</v>
      </c>
      <c r="E26" s="3" t="n">
        <f aca="false">COUNTIF(E3:E14,4)+COUNTIF(E3:E14,5)</f>
        <v>12</v>
      </c>
      <c r="G26" s="3" t="n">
        <f aca="false">COUNTIF(G3:G14,4)+COUNTIF(G3:G14,5)</f>
        <v>9</v>
      </c>
      <c r="H26" s="3" t="n">
        <f aca="false">COUNTIF(H3:H14,4)+COUNTIF(H3:H14,5)</f>
        <v>10</v>
      </c>
      <c r="I26" s="3" t="n">
        <f aca="false">COUNTIF(I3:I14,4)+COUNTIF(I3:I14,5)</f>
        <v>5</v>
      </c>
      <c r="J26" s="3" t="n">
        <f aca="false">COUNTIF(J3:J14,4)+COUNTIF(J3:J14,5)</f>
        <v>1</v>
      </c>
      <c r="K26" s="3" t="n">
        <f aca="false">COUNTIF(K3:K14,4)+COUNTIF(K3:K14,5)</f>
        <v>0</v>
      </c>
      <c r="L26" s="3" t="n">
        <f aca="false">COUNTIF(L3:L14,4)+COUNTIF(L3:L14,5)</f>
        <v>12</v>
      </c>
      <c r="M26" s="3" t="n">
        <f aca="false">COUNTIF(M3:M14,4)+COUNTIF(M3:M14,5)</f>
        <v>12</v>
      </c>
      <c r="N26" s="3" t="n">
        <f aca="false">COUNTIF(N3:N14,4)+COUNTIF(N3:N14,5)</f>
        <v>12</v>
      </c>
      <c r="O26" s="3" t="n">
        <f aca="false">COUNTIF(O3:O14,4)+COUNTIF(O3:O14,5)</f>
        <v>1</v>
      </c>
    </row>
    <row r="27" customFormat="false" ht="12.8" hidden="false" customHeight="true" outlineLevel="0" collapsed="false">
      <c r="D27" s="3" t="s">
        <v>790</v>
      </c>
      <c r="E27" s="106" t="n">
        <f aca="false">E26/12</f>
        <v>1</v>
      </c>
      <c r="G27" s="65" t="n">
        <f aca="false">G26/12</f>
        <v>0.75</v>
      </c>
      <c r="H27" s="65" t="n">
        <f aca="false">H26/12</f>
        <v>0.833333333333333</v>
      </c>
      <c r="I27" s="65" t="n">
        <f aca="false">I26/12</f>
        <v>0.416666666666667</v>
      </c>
      <c r="J27" s="65" t="n">
        <f aca="false">J26/12</f>
        <v>0.0833333333333333</v>
      </c>
      <c r="K27" s="65" t="n">
        <f aca="false">K26/12</f>
        <v>0</v>
      </c>
      <c r="L27" s="65" t="n">
        <f aca="false">L26/12</f>
        <v>1</v>
      </c>
      <c r="M27" s="65" t="n">
        <f aca="false">M26/12</f>
        <v>1</v>
      </c>
      <c r="N27" s="65" t="n">
        <f aca="false">N26/12</f>
        <v>1</v>
      </c>
      <c r="O27" s="65" t="n">
        <f aca="false">O26/12</f>
        <v>0.0833333333333333</v>
      </c>
    </row>
    <row r="29" customFormat="false" ht="12.8" hidden="false" customHeight="true" outlineLevel="0" collapsed="false">
      <c r="D29" s="3" t="s">
        <v>791</v>
      </c>
      <c r="E29" s="3" t="n">
        <f aca="false">E26+E24+E21</f>
        <v>12</v>
      </c>
      <c r="G29" s="3" t="n">
        <f aca="false">G26+G24+G21</f>
        <v>12</v>
      </c>
      <c r="H29" s="3" t="n">
        <f aca="false">H26+H24+H21</f>
        <v>12</v>
      </c>
      <c r="I29" s="3" t="n">
        <f aca="false">I26+I24+I21</f>
        <v>12</v>
      </c>
      <c r="J29" s="3" t="n">
        <f aca="false">J26+J24+J21</f>
        <v>12</v>
      </c>
      <c r="K29" s="3" t="n">
        <f aca="false">K26+K24+K21</f>
        <v>12</v>
      </c>
      <c r="L29" s="3" t="n">
        <f aca="false">L26+L24+L21</f>
        <v>12</v>
      </c>
      <c r="M29" s="3" t="n">
        <f aca="false">M26+M24+M21</f>
        <v>12</v>
      </c>
      <c r="N29" s="3" t="n">
        <f aca="false">N26+N24+N21</f>
        <v>12</v>
      </c>
      <c r="O29" s="3" t="n">
        <f aca="false">O26+O24+O21</f>
        <v>12</v>
      </c>
    </row>
    <row r="32" customFormat="false" ht="12.8" hidden="false" customHeight="true" outlineLevel="0" collapsed="false">
      <c r="D32" s="3" t="s">
        <v>792</v>
      </c>
      <c r="E32" s="67" t="n">
        <f aca="false">E24</f>
        <v>0</v>
      </c>
      <c r="G32" s="67" t="n">
        <f aca="false">G24</f>
        <v>0</v>
      </c>
      <c r="H32" s="3" t="n">
        <f aca="false">H24</f>
        <v>0</v>
      </c>
      <c r="I32" s="3" t="n">
        <f aca="false">I24</f>
        <v>0</v>
      </c>
      <c r="J32" s="3" t="n">
        <f aca="false">J24</f>
        <v>1</v>
      </c>
      <c r="K32" s="3" t="n">
        <f aca="false">K24</f>
        <v>0</v>
      </c>
      <c r="L32" s="3" t="n">
        <f aca="false">L24</f>
        <v>0</v>
      </c>
      <c r="M32" s="3" t="n">
        <f aca="false">M24</f>
        <v>0</v>
      </c>
      <c r="N32" s="3" t="n">
        <f aca="false">N24</f>
        <v>0</v>
      </c>
      <c r="O32" s="3" t="n">
        <f aca="false">O24</f>
        <v>0</v>
      </c>
    </row>
    <row r="33" customFormat="false" ht="12.8" hidden="false" customHeight="true" outlineLevel="0" collapsed="false">
      <c r="D33" s="3" t="s">
        <v>793</v>
      </c>
      <c r="E33" s="67" t="n">
        <f aca="false">E26</f>
        <v>12</v>
      </c>
      <c r="G33" s="67" t="n">
        <f aca="false">G26</f>
        <v>9</v>
      </c>
      <c r="H33" s="3" t="n">
        <f aca="false">H26</f>
        <v>10</v>
      </c>
      <c r="I33" s="3" t="n">
        <f aca="false">I26</f>
        <v>5</v>
      </c>
      <c r="J33" s="3" t="n">
        <f aca="false">J26</f>
        <v>1</v>
      </c>
      <c r="K33" s="3" t="n">
        <f aca="false">K26</f>
        <v>0</v>
      </c>
      <c r="L33" s="67" t="n">
        <f aca="false">L26</f>
        <v>12</v>
      </c>
      <c r="M33" s="67" t="n">
        <f aca="false">M26</f>
        <v>12</v>
      </c>
      <c r="N33" s="67" t="n">
        <f aca="false">N26</f>
        <v>12</v>
      </c>
      <c r="O33" s="3" t="n">
        <f aca="false">O26</f>
        <v>1</v>
      </c>
    </row>
    <row r="36" customFormat="false" ht="12.8" hidden="false" customHeight="true" outlineLevel="0" collapsed="false">
      <c r="D36" s="3" t="s">
        <v>794</v>
      </c>
      <c r="E36" s="69" t="n">
        <v>1</v>
      </c>
      <c r="G36" s="69" t="n">
        <v>1</v>
      </c>
      <c r="H36" s="69" t="n">
        <v>1</v>
      </c>
      <c r="I36" s="69" t="n">
        <v>1</v>
      </c>
      <c r="J36" s="107" t="n">
        <v>1</v>
      </c>
      <c r="K36" s="69" t="n">
        <v>1</v>
      </c>
      <c r="L36" s="69" t="n">
        <v>1</v>
      </c>
      <c r="M36" s="69" t="n">
        <v>1</v>
      </c>
      <c r="N36" s="69" t="n">
        <v>1</v>
      </c>
      <c r="O36" s="69" t="n">
        <v>1</v>
      </c>
    </row>
    <row r="38" customFormat="false" ht="12.8" hidden="false" customHeight="true" outlineLevel="0" collapsed="false">
      <c r="E38" s="72" t="n">
        <f aca="false">E25</f>
        <v>0</v>
      </c>
      <c r="F38" s="5" t="n">
        <v>0</v>
      </c>
      <c r="G38" s="72" t="n">
        <f aca="false">G25</f>
        <v>0</v>
      </c>
      <c r="H38" s="72" t="n">
        <f aca="false">H25</f>
        <v>0</v>
      </c>
      <c r="I38" s="72" t="n">
        <f aca="false">I25</f>
        <v>0</v>
      </c>
      <c r="J38" s="72" t="n">
        <f aca="false">J25</f>
        <v>0.0833333333333333</v>
      </c>
      <c r="K38" s="72" t="n">
        <f aca="false">K25</f>
        <v>0</v>
      </c>
      <c r="L38" s="72" t="n">
        <f aca="false">L25</f>
        <v>0</v>
      </c>
      <c r="M38" s="72" t="n">
        <f aca="false">M25</f>
        <v>0</v>
      </c>
      <c r="N38" s="72" t="n">
        <f aca="false">N25</f>
        <v>0</v>
      </c>
      <c r="O38" s="72" t="n">
        <f aca="false">O25</f>
        <v>0</v>
      </c>
    </row>
    <row r="39" customFormat="false" ht="12.8" hidden="false" customHeight="true" outlineLevel="0" collapsed="false">
      <c r="E39" s="72" t="n">
        <f aca="false">E27</f>
        <v>1</v>
      </c>
      <c r="F39" s="5" t="n">
        <v>1</v>
      </c>
      <c r="G39" s="72" t="n">
        <f aca="false">G27</f>
        <v>0.75</v>
      </c>
      <c r="H39" s="72" t="n">
        <f aca="false">H27</f>
        <v>0.833333333333333</v>
      </c>
      <c r="I39" s="72" t="n">
        <f aca="false">I27</f>
        <v>0.416666666666667</v>
      </c>
      <c r="J39" s="72" t="n">
        <f aca="false">J27</f>
        <v>0.0833333333333333</v>
      </c>
      <c r="K39" s="72" t="n">
        <f aca="false">K27</f>
        <v>0</v>
      </c>
      <c r="L39" s="72" t="n">
        <f aca="false">L27</f>
        <v>1</v>
      </c>
      <c r="M39" s="72" t="n">
        <f aca="false">M27</f>
        <v>1</v>
      </c>
      <c r="N39" s="72" t="n">
        <f aca="false">N27</f>
        <v>1</v>
      </c>
      <c r="O39" s="72" t="n">
        <f aca="false">O27</f>
        <v>0.0833333333333333</v>
      </c>
    </row>
    <row r="40" customFormat="false" ht="12.8" hidden="false" customHeight="true" outlineLevel="0" collapsed="false">
      <c r="E40" s="73" t="n">
        <f aca="false">E22</f>
        <v>0</v>
      </c>
      <c r="F40" s="5" t="n">
        <v>3</v>
      </c>
      <c r="G40" s="73" t="n">
        <f aca="false">G22</f>
        <v>0.25</v>
      </c>
      <c r="H40" s="73" t="n">
        <f aca="false">H22</f>
        <v>0.166666666666667</v>
      </c>
      <c r="I40" s="73" t="n">
        <f aca="false">I22</f>
        <v>0.583333333333333</v>
      </c>
      <c r="J40" s="109" t="n">
        <f aca="false">J22</f>
        <v>0.833333333333333</v>
      </c>
      <c r="K40" s="109" t="n">
        <f aca="false">K22</f>
        <v>1</v>
      </c>
      <c r="L40" s="73" t="n">
        <f aca="false">L22</f>
        <v>0</v>
      </c>
      <c r="M40" s="73" t="n">
        <f aca="false">M22</f>
        <v>0</v>
      </c>
      <c r="N40" s="73" t="n">
        <f aca="false">N22</f>
        <v>0</v>
      </c>
      <c r="O40" s="109" t="n">
        <f aca="false">O22</f>
        <v>0.916666666666667</v>
      </c>
    </row>
    <row r="41" customFormat="false" ht="12.8" hidden="false" customHeight="true" outlineLevel="0" collapsed="false">
      <c r="E41" s="62" t="n">
        <f aca="false">SUM(E38:E40)</f>
        <v>1</v>
      </c>
      <c r="G41" s="62" t="n">
        <f aca="false">SUM(G38:G40)</f>
        <v>1</v>
      </c>
      <c r="H41" s="62" t="n">
        <f aca="false">SUM(H38:H40)</f>
        <v>1</v>
      </c>
      <c r="I41" s="62" t="n">
        <f aca="false">SUM(I38:I40)</f>
        <v>1</v>
      </c>
      <c r="J41" s="62" t="n">
        <f aca="false">SUM(J38:J40)</f>
        <v>1</v>
      </c>
      <c r="K41" s="62" t="n">
        <f aca="false">SUM(K38:K40)</f>
        <v>1</v>
      </c>
      <c r="L41" s="62" t="n">
        <f aca="false">SUM(L38:L40)</f>
        <v>1</v>
      </c>
      <c r="M41" s="62" t="n">
        <f aca="false">SUM(M38:M40)</f>
        <v>1</v>
      </c>
      <c r="N41" s="62" t="n">
        <f aca="false">SUM(N38:N40)</f>
        <v>1</v>
      </c>
      <c r="O41" s="62" t="n">
        <f aca="false">SUM(O38:O40)</f>
        <v>1</v>
      </c>
    </row>
    <row r="42" customFormat="false" ht="12.8" hidden="false" customHeight="true" outlineLevel="0" collapsed="false">
      <c r="P42" s="3" t="s">
        <v>802</v>
      </c>
    </row>
    <row r="43" customFormat="false" ht="12.8" hidden="false" customHeight="true" outlineLevel="0" collapsed="false">
      <c r="E43" s="62" t="n">
        <f aca="false">E38+((E40/(1-E40))*E38)</f>
        <v>0</v>
      </c>
      <c r="F43" s="3" t="n">
        <v>0</v>
      </c>
      <c r="G43" s="72" t="n">
        <f aca="false">G38+((G40/(1-G40))*G38)</f>
        <v>0</v>
      </c>
      <c r="H43" s="72" t="n">
        <f aca="false">H38+((H40/(1-H40))*H38)</f>
        <v>0</v>
      </c>
      <c r="I43" s="72" t="n">
        <f aca="false">I38+((I40/(1-I40))*I38)</f>
        <v>0</v>
      </c>
      <c r="J43" s="72" t="n">
        <f aca="false">J38+((J40/(1-J40))*J38)</f>
        <v>0.5</v>
      </c>
      <c r="K43" s="66" t="n">
        <v>0</v>
      </c>
      <c r="L43" s="72" t="n">
        <f aca="false">L38+((L40/(1-L40))*L38)</f>
        <v>0</v>
      </c>
      <c r="M43" s="72" t="n">
        <f aca="false">M38+((M40/(1-M40))*M38)</f>
        <v>0</v>
      </c>
      <c r="N43" s="72" t="n">
        <f aca="false">N38+((N40/(1-N40))*N38)</f>
        <v>0</v>
      </c>
      <c r="O43" s="72" t="n">
        <f aca="false">O38+((O40/(1-O40))*O38)</f>
        <v>0</v>
      </c>
      <c r="P43" s="62" t="n">
        <f aca="false">(E43+SUM(G43:O43))/10</f>
        <v>0.05</v>
      </c>
    </row>
    <row r="44" customFormat="false" ht="12.8" hidden="false" customHeight="true" outlineLevel="0" collapsed="false">
      <c r="E44" s="76" t="n">
        <f aca="false">E39+((E40/(1-E40))*E39)</f>
        <v>1</v>
      </c>
      <c r="G44" s="79" t="n">
        <f aca="false">G39+((G40/(1-G40))*G39)</f>
        <v>1</v>
      </c>
      <c r="H44" s="79" t="n">
        <f aca="false">H39+((H40/(1-H40))*H39)</f>
        <v>1</v>
      </c>
      <c r="I44" s="79" t="n">
        <f aca="false">I39+((I40/(1-I40))*I39)</f>
        <v>1</v>
      </c>
      <c r="J44" s="72" t="n">
        <f aca="false">J39+((J40/(1-J40))*J39)</f>
        <v>0.5</v>
      </c>
      <c r="K44" s="66" t="n">
        <v>1</v>
      </c>
      <c r="L44" s="79" t="n">
        <f aca="false">L39+((L40/(1-L40))*L39)</f>
        <v>1</v>
      </c>
      <c r="M44" s="79" t="n">
        <f aca="false">M39+((M40/(1-M40))*M39)</f>
        <v>1</v>
      </c>
      <c r="N44" s="79" t="n">
        <f aca="false">N39+((N40/(1-N40))*N39)</f>
        <v>1</v>
      </c>
      <c r="O44" s="79" t="n">
        <f aca="false">O39+((O40/(1-O40))*O39)</f>
        <v>1</v>
      </c>
      <c r="P44" s="76" t="n">
        <f aca="false">(E44+SUM(G44:O44))/10</f>
        <v>0.95</v>
      </c>
    </row>
    <row r="45" customFormat="false" ht="12.8" hidden="false" customHeight="true" outlineLevel="0" collapsed="false">
      <c r="P45" s="62" t="n">
        <f aca="false">SUM(P43:P44)</f>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2" topLeftCell="A3" activePane="bottomLeft" state="frozen"/>
      <selection pane="topLeft" activeCell="A1" activeCellId="0" sqref="A1"/>
      <selection pane="bottomLeft" activeCell="H16" activeCellId="0" sqref="H16"/>
    </sheetView>
  </sheetViews>
  <sheetFormatPr defaultColWidth="11.53515625" defaultRowHeight="12.8" zeroHeight="false" outlineLevelRow="0" outlineLevelCol="0"/>
  <cols>
    <col collapsed="false" customWidth="true" hidden="false" outlineLevel="0" max="1" min="1" style="3" width="8.34"/>
    <col collapsed="false" customWidth="true" hidden="false" outlineLevel="0" max="2" min="2" style="3" width="3.79"/>
    <col collapsed="false" customWidth="false" hidden="false" outlineLevel="0" max="16384" min="3" style="3" width="11.53"/>
  </cols>
  <sheetData>
    <row r="1" customFormat="false" ht="12.8" hidden="false" customHeight="false" outlineLevel="0" collapsed="false">
      <c r="B1" s="2"/>
      <c r="C1" s="55" t="s">
        <v>24</v>
      </c>
      <c r="D1" s="55" t="s">
        <v>25</v>
      </c>
      <c r="E1" s="55" t="s">
        <v>26</v>
      </c>
      <c r="F1" s="55" t="s">
        <v>27</v>
      </c>
      <c r="G1" s="55" t="s">
        <v>28</v>
      </c>
      <c r="H1" s="55" t="s">
        <v>29</v>
      </c>
      <c r="I1" s="55" t="s">
        <v>30</v>
      </c>
      <c r="J1" s="55" t="s">
        <v>31</v>
      </c>
      <c r="K1" s="55" t="s">
        <v>32</v>
      </c>
      <c r="L1" s="55" t="s">
        <v>33</v>
      </c>
      <c r="M1" s="55" t="s">
        <v>34</v>
      </c>
      <c r="N1" s="55" t="s">
        <v>35</v>
      </c>
      <c r="O1" s="55" t="s">
        <v>36</v>
      </c>
      <c r="P1" s="55" t="s">
        <v>37</v>
      </c>
      <c r="Q1" s="55" t="s">
        <v>38</v>
      </c>
    </row>
    <row r="2" customFormat="false" ht="102.2" hidden="false" customHeight="false" outlineLevel="0" collapsed="false">
      <c r="B2" s="2" t="s">
        <v>297</v>
      </c>
      <c r="C2" s="55" t="s">
        <v>39</v>
      </c>
      <c r="D2" s="55" t="s">
        <v>40</v>
      </c>
      <c r="E2" s="55" t="s">
        <v>41</v>
      </c>
      <c r="F2" s="55" t="s">
        <v>42</v>
      </c>
      <c r="G2" s="55" t="s">
        <v>43</v>
      </c>
      <c r="H2" s="55" t="s">
        <v>44</v>
      </c>
      <c r="I2" s="55" t="s">
        <v>45</v>
      </c>
      <c r="J2" s="55" t="s">
        <v>46</v>
      </c>
      <c r="K2" s="55" t="s">
        <v>47</v>
      </c>
      <c r="L2" s="55" t="s">
        <v>48</v>
      </c>
      <c r="M2" s="55" t="s">
        <v>49</v>
      </c>
      <c r="N2" s="55" t="s">
        <v>50</v>
      </c>
      <c r="O2" s="55" t="s">
        <v>51</v>
      </c>
      <c r="P2" s="55" t="s">
        <v>52</v>
      </c>
      <c r="Q2" s="55" t="s">
        <v>53</v>
      </c>
    </row>
    <row r="3" customFormat="false" ht="15" hidden="false" customHeight="false" outlineLevel="0" collapsed="false">
      <c r="A3" s="1" t="s">
        <v>231</v>
      </c>
      <c r="B3" s="33" t="n">
        <v>37</v>
      </c>
      <c r="C3" s="19" t="s">
        <v>705</v>
      </c>
      <c r="D3" s="19" t="s">
        <v>706</v>
      </c>
      <c r="E3" s="13" t="n">
        <v>5</v>
      </c>
      <c r="F3" s="19" t="s">
        <v>707</v>
      </c>
      <c r="G3" s="13" t="n">
        <v>3</v>
      </c>
      <c r="H3" s="13" t="n">
        <v>5</v>
      </c>
      <c r="I3" s="13" t="n">
        <v>4</v>
      </c>
      <c r="J3" s="13" t="n">
        <v>4</v>
      </c>
      <c r="K3" s="13" t="n">
        <v>4</v>
      </c>
      <c r="L3" s="13" t="n">
        <v>4</v>
      </c>
      <c r="M3" s="13" t="n">
        <v>5</v>
      </c>
      <c r="N3" s="13" t="n">
        <v>4</v>
      </c>
      <c r="O3" s="13" t="n">
        <v>3</v>
      </c>
      <c r="P3" s="19" t="s">
        <v>708</v>
      </c>
      <c r="Q3" s="15" t="s">
        <v>709</v>
      </c>
    </row>
    <row r="4" customFormat="false" ht="15" hidden="false" customHeight="false" outlineLevel="0" collapsed="false">
      <c r="A4" s="1" t="s">
        <v>231</v>
      </c>
      <c r="B4" s="33" t="n">
        <v>38</v>
      </c>
      <c r="C4" s="19" t="s">
        <v>710</v>
      </c>
      <c r="D4" s="19" t="s">
        <v>711</v>
      </c>
      <c r="E4" s="13" t="n">
        <v>5</v>
      </c>
      <c r="F4" s="19" t="s">
        <v>712</v>
      </c>
      <c r="G4" s="13" t="n">
        <v>4</v>
      </c>
      <c r="H4" s="13" t="n">
        <v>5</v>
      </c>
      <c r="I4" s="13" t="n">
        <v>4</v>
      </c>
      <c r="J4" s="13" t="n">
        <v>3</v>
      </c>
      <c r="K4" s="13" t="n">
        <v>4</v>
      </c>
      <c r="L4" s="13" t="n">
        <v>4</v>
      </c>
      <c r="M4" s="13" t="n">
        <v>5</v>
      </c>
      <c r="N4" s="13" t="n">
        <v>4</v>
      </c>
      <c r="O4" s="13" t="n">
        <v>3</v>
      </c>
      <c r="P4" s="19" t="s">
        <v>713</v>
      </c>
      <c r="Q4" s="15" t="s">
        <v>714</v>
      </c>
    </row>
    <row r="5" customFormat="false" ht="15" hidden="false" customHeight="false" outlineLevel="0" collapsed="false">
      <c r="A5" s="1" t="s">
        <v>231</v>
      </c>
      <c r="B5" s="33" t="n">
        <v>39</v>
      </c>
      <c r="C5" s="19" t="s">
        <v>715</v>
      </c>
      <c r="D5" s="19" t="s">
        <v>716</v>
      </c>
      <c r="E5" s="13" t="n">
        <v>5</v>
      </c>
      <c r="F5" s="19" t="s">
        <v>717</v>
      </c>
      <c r="G5" s="13" t="n">
        <v>4</v>
      </c>
      <c r="H5" s="13" t="n">
        <v>5</v>
      </c>
      <c r="I5" s="13" t="n">
        <v>4</v>
      </c>
      <c r="J5" s="13" t="n">
        <v>3</v>
      </c>
      <c r="K5" s="13" t="n">
        <v>4</v>
      </c>
      <c r="L5" s="13" t="n">
        <v>4</v>
      </c>
      <c r="M5" s="13" t="n">
        <v>5</v>
      </c>
      <c r="N5" s="13" t="n">
        <v>5</v>
      </c>
      <c r="O5" s="13" t="n">
        <v>4</v>
      </c>
      <c r="P5" s="19" t="s">
        <v>718</v>
      </c>
      <c r="Q5" s="15" t="s">
        <v>719</v>
      </c>
    </row>
    <row r="6" customFormat="false" ht="15" hidden="false" customHeight="false" outlineLevel="0" collapsed="false">
      <c r="A6" s="1" t="s">
        <v>231</v>
      </c>
      <c r="B6" s="33" t="n">
        <v>40</v>
      </c>
      <c r="C6" s="19" t="s">
        <v>720</v>
      </c>
      <c r="D6" s="19" t="s">
        <v>721</v>
      </c>
      <c r="E6" s="13" t="n">
        <v>5</v>
      </c>
      <c r="F6" s="19" t="s">
        <v>722</v>
      </c>
      <c r="G6" s="13" t="n">
        <v>4</v>
      </c>
      <c r="H6" s="13" t="n">
        <v>5</v>
      </c>
      <c r="I6" s="13" t="n">
        <v>5</v>
      </c>
      <c r="J6" s="13" t="n">
        <v>4</v>
      </c>
      <c r="K6" s="13" t="n">
        <v>4</v>
      </c>
      <c r="L6" s="13" t="n">
        <v>4</v>
      </c>
      <c r="M6" s="13" t="n">
        <v>5</v>
      </c>
      <c r="N6" s="13" t="n">
        <v>5</v>
      </c>
      <c r="O6" s="13" t="n">
        <v>4</v>
      </c>
      <c r="P6" s="19" t="s">
        <v>723</v>
      </c>
      <c r="Q6" s="15" t="s">
        <v>724</v>
      </c>
    </row>
    <row r="7" customFormat="false" ht="15" hidden="false" customHeight="false" outlineLevel="0" collapsed="false">
      <c r="A7" s="1" t="s">
        <v>231</v>
      </c>
      <c r="B7" s="33" t="n">
        <v>41</v>
      </c>
      <c r="C7" s="19" t="s">
        <v>725</v>
      </c>
      <c r="D7" s="19" t="s">
        <v>726</v>
      </c>
      <c r="E7" s="13" t="n">
        <v>5</v>
      </c>
      <c r="F7" s="19" t="s">
        <v>727</v>
      </c>
      <c r="G7" s="13" t="n">
        <v>4</v>
      </c>
      <c r="H7" s="13" t="n">
        <v>5</v>
      </c>
      <c r="I7" s="13" t="n">
        <v>4</v>
      </c>
      <c r="J7" s="13" t="n">
        <v>3</v>
      </c>
      <c r="K7" s="13" t="n">
        <v>4</v>
      </c>
      <c r="L7" s="13" t="n">
        <v>4</v>
      </c>
      <c r="M7" s="13" t="n">
        <v>5</v>
      </c>
      <c r="N7" s="13" t="n">
        <v>4</v>
      </c>
      <c r="O7" s="13" t="n">
        <v>4</v>
      </c>
      <c r="P7" s="19" t="s">
        <v>728</v>
      </c>
      <c r="Q7" s="15" t="s">
        <v>729</v>
      </c>
    </row>
    <row r="8" customFormat="false" ht="15" hidden="false" customHeight="false" outlineLevel="0" collapsed="false">
      <c r="A8" s="1" t="s">
        <v>231</v>
      </c>
      <c r="B8" s="33" t="n">
        <v>42</v>
      </c>
      <c r="C8" s="19" t="s">
        <v>730</v>
      </c>
      <c r="D8" s="19" t="s">
        <v>731</v>
      </c>
      <c r="E8" s="13" t="n">
        <v>5</v>
      </c>
      <c r="F8" s="19" t="s">
        <v>732</v>
      </c>
      <c r="G8" s="13" t="n">
        <v>5</v>
      </c>
      <c r="H8" s="13" t="n">
        <v>5</v>
      </c>
      <c r="I8" s="13" t="n">
        <v>4</v>
      </c>
      <c r="J8" s="13" t="n">
        <v>4</v>
      </c>
      <c r="K8" s="13" t="n">
        <v>4</v>
      </c>
      <c r="L8" s="13" t="n">
        <v>4</v>
      </c>
      <c r="M8" s="13" t="n">
        <v>5</v>
      </c>
      <c r="N8" s="13" t="n">
        <v>5</v>
      </c>
      <c r="O8" s="13" t="n">
        <v>4</v>
      </c>
      <c r="P8" s="19" t="s">
        <v>733</v>
      </c>
      <c r="Q8" s="15" t="s">
        <v>734</v>
      </c>
    </row>
    <row r="9" customFormat="false" ht="15" hidden="false" customHeight="false" outlineLevel="0" collapsed="false">
      <c r="A9" s="1" t="s">
        <v>231</v>
      </c>
      <c r="B9" s="33" t="n">
        <v>43</v>
      </c>
      <c r="C9" s="19" t="s">
        <v>735</v>
      </c>
      <c r="D9" s="19" t="s">
        <v>736</v>
      </c>
      <c r="E9" s="13" t="n">
        <v>5</v>
      </c>
      <c r="F9" s="19" t="s">
        <v>737</v>
      </c>
      <c r="G9" s="13" t="n">
        <v>4</v>
      </c>
      <c r="H9" s="13" t="n">
        <v>5</v>
      </c>
      <c r="I9" s="13" t="n">
        <v>4</v>
      </c>
      <c r="J9" s="13" t="n">
        <v>4</v>
      </c>
      <c r="K9" s="13" t="n">
        <v>5</v>
      </c>
      <c r="L9" s="13" t="n">
        <v>4</v>
      </c>
      <c r="M9" s="13" t="n">
        <v>5</v>
      </c>
      <c r="N9" s="13" t="n">
        <v>5</v>
      </c>
      <c r="O9" s="13" t="n">
        <v>4</v>
      </c>
      <c r="P9" s="19" t="s">
        <v>738</v>
      </c>
      <c r="Q9" s="15" t="s">
        <v>739</v>
      </c>
    </row>
    <row r="10" customFormat="false" ht="15" hidden="false" customHeight="false" outlineLevel="0" collapsed="false">
      <c r="A10" s="1" t="s">
        <v>231</v>
      </c>
      <c r="B10" s="33" t="n">
        <v>44</v>
      </c>
      <c r="C10" s="19" t="s">
        <v>740</v>
      </c>
      <c r="D10" s="19" t="s">
        <v>741</v>
      </c>
      <c r="E10" s="13" t="n">
        <v>5</v>
      </c>
      <c r="F10" s="19" t="s">
        <v>742</v>
      </c>
      <c r="G10" s="13" t="n">
        <v>5</v>
      </c>
      <c r="H10" s="13" t="n">
        <v>4</v>
      </c>
      <c r="I10" s="13" t="n">
        <v>4</v>
      </c>
      <c r="J10" s="13" t="n">
        <v>3</v>
      </c>
      <c r="K10" s="13" t="n">
        <v>4</v>
      </c>
      <c r="L10" s="13" t="n">
        <v>4</v>
      </c>
      <c r="M10" s="13" t="n">
        <v>5</v>
      </c>
      <c r="N10" s="13" t="n">
        <v>5</v>
      </c>
      <c r="O10" s="13" t="n">
        <v>4</v>
      </c>
      <c r="P10" s="19" t="s">
        <v>743</v>
      </c>
      <c r="Q10" s="15" t="s">
        <v>744</v>
      </c>
    </row>
    <row r="11" customFormat="false" ht="15" hidden="false" customHeight="false" outlineLevel="0" collapsed="false">
      <c r="A11" s="1" t="s">
        <v>231</v>
      </c>
      <c r="B11" s="33" t="n">
        <v>45</v>
      </c>
      <c r="C11" s="19" t="s">
        <v>745</v>
      </c>
      <c r="D11" s="19" t="s">
        <v>746</v>
      </c>
      <c r="E11" s="13" t="n">
        <v>5</v>
      </c>
      <c r="F11" s="19" t="s">
        <v>747</v>
      </c>
      <c r="G11" s="13" t="n">
        <v>4</v>
      </c>
      <c r="H11" s="13" t="n">
        <v>5</v>
      </c>
      <c r="I11" s="13" t="n">
        <v>4</v>
      </c>
      <c r="J11" s="13" t="n">
        <v>4</v>
      </c>
      <c r="K11" s="13" t="n">
        <v>5</v>
      </c>
      <c r="L11" s="13" t="n">
        <v>4</v>
      </c>
      <c r="M11" s="13" t="n">
        <v>4</v>
      </c>
      <c r="N11" s="13" t="n">
        <v>3</v>
      </c>
      <c r="O11" s="13" t="n">
        <v>3</v>
      </c>
      <c r="P11" s="19" t="s">
        <v>748</v>
      </c>
      <c r="Q11" s="19" t="s">
        <v>749</v>
      </c>
    </row>
    <row r="12" customFormat="false" ht="15" hidden="false" customHeight="false" outlineLevel="0" collapsed="false">
      <c r="A12" s="1" t="s">
        <v>231</v>
      </c>
      <c r="B12" s="33" t="n">
        <v>46</v>
      </c>
      <c r="C12" s="19" t="s">
        <v>750</v>
      </c>
      <c r="D12" s="19" t="s">
        <v>751</v>
      </c>
      <c r="E12" s="13" t="n">
        <v>5</v>
      </c>
      <c r="F12" s="19" t="s">
        <v>752</v>
      </c>
      <c r="G12" s="13" t="n">
        <v>4</v>
      </c>
      <c r="H12" s="13" t="n">
        <v>5</v>
      </c>
      <c r="I12" s="13" t="n">
        <v>3</v>
      </c>
      <c r="J12" s="13" t="n">
        <v>3</v>
      </c>
      <c r="K12" s="13" t="n">
        <v>4</v>
      </c>
      <c r="L12" s="13" t="n">
        <v>4</v>
      </c>
      <c r="M12" s="13" t="n">
        <v>4</v>
      </c>
      <c r="N12" s="13" t="n">
        <v>4</v>
      </c>
      <c r="O12" s="13" t="n">
        <v>3</v>
      </c>
      <c r="P12" s="19" t="s">
        <v>753</v>
      </c>
      <c r="Q12" s="19" t="s">
        <v>754</v>
      </c>
    </row>
    <row r="13" customFormat="false" ht="15" hidden="false" customHeight="false" outlineLevel="0" collapsed="false">
      <c r="A13" s="1" t="s">
        <v>231</v>
      </c>
      <c r="B13" s="33" t="n">
        <v>47</v>
      </c>
      <c r="C13" s="19" t="s">
        <v>755</v>
      </c>
      <c r="D13" s="19" t="s">
        <v>756</v>
      </c>
      <c r="E13" s="13" t="n">
        <v>5</v>
      </c>
      <c r="F13" s="19" t="s">
        <v>757</v>
      </c>
      <c r="G13" s="13" t="n">
        <v>5</v>
      </c>
      <c r="H13" s="13" t="n">
        <v>4</v>
      </c>
      <c r="I13" s="13" t="n">
        <v>3</v>
      </c>
      <c r="J13" s="13" t="n">
        <v>3</v>
      </c>
      <c r="K13" s="13" t="n">
        <v>4</v>
      </c>
      <c r="L13" s="13" t="n">
        <v>4</v>
      </c>
      <c r="M13" s="13" t="n">
        <v>5</v>
      </c>
      <c r="N13" s="13" t="n">
        <v>4</v>
      </c>
      <c r="O13" s="13" t="n">
        <v>4</v>
      </c>
      <c r="P13" s="19" t="s">
        <v>758</v>
      </c>
      <c r="Q13" s="19" t="s">
        <v>759</v>
      </c>
    </row>
    <row r="14" customFormat="false" ht="15" hidden="false" customHeight="false" outlineLevel="0" collapsed="false">
      <c r="A14" s="1" t="s">
        <v>231</v>
      </c>
      <c r="B14" s="33" t="n">
        <v>48</v>
      </c>
      <c r="C14" s="19" t="s">
        <v>760</v>
      </c>
      <c r="D14" s="19" t="s">
        <v>761</v>
      </c>
      <c r="E14" s="13" t="n">
        <v>5</v>
      </c>
      <c r="F14" s="19" t="s">
        <v>762</v>
      </c>
      <c r="G14" s="13" t="n">
        <v>4</v>
      </c>
      <c r="H14" s="13" t="n">
        <v>5</v>
      </c>
      <c r="I14" s="13" t="n">
        <v>4</v>
      </c>
      <c r="J14" s="13" t="n">
        <v>3</v>
      </c>
      <c r="K14" s="13" t="n">
        <v>4</v>
      </c>
      <c r="L14" s="13" t="n">
        <v>5</v>
      </c>
      <c r="M14" s="13" t="n">
        <v>5</v>
      </c>
      <c r="N14" s="13" t="n">
        <v>5</v>
      </c>
      <c r="O14" s="13" t="n">
        <v>4</v>
      </c>
      <c r="P14" s="19" t="s">
        <v>763</v>
      </c>
      <c r="Q14" s="19" t="s">
        <v>764</v>
      </c>
    </row>
    <row r="15" customFormat="false" ht="12.8" hidden="false" customHeight="false" outlineLevel="0" collapsed="false">
      <c r="C15" s="57"/>
    </row>
    <row r="16" customFormat="false" ht="12.8" hidden="false" customHeight="false" outlineLevel="0" collapsed="false">
      <c r="C16" s="57"/>
      <c r="D16" s="3" t="s">
        <v>292</v>
      </c>
      <c r="E16" s="58" t="n">
        <f aca="false">AVERAGE(E3:E14)</f>
        <v>5</v>
      </c>
      <c r="F16" s="1"/>
      <c r="G16" s="58" t="n">
        <f aca="false">AVERAGE(G3:G14)</f>
        <v>4.16666666666667</v>
      </c>
      <c r="H16" s="58" t="n">
        <f aca="false">AVERAGE(H3:H14)</f>
        <v>4.83333333333333</v>
      </c>
      <c r="I16" s="58" t="n">
        <f aca="false">AVERAGE(I3:I14)</f>
        <v>3.91666666666667</v>
      </c>
      <c r="J16" s="58" t="n">
        <f aca="false">AVERAGE(J3:J14)</f>
        <v>3.41666666666667</v>
      </c>
      <c r="K16" s="58" t="n">
        <f aca="false">AVERAGE(K3:K14)</f>
        <v>4.16666666666667</v>
      </c>
      <c r="L16" s="58" t="n">
        <f aca="false">AVERAGE(L3:L14)</f>
        <v>4.08333333333333</v>
      </c>
      <c r="M16" s="58" t="n">
        <f aca="false">AVERAGE(M3:M14)</f>
        <v>4.83333333333333</v>
      </c>
      <c r="N16" s="20" t="n">
        <f aca="false">AVERAGE(N3:N14)</f>
        <v>4.41666666666667</v>
      </c>
      <c r="O16" s="58" t="n">
        <f aca="false">AVERAGE(O3:O14)</f>
        <v>3.66666666666667</v>
      </c>
      <c r="P16" s="59" t="n">
        <f aca="false">(SUM(G16:O16)+E16)/10</f>
        <v>4.25</v>
      </c>
    </row>
    <row r="17" customFormat="false" ht="12.8" hidden="false" customHeight="false" outlineLevel="0" collapsed="false">
      <c r="C17" s="57"/>
      <c r="D17" s="3" t="s">
        <v>293</v>
      </c>
      <c r="E17" s="20" t="n">
        <f aca="false">STDEV(E3:E14)</f>
        <v>0</v>
      </c>
      <c r="F17" s="1"/>
      <c r="G17" s="20" t="n">
        <f aca="false">STDEV(G3:G14)</f>
        <v>0.577350269189626</v>
      </c>
      <c r="H17" s="20" t="n">
        <f aca="false">STDEV(H3:H14)</f>
        <v>0.389249472080762</v>
      </c>
      <c r="I17" s="20" t="n">
        <f aca="false">STDEV(I3:I14)</f>
        <v>0.514928650544437</v>
      </c>
      <c r="J17" s="20" t="n">
        <f aca="false">STDEV(J3:J14)</f>
        <v>0.514928650544437</v>
      </c>
      <c r="K17" s="20" t="n">
        <f aca="false">STDEV(K3:K14)</f>
        <v>0.389249472080762</v>
      </c>
      <c r="L17" s="20" t="n">
        <f aca="false">STDEV(L3:L14)</f>
        <v>0.288675134594813</v>
      </c>
      <c r="M17" s="20" t="n">
        <f aca="false">STDEV(M3:M14)</f>
        <v>0.389249472080762</v>
      </c>
      <c r="N17" s="20" t="n">
        <f aca="false">STDEV(N3:N14)</f>
        <v>0.668557923421522</v>
      </c>
      <c r="O17" s="20" t="n">
        <f aca="false">STDEV(O3:O14)</f>
        <v>0.492365963917331</v>
      </c>
      <c r="P17" s="1"/>
    </row>
    <row r="18" customFormat="false" ht="12.8" hidden="false" customHeight="false" outlineLevel="0" collapsed="false">
      <c r="C18" s="57"/>
      <c r="E18" s="1"/>
      <c r="F18" s="1"/>
      <c r="G18" s="1"/>
      <c r="H18" s="1"/>
      <c r="I18" s="1"/>
      <c r="J18" s="1"/>
      <c r="K18" s="1"/>
      <c r="L18" s="1"/>
      <c r="M18" s="1"/>
      <c r="N18" s="1"/>
      <c r="O18" s="1"/>
      <c r="P18" s="1"/>
    </row>
    <row r="19" customFormat="false" ht="12.8" hidden="false" customHeight="false" outlineLevel="0" collapsed="false">
      <c r="C19" s="57"/>
      <c r="E19" s="1" t="n">
        <f aca="false">COUNTIF(E3:E11,3)</f>
        <v>0</v>
      </c>
      <c r="G19" s="1" t="n">
        <f aca="false">COUNTIF(G3:G11,3)</f>
        <v>1</v>
      </c>
      <c r="H19" s="1" t="n">
        <f aca="false">COUNTIF(H3:H11,3)</f>
        <v>0</v>
      </c>
      <c r="I19" s="1" t="n">
        <f aca="false">COUNTIF(I3:I11,3)</f>
        <v>0</v>
      </c>
      <c r="J19" s="1" t="n">
        <f aca="false">COUNTIF(J3:J11,3)</f>
        <v>4</v>
      </c>
      <c r="K19" s="1" t="n">
        <f aca="false">COUNTIF(K3:K11,3)</f>
        <v>0</v>
      </c>
      <c r="L19" s="1" t="n">
        <f aca="false">COUNTIF(L3:L11,3)</f>
        <v>0</v>
      </c>
      <c r="M19" s="1" t="n">
        <f aca="false">COUNTIF(M3:M11,3)</f>
        <v>0</v>
      </c>
      <c r="N19" s="1" t="n">
        <f aca="false">COUNTIF(N3:N11,3)</f>
        <v>1</v>
      </c>
      <c r="O19" s="1" t="n">
        <f aca="false">COUNTIF(O3:O11,3)</f>
        <v>3</v>
      </c>
      <c r="P19" s="61" t="n">
        <f aca="false">SUM(E19:O19)</f>
        <v>9</v>
      </c>
    </row>
    <row r="20" customFormat="false" ht="12.8" hidden="false" customHeight="false" outlineLevel="0" collapsed="false">
      <c r="C20" s="57"/>
      <c r="P20" s="3" t="n">
        <f aca="false">12*10</f>
        <v>120</v>
      </c>
    </row>
    <row r="21" customFormat="false" ht="12.8" hidden="false" customHeight="false" outlineLevel="0" collapsed="false">
      <c r="C21" s="57"/>
      <c r="D21" s="3" t="n">
        <v>3</v>
      </c>
      <c r="E21" s="1" t="n">
        <f aca="false">COUNTIF(E3:E14,3)</f>
        <v>0</v>
      </c>
      <c r="G21" s="1" t="n">
        <f aca="false">COUNTIF(G3:G14,3)</f>
        <v>1</v>
      </c>
      <c r="H21" s="1" t="n">
        <f aca="false">COUNTIF(H3:H14,3)</f>
        <v>0</v>
      </c>
      <c r="I21" s="1" t="n">
        <f aca="false">COUNTIF(I3:I14,3)</f>
        <v>2</v>
      </c>
      <c r="J21" s="1" t="n">
        <f aca="false">COUNTIF(J3:J14,3)</f>
        <v>7</v>
      </c>
      <c r="K21" s="1" t="n">
        <f aca="false">COUNTIF(K3:K14,3)</f>
        <v>0</v>
      </c>
      <c r="L21" s="1" t="n">
        <f aca="false">COUNTIF(L3:L14,3)</f>
        <v>0</v>
      </c>
      <c r="M21" s="1" t="n">
        <f aca="false">COUNTIF(M3:M14,3)</f>
        <v>0</v>
      </c>
      <c r="N21" s="1" t="n">
        <f aca="false">COUNTIF(N3:N14,3)</f>
        <v>1</v>
      </c>
      <c r="O21" s="1" t="n">
        <f aca="false">COUNTIF(O3:O14,3)</f>
        <v>4</v>
      </c>
      <c r="P21" s="62" t="n">
        <f aca="false">P19/P20</f>
        <v>0.075</v>
      </c>
    </row>
    <row r="22" customFormat="false" ht="12.8" hidden="false" customHeight="false" outlineLevel="0" collapsed="false">
      <c r="C22" s="57"/>
      <c r="D22" s="3" t="s">
        <v>786</v>
      </c>
      <c r="E22" s="63" t="n">
        <f aca="false">E21/12</f>
        <v>0</v>
      </c>
      <c r="G22" s="63" t="n">
        <f aca="false">G21/12</f>
        <v>0.0833333333333333</v>
      </c>
      <c r="H22" s="63" t="n">
        <f aca="false">H21/12</f>
        <v>0</v>
      </c>
      <c r="I22" s="105" t="n">
        <f aca="false">I21/12</f>
        <v>0.166666666666667</v>
      </c>
      <c r="J22" s="105" t="n">
        <f aca="false">J21/12</f>
        <v>0.583333333333333</v>
      </c>
      <c r="K22" s="63" t="n">
        <f aca="false">K21/12</f>
        <v>0</v>
      </c>
      <c r="L22" s="63" t="n">
        <f aca="false">L21/12</f>
        <v>0</v>
      </c>
      <c r="M22" s="63" t="n">
        <f aca="false">M21/12</f>
        <v>0</v>
      </c>
      <c r="N22" s="63" t="n">
        <f aca="false">N21/12</f>
        <v>0.0833333333333333</v>
      </c>
      <c r="O22" s="105" t="n">
        <f aca="false">O21/12</f>
        <v>0.333333333333333</v>
      </c>
    </row>
    <row r="23" customFormat="false" ht="12.8" hidden="false" customHeight="false" outlineLevel="0" collapsed="false">
      <c r="C23" s="57"/>
      <c r="G23" s="62"/>
      <c r="H23" s="62"/>
      <c r="I23" s="62"/>
      <c r="J23" s="62"/>
      <c r="K23" s="62"/>
      <c r="L23" s="62"/>
      <c r="M23" s="62"/>
      <c r="N23" s="62"/>
      <c r="O23" s="62"/>
    </row>
    <row r="24" customFormat="false" ht="12.8" hidden="false" customHeight="false" outlineLevel="0" collapsed="false">
      <c r="C24" s="57"/>
      <c r="D24" s="3" t="s">
        <v>787</v>
      </c>
      <c r="E24" s="3" t="n">
        <f aca="false">COUNTIF(E$3:E$14,2)</f>
        <v>0</v>
      </c>
      <c r="G24" s="3" t="n">
        <f aca="false">COUNTIF(G$3:G$14,2)+COUNTIF(G$3:G$14,1)</f>
        <v>0</v>
      </c>
      <c r="H24" s="3" t="n">
        <f aca="false">COUNTIF(H$3:H$14,2)</f>
        <v>0</v>
      </c>
      <c r="I24" s="3" t="n">
        <f aca="false">COUNTIF(I5:I16,1)+COUNTIF(I5:I16,2)</f>
        <v>0</v>
      </c>
      <c r="J24" s="3" t="n">
        <f aca="false">COUNTIF(J5:J16,1)+COUNTIF(J5:J16,2)</f>
        <v>0</v>
      </c>
      <c r="K24" s="3" t="n">
        <f aca="false">COUNTIF(K5:K16,1)+COUNTIF(K5:K16,2)</f>
        <v>0</v>
      </c>
      <c r="L24" s="3" t="n">
        <f aca="false">COUNTIF(L5:L16,1)+COUNTIF(L5:L16,2)</f>
        <v>0</v>
      </c>
      <c r="M24" s="3" t="n">
        <f aca="false">COUNTIF(M5:M16,1)+COUNTIF(M5:M16,2)</f>
        <v>0</v>
      </c>
      <c r="N24" s="3" t="n">
        <f aca="false">COUNTIF(N5:N16,1)+COUNTIF(N5:N16,2)</f>
        <v>0</v>
      </c>
      <c r="O24" s="3" t="n">
        <f aca="false">COUNTIF(O5:O16,1)+COUNTIF(O5:O16,2)</f>
        <v>0</v>
      </c>
    </row>
    <row r="25" customFormat="false" ht="12.8" hidden="false" customHeight="true" outlineLevel="0" collapsed="false">
      <c r="D25" s="3" t="s">
        <v>788</v>
      </c>
      <c r="E25" s="3" t="n">
        <f aca="false">E24/12</f>
        <v>0</v>
      </c>
      <c r="G25" s="64" t="n">
        <f aca="false">G24/12</f>
        <v>0</v>
      </c>
      <c r="H25" s="64" t="n">
        <f aca="false">H24/12</f>
        <v>0</v>
      </c>
      <c r="I25" s="64" t="n">
        <f aca="false">I24/12</f>
        <v>0</v>
      </c>
      <c r="J25" s="72" t="n">
        <f aca="false">J24/12</f>
        <v>0</v>
      </c>
      <c r="K25" s="64" t="n">
        <f aca="false">K24/12</f>
        <v>0</v>
      </c>
      <c r="L25" s="64" t="n">
        <f aca="false">L24/12</f>
        <v>0</v>
      </c>
      <c r="M25" s="64" t="n">
        <f aca="false">M24/12</f>
        <v>0</v>
      </c>
      <c r="N25" s="64" t="n">
        <f aca="false">N24/12</f>
        <v>0</v>
      </c>
      <c r="O25" s="64" t="n">
        <f aca="false">O24/12</f>
        <v>0</v>
      </c>
    </row>
    <row r="26" customFormat="false" ht="12.8" hidden="false" customHeight="true" outlineLevel="0" collapsed="false">
      <c r="D26" s="3" t="s">
        <v>789</v>
      </c>
      <c r="E26" s="3" t="n">
        <f aca="false">COUNTIF(E3:E14,4)+COUNTIF(E3:E14,5)</f>
        <v>12</v>
      </c>
      <c r="G26" s="3" t="n">
        <f aca="false">COUNTIF(G3:G14,4)+COUNTIF(G3:G14,5)</f>
        <v>11</v>
      </c>
      <c r="H26" s="3" t="n">
        <f aca="false">COUNTIF(H3:H14,4)+COUNTIF(H3:H14,5)</f>
        <v>12</v>
      </c>
      <c r="I26" s="3" t="n">
        <f aca="false">COUNTIF(I3:I14,4)+COUNTIF(I3:I14,5)</f>
        <v>10</v>
      </c>
      <c r="J26" s="3" t="n">
        <f aca="false">COUNTIF(J3:J14,4)+COUNTIF(J3:J14,5)</f>
        <v>5</v>
      </c>
      <c r="K26" s="3" t="n">
        <f aca="false">COUNTIF(K3:K14,4)+COUNTIF(K3:K14,5)</f>
        <v>12</v>
      </c>
      <c r="L26" s="3" t="n">
        <f aca="false">COUNTIF(L3:L14,4)+COUNTIF(L3:L14,5)</f>
        <v>12</v>
      </c>
      <c r="M26" s="3" t="n">
        <f aca="false">COUNTIF(M3:M14,4)+COUNTIF(M3:M14,5)</f>
        <v>12</v>
      </c>
      <c r="N26" s="3" t="n">
        <f aca="false">COUNTIF(N3:N14,4)+COUNTIF(N3:N14,5)</f>
        <v>11</v>
      </c>
      <c r="O26" s="3" t="n">
        <f aca="false">COUNTIF(O3:O14,4)+COUNTIF(O3:O14,5)</f>
        <v>8</v>
      </c>
    </row>
    <row r="27" customFormat="false" ht="12.8" hidden="false" customHeight="true" outlineLevel="0" collapsed="false">
      <c r="D27" s="3" t="s">
        <v>790</v>
      </c>
      <c r="E27" s="106" t="n">
        <f aca="false">E26/12</f>
        <v>1</v>
      </c>
      <c r="G27" s="65" t="n">
        <f aca="false">G26/12</f>
        <v>0.916666666666667</v>
      </c>
      <c r="H27" s="65" t="n">
        <f aca="false">H26/12</f>
        <v>1</v>
      </c>
      <c r="I27" s="65" t="n">
        <f aca="false">I26/12</f>
        <v>0.833333333333333</v>
      </c>
      <c r="J27" s="65" t="n">
        <f aca="false">J26/12</f>
        <v>0.416666666666667</v>
      </c>
      <c r="K27" s="65" t="n">
        <f aca="false">K26/12</f>
        <v>1</v>
      </c>
      <c r="L27" s="65" t="n">
        <f aca="false">L26/12</f>
        <v>1</v>
      </c>
      <c r="M27" s="65" t="n">
        <f aca="false">M26/12</f>
        <v>1</v>
      </c>
      <c r="N27" s="65" t="n">
        <f aca="false">N26/12</f>
        <v>0.916666666666667</v>
      </c>
      <c r="O27" s="65" t="n">
        <f aca="false">O26/12</f>
        <v>0.666666666666667</v>
      </c>
    </row>
    <row r="29" customFormat="false" ht="12.8" hidden="false" customHeight="true" outlineLevel="0" collapsed="false">
      <c r="D29" s="3" t="s">
        <v>791</v>
      </c>
      <c r="E29" s="3" t="n">
        <f aca="false">E26+E24+E21</f>
        <v>12</v>
      </c>
      <c r="G29" s="3" t="n">
        <f aca="false">G26+G24+G21</f>
        <v>12</v>
      </c>
      <c r="H29" s="3" t="n">
        <f aca="false">H26+H24+H21</f>
        <v>12</v>
      </c>
      <c r="I29" s="3" t="n">
        <f aca="false">I26+I24+I21</f>
        <v>12</v>
      </c>
      <c r="J29" s="3" t="n">
        <f aca="false">J26+J24+J21</f>
        <v>12</v>
      </c>
      <c r="K29" s="3" t="n">
        <f aca="false">K26+K24+K21</f>
        <v>12</v>
      </c>
      <c r="L29" s="3" t="n">
        <f aca="false">L26+L24+L21</f>
        <v>12</v>
      </c>
      <c r="M29" s="3" t="n">
        <f aca="false">M26+M24+M21</f>
        <v>12</v>
      </c>
      <c r="N29" s="3" t="n">
        <f aca="false">N26+N24+N21</f>
        <v>12</v>
      </c>
      <c r="O29" s="3" t="n">
        <f aca="false">O26+O24+O21</f>
        <v>12</v>
      </c>
    </row>
    <row r="32" customFormat="false" ht="12.8" hidden="false" customHeight="true" outlineLevel="0" collapsed="false">
      <c r="D32" s="3" t="s">
        <v>792</v>
      </c>
      <c r="E32" s="67" t="n">
        <f aca="false">E24</f>
        <v>0</v>
      </c>
      <c r="G32" s="67" t="n">
        <f aca="false">G24</f>
        <v>0</v>
      </c>
      <c r="H32" s="3" t="n">
        <f aca="false">H24</f>
        <v>0</v>
      </c>
      <c r="I32" s="3" t="n">
        <f aca="false">I24</f>
        <v>0</v>
      </c>
      <c r="J32" s="3" t="n">
        <f aca="false">J24</f>
        <v>0</v>
      </c>
      <c r="K32" s="3" t="n">
        <f aca="false">K24</f>
        <v>0</v>
      </c>
      <c r="L32" s="3" t="n">
        <f aca="false">L24</f>
        <v>0</v>
      </c>
      <c r="M32" s="3" t="n">
        <f aca="false">M24</f>
        <v>0</v>
      </c>
      <c r="N32" s="3" t="n">
        <f aca="false">N24</f>
        <v>0</v>
      </c>
      <c r="O32" s="3" t="n">
        <f aca="false">O24</f>
        <v>0</v>
      </c>
    </row>
    <row r="33" customFormat="false" ht="12.8" hidden="false" customHeight="true" outlineLevel="0" collapsed="false">
      <c r="D33" s="3" t="s">
        <v>793</v>
      </c>
      <c r="E33" s="67" t="n">
        <f aca="false">E26</f>
        <v>12</v>
      </c>
      <c r="G33" s="67" t="n">
        <f aca="false">G26</f>
        <v>11</v>
      </c>
      <c r="H33" s="3" t="n">
        <f aca="false">H26</f>
        <v>12</v>
      </c>
      <c r="I33" s="3" t="n">
        <f aca="false">I26</f>
        <v>10</v>
      </c>
      <c r="J33" s="3" t="n">
        <f aca="false">J26</f>
        <v>5</v>
      </c>
      <c r="K33" s="3" t="n">
        <f aca="false">K26</f>
        <v>12</v>
      </c>
      <c r="L33" s="67" t="n">
        <f aca="false">L26</f>
        <v>12</v>
      </c>
      <c r="M33" s="67" t="n">
        <f aca="false">M26</f>
        <v>12</v>
      </c>
      <c r="N33" s="67" t="n">
        <f aca="false">N26</f>
        <v>11</v>
      </c>
      <c r="O33" s="3" t="n">
        <f aca="false">O26</f>
        <v>8</v>
      </c>
    </row>
    <row r="36" customFormat="false" ht="12.8" hidden="false" customHeight="true" outlineLevel="0" collapsed="false">
      <c r="D36" s="3" t="s">
        <v>794</v>
      </c>
      <c r="E36" s="69" t="n">
        <v>1</v>
      </c>
      <c r="G36" s="69" t="n">
        <v>1</v>
      </c>
      <c r="H36" s="69" t="n">
        <v>1</v>
      </c>
      <c r="I36" s="69" t="n">
        <v>1</v>
      </c>
      <c r="J36" s="107" t="n">
        <v>1</v>
      </c>
      <c r="K36" s="69" t="n">
        <v>1</v>
      </c>
      <c r="L36" s="69" t="n">
        <v>1</v>
      </c>
      <c r="M36" s="69" t="n">
        <v>1</v>
      </c>
      <c r="N36" s="69" t="n">
        <v>1</v>
      </c>
      <c r="O36" s="69" t="n">
        <v>1</v>
      </c>
    </row>
    <row r="38" customFormat="false" ht="12.8" hidden="false" customHeight="true" outlineLevel="0" collapsed="false">
      <c r="E38" s="72" t="n">
        <f aca="false">E25</f>
        <v>0</v>
      </c>
      <c r="F38" s="5" t="n">
        <v>0</v>
      </c>
      <c r="G38" s="72" t="n">
        <f aca="false">G25</f>
        <v>0</v>
      </c>
      <c r="H38" s="72" t="n">
        <f aca="false">H25</f>
        <v>0</v>
      </c>
      <c r="I38" s="72" t="n">
        <f aca="false">I25</f>
        <v>0</v>
      </c>
      <c r="J38" s="72" t="n">
        <f aca="false">J25</f>
        <v>0</v>
      </c>
      <c r="K38" s="72" t="n">
        <f aca="false">K25</f>
        <v>0</v>
      </c>
      <c r="L38" s="72" t="n">
        <f aca="false">L25</f>
        <v>0</v>
      </c>
      <c r="M38" s="72" t="n">
        <f aca="false">M25</f>
        <v>0</v>
      </c>
      <c r="N38" s="72" t="n">
        <f aca="false">N25</f>
        <v>0</v>
      </c>
      <c r="O38" s="72" t="n">
        <f aca="false">O25</f>
        <v>0</v>
      </c>
    </row>
    <row r="39" customFormat="false" ht="12.8" hidden="false" customHeight="true" outlineLevel="0" collapsed="false">
      <c r="E39" s="72" t="n">
        <f aca="false">E27</f>
        <v>1</v>
      </c>
      <c r="F39" s="5" t="n">
        <v>1</v>
      </c>
      <c r="G39" s="72" t="n">
        <f aca="false">G27</f>
        <v>0.916666666666667</v>
      </c>
      <c r="H39" s="72" t="n">
        <f aca="false">H27</f>
        <v>1</v>
      </c>
      <c r="I39" s="72" t="n">
        <f aca="false">I27</f>
        <v>0.833333333333333</v>
      </c>
      <c r="J39" s="72" t="n">
        <f aca="false">J27</f>
        <v>0.416666666666667</v>
      </c>
      <c r="K39" s="72" t="n">
        <f aca="false">K27</f>
        <v>1</v>
      </c>
      <c r="L39" s="72" t="n">
        <f aca="false">L27</f>
        <v>1</v>
      </c>
      <c r="M39" s="72" t="n">
        <f aca="false">M27</f>
        <v>1</v>
      </c>
      <c r="N39" s="72" t="n">
        <f aca="false">N27</f>
        <v>0.916666666666667</v>
      </c>
      <c r="O39" s="72" t="n">
        <f aca="false">O27</f>
        <v>0.666666666666667</v>
      </c>
    </row>
    <row r="40" customFormat="false" ht="12.8" hidden="false" customHeight="true" outlineLevel="0" collapsed="false">
      <c r="E40" s="73" t="n">
        <f aca="false">E22</f>
        <v>0</v>
      </c>
      <c r="F40" s="5" t="n">
        <v>3</v>
      </c>
      <c r="G40" s="73" t="n">
        <f aca="false">G22</f>
        <v>0.0833333333333333</v>
      </c>
      <c r="H40" s="73" t="n">
        <f aca="false">H22</f>
        <v>0</v>
      </c>
      <c r="I40" s="73" t="n">
        <f aca="false">I22</f>
        <v>0.166666666666667</v>
      </c>
      <c r="J40" s="109" t="n">
        <f aca="false">J22</f>
        <v>0.583333333333333</v>
      </c>
      <c r="K40" s="109" t="n">
        <f aca="false">K22</f>
        <v>0</v>
      </c>
      <c r="L40" s="73" t="n">
        <f aca="false">L22</f>
        <v>0</v>
      </c>
      <c r="M40" s="73" t="n">
        <f aca="false">M22</f>
        <v>0</v>
      </c>
      <c r="N40" s="73" t="n">
        <f aca="false">N22</f>
        <v>0.0833333333333333</v>
      </c>
      <c r="O40" s="109" t="n">
        <f aca="false">O22</f>
        <v>0.333333333333333</v>
      </c>
    </row>
    <row r="41" customFormat="false" ht="12.8" hidden="false" customHeight="true" outlineLevel="0" collapsed="false">
      <c r="E41" s="62" t="n">
        <f aca="false">SUM(E38:E40)</f>
        <v>1</v>
      </c>
      <c r="G41" s="62" t="n">
        <f aca="false">SUM(G38:G40)</f>
        <v>1</v>
      </c>
      <c r="H41" s="62" t="n">
        <f aca="false">SUM(H38:H40)</f>
        <v>1</v>
      </c>
      <c r="I41" s="62" t="n">
        <f aca="false">SUM(I38:I40)</f>
        <v>1</v>
      </c>
      <c r="J41" s="62" t="n">
        <f aca="false">SUM(J38:J40)</f>
        <v>1</v>
      </c>
      <c r="K41" s="62" t="n">
        <f aca="false">SUM(K38:K40)</f>
        <v>1</v>
      </c>
      <c r="L41" s="62" t="n">
        <f aca="false">SUM(L38:L40)</f>
        <v>1</v>
      </c>
      <c r="M41" s="62" t="n">
        <f aca="false">SUM(M38:M40)</f>
        <v>1</v>
      </c>
      <c r="N41" s="62" t="n">
        <f aca="false">SUM(N38:N40)</f>
        <v>1</v>
      </c>
      <c r="O41" s="62" t="n">
        <f aca="false">SUM(O38:O40)</f>
        <v>1</v>
      </c>
    </row>
    <row r="42" customFormat="false" ht="12.8" hidden="false" customHeight="true" outlineLevel="0" collapsed="false">
      <c r="P42" s="3" t="s">
        <v>802</v>
      </c>
    </row>
    <row r="43" customFormat="false" ht="12.8" hidden="false" customHeight="true" outlineLevel="0" collapsed="false">
      <c r="E43" s="62" t="n">
        <f aca="false">E38+((E40/(1-E40))*E38)</f>
        <v>0</v>
      </c>
      <c r="F43" s="3" t="n">
        <v>0</v>
      </c>
      <c r="G43" s="72" t="n">
        <f aca="false">G38+((G40/(1-G40))*G38)</f>
        <v>0</v>
      </c>
      <c r="H43" s="72" t="n">
        <f aca="false">H38+((H40/(1-H40))*H38)</f>
        <v>0</v>
      </c>
      <c r="I43" s="72" t="n">
        <f aca="false">I38+((I40/(1-I40))*I38)</f>
        <v>0</v>
      </c>
      <c r="J43" s="72" t="n">
        <f aca="false">J38+((J40/(1-J40))*J38)</f>
        <v>0</v>
      </c>
      <c r="K43" s="72" t="n">
        <f aca="false">K38+((K40/(1-K40))*K38)</f>
        <v>0</v>
      </c>
      <c r="L43" s="72" t="n">
        <f aca="false">L38+((L40/(1-L40))*L38)</f>
        <v>0</v>
      </c>
      <c r="M43" s="72" t="n">
        <f aca="false">M38+((M40/(1-M40))*M38)</f>
        <v>0</v>
      </c>
      <c r="N43" s="72" t="n">
        <f aca="false">N38+((N40/(1-N40))*N38)</f>
        <v>0</v>
      </c>
      <c r="O43" s="72" t="n">
        <f aca="false">O38+((O40/(1-O40))*O38)</f>
        <v>0</v>
      </c>
      <c r="P43" s="62" t="n">
        <f aca="false">(E43+SUM(G43:O43))/10</f>
        <v>0</v>
      </c>
    </row>
    <row r="44" customFormat="false" ht="12.8" hidden="false" customHeight="true" outlineLevel="0" collapsed="false">
      <c r="E44" s="76" t="n">
        <f aca="false">E39+((E40/(1-E40))*E39)</f>
        <v>1</v>
      </c>
      <c r="G44" s="79" t="n">
        <f aca="false">G39+((G40/(1-G40))*G39)</f>
        <v>1</v>
      </c>
      <c r="H44" s="79" t="n">
        <f aca="false">H39+((H40/(1-H40))*H39)</f>
        <v>1</v>
      </c>
      <c r="I44" s="79" t="n">
        <f aca="false">I39+((I40/(1-I40))*I39)</f>
        <v>1</v>
      </c>
      <c r="J44" s="72" t="n">
        <f aca="false">J39+((J40/(1-J40))*J39)</f>
        <v>1</v>
      </c>
      <c r="K44" s="110" t="n">
        <f aca="false">K39+((K40/(1-K40))*K39)</f>
        <v>1</v>
      </c>
      <c r="L44" s="79" t="n">
        <f aca="false">L39+((L40/(1-L40))*L39)</f>
        <v>1</v>
      </c>
      <c r="M44" s="79" t="n">
        <f aca="false">M39+((M40/(1-M40))*M39)</f>
        <v>1</v>
      </c>
      <c r="N44" s="79" t="n">
        <f aca="false">N39+((N40/(1-N40))*N39)</f>
        <v>1</v>
      </c>
      <c r="O44" s="79" t="n">
        <f aca="false">O39+((O40/(1-O40))*O39)</f>
        <v>1</v>
      </c>
      <c r="P44" s="76" t="n">
        <f aca="false">(E44+SUM(G44:O44))/10</f>
        <v>1</v>
      </c>
    </row>
    <row r="45" customFormat="false" ht="12.8" hidden="false" customHeight="true" outlineLevel="0" collapsed="false">
      <c r="P45" s="62" t="n">
        <f aca="false">SUM(P43:P44)</f>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4EA6B"/>
    <pageSetUpPr fitToPage="false"/>
  </sheetPr>
  <dimension ref="A1:P54"/>
  <sheetViews>
    <sheetView showFormulas="false" showGridLines="false" showRowColHeaders="true" showZeros="true" rightToLeft="false" tabSelected="false" showOutlineSymbols="true" defaultGridColor="true" view="normal" topLeftCell="A4" colorId="64" zoomScale="90" zoomScaleNormal="90" zoomScalePageLayoutView="100" workbookViewId="0">
      <selection pane="topLeft" activeCell="K7" activeCellId="0" sqref="K7"/>
    </sheetView>
  </sheetViews>
  <sheetFormatPr defaultColWidth="11.53515625" defaultRowHeight="12.8" zeroHeight="false" outlineLevelRow="0" outlineLevelCol="0"/>
  <sheetData>
    <row r="1" customFormat="false" ht="13.25" hidden="false" customHeight="false" outlineLevel="0" collapsed="false">
      <c r="A1" s="1" t="s">
        <v>12</v>
      </c>
      <c r="B1" s="9" t="s">
        <v>24</v>
      </c>
      <c r="C1" s="9" t="s">
        <v>25</v>
      </c>
      <c r="D1" s="9" t="s">
        <v>26</v>
      </c>
      <c r="E1" s="9" t="s">
        <v>27</v>
      </c>
      <c r="F1" s="10" t="s">
        <v>28</v>
      </c>
      <c r="G1" s="10" t="s">
        <v>29</v>
      </c>
      <c r="H1" s="10" t="s">
        <v>30</v>
      </c>
      <c r="I1" s="10" t="s">
        <v>31</v>
      </c>
      <c r="J1" s="10" t="s">
        <v>32</v>
      </c>
      <c r="K1" s="11" t="s">
        <v>33</v>
      </c>
      <c r="L1" s="11" t="s">
        <v>34</v>
      </c>
      <c r="M1" s="11" t="s">
        <v>35</v>
      </c>
      <c r="N1" s="11" t="s">
        <v>36</v>
      </c>
      <c r="O1" s="11" t="s">
        <v>37</v>
      </c>
      <c r="P1" s="11" t="s">
        <v>38</v>
      </c>
    </row>
    <row r="2" customFormat="false" ht="153.7" hidden="false" customHeight="false" outlineLevel="0" collapsed="false">
      <c r="B2" s="12" t="s">
        <v>39</v>
      </c>
      <c r="C2" s="12" t="s">
        <v>40</v>
      </c>
      <c r="D2" s="12" t="s">
        <v>41</v>
      </c>
      <c r="E2" s="12" t="s">
        <v>42</v>
      </c>
      <c r="F2" s="12" t="s">
        <v>43</v>
      </c>
      <c r="G2" s="12" t="s">
        <v>44</v>
      </c>
      <c r="H2" s="12" t="s">
        <v>45</v>
      </c>
      <c r="I2" s="12" t="s">
        <v>46</v>
      </c>
      <c r="J2" s="12" t="s">
        <v>47</v>
      </c>
      <c r="K2" s="12" t="s">
        <v>48</v>
      </c>
      <c r="L2" s="12" t="s">
        <v>49</v>
      </c>
      <c r="M2" s="12" t="s">
        <v>50</v>
      </c>
      <c r="N2" s="12" t="s">
        <v>51</v>
      </c>
      <c r="O2" s="12" t="s">
        <v>52</v>
      </c>
      <c r="P2" s="12" t="s">
        <v>53</v>
      </c>
    </row>
    <row r="3" customFormat="false" ht="17.35" hidden="false" customHeight="false" outlineLevel="0" collapsed="false">
      <c r="A3" s="13" t="s">
        <v>54</v>
      </c>
      <c r="B3" s="14" t="s">
        <v>55</v>
      </c>
      <c r="C3" s="14" t="s">
        <v>56</v>
      </c>
      <c r="D3" s="15" t="n">
        <v>5</v>
      </c>
      <c r="E3" s="14" t="s">
        <v>57</v>
      </c>
      <c r="F3" s="15" t="n">
        <v>3</v>
      </c>
      <c r="G3" s="15" t="n">
        <v>5</v>
      </c>
      <c r="H3" s="15" t="n">
        <v>5</v>
      </c>
      <c r="I3" s="15" t="n">
        <v>5</v>
      </c>
      <c r="J3" s="15" t="n">
        <v>4</v>
      </c>
      <c r="K3" s="15" t="n">
        <v>3</v>
      </c>
      <c r="L3" s="15" t="n">
        <v>5</v>
      </c>
      <c r="M3" s="15" t="n">
        <v>5</v>
      </c>
      <c r="N3" s="15" t="n">
        <v>4</v>
      </c>
      <c r="O3" s="14" t="s">
        <v>58</v>
      </c>
      <c r="P3" s="14" t="s">
        <v>59</v>
      </c>
    </row>
    <row r="4" customFormat="false" ht="17.35" hidden="false" customHeight="false" outlineLevel="0" collapsed="false">
      <c r="A4" s="13" t="s">
        <v>54</v>
      </c>
      <c r="B4" s="14" t="s">
        <v>60</v>
      </c>
      <c r="C4" s="14" t="s">
        <v>61</v>
      </c>
      <c r="D4" s="13" t="n">
        <v>5</v>
      </c>
      <c r="E4" s="14" t="s">
        <v>62</v>
      </c>
      <c r="F4" s="13" t="n">
        <v>5</v>
      </c>
      <c r="G4" s="13" t="n">
        <v>4</v>
      </c>
      <c r="H4" s="13" t="n">
        <v>4</v>
      </c>
      <c r="I4" s="13" t="n">
        <v>3</v>
      </c>
      <c r="J4" s="13" t="n">
        <v>4</v>
      </c>
      <c r="K4" s="13" t="n">
        <v>4</v>
      </c>
      <c r="L4" s="13" t="n">
        <v>5</v>
      </c>
      <c r="M4" s="13" t="n">
        <v>5</v>
      </c>
      <c r="N4" s="13" t="n">
        <v>4</v>
      </c>
      <c r="O4" s="14" t="s">
        <v>63</v>
      </c>
      <c r="P4" s="14" t="s">
        <v>64</v>
      </c>
    </row>
    <row r="5" customFormat="false" ht="12.8" hidden="false" customHeight="false" outlineLevel="0" collapsed="false">
      <c r="A5" s="13" t="s">
        <v>54</v>
      </c>
      <c r="B5" s="16"/>
      <c r="C5" s="16"/>
      <c r="D5" s="16"/>
      <c r="E5" s="16"/>
      <c r="F5" s="16"/>
      <c r="G5" s="16"/>
      <c r="H5" s="16"/>
      <c r="I5" s="16"/>
      <c r="J5" s="16"/>
      <c r="K5" s="16"/>
      <c r="L5" s="16"/>
      <c r="M5" s="16"/>
      <c r="N5" s="16"/>
      <c r="O5" s="16"/>
      <c r="P5" s="16"/>
    </row>
    <row r="6" customFormat="false" ht="17.35" hidden="false" customHeight="false" outlineLevel="0" collapsed="false">
      <c r="A6" s="13" t="s">
        <v>54</v>
      </c>
      <c r="B6" s="17" t="s">
        <v>65</v>
      </c>
      <c r="C6" s="17" t="s">
        <v>66</v>
      </c>
      <c r="D6" s="13" t="n">
        <v>5</v>
      </c>
      <c r="E6" s="17" t="s">
        <v>67</v>
      </c>
      <c r="F6" s="13" t="n">
        <v>5</v>
      </c>
      <c r="G6" s="13" t="n">
        <v>4</v>
      </c>
      <c r="H6" s="13" t="n">
        <v>5</v>
      </c>
      <c r="I6" s="13" t="n">
        <v>4</v>
      </c>
      <c r="J6" s="13" t="n">
        <v>3</v>
      </c>
      <c r="K6" s="13" t="n">
        <v>3</v>
      </c>
      <c r="L6" s="13" t="n">
        <v>5</v>
      </c>
      <c r="M6" s="13" t="n">
        <v>5</v>
      </c>
      <c r="N6" s="13" t="n">
        <v>4</v>
      </c>
      <c r="O6" s="18" t="s">
        <v>68</v>
      </c>
      <c r="P6" s="18" t="s">
        <v>69</v>
      </c>
    </row>
    <row r="7" customFormat="false" ht="15" hidden="false" customHeight="false" outlineLevel="0" collapsed="false">
      <c r="A7" s="13" t="s">
        <v>54</v>
      </c>
      <c r="B7" s="15" t="s">
        <v>70</v>
      </c>
      <c r="C7" s="15" t="s">
        <v>71</v>
      </c>
      <c r="D7" s="13" t="n">
        <v>5</v>
      </c>
      <c r="E7" s="15" t="s">
        <v>72</v>
      </c>
      <c r="F7" s="13" t="n">
        <v>5</v>
      </c>
      <c r="G7" s="13" t="n">
        <v>5</v>
      </c>
      <c r="H7" s="13" t="n">
        <v>4</v>
      </c>
      <c r="I7" s="13" t="n">
        <v>3</v>
      </c>
      <c r="J7" s="13" t="n">
        <v>4</v>
      </c>
      <c r="K7" s="13" t="n">
        <v>3</v>
      </c>
      <c r="L7" s="13" t="n">
        <v>4</v>
      </c>
      <c r="M7" s="13" t="n">
        <v>4</v>
      </c>
      <c r="N7" s="13" t="n">
        <v>3</v>
      </c>
      <c r="O7" s="19" t="s">
        <v>73</v>
      </c>
      <c r="P7" s="19" t="s">
        <v>74</v>
      </c>
    </row>
    <row r="8" customFormat="false" ht="15" hidden="false" customHeight="false" outlineLevel="0" collapsed="false">
      <c r="A8" s="13" t="s">
        <v>54</v>
      </c>
      <c r="B8" s="15" t="s">
        <v>75</v>
      </c>
      <c r="C8" s="15" t="s">
        <v>76</v>
      </c>
      <c r="D8" s="13" t="n">
        <v>4</v>
      </c>
      <c r="E8" s="15" t="s">
        <v>77</v>
      </c>
      <c r="F8" s="13" t="n">
        <v>4</v>
      </c>
      <c r="G8" s="13" t="n">
        <v>5</v>
      </c>
      <c r="H8" s="13" t="n">
        <v>3</v>
      </c>
      <c r="I8" s="13" t="n">
        <v>3</v>
      </c>
      <c r="J8" s="13" t="n">
        <v>4</v>
      </c>
      <c r="K8" s="13" t="n">
        <v>4</v>
      </c>
      <c r="L8" s="13" t="n">
        <v>4</v>
      </c>
      <c r="M8" s="13" t="n">
        <v>4</v>
      </c>
      <c r="N8" s="13" t="n">
        <v>3</v>
      </c>
      <c r="O8" s="15" t="s">
        <v>78</v>
      </c>
      <c r="P8" s="15" t="s">
        <v>79</v>
      </c>
    </row>
    <row r="9" customFormat="false" ht="15" hidden="false" customHeight="false" outlineLevel="0" collapsed="false">
      <c r="A9" s="13" t="s">
        <v>54</v>
      </c>
      <c r="B9" s="15" t="s">
        <v>80</v>
      </c>
      <c r="C9" s="15" t="s">
        <v>81</v>
      </c>
      <c r="D9" s="13" t="n">
        <v>5</v>
      </c>
      <c r="E9" s="15" t="s">
        <v>82</v>
      </c>
      <c r="F9" s="13" t="n">
        <v>5</v>
      </c>
      <c r="G9" s="13" t="n">
        <v>4</v>
      </c>
      <c r="H9" s="13" t="n">
        <v>4</v>
      </c>
      <c r="I9" s="13" t="n">
        <v>4</v>
      </c>
      <c r="J9" s="13" t="n">
        <v>4</v>
      </c>
      <c r="K9" s="13" t="n">
        <v>4</v>
      </c>
      <c r="L9" s="13" t="n">
        <v>5</v>
      </c>
      <c r="M9" s="13" t="n">
        <v>5</v>
      </c>
      <c r="N9" s="13" t="n">
        <v>4</v>
      </c>
      <c r="O9" s="15" t="s">
        <v>83</v>
      </c>
      <c r="P9" s="15" t="s">
        <v>84</v>
      </c>
    </row>
    <row r="10" customFormat="false" ht="15" hidden="false" customHeight="false" outlineLevel="0" collapsed="false">
      <c r="A10" s="13" t="s">
        <v>54</v>
      </c>
      <c r="B10" s="15" t="s">
        <v>85</v>
      </c>
      <c r="C10" s="15" t="s">
        <v>86</v>
      </c>
      <c r="D10" s="13" t="n">
        <v>5</v>
      </c>
      <c r="E10" s="15" t="s">
        <v>87</v>
      </c>
      <c r="F10" s="13" t="n">
        <v>5</v>
      </c>
      <c r="G10" s="13" t="n">
        <v>4</v>
      </c>
      <c r="H10" s="13" t="n">
        <v>4</v>
      </c>
      <c r="I10" s="13" t="n">
        <v>3</v>
      </c>
      <c r="J10" s="13" t="n">
        <v>4</v>
      </c>
      <c r="K10" s="13" t="n">
        <v>5</v>
      </c>
      <c r="L10" s="13" t="n">
        <v>4</v>
      </c>
      <c r="M10" s="13" t="n">
        <v>4</v>
      </c>
      <c r="N10" s="13" t="n">
        <v>3</v>
      </c>
      <c r="O10" s="15" t="s">
        <v>88</v>
      </c>
      <c r="P10" s="15" t="s">
        <v>89</v>
      </c>
    </row>
    <row r="11" customFormat="false" ht="15" hidden="false" customHeight="false" outlineLevel="0" collapsed="false">
      <c r="A11" s="13" t="s">
        <v>54</v>
      </c>
      <c r="B11" s="15" t="s">
        <v>90</v>
      </c>
      <c r="C11" s="15" t="s">
        <v>91</v>
      </c>
      <c r="D11" s="13" t="n">
        <v>5</v>
      </c>
      <c r="E11" s="15" t="s">
        <v>92</v>
      </c>
      <c r="F11" s="13" t="n">
        <v>3</v>
      </c>
      <c r="G11" s="13" t="n">
        <v>5</v>
      </c>
      <c r="H11" s="13" t="n">
        <v>4</v>
      </c>
      <c r="I11" s="13" t="n">
        <v>4</v>
      </c>
      <c r="J11" s="13" t="n">
        <v>4</v>
      </c>
      <c r="K11" s="13" t="n">
        <v>4</v>
      </c>
      <c r="L11" s="13" t="n">
        <v>3</v>
      </c>
      <c r="M11" s="13" t="n">
        <v>3</v>
      </c>
      <c r="N11" s="13" t="n">
        <v>2</v>
      </c>
      <c r="O11" s="15" t="s">
        <v>93</v>
      </c>
      <c r="P11" s="15" t="s">
        <v>94</v>
      </c>
    </row>
    <row r="12" customFormat="false" ht="15" hidden="false" customHeight="false" outlineLevel="0" collapsed="false">
      <c r="A12" s="13" t="s">
        <v>54</v>
      </c>
      <c r="B12" s="15" t="s">
        <v>95</v>
      </c>
      <c r="C12" s="15" t="s">
        <v>96</v>
      </c>
      <c r="D12" s="13" t="n">
        <v>5</v>
      </c>
      <c r="E12" s="15" t="s">
        <v>97</v>
      </c>
      <c r="F12" s="13" t="n">
        <v>5</v>
      </c>
      <c r="G12" s="13" t="n">
        <v>5</v>
      </c>
      <c r="H12" s="13" t="n">
        <v>4</v>
      </c>
      <c r="I12" s="13" t="n">
        <v>4</v>
      </c>
      <c r="J12" s="13" t="n">
        <v>4</v>
      </c>
      <c r="K12" s="13" t="n">
        <v>5</v>
      </c>
      <c r="L12" s="13" t="n">
        <v>4</v>
      </c>
      <c r="M12" s="13" t="n">
        <v>4</v>
      </c>
      <c r="N12" s="13" t="n">
        <v>3</v>
      </c>
      <c r="O12" s="15" t="s">
        <v>98</v>
      </c>
      <c r="P12" s="15" t="s">
        <v>99</v>
      </c>
    </row>
    <row r="13" customFormat="false" ht="15" hidden="false" customHeight="false" outlineLevel="0" collapsed="false">
      <c r="A13" s="13" t="s">
        <v>54</v>
      </c>
      <c r="B13" s="15" t="s">
        <v>100</v>
      </c>
      <c r="C13" s="15" t="s">
        <v>101</v>
      </c>
      <c r="D13" s="13" t="n">
        <v>5</v>
      </c>
      <c r="E13" s="15" t="s">
        <v>102</v>
      </c>
      <c r="F13" s="13" t="n">
        <v>5</v>
      </c>
      <c r="G13" s="13" t="n">
        <v>4</v>
      </c>
      <c r="H13" s="13" t="n">
        <v>3</v>
      </c>
      <c r="I13" s="13" t="n">
        <v>3</v>
      </c>
      <c r="J13" s="13" t="n">
        <v>3</v>
      </c>
      <c r="K13" s="13" t="n">
        <v>4</v>
      </c>
      <c r="L13" s="13" t="n">
        <v>4</v>
      </c>
      <c r="M13" s="13" t="n">
        <v>4</v>
      </c>
      <c r="N13" s="13" t="n">
        <v>3</v>
      </c>
      <c r="O13" s="15" t="s">
        <v>103</v>
      </c>
      <c r="P13" s="15" t="s">
        <v>104</v>
      </c>
    </row>
    <row r="14" customFormat="false" ht="15" hidden="false" customHeight="false" outlineLevel="0" collapsed="false">
      <c r="A14" s="13" t="s">
        <v>54</v>
      </c>
      <c r="B14" s="19" t="s">
        <v>105</v>
      </c>
      <c r="C14" s="19" t="s">
        <v>106</v>
      </c>
      <c r="D14" s="13" t="n">
        <v>5</v>
      </c>
      <c r="E14" s="19" t="s">
        <v>107</v>
      </c>
      <c r="F14" s="13" t="n">
        <v>4</v>
      </c>
      <c r="G14" s="13" t="n">
        <v>5</v>
      </c>
      <c r="H14" s="13" t="n">
        <v>4</v>
      </c>
      <c r="I14" s="13" t="n">
        <v>3</v>
      </c>
      <c r="J14" s="13" t="n">
        <v>4</v>
      </c>
      <c r="K14" s="13" t="n">
        <v>5</v>
      </c>
      <c r="L14" s="13" t="n">
        <v>4</v>
      </c>
      <c r="M14" s="13" t="n">
        <v>4</v>
      </c>
      <c r="N14" s="13" t="n">
        <v>3</v>
      </c>
      <c r="O14" s="19" t="s">
        <v>108</v>
      </c>
      <c r="P14" s="19" t="s">
        <v>109</v>
      </c>
    </row>
    <row r="15" customFormat="false" ht="15" hidden="false" customHeight="false" outlineLevel="0" collapsed="false">
      <c r="A15" s="13" t="s">
        <v>110</v>
      </c>
      <c r="B15" s="19" t="s">
        <v>111</v>
      </c>
      <c r="C15" s="19" t="s">
        <v>112</v>
      </c>
      <c r="D15" s="13" t="n">
        <v>4</v>
      </c>
      <c r="E15" s="19" t="s">
        <v>113</v>
      </c>
      <c r="F15" s="13" t="n">
        <v>3</v>
      </c>
      <c r="G15" s="13" t="n">
        <v>2</v>
      </c>
      <c r="H15" s="13" t="n">
        <v>3</v>
      </c>
      <c r="I15" s="13" t="n">
        <v>2</v>
      </c>
      <c r="J15" s="13" t="n">
        <v>2</v>
      </c>
      <c r="K15" s="13" t="n">
        <v>3</v>
      </c>
      <c r="L15" s="13" t="n">
        <v>4</v>
      </c>
      <c r="M15" s="13" t="n">
        <v>3</v>
      </c>
      <c r="N15" s="13" t="n">
        <v>2</v>
      </c>
      <c r="O15" s="19" t="s">
        <v>114</v>
      </c>
      <c r="P15" s="19" t="s">
        <v>115</v>
      </c>
    </row>
    <row r="16" customFormat="false" ht="15" hidden="false" customHeight="false" outlineLevel="0" collapsed="false">
      <c r="A16" s="13" t="s">
        <v>110</v>
      </c>
      <c r="B16" s="19" t="s">
        <v>116</v>
      </c>
      <c r="C16" s="19" t="s">
        <v>117</v>
      </c>
      <c r="D16" s="13" t="n">
        <v>4</v>
      </c>
      <c r="E16" s="19" t="s">
        <v>118</v>
      </c>
      <c r="F16" s="13" t="n">
        <v>4</v>
      </c>
      <c r="G16" s="13" t="n">
        <v>3</v>
      </c>
      <c r="H16" s="13" t="n">
        <v>2</v>
      </c>
      <c r="I16" s="13" t="n">
        <v>2</v>
      </c>
      <c r="J16" s="13" t="n">
        <v>2</v>
      </c>
      <c r="K16" s="13" t="n">
        <v>4</v>
      </c>
      <c r="L16" s="13" t="n">
        <v>3</v>
      </c>
      <c r="M16" s="13" t="n">
        <v>3</v>
      </c>
      <c r="N16" s="13" t="n">
        <v>2</v>
      </c>
      <c r="O16" s="19" t="s">
        <v>119</v>
      </c>
      <c r="P16" s="19" t="s">
        <v>120</v>
      </c>
    </row>
    <row r="17" customFormat="false" ht="15" hidden="false" customHeight="false" outlineLevel="0" collapsed="false">
      <c r="A17" s="13" t="s">
        <v>110</v>
      </c>
      <c r="B17" s="19" t="s">
        <v>121</v>
      </c>
      <c r="C17" s="19" t="s">
        <v>122</v>
      </c>
      <c r="D17" s="13" t="n">
        <v>4</v>
      </c>
      <c r="E17" s="19" t="s">
        <v>123</v>
      </c>
      <c r="F17" s="13" t="n">
        <v>4</v>
      </c>
      <c r="G17" s="13" t="n">
        <v>2</v>
      </c>
      <c r="H17" s="13" t="n">
        <v>2</v>
      </c>
      <c r="I17" s="13" t="n">
        <v>1</v>
      </c>
      <c r="J17" s="13" t="n">
        <v>2</v>
      </c>
      <c r="K17" s="13" t="n">
        <v>4</v>
      </c>
      <c r="L17" s="13" t="n">
        <v>2</v>
      </c>
      <c r="M17" s="13" t="n">
        <v>2</v>
      </c>
      <c r="N17" s="13" t="n">
        <v>2</v>
      </c>
      <c r="O17" s="13" t="s">
        <v>124</v>
      </c>
      <c r="P17" s="19" t="s">
        <v>125</v>
      </c>
    </row>
    <row r="18" customFormat="false" ht="15" hidden="false" customHeight="false" outlineLevel="0" collapsed="false">
      <c r="A18" s="13" t="s">
        <v>110</v>
      </c>
      <c r="B18" s="19" t="s">
        <v>126</v>
      </c>
      <c r="C18" s="19" t="s">
        <v>127</v>
      </c>
      <c r="D18" s="13" t="n">
        <v>4</v>
      </c>
      <c r="E18" s="19" t="s">
        <v>128</v>
      </c>
      <c r="F18" s="13" t="n">
        <v>3</v>
      </c>
      <c r="G18" s="13" t="n">
        <v>3</v>
      </c>
      <c r="H18" s="13" t="n">
        <v>2</v>
      </c>
      <c r="I18" s="13" t="n">
        <v>2</v>
      </c>
      <c r="J18" s="13" t="n">
        <v>3</v>
      </c>
      <c r="K18" s="13" t="n">
        <v>4</v>
      </c>
      <c r="L18" s="13" t="n">
        <v>3</v>
      </c>
      <c r="M18" s="13" t="n">
        <v>3</v>
      </c>
      <c r="N18" s="13" t="n">
        <v>2</v>
      </c>
      <c r="O18" s="13" t="s">
        <v>124</v>
      </c>
      <c r="P18" s="19" t="s">
        <v>129</v>
      </c>
    </row>
    <row r="19" customFormat="false" ht="15" hidden="false" customHeight="false" outlineLevel="0" collapsed="false">
      <c r="A19" s="13" t="s">
        <v>110</v>
      </c>
      <c r="B19" s="19" t="s">
        <v>130</v>
      </c>
      <c r="C19" s="19" t="s">
        <v>131</v>
      </c>
      <c r="D19" s="13" t="n">
        <v>4</v>
      </c>
      <c r="E19" s="19" t="s">
        <v>132</v>
      </c>
      <c r="F19" s="13" t="n">
        <v>3</v>
      </c>
      <c r="G19" s="13" t="n">
        <v>3</v>
      </c>
      <c r="H19" s="13" t="n">
        <v>2</v>
      </c>
      <c r="I19" s="13" t="n">
        <v>2</v>
      </c>
      <c r="J19" s="13" t="n">
        <v>2</v>
      </c>
      <c r="K19" s="13" t="n">
        <v>4</v>
      </c>
      <c r="L19" s="13" t="n">
        <v>3</v>
      </c>
      <c r="M19" s="13" t="n">
        <v>3</v>
      </c>
      <c r="N19" s="13" t="n">
        <v>2</v>
      </c>
      <c r="O19" s="19" t="s">
        <v>133</v>
      </c>
      <c r="P19" s="19" t="s">
        <v>134</v>
      </c>
    </row>
    <row r="20" customFormat="false" ht="15" hidden="false" customHeight="false" outlineLevel="0" collapsed="false">
      <c r="A20" s="13" t="s">
        <v>110</v>
      </c>
      <c r="B20" s="19" t="s">
        <v>135</v>
      </c>
      <c r="C20" s="19" t="s">
        <v>136</v>
      </c>
      <c r="D20" s="13" t="n">
        <v>3</v>
      </c>
      <c r="E20" s="19" t="s">
        <v>137</v>
      </c>
      <c r="F20" s="13" t="n">
        <v>3</v>
      </c>
      <c r="G20" s="13" t="n">
        <v>2</v>
      </c>
      <c r="H20" s="13" t="n">
        <v>2</v>
      </c>
      <c r="I20" s="13" t="n">
        <v>2</v>
      </c>
      <c r="J20" s="13" t="n">
        <v>2</v>
      </c>
      <c r="K20" s="13" t="n">
        <v>5</v>
      </c>
      <c r="L20" s="13" t="n">
        <v>2</v>
      </c>
      <c r="M20" s="13" t="n">
        <v>2</v>
      </c>
      <c r="N20" s="13" t="n">
        <v>2</v>
      </c>
      <c r="O20" s="19" t="s">
        <v>138</v>
      </c>
      <c r="P20" s="19" t="s">
        <v>139</v>
      </c>
    </row>
    <row r="21" customFormat="false" ht="15" hidden="false" customHeight="false" outlineLevel="0" collapsed="false">
      <c r="A21" s="13" t="s">
        <v>110</v>
      </c>
      <c r="B21" s="19" t="s">
        <v>140</v>
      </c>
      <c r="C21" s="19" t="s">
        <v>141</v>
      </c>
      <c r="D21" s="13" t="n">
        <v>3</v>
      </c>
      <c r="E21" s="19" t="s">
        <v>142</v>
      </c>
      <c r="F21" s="13" t="n">
        <v>4</v>
      </c>
      <c r="G21" s="13" t="n">
        <v>3</v>
      </c>
      <c r="H21" s="13" t="n">
        <v>3</v>
      </c>
      <c r="I21" s="13" t="n">
        <v>2</v>
      </c>
      <c r="J21" s="13" t="n">
        <v>2</v>
      </c>
      <c r="K21" s="13" t="n">
        <v>4</v>
      </c>
      <c r="L21" s="13" t="n">
        <v>3</v>
      </c>
      <c r="M21" s="13" t="n">
        <v>3</v>
      </c>
      <c r="N21" s="13" t="n">
        <v>2</v>
      </c>
      <c r="O21" s="19" t="s">
        <v>143</v>
      </c>
      <c r="P21" s="19" t="s">
        <v>144</v>
      </c>
    </row>
    <row r="22" customFormat="false" ht="15" hidden="false" customHeight="false" outlineLevel="0" collapsed="false">
      <c r="A22" s="13" t="s">
        <v>110</v>
      </c>
      <c r="B22" s="19" t="s">
        <v>145</v>
      </c>
      <c r="C22" s="19" t="s">
        <v>146</v>
      </c>
      <c r="D22" s="13" t="n">
        <v>2</v>
      </c>
      <c r="E22" s="19" t="s">
        <v>147</v>
      </c>
      <c r="F22" s="13" t="n">
        <v>4</v>
      </c>
      <c r="G22" s="13" t="n">
        <v>2</v>
      </c>
      <c r="H22" s="13" t="n">
        <v>1</v>
      </c>
      <c r="I22" s="13" t="n">
        <v>1</v>
      </c>
      <c r="J22" s="13" t="n">
        <v>2</v>
      </c>
      <c r="K22" s="13" t="n">
        <v>5</v>
      </c>
      <c r="L22" s="13" t="n">
        <v>2</v>
      </c>
      <c r="M22" s="13" t="n">
        <v>2</v>
      </c>
      <c r="N22" s="13" t="n">
        <v>2</v>
      </c>
      <c r="O22" s="19" t="s">
        <v>148</v>
      </c>
      <c r="P22" s="19" t="s">
        <v>149</v>
      </c>
    </row>
    <row r="23" customFormat="false" ht="15" hidden="false" customHeight="false" outlineLevel="0" collapsed="false">
      <c r="A23" s="13" t="s">
        <v>110</v>
      </c>
      <c r="B23" s="19" t="s">
        <v>150</v>
      </c>
      <c r="C23" s="19" t="s">
        <v>151</v>
      </c>
      <c r="D23" s="13" t="n">
        <v>4</v>
      </c>
      <c r="E23" s="19" t="s">
        <v>152</v>
      </c>
      <c r="F23" s="13" t="n">
        <v>3</v>
      </c>
      <c r="G23" s="13" t="n">
        <v>4</v>
      </c>
      <c r="H23" s="13" t="n">
        <v>3</v>
      </c>
      <c r="I23" s="13" t="n">
        <v>2</v>
      </c>
      <c r="J23" s="13" t="n">
        <v>2</v>
      </c>
      <c r="K23" s="13" t="n">
        <v>4</v>
      </c>
      <c r="L23" s="13" t="n">
        <v>3</v>
      </c>
      <c r="M23" s="13" t="n">
        <v>3</v>
      </c>
      <c r="N23" s="13" t="n">
        <v>2</v>
      </c>
      <c r="O23" s="19" t="s">
        <v>153</v>
      </c>
      <c r="P23" s="19" t="s">
        <v>154</v>
      </c>
    </row>
    <row r="24" customFormat="false" ht="15" hidden="false" customHeight="false" outlineLevel="0" collapsed="false">
      <c r="A24" s="13" t="s">
        <v>110</v>
      </c>
      <c r="B24" s="19" t="s">
        <v>155</v>
      </c>
      <c r="C24" s="19" t="s">
        <v>156</v>
      </c>
      <c r="D24" s="13" t="n">
        <v>3</v>
      </c>
      <c r="E24" s="19" t="s">
        <v>157</v>
      </c>
      <c r="F24" s="13" t="n">
        <v>4</v>
      </c>
      <c r="G24" s="13" t="n">
        <v>3</v>
      </c>
      <c r="H24" s="13" t="n">
        <v>2</v>
      </c>
      <c r="I24" s="13" t="n">
        <v>2</v>
      </c>
      <c r="J24" s="13" t="n">
        <v>2</v>
      </c>
      <c r="K24" s="13" t="n">
        <v>4</v>
      </c>
      <c r="L24" s="13" t="n">
        <v>3</v>
      </c>
      <c r="M24" s="13" t="n">
        <v>3</v>
      </c>
      <c r="N24" s="13" t="n">
        <v>2</v>
      </c>
      <c r="O24" s="19" t="s">
        <v>158</v>
      </c>
      <c r="P24" s="19" t="s">
        <v>159</v>
      </c>
    </row>
    <row r="25" customFormat="false" ht="15" hidden="false" customHeight="false" outlineLevel="0" collapsed="false">
      <c r="A25" s="13" t="s">
        <v>110</v>
      </c>
      <c r="B25" s="19" t="s">
        <v>160</v>
      </c>
      <c r="C25" s="19" t="s">
        <v>161</v>
      </c>
      <c r="D25" s="13" t="n">
        <v>3</v>
      </c>
      <c r="E25" s="19" t="s">
        <v>162</v>
      </c>
      <c r="F25" s="13" t="n">
        <v>4</v>
      </c>
      <c r="G25" s="13" t="n">
        <v>2</v>
      </c>
      <c r="H25" s="13" t="n">
        <v>2</v>
      </c>
      <c r="I25" s="13" t="n">
        <v>1</v>
      </c>
      <c r="J25" s="13" t="n">
        <v>2</v>
      </c>
      <c r="K25" s="13" t="n">
        <v>4</v>
      </c>
      <c r="L25" s="13" t="n">
        <v>2</v>
      </c>
      <c r="M25" s="13" t="n">
        <v>2</v>
      </c>
      <c r="N25" s="13" t="n">
        <v>2</v>
      </c>
      <c r="O25" s="19" t="s">
        <v>163</v>
      </c>
      <c r="P25" s="19" t="s">
        <v>164</v>
      </c>
    </row>
    <row r="26" customFormat="false" ht="15" hidden="false" customHeight="false" outlineLevel="0" collapsed="false">
      <c r="A26" s="13" t="s">
        <v>110</v>
      </c>
      <c r="B26" s="19" t="s">
        <v>165</v>
      </c>
      <c r="C26" s="19" t="s">
        <v>166</v>
      </c>
      <c r="D26" s="13" t="n">
        <v>4</v>
      </c>
      <c r="E26" s="19" t="s">
        <v>167</v>
      </c>
      <c r="F26" s="13" t="n">
        <v>4</v>
      </c>
      <c r="G26" s="13" t="n">
        <v>3</v>
      </c>
      <c r="H26" s="13" t="n">
        <v>3</v>
      </c>
      <c r="I26" s="13" t="n">
        <v>2</v>
      </c>
      <c r="J26" s="13" t="n">
        <v>2</v>
      </c>
      <c r="K26" s="13" t="n">
        <v>4</v>
      </c>
      <c r="L26" s="13" t="n">
        <v>3</v>
      </c>
      <c r="M26" s="13" t="n">
        <v>3</v>
      </c>
      <c r="N26" s="13" t="n">
        <v>2</v>
      </c>
      <c r="O26" s="19" t="s">
        <v>168</v>
      </c>
      <c r="P26" s="19" t="s">
        <v>169</v>
      </c>
    </row>
    <row r="27" customFormat="false" ht="15" hidden="false" customHeight="false" outlineLevel="0" collapsed="false">
      <c r="A27" s="13" t="s">
        <v>170</v>
      </c>
      <c r="B27" s="19" t="s">
        <v>171</v>
      </c>
      <c r="C27" s="19" t="s">
        <v>172</v>
      </c>
      <c r="D27" s="13" t="n">
        <v>3</v>
      </c>
      <c r="E27" s="19" t="s">
        <v>173</v>
      </c>
      <c r="F27" s="13" t="n">
        <v>1</v>
      </c>
      <c r="G27" s="13" t="n">
        <v>2</v>
      </c>
      <c r="H27" s="13" t="n">
        <v>2</v>
      </c>
      <c r="I27" s="13" t="n">
        <v>1</v>
      </c>
      <c r="J27" s="13" t="n">
        <v>1</v>
      </c>
      <c r="K27" s="13" t="n">
        <v>3</v>
      </c>
      <c r="L27" s="13" t="n">
        <v>1</v>
      </c>
      <c r="M27" s="13" t="n">
        <v>1</v>
      </c>
      <c r="N27" s="13" t="n">
        <v>1</v>
      </c>
      <c r="O27" s="19" t="s">
        <v>174</v>
      </c>
      <c r="P27" s="19" t="s">
        <v>175</v>
      </c>
    </row>
    <row r="28" customFormat="false" ht="15" hidden="false" customHeight="false" outlineLevel="0" collapsed="false">
      <c r="A28" s="13" t="s">
        <v>170</v>
      </c>
      <c r="B28" s="19" t="s">
        <v>176</v>
      </c>
      <c r="C28" s="19" t="s">
        <v>177</v>
      </c>
      <c r="D28" s="13" t="n">
        <v>2</v>
      </c>
      <c r="E28" s="19" t="s">
        <v>178</v>
      </c>
      <c r="F28" s="13" t="n">
        <v>3</v>
      </c>
      <c r="G28" s="13" t="n">
        <v>1</v>
      </c>
      <c r="H28" s="13" t="n">
        <v>1</v>
      </c>
      <c r="I28" s="13" t="n">
        <v>1</v>
      </c>
      <c r="J28" s="13" t="n">
        <v>1</v>
      </c>
      <c r="K28" s="13" t="n">
        <v>5</v>
      </c>
      <c r="L28" s="13" t="n">
        <v>1</v>
      </c>
      <c r="M28" s="13" t="n">
        <v>2</v>
      </c>
      <c r="N28" s="13" t="n">
        <v>2</v>
      </c>
      <c r="O28" s="19" t="s">
        <v>179</v>
      </c>
      <c r="P28" s="19" t="s">
        <v>180</v>
      </c>
    </row>
    <row r="29" customFormat="false" ht="15" hidden="false" customHeight="false" outlineLevel="0" collapsed="false">
      <c r="A29" s="13" t="s">
        <v>170</v>
      </c>
      <c r="B29" s="19" t="s">
        <v>181</v>
      </c>
      <c r="C29" s="19" t="s">
        <v>182</v>
      </c>
      <c r="D29" s="13" t="n">
        <v>3</v>
      </c>
      <c r="E29" s="19" t="s">
        <v>183</v>
      </c>
      <c r="F29" s="13" t="n">
        <v>2</v>
      </c>
      <c r="G29" s="13" t="n">
        <v>2</v>
      </c>
      <c r="H29" s="13" t="n">
        <v>1</v>
      </c>
      <c r="I29" s="13" t="n">
        <v>1</v>
      </c>
      <c r="J29" s="13" t="n">
        <v>1</v>
      </c>
      <c r="K29" s="13" t="n">
        <v>4</v>
      </c>
      <c r="L29" s="13" t="n">
        <v>2</v>
      </c>
      <c r="M29" s="13" t="n">
        <v>2</v>
      </c>
      <c r="N29" s="13" t="n">
        <v>2</v>
      </c>
      <c r="O29" s="19" t="s">
        <v>184</v>
      </c>
      <c r="P29" s="19" t="s">
        <v>185</v>
      </c>
    </row>
    <row r="30" customFormat="false" ht="15" hidden="false" customHeight="false" outlineLevel="0" collapsed="false">
      <c r="A30" s="13" t="s">
        <v>170</v>
      </c>
      <c r="B30" s="19" t="s">
        <v>186</v>
      </c>
      <c r="C30" s="19" t="s">
        <v>187</v>
      </c>
      <c r="D30" s="13" t="n">
        <v>3</v>
      </c>
      <c r="E30" s="19" t="s">
        <v>188</v>
      </c>
      <c r="F30" s="13" t="n">
        <v>3</v>
      </c>
      <c r="G30" s="13" t="n">
        <v>2</v>
      </c>
      <c r="H30" s="13" t="n">
        <v>2</v>
      </c>
      <c r="I30" s="13" t="n">
        <v>2</v>
      </c>
      <c r="J30" s="13" t="n">
        <v>2</v>
      </c>
      <c r="K30" s="13" t="n">
        <v>4</v>
      </c>
      <c r="L30" s="13" t="n">
        <v>2</v>
      </c>
      <c r="M30" s="13" t="n">
        <v>3</v>
      </c>
      <c r="N30" s="13" t="n">
        <v>3</v>
      </c>
      <c r="O30" s="19" t="s">
        <v>189</v>
      </c>
      <c r="P30" s="19" t="s">
        <v>190</v>
      </c>
    </row>
    <row r="31" customFormat="false" ht="15" hidden="false" customHeight="false" outlineLevel="0" collapsed="false">
      <c r="A31" s="13" t="s">
        <v>170</v>
      </c>
      <c r="B31" s="19" t="s">
        <v>191</v>
      </c>
      <c r="C31" s="19" t="s">
        <v>192</v>
      </c>
      <c r="D31" s="13" t="n">
        <v>4</v>
      </c>
      <c r="E31" s="19" t="s">
        <v>193</v>
      </c>
      <c r="F31" s="13" t="n">
        <v>2</v>
      </c>
      <c r="G31" s="13" t="n">
        <v>3</v>
      </c>
      <c r="H31" s="13" t="n">
        <v>2</v>
      </c>
      <c r="I31" s="13" t="n">
        <v>2</v>
      </c>
      <c r="J31" s="13" t="n">
        <v>2</v>
      </c>
      <c r="K31" s="13" t="n">
        <v>4</v>
      </c>
      <c r="L31" s="13" t="n">
        <v>2</v>
      </c>
      <c r="M31" s="13" t="n">
        <v>2</v>
      </c>
      <c r="N31" s="13" t="n">
        <v>2</v>
      </c>
      <c r="O31" s="19" t="s">
        <v>194</v>
      </c>
      <c r="P31" s="19" t="s">
        <v>195</v>
      </c>
    </row>
    <row r="32" customFormat="false" ht="15" hidden="false" customHeight="false" outlineLevel="0" collapsed="false">
      <c r="A32" s="13" t="s">
        <v>170</v>
      </c>
      <c r="B32" s="19" t="s">
        <v>196</v>
      </c>
      <c r="C32" s="19" t="s">
        <v>197</v>
      </c>
      <c r="D32" s="13" t="n">
        <v>2</v>
      </c>
      <c r="E32" s="19" t="s">
        <v>198</v>
      </c>
      <c r="F32" s="13" t="n">
        <v>2</v>
      </c>
      <c r="G32" s="13" t="n">
        <v>2</v>
      </c>
      <c r="H32" s="13" t="n">
        <v>1</v>
      </c>
      <c r="I32" s="13" t="n">
        <v>1</v>
      </c>
      <c r="J32" s="13" t="n">
        <v>1</v>
      </c>
      <c r="K32" s="13" t="n">
        <v>5</v>
      </c>
      <c r="L32" s="13" t="n">
        <v>2</v>
      </c>
      <c r="M32" s="13" t="n">
        <v>2</v>
      </c>
      <c r="N32" s="13" t="n">
        <v>2</v>
      </c>
      <c r="O32" s="19" t="s">
        <v>199</v>
      </c>
      <c r="P32" s="19" t="s">
        <v>200</v>
      </c>
    </row>
    <row r="33" customFormat="false" ht="15" hidden="false" customHeight="false" outlineLevel="0" collapsed="false">
      <c r="A33" s="13" t="s">
        <v>170</v>
      </c>
      <c r="B33" s="19" t="s">
        <v>201</v>
      </c>
      <c r="C33" s="19" t="s">
        <v>202</v>
      </c>
      <c r="D33" s="13" t="n">
        <v>3</v>
      </c>
      <c r="E33" s="19" t="s">
        <v>203</v>
      </c>
      <c r="F33" s="13" t="n">
        <v>2</v>
      </c>
      <c r="G33" s="13" t="n">
        <v>2</v>
      </c>
      <c r="H33" s="13" t="n">
        <v>2</v>
      </c>
      <c r="I33" s="13" t="n">
        <v>2</v>
      </c>
      <c r="J33" s="13" t="n">
        <v>2</v>
      </c>
      <c r="K33" s="13" t="n">
        <v>4</v>
      </c>
      <c r="L33" s="13" t="n">
        <v>2</v>
      </c>
      <c r="M33" s="13" t="n">
        <v>2</v>
      </c>
      <c r="N33" s="13" t="n">
        <v>2</v>
      </c>
      <c r="O33" s="19" t="s">
        <v>204</v>
      </c>
      <c r="P33" s="19" t="s">
        <v>205</v>
      </c>
    </row>
    <row r="34" customFormat="false" ht="15" hidden="false" customHeight="false" outlineLevel="0" collapsed="false">
      <c r="A34" s="13" t="s">
        <v>170</v>
      </c>
      <c r="B34" s="19" t="s">
        <v>206</v>
      </c>
      <c r="C34" s="19" t="s">
        <v>207</v>
      </c>
      <c r="D34" s="13" t="n">
        <v>2</v>
      </c>
      <c r="E34" s="19" t="s">
        <v>208</v>
      </c>
      <c r="F34" s="13" t="n">
        <v>3</v>
      </c>
      <c r="G34" s="13" t="n">
        <v>2</v>
      </c>
      <c r="H34" s="13" t="n">
        <v>2</v>
      </c>
      <c r="I34" s="13" t="n">
        <v>1</v>
      </c>
      <c r="J34" s="13" t="n">
        <v>2</v>
      </c>
      <c r="K34" s="13" t="n">
        <v>5</v>
      </c>
      <c r="L34" s="13" t="n">
        <v>2</v>
      </c>
      <c r="M34" s="13" t="n">
        <v>2</v>
      </c>
      <c r="N34" s="13" t="n">
        <v>2</v>
      </c>
      <c r="O34" s="19" t="s">
        <v>209</v>
      </c>
      <c r="P34" s="19" t="s">
        <v>210</v>
      </c>
    </row>
    <row r="35" customFormat="false" ht="15" hidden="false" customHeight="false" outlineLevel="0" collapsed="false">
      <c r="A35" s="13" t="s">
        <v>170</v>
      </c>
      <c r="B35" s="19" t="s">
        <v>211</v>
      </c>
      <c r="C35" s="19" t="s">
        <v>212</v>
      </c>
      <c r="D35" s="13" t="n">
        <v>4</v>
      </c>
      <c r="E35" s="19" t="s">
        <v>213</v>
      </c>
      <c r="F35" s="13" t="n">
        <v>2</v>
      </c>
      <c r="G35" s="13" t="n">
        <v>3</v>
      </c>
      <c r="H35" s="13" t="n">
        <v>3</v>
      </c>
      <c r="I35" s="13" t="n">
        <v>2</v>
      </c>
      <c r="J35" s="13" t="n">
        <v>3</v>
      </c>
      <c r="K35" s="13" t="n">
        <v>4</v>
      </c>
      <c r="L35" s="13" t="n">
        <v>3</v>
      </c>
      <c r="M35" s="13" t="n">
        <v>3</v>
      </c>
      <c r="N35" s="13" t="n">
        <v>2</v>
      </c>
      <c r="O35" s="19" t="s">
        <v>214</v>
      </c>
      <c r="P35" s="19" t="s">
        <v>215</v>
      </c>
    </row>
    <row r="36" customFormat="false" ht="15" hidden="false" customHeight="false" outlineLevel="0" collapsed="false">
      <c r="A36" s="13" t="s">
        <v>170</v>
      </c>
      <c r="B36" s="19" t="s">
        <v>216</v>
      </c>
      <c r="C36" s="19" t="s">
        <v>217</v>
      </c>
      <c r="D36" s="13" t="n">
        <v>3</v>
      </c>
      <c r="E36" s="19" t="s">
        <v>218</v>
      </c>
      <c r="F36" s="13" t="n">
        <v>3</v>
      </c>
      <c r="G36" s="13" t="n">
        <v>2</v>
      </c>
      <c r="H36" s="13" t="n">
        <v>2</v>
      </c>
      <c r="I36" s="13" t="n">
        <v>2</v>
      </c>
      <c r="J36" s="13" t="n">
        <v>2</v>
      </c>
      <c r="K36" s="13" t="n">
        <v>4</v>
      </c>
      <c r="L36" s="13" t="n">
        <v>3</v>
      </c>
      <c r="M36" s="13" t="n">
        <v>3</v>
      </c>
      <c r="N36" s="13" t="n">
        <v>2</v>
      </c>
      <c r="O36" s="19" t="s">
        <v>219</v>
      </c>
      <c r="P36" s="19" t="s">
        <v>220</v>
      </c>
    </row>
    <row r="37" customFormat="false" ht="15" hidden="false" customHeight="false" outlineLevel="0" collapsed="false">
      <c r="A37" s="13" t="s">
        <v>170</v>
      </c>
      <c r="B37" s="19" t="s">
        <v>221</v>
      </c>
      <c r="C37" s="19" t="s">
        <v>222</v>
      </c>
      <c r="D37" s="13" t="n">
        <v>3</v>
      </c>
      <c r="E37" s="19" t="s">
        <v>223</v>
      </c>
      <c r="F37" s="13" t="n">
        <v>3</v>
      </c>
      <c r="G37" s="13" t="n">
        <v>2</v>
      </c>
      <c r="H37" s="13" t="n">
        <v>2</v>
      </c>
      <c r="I37" s="13" t="n">
        <v>2</v>
      </c>
      <c r="J37" s="13" t="n">
        <v>2</v>
      </c>
      <c r="K37" s="13" t="n">
        <v>4</v>
      </c>
      <c r="L37" s="13" t="n">
        <v>3</v>
      </c>
      <c r="M37" s="13" t="n">
        <v>3</v>
      </c>
      <c r="N37" s="13" t="n">
        <v>2</v>
      </c>
      <c r="O37" s="19" t="s">
        <v>224</v>
      </c>
      <c r="P37" s="19" t="s">
        <v>225</v>
      </c>
    </row>
    <row r="38" customFormat="false" ht="15" hidden="false" customHeight="false" outlineLevel="0" collapsed="false">
      <c r="A38" s="13" t="s">
        <v>170</v>
      </c>
      <c r="B38" s="19" t="s">
        <v>226</v>
      </c>
      <c r="C38" s="19" t="s">
        <v>227</v>
      </c>
      <c r="D38" s="13" t="n">
        <v>2</v>
      </c>
      <c r="E38" s="19" t="s">
        <v>228</v>
      </c>
      <c r="F38" s="13" t="n">
        <v>3</v>
      </c>
      <c r="G38" s="13" t="n">
        <v>2</v>
      </c>
      <c r="H38" s="13" t="n">
        <v>2</v>
      </c>
      <c r="I38" s="13" t="n">
        <v>1</v>
      </c>
      <c r="J38" s="13" t="n">
        <v>2</v>
      </c>
      <c r="K38" s="13" t="n">
        <v>5</v>
      </c>
      <c r="L38" s="13" t="n">
        <v>2</v>
      </c>
      <c r="M38" s="13" t="n">
        <v>2</v>
      </c>
      <c r="N38" s="13" t="n">
        <v>2</v>
      </c>
      <c r="O38" s="19" t="s">
        <v>229</v>
      </c>
      <c r="P38" s="19" t="s">
        <v>230</v>
      </c>
    </row>
    <row r="39" customFormat="false" ht="15" hidden="false" customHeight="false" outlineLevel="0" collapsed="false">
      <c r="A39" s="13" t="s">
        <v>231</v>
      </c>
      <c r="B39" s="19" t="s">
        <v>232</v>
      </c>
      <c r="C39" s="19" t="s">
        <v>233</v>
      </c>
      <c r="D39" s="13" t="n">
        <v>5</v>
      </c>
      <c r="E39" s="19" t="s">
        <v>234</v>
      </c>
      <c r="F39" s="13" t="n">
        <v>3</v>
      </c>
      <c r="G39" s="13" t="n">
        <v>5</v>
      </c>
      <c r="H39" s="13" t="n">
        <v>4</v>
      </c>
      <c r="I39" s="13" t="n">
        <v>4</v>
      </c>
      <c r="J39" s="13" t="n">
        <v>4</v>
      </c>
      <c r="K39" s="13" t="n">
        <v>3</v>
      </c>
      <c r="L39" s="13" t="n">
        <v>4</v>
      </c>
      <c r="M39" s="13" t="n">
        <v>4</v>
      </c>
      <c r="N39" s="13" t="n">
        <v>3</v>
      </c>
      <c r="O39" s="19" t="s">
        <v>235</v>
      </c>
      <c r="P39" s="19" t="s">
        <v>236</v>
      </c>
    </row>
    <row r="40" customFormat="false" ht="15" hidden="false" customHeight="false" outlineLevel="0" collapsed="false">
      <c r="A40" s="13" t="s">
        <v>231</v>
      </c>
      <c r="B40" s="19" t="s">
        <v>237</v>
      </c>
      <c r="C40" s="19" t="s">
        <v>238</v>
      </c>
      <c r="D40" s="13" t="n">
        <v>4</v>
      </c>
      <c r="E40" s="19" t="s">
        <v>239</v>
      </c>
      <c r="F40" s="13" t="n">
        <v>4</v>
      </c>
      <c r="G40" s="13" t="n">
        <v>4</v>
      </c>
      <c r="H40" s="13" t="n">
        <v>3</v>
      </c>
      <c r="I40" s="13" t="n">
        <v>3</v>
      </c>
      <c r="J40" s="13" t="n">
        <v>4</v>
      </c>
      <c r="K40" s="13" t="n">
        <v>3</v>
      </c>
      <c r="L40" s="13" t="n">
        <v>4</v>
      </c>
      <c r="M40" s="13" t="n">
        <v>4</v>
      </c>
      <c r="N40" s="13" t="n">
        <v>3</v>
      </c>
      <c r="O40" s="19" t="s">
        <v>240</v>
      </c>
      <c r="P40" s="19" t="s">
        <v>241</v>
      </c>
    </row>
    <row r="41" customFormat="false" ht="15" hidden="false" customHeight="false" outlineLevel="0" collapsed="false">
      <c r="A41" s="13" t="s">
        <v>231</v>
      </c>
      <c r="B41" s="19" t="s">
        <v>242</v>
      </c>
      <c r="C41" s="19" t="s">
        <v>243</v>
      </c>
      <c r="D41" s="13" t="n">
        <v>4</v>
      </c>
      <c r="E41" s="19" t="s">
        <v>244</v>
      </c>
      <c r="F41" s="13" t="n">
        <v>4</v>
      </c>
      <c r="G41" s="13" t="n">
        <v>3</v>
      </c>
      <c r="H41" s="13" t="n">
        <v>3</v>
      </c>
      <c r="I41" s="13" t="n">
        <v>3</v>
      </c>
      <c r="J41" s="13" t="n">
        <v>4</v>
      </c>
      <c r="K41" s="13" t="n">
        <v>4</v>
      </c>
      <c r="L41" s="13" t="n">
        <v>4</v>
      </c>
      <c r="M41" s="13" t="n">
        <v>4</v>
      </c>
      <c r="N41" s="13" t="n">
        <v>4</v>
      </c>
      <c r="O41" s="19" t="s">
        <v>245</v>
      </c>
      <c r="P41" s="19" t="s">
        <v>246</v>
      </c>
    </row>
    <row r="42" customFormat="false" ht="15" hidden="false" customHeight="false" outlineLevel="0" collapsed="false">
      <c r="A42" s="13" t="s">
        <v>231</v>
      </c>
      <c r="B42" s="19" t="s">
        <v>247</v>
      </c>
      <c r="C42" s="19" t="s">
        <v>248</v>
      </c>
      <c r="D42" s="13" t="n">
        <v>5</v>
      </c>
      <c r="E42" s="19" t="s">
        <v>249</v>
      </c>
      <c r="F42" s="13" t="n">
        <v>4</v>
      </c>
      <c r="G42" s="13" t="n">
        <v>5</v>
      </c>
      <c r="H42" s="13" t="n">
        <v>4</v>
      </c>
      <c r="I42" s="13" t="n">
        <v>4</v>
      </c>
      <c r="J42" s="13" t="n">
        <v>5</v>
      </c>
      <c r="K42" s="13" t="n">
        <v>3</v>
      </c>
      <c r="L42" s="13" t="n">
        <v>5</v>
      </c>
      <c r="M42" s="13" t="n">
        <v>5</v>
      </c>
      <c r="N42" s="13" t="n">
        <v>4</v>
      </c>
      <c r="O42" s="19" t="s">
        <v>250</v>
      </c>
      <c r="P42" s="19" t="s">
        <v>251</v>
      </c>
    </row>
    <row r="43" customFormat="false" ht="15" hidden="false" customHeight="false" outlineLevel="0" collapsed="false">
      <c r="A43" s="13" t="s">
        <v>231</v>
      </c>
      <c r="B43" s="19" t="s">
        <v>252</v>
      </c>
      <c r="C43" s="19" t="s">
        <v>253</v>
      </c>
      <c r="D43" s="13" t="n">
        <v>4</v>
      </c>
      <c r="E43" s="19" t="s">
        <v>254</v>
      </c>
      <c r="F43" s="13" t="n">
        <v>4</v>
      </c>
      <c r="G43" s="13" t="n">
        <v>3</v>
      </c>
      <c r="H43" s="13" t="n">
        <v>3</v>
      </c>
      <c r="I43" s="13" t="n">
        <v>3</v>
      </c>
      <c r="J43" s="13" t="n">
        <v>4</v>
      </c>
      <c r="K43" s="13" t="n">
        <v>4</v>
      </c>
      <c r="L43" s="13" t="n">
        <v>4</v>
      </c>
      <c r="M43" s="13" t="n">
        <v>4</v>
      </c>
      <c r="N43" s="13" t="n">
        <v>3</v>
      </c>
      <c r="O43" s="19" t="s">
        <v>255</v>
      </c>
      <c r="P43" s="19" t="s">
        <v>256</v>
      </c>
    </row>
    <row r="44" customFormat="false" ht="15" hidden="false" customHeight="false" outlineLevel="0" collapsed="false">
      <c r="A44" s="13" t="s">
        <v>231</v>
      </c>
      <c r="B44" s="19" t="s">
        <v>257</v>
      </c>
      <c r="C44" s="19" t="s">
        <v>258</v>
      </c>
      <c r="D44" s="13" t="n">
        <v>3</v>
      </c>
      <c r="E44" s="19" t="s">
        <v>259</v>
      </c>
      <c r="F44" s="13" t="n">
        <v>3</v>
      </c>
      <c r="G44" s="13" t="n">
        <v>2</v>
      </c>
      <c r="H44" s="13" t="n">
        <v>2</v>
      </c>
      <c r="I44" s="13" t="n">
        <v>2</v>
      </c>
      <c r="J44" s="13" t="n">
        <v>3</v>
      </c>
      <c r="K44" s="13" t="n">
        <v>5</v>
      </c>
      <c r="L44" s="13" t="n">
        <v>3</v>
      </c>
      <c r="M44" s="13" t="n">
        <v>3</v>
      </c>
      <c r="N44" s="13" t="n">
        <v>2</v>
      </c>
      <c r="O44" s="19" t="s">
        <v>260</v>
      </c>
      <c r="P44" s="19" t="s">
        <v>261</v>
      </c>
    </row>
    <row r="45" customFormat="false" ht="15" hidden="false" customHeight="false" outlineLevel="0" collapsed="false">
      <c r="A45" s="13" t="s">
        <v>231</v>
      </c>
      <c r="B45" s="19" t="s">
        <v>262</v>
      </c>
      <c r="C45" s="19" t="s">
        <v>263</v>
      </c>
      <c r="D45" s="13" t="n">
        <v>5</v>
      </c>
      <c r="E45" s="19" t="s">
        <v>264</v>
      </c>
      <c r="F45" s="13" t="n">
        <v>3</v>
      </c>
      <c r="G45" s="13" t="n">
        <v>5</v>
      </c>
      <c r="H45" s="13" t="n">
        <v>4</v>
      </c>
      <c r="I45" s="13" t="n">
        <v>4</v>
      </c>
      <c r="J45" s="13" t="n">
        <v>4</v>
      </c>
      <c r="K45" s="13" t="n">
        <v>3</v>
      </c>
      <c r="L45" s="13" t="n">
        <v>4</v>
      </c>
      <c r="M45" s="13" t="n">
        <v>4</v>
      </c>
      <c r="N45" s="13" t="n">
        <v>3</v>
      </c>
      <c r="O45" s="19" t="s">
        <v>265</v>
      </c>
      <c r="P45" s="19" t="s">
        <v>266</v>
      </c>
    </row>
    <row r="46" customFormat="false" ht="15" hidden="false" customHeight="false" outlineLevel="0" collapsed="false">
      <c r="A46" s="13" t="s">
        <v>231</v>
      </c>
      <c r="B46" s="19" t="s">
        <v>267</v>
      </c>
      <c r="C46" s="19" t="s">
        <v>268</v>
      </c>
      <c r="D46" s="13" t="n">
        <v>4</v>
      </c>
      <c r="E46" s="19" t="s">
        <v>269</v>
      </c>
      <c r="F46" s="13" t="n">
        <v>4</v>
      </c>
      <c r="G46" s="13" t="n">
        <v>4</v>
      </c>
      <c r="H46" s="13" t="n">
        <v>3</v>
      </c>
      <c r="I46" s="13" t="n">
        <v>3</v>
      </c>
      <c r="J46" s="13" t="n">
        <v>4</v>
      </c>
      <c r="K46" s="13" t="n">
        <v>4</v>
      </c>
      <c r="L46" s="13" t="n">
        <v>4</v>
      </c>
      <c r="M46" s="13" t="n">
        <v>4</v>
      </c>
      <c r="N46" s="13" t="n">
        <v>4</v>
      </c>
      <c r="O46" s="19" t="s">
        <v>270</v>
      </c>
      <c r="P46" s="19" t="s">
        <v>271</v>
      </c>
    </row>
    <row r="47" customFormat="false" ht="15" hidden="false" customHeight="false" outlineLevel="0" collapsed="false">
      <c r="A47" s="13" t="s">
        <v>231</v>
      </c>
      <c r="B47" s="19" t="s">
        <v>272</v>
      </c>
      <c r="C47" s="19" t="s">
        <v>273</v>
      </c>
      <c r="D47" s="13" t="n">
        <v>5</v>
      </c>
      <c r="E47" s="19" t="s">
        <v>274</v>
      </c>
      <c r="F47" s="13" t="n">
        <v>3</v>
      </c>
      <c r="G47" s="13" t="n">
        <v>5</v>
      </c>
      <c r="H47" s="13" t="n">
        <v>4</v>
      </c>
      <c r="I47" s="13" t="n">
        <v>4</v>
      </c>
      <c r="J47" s="13" t="n">
        <v>5</v>
      </c>
      <c r="K47" s="13" t="n">
        <v>4</v>
      </c>
      <c r="L47" s="13" t="n">
        <v>4</v>
      </c>
      <c r="M47" s="13" t="n">
        <v>4</v>
      </c>
      <c r="N47" s="13" t="n">
        <v>3</v>
      </c>
      <c r="O47" s="19" t="s">
        <v>275</v>
      </c>
      <c r="P47" s="19" t="s">
        <v>276</v>
      </c>
    </row>
    <row r="48" customFormat="false" ht="15" hidden="false" customHeight="false" outlineLevel="0" collapsed="false">
      <c r="A48" s="13" t="s">
        <v>231</v>
      </c>
      <c r="B48" s="19" t="s">
        <v>277</v>
      </c>
      <c r="C48" s="19" t="s">
        <v>278</v>
      </c>
      <c r="D48" s="13" t="n">
        <v>4</v>
      </c>
      <c r="E48" s="19" t="s">
        <v>279</v>
      </c>
      <c r="F48" s="13" t="n">
        <v>4</v>
      </c>
      <c r="G48" s="13" t="n">
        <v>4</v>
      </c>
      <c r="H48" s="13" t="n">
        <v>3</v>
      </c>
      <c r="I48" s="13" t="n">
        <v>3</v>
      </c>
      <c r="J48" s="13" t="n">
        <v>3</v>
      </c>
      <c r="K48" s="13" t="n">
        <v>3</v>
      </c>
      <c r="L48" s="13" t="n">
        <v>3</v>
      </c>
      <c r="M48" s="13" t="n">
        <v>3</v>
      </c>
      <c r="N48" s="13" t="n">
        <v>2</v>
      </c>
      <c r="O48" s="19" t="s">
        <v>280</v>
      </c>
      <c r="P48" s="19" t="s">
        <v>281</v>
      </c>
    </row>
    <row r="49" customFormat="false" ht="15" hidden="false" customHeight="false" outlineLevel="0" collapsed="false">
      <c r="A49" s="13" t="s">
        <v>231</v>
      </c>
      <c r="B49" s="19" t="s">
        <v>282</v>
      </c>
      <c r="C49" s="19" t="s">
        <v>283</v>
      </c>
      <c r="D49" s="13" t="n">
        <v>4</v>
      </c>
      <c r="E49" s="19" t="s">
        <v>284</v>
      </c>
      <c r="F49" s="13" t="n">
        <v>4</v>
      </c>
      <c r="G49" s="13" t="n">
        <v>3</v>
      </c>
      <c r="H49" s="13" t="n">
        <v>3</v>
      </c>
      <c r="I49" s="13" t="n">
        <v>3</v>
      </c>
      <c r="J49" s="13" t="n">
        <v>3</v>
      </c>
      <c r="K49" s="13" t="n">
        <v>3</v>
      </c>
      <c r="L49" s="13" t="n">
        <v>4</v>
      </c>
      <c r="M49" s="13" t="n">
        <v>4</v>
      </c>
      <c r="N49" s="13" t="n">
        <v>3</v>
      </c>
      <c r="O49" s="19" t="s">
        <v>285</v>
      </c>
      <c r="P49" s="19" t="s">
        <v>286</v>
      </c>
    </row>
    <row r="50" customFormat="false" ht="15" hidden="false" customHeight="false" outlineLevel="0" collapsed="false">
      <c r="A50" s="13" t="s">
        <v>231</v>
      </c>
      <c r="B50" s="19" t="s">
        <v>287</v>
      </c>
      <c r="C50" s="19" t="s">
        <v>288</v>
      </c>
      <c r="D50" s="13" t="n">
        <v>4</v>
      </c>
      <c r="E50" s="19" t="s">
        <v>289</v>
      </c>
      <c r="F50" s="13" t="n">
        <v>5</v>
      </c>
      <c r="G50" s="13" t="n">
        <v>3</v>
      </c>
      <c r="H50" s="13" t="n">
        <v>3</v>
      </c>
      <c r="I50" s="13" t="n">
        <v>3</v>
      </c>
      <c r="J50" s="13" t="n">
        <v>4</v>
      </c>
      <c r="K50" s="13" t="n">
        <v>4</v>
      </c>
      <c r="L50" s="13" t="n">
        <v>4</v>
      </c>
      <c r="M50" s="13" t="n">
        <v>4</v>
      </c>
      <c r="N50" s="13" t="n">
        <v>3</v>
      </c>
      <c r="O50" s="19" t="s">
        <v>290</v>
      </c>
      <c r="P50" s="19" t="s">
        <v>291</v>
      </c>
    </row>
    <row r="52" customFormat="false" ht="12.8" hidden="false" customHeight="false" outlineLevel="0" collapsed="false">
      <c r="C52" s="3" t="s">
        <v>292</v>
      </c>
      <c r="D52" s="20" t="n">
        <f aca="false">AVERAGE(D$3:D$8)</f>
        <v>4.8</v>
      </c>
      <c r="F52" s="20" t="n">
        <f aca="false">AVERAGE(F$3:F$8)</f>
        <v>4.4</v>
      </c>
      <c r="G52" s="20" t="n">
        <f aca="false">AVERAGE(G$3:G$8)</f>
        <v>4.6</v>
      </c>
      <c r="H52" s="20" t="n">
        <f aca="false">AVERAGE(H$3:H$8)</f>
        <v>4.2</v>
      </c>
      <c r="I52" s="20" t="n">
        <f aca="false">AVERAGE(I$3:I$8)</f>
        <v>3.6</v>
      </c>
      <c r="J52" s="20" t="n">
        <f aca="false">AVERAGE(J$3:J$8)</f>
        <v>3.8</v>
      </c>
      <c r="K52" s="20" t="n">
        <f aca="false">AVERAGE(K$3:K$8)</f>
        <v>3.4</v>
      </c>
      <c r="L52" s="20" t="n">
        <f aca="false">AVERAGE(L$3:L$8)</f>
        <v>4.6</v>
      </c>
      <c r="M52" s="20" t="n">
        <f aca="false">AVERAGE(M$3:M$8)</f>
        <v>4.6</v>
      </c>
      <c r="N52" s="20" t="n">
        <f aca="false">AVERAGE(N$3:N$8)</f>
        <v>3.6</v>
      </c>
    </row>
    <row r="53" customFormat="false" ht="12.8" hidden="false" customHeight="false" outlineLevel="0" collapsed="false">
      <c r="C53" s="3" t="s">
        <v>293</v>
      </c>
      <c r="D53" s="20" t="n">
        <f aca="false">STDEV(D$3:D$8)</f>
        <v>0.447213595499958</v>
      </c>
      <c r="F53" s="20" t="n">
        <f aca="false">STDEV(F$3:F$8)</f>
        <v>0.894427190999916</v>
      </c>
      <c r="G53" s="20" t="n">
        <f aca="false">STDEV(G$3:G$8)</f>
        <v>0.547722557505166</v>
      </c>
      <c r="H53" s="20" t="n">
        <f aca="false">STDEV(H$3:H$8)</f>
        <v>0.836660026534076</v>
      </c>
      <c r="I53" s="20" t="n">
        <f aca="false">STDEV(I$3:I$8)</f>
        <v>0.894427190999916</v>
      </c>
      <c r="J53" s="20" t="n">
        <f aca="false">STDEV(J$3:J$8)</f>
        <v>0.447213595499958</v>
      </c>
      <c r="K53" s="20" t="n">
        <f aca="false">STDEV(K$3:K$8)</f>
        <v>0.547722557505166</v>
      </c>
      <c r="L53" s="20" t="n">
        <f aca="false">STDEV(L$3:L$8)</f>
        <v>0.547722557505166</v>
      </c>
      <c r="M53" s="20" t="n">
        <f aca="false">STDEV(M$3:M$8)</f>
        <v>0.547722557505166</v>
      </c>
      <c r="N53" s="20" t="n">
        <f aca="false">STDEV(N$3:N$8)</f>
        <v>0.547722557505166</v>
      </c>
    </row>
    <row r="54" customFormat="false" ht="12.8" hidden="false" customHeight="false" outlineLevel="0" collapsed="false">
      <c r="B54" s="21" t="s">
        <v>294</v>
      </c>
      <c r="C54" s="21"/>
      <c r="D54" s="21"/>
      <c r="E54" s="21"/>
      <c r="F54" s="22" t="s">
        <v>295</v>
      </c>
      <c r="G54" s="22"/>
      <c r="H54" s="22"/>
      <c r="I54" s="22"/>
      <c r="J54" s="22"/>
      <c r="K54" s="23" t="s">
        <v>296</v>
      </c>
      <c r="L54" s="23"/>
      <c r="M54" s="23"/>
      <c r="N54" s="23"/>
      <c r="O54" s="23"/>
      <c r="P54" s="23"/>
    </row>
  </sheetData>
  <mergeCells count="3">
    <mergeCell ref="B54:E54"/>
    <mergeCell ref="F54:J54"/>
    <mergeCell ref="K54:P5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4EA6B"/>
    <pageSetUpPr fitToPage="false"/>
  </sheetPr>
  <dimension ref="A1:Q5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2" topLeftCell="A3" activePane="bottomLeft" state="frozen"/>
      <selection pane="topLeft" activeCell="A1" activeCellId="0" sqref="A1"/>
      <selection pane="bottomLeft" activeCell="C5" activeCellId="0" sqref="C5"/>
    </sheetView>
  </sheetViews>
  <sheetFormatPr defaultColWidth="11.53515625" defaultRowHeight="12.8" zeroHeight="false" outlineLevelRow="0" outlineLevelCol="0"/>
  <sheetData>
    <row r="1" customFormat="false" ht="13.25" hidden="false" customHeight="false" outlineLevel="0" collapsed="false">
      <c r="B1" s="1" t="s">
        <v>21</v>
      </c>
      <c r="C1" s="24" t="s">
        <v>24</v>
      </c>
      <c r="D1" s="24" t="s">
        <v>25</v>
      </c>
      <c r="E1" s="24" t="s">
        <v>26</v>
      </c>
      <c r="F1" s="24" t="s">
        <v>27</v>
      </c>
      <c r="G1" s="24" t="s">
        <v>28</v>
      </c>
      <c r="H1" s="24" t="s">
        <v>29</v>
      </c>
      <c r="I1" s="24" t="s">
        <v>30</v>
      </c>
      <c r="J1" s="24" t="s">
        <v>31</v>
      </c>
      <c r="K1" s="24" t="s">
        <v>32</v>
      </c>
      <c r="L1" s="24" t="s">
        <v>33</v>
      </c>
      <c r="M1" s="24" t="s">
        <v>34</v>
      </c>
      <c r="N1" s="24" t="s">
        <v>35</v>
      </c>
      <c r="O1" s="24" t="s">
        <v>36</v>
      </c>
      <c r="P1" s="24" t="s">
        <v>37</v>
      </c>
      <c r="Q1" s="24" t="s">
        <v>38</v>
      </c>
    </row>
    <row r="2" customFormat="false" ht="153.7" hidden="false" customHeight="false" outlineLevel="0" collapsed="false">
      <c r="B2" s="3" t="s">
        <v>297</v>
      </c>
      <c r="C2" s="12" t="s">
        <v>39</v>
      </c>
      <c r="D2" s="12" t="s">
        <v>40</v>
      </c>
      <c r="E2" s="12" t="s">
        <v>41</v>
      </c>
      <c r="F2" s="12" t="s">
        <v>42</v>
      </c>
      <c r="G2" s="12" t="s">
        <v>43</v>
      </c>
      <c r="H2" s="12" t="s">
        <v>44</v>
      </c>
      <c r="I2" s="12" t="s">
        <v>45</v>
      </c>
      <c r="J2" s="12" t="s">
        <v>46</v>
      </c>
      <c r="K2" s="12" t="s">
        <v>47</v>
      </c>
      <c r="L2" s="12" t="s">
        <v>48</v>
      </c>
      <c r="M2" s="12" t="s">
        <v>49</v>
      </c>
      <c r="N2" s="12" t="s">
        <v>50</v>
      </c>
      <c r="O2" s="12" t="s">
        <v>51</v>
      </c>
      <c r="P2" s="12" t="s">
        <v>52</v>
      </c>
      <c r="Q2" s="12" t="s">
        <v>53</v>
      </c>
    </row>
    <row r="3" customFormat="false" ht="17.35" hidden="false" customHeight="false" outlineLevel="0" collapsed="false">
      <c r="A3" s="1" t="s">
        <v>54</v>
      </c>
      <c r="B3" s="25" t="n">
        <v>1</v>
      </c>
      <c r="C3" s="26" t="s">
        <v>298</v>
      </c>
      <c r="D3" s="26" t="s">
        <v>299</v>
      </c>
      <c r="E3" s="15" t="n">
        <v>5</v>
      </c>
      <c r="F3" s="26" t="s">
        <v>300</v>
      </c>
      <c r="G3" s="15" t="n">
        <v>4</v>
      </c>
      <c r="H3" s="15" t="n">
        <v>5</v>
      </c>
      <c r="I3" s="15" t="n">
        <v>5</v>
      </c>
      <c r="J3" s="15" t="n">
        <v>4</v>
      </c>
      <c r="K3" s="15" t="n">
        <v>5</v>
      </c>
      <c r="L3" s="15" t="n">
        <v>5</v>
      </c>
      <c r="M3" s="15" t="n">
        <v>5</v>
      </c>
      <c r="N3" s="15" t="n">
        <v>5</v>
      </c>
      <c r="O3" s="15" t="n">
        <v>4</v>
      </c>
      <c r="P3" s="27" t="s">
        <v>301</v>
      </c>
      <c r="Q3" s="14" t="s">
        <v>302</v>
      </c>
    </row>
    <row r="4" customFormat="false" ht="17.35" hidden="false" customHeight="false" outlineLevel="0" collapsed="false">
      <c r="A4" s="1" t="s">
        <v>54</v>
      </c>
      <c r="B4" s="25" t="n">
        <v>2</v>
      </c>
      <c r="C4" s="26" t="s">
        <v>303</v>
      </c>
      <c r="D4" s="26" t="s">
        <v>304</v>
      </c>
      <c r="E4" s="13" t="n">
        <v>5</v>
      </c>
      <c r="F4" s="26" t="s">
        <v>305</v>
      </c>
      <c r="G4" s="13" t="n">
        <v>5</v>
      </c>
      <c r="H4" s="13" t="n">
        <v>4</v>
      </c>
      <c r="I4" s="13" t="n">
        <v>4</v>
      </c>
      <c r="J4" s="13" t="n">
        <v>3</v>
      </c>
      <c r="K4" s="13" t="n">
        <v>4</v>
      </c>
      <c r="L4" s="13" t="n">
        <v>4</v>
      </c>
      <c r="M4" s="13" t="n">
        <v>5</v>
      </c>
      <c r="N4" s="13" t="n">
        <v>5</v>
      </c>
      <c r="O4" s="13" t="n">
        <v>4</v>
      </c>
      <c r="P4" s="27" t="s">
        <v>306</v>
      </c>
      <c r="Q4" s="14" t="s">
        <v>307</v>
      </c>
    </row>
    <row r="5" customFormat="false" ht="15" hidden="false" customHeight="false" outlineLevel="0" collapsed="false">
      <c r="A5" s="1" t="s">
        <v>54</v>
      </c>
      <c r="B5" s="25" t="n">
        <v>3</v>
      </c>
      <c r="Q5" s="15" t="s">
        <v>308</v>
      </c>
    </row>
    <row r="6" customFormat="false" ht="17.35" hidden="false" customHeight="false" outlineLevel="0" collapsed="false">
      <c r="A6" s="1" t="s">
        <v>54</v>
      </c>
      <c r="B6" s="25" t="n">
        <v>4</v>
      </c>
      <c r="C6" s="28" t="s">
        <v>309</v>
      </c>
      <c r="D6" s="28" t="s">
        <v>310</v>
      </c>
      <c r="E6" s="13" t="n">
        <v>5</v>
      </c>
      <c r="F6" s="28" t="s">
        <v>311</v>
      </c>
      <c r="G6" s="13" t="n">
        <v>5</v>
      </c>
      <c r="H6" s="13" t="n">
        <v>2</v>
      </c>
      <c r="I6" s="13" t="n">
        <v>4</v>
      </c>
      <c r="J6" s="13" t="n">
        <v>2</v>
      </c>
      <c r="K6" s="13" t="n">
        <v>4</v>
      </c>
      <c r="L6" s="13" t="n">
        <v>4</v>
      </c>
      <c r="M6" s="13" t="n">
        <v>5</v>
      </c>
      <c r="N6" s="13" t="n">
        <v>5</v>
      </c>
      <c r="O6" s="13" t="n">
        <v>4</v>
      </c>
      <c r="P6" s="19" t="s">
        <v>312</v>
      </c>
      <c r="Q6" s="13"/>
    </row>
    <row r="7" customFormat="false" ht="15" hidden="false" customHeight="false" outlineLevel="0" collapsed="false">
      <c r="A7" s="1" t="s">
        <v>54</v>
      </c>
      <c r="B7" s="25" t="n">
        <v>5</v>
      </c>
      <c r="C7" s="19" t="s">
        <v>313</v>
      </c>
      <c r="D7" s="19" t="s">
        <v>314</v>
      </c>
      <c r="E7" s="13" t="n">
        <v>5</v>
      </c>
      <c r="F7" s="19" t="s">
        <v>315</v>
      </c>
      <c r="G7" s="13" t="n">
        <v>5</v>
      </c>
      <c r="H7" s="13" t="n">
        <v>5</v>
      </c>
      <c r="I7" s="13" t="n">
        <v>4</v>
      </c>
      <c r="J7" s="13" t="n">
        <v>3</v>
      </c>
      <c r="K7" s="13" t="n">
        <v>4</v>
      </c>
      <c r="L7" s="13" t="n">
        <v>4</v>
      </c>
      <c r="M7" s="13" t="n">
        <v>5</v>
      </c>
      <c r="N7" s="13" t="n">
        <v>5</v>
      </c>
      <c r="O7" s="13" t="n">
        <v>4</v>
      </c>
      <c r="P7" s="19" t="s">
        <v>316</v>
      </c>
      <c r="Q7" s="15" t="s">
        <v>317</v>
      </c>
    </row>
    <row r="8" customFormat="false" ht="15" hidden="false" customHeight="false" outlineLevel="0" collapsed="false">
      <c r="A8" s="1" t="s">
        <v>54</v>
      </c>
      <c r="B8" s="25" t="n">
        <v>6</v>
      </c>
      <c r="C8" s="19" t="s">
        <v>318</v>
      </c>
      <c r="D8" s="19" t="s">
        <v>319</v>
      </c>
      <c r="E8" s="13" t="n">
        <v>5</v>
      </c>
      <c r="F8" s="19" t="s">
        <v>320</v>
      </c>
      <c r="G8" s="13" t="n">
        <v>5</v>
      </c>
      <c r="H8" s="13" t="n">
        <v>4</v>
      </c>
      <c r="I8" s="13" t="n">
        <v>4</v>
      </c>
      <c r="J8" s="13" t="n">
        <v>2</v>
      </c>
      <c r="K8" s="13" t="n">
        <v>4</v>
      </c>
      <c r="L8" s="13" t="n">
        <v>4</v>
      </c>
      <c r="M8" s="13" t="n">
        <v>5</v>
      </c>
      <c r="N8" s="13" t="n">
        <v>5</v>
      </c>
      <c r="O8" s="13" t="n">
        <v>4</v>
      </c>
      <c r="P8" s="19" t="s">
        <v>321</v>
      </c>
      <c r="Q8" s="15" t="s">
        <v>322</v>
      </c>
    </row>
    <row r="9" customFormat="false" ht="15" hidden="false" customHeight="false" outlineLevel="0" collapsed="false">
      <c r="A9" s="1" t="s">
        <v>54</v>
      </c>
      <c r="B9" s="25" t="n">
        <v>7</v>
      </c>
      <c r="C9" s="19" t="s">
        <v>323</v>
      </c>
      <c r="D9" s="19" t="s">
        <v>324</v>
      </c>
      <c r="E9" s="13" t="n">
        <v>5</v>
      </c>
      <c r="F9" s="19" t="s">
        <v>325</v>
      </c>
      <c r="G9" s="13" t="n">
        <v>5</v>
      </c>
      <c r="H9" s="13" t="n">
        <v>4</v>
      </c>
      <c r="I9" s="13" t="n">
        <v>4</v>
      </c>
      <c r="J9" s="13" t="n">
        <v>3</v>
      </c>
      <c r="K9" s="13" t="n">
        <v>4</v>
      </c>
      <c r="L9" s="1" t="n">
        <v>4</v>
      </c>
      <c r="M9" s="1" t="n">
        <v>5</v>
      </c>
      <c r="N9" s="1" t="n">
        <v>5</v>
      </c>
      <c r="O9" s="1" t="n">
        <v>4</v>
      </c>
      <c r="P9" s="19" t="s">
        <v>326</v>
      </c>
      <c r="Q9" s="15" t="s">
        <v>327</v>
      </c>
    </row>
    <row r="10" customFormat="false" ht="15" hidden="false" customHeight="false" outlineLevel="0" collapsed="false">
      <c r="A10" s="1" t="s">
        <v>54</v>
      </c>
      <c r="B10" s="25" t="n">
        <v>8</v>
      </c>
      <c r="C10" s="19" t="s">
        <v>328</v>
      </c>
      <c r="D10" s="19" t="s">
        <v>329</v>
      </c>
      <c r="E10" s="13" t="n">
        <v>5</v>
      </c>
      <c r="F10" s="19" t="s">
        <v>330</v>
      </c>
      <c r="G10" s="13" t="n">
        <v>5</v>
      </c>
      <c r="H10" s="13" t="n">
        <v>4</v>
      </c>
      <c r="I10" s="13" t="n">
        <v>4</v>
      </c>
      <c r="J10" s="13" t="n">
        <v>3</v>
      </c>
      <c r="K10" s="13" t="n">
        <v>4</v>
      </c>
      <c r="L10" s="13" t="n">
        <v>5</v>
      </c>
      <c r="M10" s="13" t="n">
        <v>5</v>
      </c>
      <c r="N10" s="13" t="n">
        <v>5</v>
      </c>
      <c r="O10" s="13" t="n">
        <v>4</v>
      </c>
      <c r="P10" s="19" t="s">
        <v>331</v>
      </c>
      <c r="Q10" s="19" t="s">
        <v>332</v>
      </c>
    </row>
    <row r="11" customFormat="false" ht="15" hidden="false" customHeight="false" outlineLevel="0" collapsed="false">
      <c r="A11" s="1" t="s">
        <v>54</v>
      </c>
      <c r="B11" s="25" t="n">
        <v>9</v>
      </c>
      <c r="C11" s="19" t="s">
        <v>333</v>
      </c>
      <c r="D11" s="19" t="s">
        <v>334</v>
      </c>
      <c r="E11" s="13" t="n">
        <v>5</v>
      </c>
      <c r="F11" s="19" t="s">
        <v>335</v>
      </c>
      <c r="G11" s="13" t="n">
        <v>3</v>
      </c>
      <c r="H11" s="13" t="n">
        <v>4</v>
      </c>
      <c r="I11" s="13" t="n">
        <v>4</v>
      </c>
      <c r="J11" s="13" t="n">
        <v>3</v>
      </c>
      <c r="K11" s="13" t="n">
        <v>5</v>
      </c>
      <c r="L11" s="13" t="n">
        <v>4</v>
      </c>
      <c r="M11" s="13" t="n">
        <v>4</v>
      </c>
      <c r="N11" s="13" t="n">
        <v>4</v>
      </c>
      <c r="O11" s="13" t="n">
        <v>3</v>
      </c>
      <c r="P11" s="19" t="s">
        <v>336</v>
      </c>
      <c r="Q11" s="19" t="s">
        <v>337</v>
      </c>
    </row>
    <row r="12" customFormat="false" ht="15" hidden="false" customHeight="false" outlineLevel="0" collapsed="false">
      <c r="A12" s="1" t="s">
        <v>54</v>
      </c>
      <c r="B12" s="25" t="n">
        <v>10</v>
      </c>
      <c r="C12" s="19" t="s">
        <v>338</v>
      </c>
      <c r="D12" s="19" t="s">
        <v>339</v>
      </c>
      <c r="E12" s="13" t="n">
        <v>5</v>
      </c>
      <c r="F12" s="19" t="s">
        <v>340</v>
      </c>
      <c r="G12" s="13" t="n">
        <v>5</v>
      </c>
      <c r="H12" s="13" t="n">
        <v>4</v>
      </c>
      <c r="I12" s="13" t="n">
        <v>4</v>
      </c>
      <c r="J12" s="13" t="n">
        <v>3</v>
      </c>
      <c r="K12" s="13" t="n">
        <v>4</v>
      </c>
      <c r="L12" s="1" t="n">
        <v>4</v>
      </c>
      <c r="M12" s="1" t="n">
        <v>5</v>
      </c>
      <c r="N12" s="1" t="n">
        <v>5</v>
      </c>
      <c r="O12" s="1" t="n">
        <v>4</v>
      </c>
      <c r="P12" s="19" t="s">
        <v>341</v>
      </c>
      <c r="Q12" s="19" t="s">
        <v>342</v>
      </c>
    </row>
    <row r="13" customFormat="false" ht="15" hidden="false" customHeight="false" outlineLevel="0" collapsed="false">
      <c r="A13" s="1" t="s">
        <v>54</v>
      </c>
      <c r="B13" s="25" t="n">
        <v>11</v>
      </c>
      <c r="C13" s="19" t="s">
        <v>343</v>
      </c>
      <c r="D13" s="19" t="s">
        <v>344</v>
      </c>
      <c r="E13" s="13" t="n">
        <v>5</v>
      </c>
      <c r="F13" s="19" t="s">
        <v>345</v>
      </c>
      <c r="G13" s="13" t="n">
        <v>5</v>
      </c>
      <c r="H13" s="13" t="n">
        <v>4</v>
      </c>
      <c r="I13" s="13" t="n">
        <v>3</v>
      </c>
      <c r="J13" s="13" t="n">
        <v>3</v>
      </c>
      <c r="K13" s="13" t="n">
        <v>4</v>
      </c>
      <c r="L13" s="13" t="n">
        <v>4</v>
      </c>
      <c r="M13" s="13" t="n">
        <v>5</v>
      </c>
      <c r="N13" s="13" t="n">
        <v>5</v>
      </c>
      <c r="O13" s="13" t="n">
        <v>4</v>
      </c>
      <c r="P13" s="19" t="s">
        <v>346</v>
      </c>
      <c r="Q13" s="19" t="s">
        <v>347</v>
      </c>
    </row>
    <row r="14" customFormat="false" ht="15" hidden="false" customHeight="false" outlineLevel="0" collapsed="false">
      <c r="A14" s="1" t="s">
        <v>54</v>
      </c>
      <c r="B14" s="25" t="n">
        <v>12</v>
      </c>
      <c r="C14" s="19" t="s">
        <v>348</v>
      </c>
      <c r="D14" s="19" t="s">
        <v>349</v>
      </c>
      <c r="E14" s="13" t="n">
        <v>5</v>
      </c>
      <c r="F14" s="19" t="s">
        <v>350</v>
      </c>
      <c r="G14" s="13" t="n">
        <v>5</v>
      </c>
      <c r="H14" s="13" t="n">
        <v>5</v>
      </c>
      <c r="I14" s="13" t="n">
        <v>4</v>
      </c>
      <c r="J14" s="13" t="n">
        <v>3</v>
      </c>
      <c r="K14" s="13" t="n">
        <v>4</v>
      </c>
      <c r="L14" s="13" t="n">
        <v>4</v>
      </c>
      <c r="M14" s="13" t="n">
        <v>4</v>
      </c>
      <c r="N14" s="13" t="n">
        <v>5</v>
      </c>
      <c r="O14" s="13" t="n">
        <v>4</v>
      </c>
      <c r="P14" s="19" t="s">
        <v>351</v>
      </c>
      <c r="Q14" s="19" t="s">
        <v>352</v>
      </c>
    </row>
    <row r="15" customFormat="false" ht="15" hidden="false" customHeight="false" outlineLevel="0" collapsed="false">
      <c r="A15" s="1" t="s">
        <v>353</v>
      </c>
      <c r="B15" s="29" t="n">
        <v>13</v>
      </c>
      <c r="C15" s="19" t="s">
        <v>354</v>
      </c>
      <c r="D15" s="19" t="s">
        <v>355</v>
      </c>
      <c r="E15" s="30" t="n">
        <v>4</v>
      </c>
      <c r="F15" s="19" t="s">
        <v>356</v>
      </c>
      <c r="G15" s="30" t="n">
        <v>3</v>
      </c>
      <c r="H15" s="30" t="n">
        <v>2</v>
      </c>
      <c r="I15" s="30" t="n">
        <v>2</v>
      </c>
      <c r="J15" s="30" t="n">
        <v>2</v>
      </c>
      <c r="K15" s="30" t="n">
        <v>2</v>
      </c>
      <c r="L15" s="30" t="n">
        <v>3</v>
      </c>
      <c r="M15" s="30" t="n">
        <v>4</v>
      </c>
      <c r="N15" s="30" t="n">
        <v>4</v>
      </c>
      <c r="O15" s="30" t="n">
        <v>4</v>
      </c>
      <c r="P15" s="19" t="s">
        <v>357</v>
      </c>
      <c r="Q15" s="19" t="s">
        <v>358</v>
      </c>
    </row>
    <row r="16" customFormat="false" ht="17.35" hidden="false" customHeight="false" outlineLevel="0" collapsed="false">
      <c r="A16" s="1" t="s">
        <v>353</v>
      </c>
      <c r="B16" s="29" t="n">
        <v>14</v>
      </c>
      <c r="C16" s="28" t="s">
        <v>359</v>
      </c>
      <c r="D16" s="28" t="s">
        <v>360</v>
      </c>
      <c r="E16" s="1" t="n">
        <v>3</v>
      </c>
      <c r="F16" s="28" t="s">
        <v>361</v>
      </c>
      <c r="G16" s="13" t="n">
        <v>4</v>
      </c>
      <c r="H16" s="13" t="n">
        <v>2</v>
      </c>
      <c r="I16" s="13" t="n">
        <v>3</v>
      </c>
      <c r="J16" s="13" t="n">
        <v>2</v>
      </c>
      <c r="K16" s="13" t="n">
        <v>2</v>
      </c>
      <c r="L16" s="1" t="n">
        <v>3</v>
      </c>
      <c r="M16" s="1" t="n">
        <v>4</v>
      </c>
      <c r="N16" s="1" t="n">
        <v>4</v>
      </c>
      <c r="O16" s="1" t="n">
        <v>4</v>
      </c>
      <c r="P16" s="19" t="s">
        <v>362</v>
      </c>
      <c r="Q16" s="19" t="s">
        <v>363</v>
      </c>
    </row>
    <row r="17" customFormat="false" ht="15" hidden="false" customHeight="false" outlineLevel="0" collapsed="false">
      <c r="A17" s="1" t="s">
        <v>353</v>
      </c>
      <c r="B17" s="29" t="n">
        <v>15</v>
      </c>
      <c r="C17" s="19" t="s">
        <v>364</v>
      </c>
      <c r="D17" s="19" t="s">
        <v>365</v>
      </c>
      <c r="E17" s="13" t="n">
        <v>4</v>
      </c>
      <c r="F17" s="19" t="s">
        <v>366</v>
      </c>
      <c r="G17" s="13" t="n">
        <v>4</v>
      </c>
      <c r="H17" s="13" t="n">
        <v>2</v>
      </c>
      <c r="I17" s="13" t="n">
        <v>3</v>
      </c>
      <c r="J17" s="13" t="n">
        <v>2</v>
      </c>
      <c r="K17" s="13" t="n">
        <v>2</v>
      </c>
      <c r="L17" s="13" t="n">
        <v>4</v>
      </c>
      <c r="M17" s="13" t="n">
        <v>4</v>
      </c>
      <c r="N17" s="13" t="n">
        <v>4</v>
      </c>
      <c r="O17" s="13" t="n">
        <v>4</v>
      </c>
      <c r="P17" s="19" t="s">
        <v>367</v>
      </c>
      <c r="Q17" s="19" t="s">
        <v>368</v>
      </c>
    </row>
    <row r="18" customFormat="false" ht="15" hidden="false" customHeight="false" outlineLevel="0" collapsed="false">
      <c r="A18" s="1" t="s">
        <v>353</v>
      </c>
      <c r="B18" s="29" t="n">
        <v>16</v>
      </c>
      <c r="C18" s="19" t="s">
        <v>369</v>
      </c>
      <c r="D18" s="19" t="s">
        <v>370</v>
      </c>
      <c r="E18" s="13" t="n">
        <v>4</v>
      </c>
      <c r="F18" s="19" t="s">
        <v>371</v>
      </c>
      <c r="G18" s="13" t="n">
        <v>4</v>
      </c>
      <c r="H18" s="13" t="n">
        <v>2</v>
      </c>
      <c r="I18" s="13" t="n">
        <v>3</v>
      </c>
      <c r="J18" s="13" t="n">
        <v>2</v>
      </c>
      <c r="K18" s="13" t="n">
        <v>2</v>
      </c>
      <c r="L18" s="13" t="n">
        <v>4</v>
      </c>
      <c r="M18" s="13" t="n">
        <v>5</v>
      </c>
      <c r="N18" s="13" t="n">
        <v>4</v>
      </c>
      <c r="O18" s="13" t="n">
        <v>4</v>
      </c>
      <c r="P18" s="19" t="s">
        <v>372</v>
      </c>
      <c r="Q18" s="19" t="s">
        <v>373</v>
      </c>
    </row>
    <row r="19" customFormat="false" ht="15" hidden="false" customHeight="false" outlineLevel="0" collapsed="false">
      <c r="A19" s="1" t="s">
        <v>353</v>
      </c>
      <c r="B19" s="29" t="n">
        <v>17</v>
      </c>
      <c r="C19" s="19" t="s">
        <v>374</v>
      </c>
      <c r="D19" s="19" t="s">
        <v>375</v>
      </c>
      <c r="E19" s="13" t="n">
        <v>4</v>
      </c>
      <c r="F19" s="19" t="s">
        <v>376</v>
      </c>
      <c r="G19" s="13" t="n">
        <v>5</v>
      </c>
      <c r="H19" s="13" t="n">
        <v>3</v>
      </c>
      <c r="I19" s="13" t="n">
        <v>3</v>
      </c>
      <c r="J19" s="13" t="n">
        <v>2</v>
      </c>
      <c r="K19" s="13" t="n">
        <v>2</v>
      </c>
      <c r="L19" s="13" t="n">
        <v>3</v>
      </c>
      <c r="M19" s="13" t="n">
        <v>4</v>
      </c>
      <c r="N19" s="13" t="n">
        <v>4</v>
      </c>
      <c r="O19" s="13" t="n">
        <v>3</v>
      </c>
      <c r="P19" s="19" t="s">
        <v>377</v>
      </c>
      <c r="Q19" s="19" t="s">
        <v>378</v>
      </c>
    </row>
    <row r="20" customFormat="false" ht="15" hidden="false" customHeight="false" outlineLevel="0" collapsed="false">
      <c r="A20" s="1" t="s">
        <v>353</v>
      </c>
      <c r="B20" s="29" t="n">
        <v>18</v>
      </c>
      <c r="C20" s="19" t="s">
        <v>379</v>
      </c>
      <c r="D20" s="15" t="s">
        <v>380</v>
      </c>
      <c r="E20" s="13" t="n">
        <v>4</v>
      </c>
      <c r="F20" s="19" t="s">
        <v>381</v>
      </c>
      <c r="G20" s="13" t="n">
        <v>4</v>
      </c>
      <c r="H20" s="13" t="n">
        <v>3</v>
      </c>
      <c r="I20" s="13" t="n">
        <v>3</v>
      </c>
      <c r="J20" s="13" t="n">
        <v>2</v>
      </c>
      <c r="K20" s="13" t="n">
        <v>2</v>
      </c>
      <c r="L20" s="13" t="n">
        <v>4</v>
      </c>
      <c r="M20" s="13" t="n">
        <v>3</v>
      </c>
      <c r="N20" s="13" t="n">
        <v>3</v>
      </c>
      <c r="O20" s="13" t="n">
        <v>3</v>
      </c>
      <c r="P20" s="13" t="s">
        <v>124</v>
      </c>
      <c r="Q20" s="19" t="s">
        <v>382</v>
      </c>
    </row>
    <row r="21" customFormat="false" ht="15" hidden="false" customHeight="false" outlineLevel="0" collapsed="false">
      <c r="A21" s="1" t="s">
        <v>353</v>
      </c>
      <c r="B21" s="29" t="n">
        <v>19</v>
      </c>
      <c r="C21" s="19" t="s">
        <v>383</v>
      </c>
      <c r="D21" s="19" t="s">
        <v>384</v>
      </c>
      <c r="E21" s="13" t="n">
        <v>4</v>
      </c>
      <c r="F21" s="19" t="s">
        <v>385</v>
      </c>
      <c r="G21" s="13" t="n">
        <v>5</v>
      </c>
      <c r="H21" s="13" t="n">
        <v>4</v>
      </c>
      <c r="I21" s="13" t="n">
        <v>3</v>
      </c>
      <c r="J21" s="13" t="n">
        <v>3</v>
      </c>
      <c r="K21" s="13" t="n">
        <v>3</v>
      </c>
      <c r="L21" s="13" t="n">
        <v>4</v>
      </c>
      <c r="M21" s="13" t="n">
        <v>4</v>
      </c>
      <c r="N21" s="13" t="n">
        <v>4</v>
      </c>
      <c r="O21" s="13" t="n">
        <v>4</v>
      </c>
      <c r="P21" s="19" t="s">
        <v>386</v>
      </c>
      <c r="Q21" s="19" t="s">
        <v>387</v>
      </c>
    </row>
    <row r="22" customFormat="false" ht="15" hidden="false" customHeight="false" outlineLevel="0" collapsed="false">
      <c r="A22" s="1" t="s">
        <v>353</v>
      </c>
      <c r="B22" s="29" t="n">
        <v>20</v>
      </c>
      <c r="C22" s="19" t="s">
        <v>388</v>
      </c>
      <c r="D22" s="19" t="s">
        <v>389</v>
      </c>
      <c r="E22" s="13" t="n">
        <v>5</v>
      </c>
      <c r="F22" s="19" t="s">
        <v>390</v>
      </c>
      <c r="G22" s="13" t="n">
        <v>5</v>
      </c>
      <c r="H22" s="13" t="n">
        <v>3</v>
      </c>
      <c r="I22" s="13" t="n">
        <v>3</v>
      </c>
      <c r="J22" s="13" t="n">
        <v>2</v>
      </c>
      <c r="K22" s="13" t="n">
        <v>3</v>
      </c>
      <c r="L22" s="13" t="n">
        <v>4</v>
      </c>
      <c r="M22" s="13" t="n">
        <v>4</v>
      </c>
      <c r="N22" s="13" t="n">
        <v>4</v>
      </c>
      <c r="O22" s="13" t="n">
        <v>4</v>
      </c>
      <c r="P22" s="19" t="s">
        <v>391</v>
      </c>
      <c r="Q22" s="19" t="s">
        <v>392</v>
      </c>
    </row>
    <row r="23" customFormat="false" ht="15" hidden="false" customHeight="false" outlineLevel="0" collapsed="false">
      <c r="A23" s="1" t="s">
        <v>353</v>
      </c>
      <c r="B23" s="29" t="n">
        <v>21</v>
      </c>
      <c r="C23" s="19" t="s">
        <v>393</v>
      </c>
      <c r="D23" s="19" t="s">
        <v>394</v>
      </c>
      <c r="E23" s="13" t="n">
        <v>5</v>
      </c>
      <c r="F23" s="19" t="s">
        <v>395</v>
      </c>
      <c r="G23" s="13" t="n">
        <v>4</v>
      </c>
      <c r="H23" s="13" t="n">
        <v>4</v>
      </c>
      <c r="I23" s="13" t="n">
        <v>4</v>
      </c>
      <c r="J23" s="13" t="n">
        <v>3</v>
      </c>
      <c r="K23" s="13" t="n">
        <v>3</v>
      </c>
      <c r="L23" s="13" t="n">
        <v>4</v>
      </c>
      <c r="M23" s="13" t="n">
        <v>4</v>
      </c>
      <c r="N23" s="13" t="n">
        <v>4</v>
      </c>
      <c r="O23" s="13" t="n">
        <v>3</v>
      </c>
      <c r="P23" s="19" t="s">
        <v>396</v>
      </c>
      <c r="Q23" s="19" t="s">
        <v>397</v>
      </c>
    </row>
    <row r="24" customFormat="false" ht="15" hidden="false" customHeight="false" outlineLevel="0" collapsed="false">
      <c r="A24" s="1" t="s">
        <v>353</v>
      </c>
      <c r="B24" s="29" t="n">
        <v>22</v>
      </c>
      <c r="C24" s="19" t="s">
        <v>398</v>
      </c>
      <c r="D24" s="19" t="s">
        <v>399</v>
      </c>
      <c r="E24" s="13" t="n">
        <v>4</v>
      </c>
      <c r="F24" s="19" t="s">
        <v>400</v>
      </c>
      <c r="G24" s="13" t="n">
        <v>5</v>
      </c>
      <c r="H24" s="13" t="n">
        <v>4</v>
      </c>
      <c r="I24" s="13" t="n">
        <v>4</v>
      </c>
      <c r="J24" s="13" t="n">
        <v>3</v>
      </c>
      <c r="K24" s="13" t="n">
        <v>3</v>
      </c>
      <c r="L24" s="13" t="n">
        <v>4</v>
      </c>
      <c r="M24" s="13" t="n">
        <v>4</v>
      </c>
      <c r="N24" s="13" t="n">
        <v>4</v>
      </c>
      <c r="O24" s="13" t="n">
        <v>3</v>
      </c>
      <c r="P24" s="19" t="s">
        <v>401</v>
      </c>
      <c r="Q24" s="19" t="s">
        <v>402</v>
      </c>
    </row>
    <row r="25" customFormat="false" ht="15" hidden="false" customHeight="false" outlineLevel="0" collapsed="false">
      <c r="A25" s="1" t="s">
        <v>353</v>
      </c>
      <c r="B25" s="29" t="n">
        <v>23</v>
      </c>
      <c r="C25" s="19" t="s">
        <v>403</v>
      </c>
      <c r="D25" s="19" t="s">
        <v>404</v>
      </c>
      <c r="E25" s="13" t="n">
        <v>4</v>
      </c>
      <c r="F25" s="19" t="s">
        <v>405</v>
      </c>
      <c r="G25" s="13" t="n">
        <v>5</v>
      </c>
      <c r="H25" s="13" t="n">
        <v>3</v>
      </c>
      <c r="I25" s="13" t="n">
        <v>3</v>
      </c>
      <c r="J25" s="13" t="n">
        <v>2</v>
      </c>
      <c r="K25" s="13" t="n">
        <v>3</v>
      </c>
      <c r="L25" s="13" t="n">
        <v>4</v>
      </c>
      <c r="M25" s="13" t="n">
        <v>4</v>
      </c>
      <c r="N25" s="13" t="n">
        <v>4</v>
      </c>
      <c r="O25" s="13" t="n">
        <v>3</v>
      </c>
      <c r="P25" s="19" t="s">
        <v>406</v>
      </c>
      <c r="Q25" s="19" t="s">
        <v>407</v>
      </c>
    </row>
    <row r="26" customFormat="false" ht="15" hidden="false" customHeight="false" outlineLevel="0" collapsed="false">
      <c r="A26" s="1" t="s">
        <v>353</v>
      </c>
      <c r="B26" s="29" t="n">
        <v>24</v>
      </c>
      <c r="C26" s="19" t="s">
        <v>408</v>
      </c>
      <c r="D26" s="19" t="s">
        <v>409</v>
      </c>
      <c r="E26" s="13" t="n">
        <v>4</v>
      </c>
      <c r="F26" s="19" t="s">
        <v>410</v>
      </c>
      <c r="G26" s="13" t="n">
        <v>5</v>
      </c>
      <c r="H26" s="13" t="n">
        <v>3</v>
      </c>
      <c r="I26" s="13" t="n">
        <v>3</v>
      </c>
      <c r="J26" s="13" t="n">
        <v>2</v>
      </c>
      <c r="K26" s="13" t="n">
        <v>2</v>
      </c>
      <c r="L26" s="13" t="n">
        <v>4</v>
      </c>
      <c r="M26" s="13" t="n">
        <v>3</v>
      </c>
      <c r="N26" s="13" t="n">
        <v>3</v>
      </c>
      <c r="O26" s="13" t="n">
        <v>3</v>
      </c>
      <c r="P26" s="19" t="s">
        <v>411</v>
      </c>
      <c r="Q26" s="19" t="s">
        <v>412</v>
      </c>
    </row>
    <row r="27" customFormat="false" ht="15" hidden="false" customHeight="false" outlineLevel="0" collapsed="false">
      <c r="A27" s="1" t="s">
        <v>170</v>
      </c>
      <c r="B27" s="31" t="n">
        <v>25</v>
      </c>
      <c r="C27" s="19" t="s">
        <v>413</v>
      </c>
      <c r="D27" s="19" t="s">
        <v>414</v>
      </c>
      <c r="E27" s="32" t="n">
        <v>4</v>
      </c>
      <c r="F27" s="19" t="s">
        <v>415</v>
      </c>
      <c r="G27" s="32" t="n">
        <v>1</v>
      </c>
      <c r="H27" s="32" t="n">
        <v>3</v>
      </c>
      <c r="I27" s="32" t="n">
        <v>3</v>
      </c>
      <c r="J27" s="32" t="n">
        <v>2</v>
      </c>
      <c r="K27" s="32" t="n">
        <v>2</v>
      </c>
      <c r="L27" s="32" t="n">
        <v>3</v>
      </c>
      <c r="M27" s="32" t="n">
        <v>3</v>
      </c>
      <c r="N27" s="32" t="n">
        <v>3</v>
      </c>
      <c r="O27" s="32" t="n">
        <v>2</v>
      </c>
      <c r="P27" s="19" t="s">
        <v>416</v>
      </c>
      <c r="Q27" s="19" t="s">
        <v>417</v>
      </c>
    </row>
    <row r="28" customFormat="false" ht="15" hidden="false" customHeight="false" outlineLevel="0" collapsed="false">
      <c r="A28" s="1" t="s">
        <v>170</v>
      </c>
      <c r="B28" s="31" t="n">
        <v>26</v>
      </c>
      <c r="C28" s="19" t="s">
        <v>418</v>
      </c>
      <c r="D28" s="19" t="s">
        <v>419</v>
      </c>
      <c r="E28" s="13" t="n">
        <v>4</v>
      </c>
      <c r="F28" s="19" t="s">
        <v>420</v>
      </c>
      <c r="G28" s="13" t="n">
        <v>4</v>
      </c>
      <c r="H28" s="13" t="n">
        <v>3</v>
      </c>
      <c r="I28" s="13" t="n">
        <v>3</v>
      </c>
      <c r="J28" s="13" t="n">
        <v>2</v>
      </c>
      <c r="K28" s="13" t="n">
        <v>2</v>
      </c>
      <c r="L28" s="13" t="n">
        <v>4</v>
      </c>
      <c r="M28" s="13" t="n">
        <v>4</v>
      </c>
      <c r="N28" s="13" t="n">
        <v>4</v>
      </c>
      <c r="O28" s="13" t="n">
        <v>3</v>
      </c>
      <c r="P28" s="19" t="s">
        <v>421</v>
      </c>
      <c r="Q28" s="19" t="s">
        <v>422</v>
      </c>
    </row>
    <row r="29" customFormat="false" ht="15" hidden="false" customHeight="false" outlineLevel="0" collapsed="false">
      <c r="A29" s="1" t="s">
        <v>170</v>
      </c>
      <c r="B29" s="31" t="n">
        <v>27</v>
      </c>
      <c r="C29" s="19" t="s">
        <v>423</v>
      </c>
      <c r="D29" s="19" t="s">
        <v>424</v>
      </c>
      <c r="E29" s="13" t="n">
        <v>4</v>
      </c>
      <c r="F29" s="19" t="s">
        <v>425</v>
      </c>
      <c r="G29" s="13" t="n">
        <v>4</v>
      </c>
      <c r="H29" s="13" t="n">
        <v>2</v>
      </c>
      <c r="I29" s="13" t="n">
        <v>3</v>
      </c>
      <c r="J29" s="13" t="n">
        <v>2</v>
      </c>
      <c r="K29" s="13" t="n">
        <v>2</v>
      </c>
      <c r="L29" s="13" t="n">
        <v>3</v>
      </c>
      <c r="M29" s="13" t="n">
        <v>3</v>
      </c>
      <c r="N29" s="13" t="n">
        <v>3</v>
      </c>
      <c r="O29" s="13" t="n">
        <v>2</v>
      </c>
      <c r="P29" s="19" t="s">
        <v>426</v>
      </c>
      <c r="Q29" s="19" t="s">
        <v>427</v>
      </c>
    </row>
    <row r="30" customFormat="false" ht="15" hidden="false" customHeight="false" outlineLevel="0" collapsed="false">
      <c r="A30" s="1" t="s">
        <v>170</v>
      </c>
      <c r="B30" s="31" t="n">
        <v>28</v>
      </c>
      <c r="C30" s="19" t="s">
        <v>428</v>
      </c>
      <c r="D30" s="19" t="s">
        <v>429</v>
      </c>
      <c r="E30" s="13" t="n">
        <v>4</v>
      </c>
      <c r="F30" s="19" t="s">
        <v>430</v>
      </c>
      <c r="G30" s="13" t="n">
        <v>4</v>
      </c>
      <c r="H30" s="13" t="n">
        <v>3</v>
      </c>
      <c r="I30" s="13" t="n">
        <v>3</v>
      </c>
      <c r="J30" s="13" t="n">
        <v>3</v>
      </c>
      <c r="K30" s="13" t="n">
        <v>3</v>
      </c>
      <c r="L30" s="13" t="n">
        <v>4</v>
      </c>
      <c r="M30" s="13" t="n">
        <v>4</v>
      </c>
      <c r="N30" s="13" t="n">
        <v>4</v>
      </c>
      <c r="O30" s="13" t="n">
        <v>4</v>
      </c>
      <c r="P30" s="19" t="s">
        <v>431</v>
      </c>
      <c r="Q30" s="19" t="s">
        <v>432</v>
      </c>
    </row>
    <row r="31" customFormat="false" ht="15" hidden="false" customHeight="false" outlineLevel="0" collapsed="false">
      <c r="A31" s="1" t="s">
        <v>170</v>
      </c>
      <c r="B31" s="31" t="n">
        <v>29</v>
      </c>
      <c r="C31" s="19" t="s">
        <v>433</v>
      </c>
      <c r="D31" s="19" t="s">
        <v>434</v>
      </c>
      <c r="E31" s="13" t="n">
        <v>5</v>
      </c>
      <c r="F31" s="19" t="s">
        <v>435</v>
      </c>
      <c r="G31" s="13" t="n">
        <v>4</v>
      </c>
      <c r="H31" s="13" t="n">
        <v>4</v>
      </c>
      <c r="I31" s="13" t="n">
        <v>3</v>
      </c>
      <c r="J31" s="13" t="n">
        <v>3</v>
      </c>
      <c r="K31" s="13" t="n">
        <v>3</v>
      </c>
      <c r="L31" s="13" t="n">
        <v>4</v>
      </c>
      <c r="M31" s="13" t="n">
        <v>4</v>
      </c>
      <c r="N31" s="13" t="n">
        <v>4</v>
      </c>
      <c r="O31" s="13" t="n">
        <v>3</v>
      </c>
      <c r="P31" s="19" t="s">
        <v>436</v>
      </c>
      <c r="Q31" s="19" t="s">
        <v>437</v>
      </c>
    </row>
    <row r="32" customFormat="false" ht="15" hidden="false" customHeight="false" outlineLevel="0" collapsed="false">
      <c r="A32" s="1" t="s">
        <v>170</v>
      </c>
      <c r="B32" s="31" t="n">
        <v>30</v>
      </c>
      <c r="C32" s="19" t="s">
        <v>438</v>
      </c>
      <c r="D32" s="19" t="s">
        <v>439</v>
      </c>
      <c r="E32" s="13" t="n">
        <v>4</v>
      </c>
      <c r="F32" s="19" t="s">
        <v>440</v>
      </c>
      <c r="G32" s="13" t="n">
        <v>4</v>
      </c>
      <c r="H32" s="13" t="n">
        <v>3</v>
      </c>
      <c r="I32" s="13" t="n">
        <v>3</v>
      </c>
      <c r="J32" s="13" t="n">
        <v>2</v>
      </c>
      <c r="K32" s="13" t="n">
        <v>3</v>
      </c>
      <c r="L32" s="13" t="n">
        <v>4</v>
      </c>
      <c r="M32" s="13" t="n">
        <v>4</v>
      </c>
      <c r="N32" s="13" t="n">
        <v>4</v>
      </c>
      <c r="O32" s="13" t="n">
        <v>3</v>
      </c>
      <c r="P32" s="19" t="s">
        <v>441</v>
      </c>
      <c r="Q32" s="19" t="s">
        <v>442</v>
      </c>
    </row>
    <row r="33" customFormat="false" ht="15" hidden="false" customHeight="false" outlineLevel="0" collapsed="false">
      <c r="A33" s="1" t="s">
        <v>170</v>
      </c>
      <c r="B33" s="31" t="n">
        <v>31</v>
      </c>
      <c r="C33" s="19" t="s">
        <v>443</v>
      </c>
      <c r="D33" s="19" t="s">
        <v>444</v>
      </c>
      <c r="E33" s="13" t="n">
        <v>5</v>
      </c>
      <c r="F33" s="19" t="s">
        <v>445</v>
      </c>
      <c r="G33" s="13" t="n">
        <v>4</v>
      </c>
      <c r="H33" s="13" t="n">
        <v>4</v>
      </c>
      <c r="I33" s="13" t="n">
        <v>4</v>
      </c>
      <c r="J33" s="13" t="n">
        <v>3</v>
      </c>
      <c r="K33" s="13" t="n">
        <v>3</v>
      </c>
      <c r="L33" s="13" t="n">
        <v>4</v>
      </c>
      <c r="M33" s="13" t="n">
        <v>4</v>
      </c>
      <c r="N33" s="13" t="n">
        <v>4</v>
      </c>
      <c r="O33" s="13" t="n">
        <v>4</v>
      </c>
      <c r="P33" s="19" t="s">
        <v>446</v>
      </c>
      <c r="Q33" s="19" t="s">
        <v>447</v>
      </c>
    </row>
    <row r="34" customFormat="false" ht="15" hidden="false" customHeight="false" outlineLevel="0" collapsed="false">
      <c r="A34" s="1" t="s">
        <v>170</v>
      </c>
      <c r="B34" s="31" t="n">
        <v>32</v>
      </c>
      <c r="C34" s="19" t="s">
        <v>448</v>
      </c>
      <c r="D34" s="19" t="s">
        <v>449</v>
      </c>
      <c r="E34" s="13" t="n">
        <v>4</v>
      </c>
      <c r="F34" s="19" t="s">
        <v>450</v>
      </c>
      <c r="G34" s="13" t="n">
        <v>5</v>
      </c>
      <c r="H34" s="13" t="n">
        <v>3</v>
      </c>
      <c r="I34" s="13" t="n">
        <v>3</v>
      </c>
      <c r="J34" s="13" t="n">
        <v>2</v>
      </c>
      <c r="K34" s="13" t="n">
        <v>3</v>
      </c>
      <c r="L34" s="13" t="n">
        <v>4</v>
      </c>
      <c r="M34" s="13" t="n">
        <v>4</v>
      </c>
      <c r="N34" s="13" t="n">
        <v>4</v>
      </c>
      <c r="O34" s="13" t="n">
        <v>4</v>
      </c>
      <c r="P34" s="19" t="s">
        <v>451</v>
      </c>
      <c r="Q34" s="19" t="s">
        <v>452</v>
      </c>
    </row>
    <row r="35" customFormat="false" ht="15" hidden="false" customHeight="false" outlineLevel="0" collapsed="false">
      <c r="A35" s="1" t="s">
        <v>170</v>
      </c>
      <c r="B35" s="31" t="n">
        <v>33</v>
      </c>
      <c r="C35" s="19" t="s">
        <v>453</v>
      </c>
      <c r="D35" s="19" t="s">
        <v>454</v>
      </c>
      <c r="E35" s="13" t="n">
        <v>5</v>
      </c>
      <c r="F35" s="19" t="s">
        <v>455</v>
      </c>
      <c r="G35" s="13" t="n">
        <v>4</v>
      </c>
      <c r="H35" s="13" t="n">
        <v>4</v>
      </c>
      <c r="I35" s="13" t="n">
        <v>4</v>
      </c>
      <c r="J35" s="13" t="n">
        <v>3</v>
      </c>
      <c r="K35" s="13" t="n">
        <v>3</v>
      </c>
      <c r="L35" s="13" t="n">
        <v>4</v>
      </c>
      <c r="M35" s="13" t="n">
        <v>4</v>
      </c>
      <c r="N35" s="13" t="n">
        <v>4</v>
      </c>
      <c r="O35" s="13" t="n">
        <v>3</v>
      </c>
      <c r="P35" s="19" t="s">
        <v>456</v>
      </c>
      <c r="Q35" s="19" t="s">
        <v>457</v>
      </c>
    </row>
    <row r="36" customFormat="false" ht="15" hidden="false" customHeight="false" outlineLevel="0" collapsed="false">
      <c r="A36" s="1" t="s">
        <v>170</v>
      </c>
      <c r="B36" s="31" t="n">
        <v>34</v>
      </c>
      <c r="C36" s="19" t="s">
        <v>458</v>
      </c>
      <c r="D36" s="19" t="s">
        <v>459</v>
      </c>
      <c r="E36" s="13" t="n">
        <v>4</v>
      </c>
      <c r="F36" s="19" t="s">
        <v>460</v>
      </c>
      <c r="G36" s="13" t="n">
        <v>4</v>
      </c>
      <c r="H36" s="13" t="n">
        <v>4</v>
      </c>
      <c r="I36" s="13" t="n">
        <v>3</v>
      </c>
      <c r="J36" s="13" t="n">
        <v>3</v>
      </c>
      <c r="K36" s="13" t="n">
        <v>3</v>
      </c>
      <c r="L36" s="13" t="n">
        <v>4</v>
      </c>
      <c r="M36" s="13" t="n">
        <v>4</v>
      </c>
      <c r="N36" s="13" t="n">
        <v>4</v>
      </c>
      <c r="O36" s="13" t="n">
        <v>3</v>
      </c>
      <c r="P36" s="19" t="s">
        <v>461</v>
      </c>
      <c r="Q36" s="19" t="s">
        <v>462</v>
      </c>
    </row>
    <row r="37" customFormat="false" ht="15" hidden="false" customHeight="false" outlineLevel="0" collapsed="false">
      <c r="A37" s="1" t="s">
        <v>170</v>
      </c>
      <c r="B37" s="31" t="n">
        <v>35</v>
      </c>
      <c r="C37" s="19" t="s">
        <v>463</v>
      </c>
      <c r="D37" s="19" t="s">
        <v>464</v>
      </c>
      <c r="E37" s="13" t="n">
        <v>4</v>
      </c>
      <c r="F37" s="19" t="s">
        <v>465</v>
      </c>
      <c r="G37" s="13" t="n">
        <v>5</v>
      </c>
      <c r="H37" s="13" t="n">
        <v>4</v>
      </c>
      <c r="I37" s="13" t="n">
        <v>3</v>
      </c>
      <c r="J37" s="13" t="n">
        <v>3</v>
      </c>
      <c r="K37" s="13" t="n">
        <v>3</v>
      </c>
      <c r="L37" s="13" t="n">
        <v>4</v>
      </c>
      <c r="M37" s="13" t="n">
        <v>4</v>
      </c>
      <c r="N37" s="13" t="n">
        <v>4</v>
      </c>
      <c r="O37" s="13" t="n">
        <v>4</v>
      </c>
      <c r="P37" s="19" t="s">
        <v>466</v>
      </c>
      <c r="Q37" s="19" t="s">
        <v>467</v>
      </c>
    </row>
    <row r="38" customFormat="false" ht="15" hidden="false" customHeight="false" outlineLevel="0" collapsed="false">
      <c r="A38" s="1" t="s">
        <v>170</v>
      </c>
      <c r="B38" s="31" t="n">
        <v>36</v>
      </c>
      <c r="C38" s="19" t="s">
        <v>468</v>
      </c>
      <c r="D38" s="19" t="s">
        <v>469</v>
      </c>
      <c r="E38" s="13" t="n">
        <v>4</v>
      </c>
      <c r="F38" s="19" t="s">
        <v>470</v>
      </c>
      <c r="G38" s="13" t="n">
        <v>5</v>
      </c>
      <c r="H38" s="13" t="n">
        <v>4</v>
      </c>
      <c r="I38" s="13" t="n">
        <v>4</v>
      </c>
      <c r="J38" s="13" t="n">
        <v>3</v>
      </c>
      <c r="K38" s="13" t="n">
        <v>3</v>
      </c>
      <c r="L38" s="13" t="n">
        <v>4</v>
      </c>
      <c r="M38" s="13" t="n">
        <v>5</v>
      </c>
      <c r="N38" s="13" t="n">
        <v>5</v>
      </c>
      <c r="O38" s="13" t="n">
        <v>4</v>
      </c>
      <c r="P38" s="19" t="s">
        <v>471</v>
      </c>
      <c r="Q38" s="19" t="s">
        <v>472</v>
      </c>
    </row>
    <row r="39" customFormat="false" ht="15" hidden="false" customHeight="false" outlineLevel="0" collapsed="false">
      <c r="A39" s="1" t="s">
        <v>231</v>
      </c>
      <c r="B39" s="33" t="n">
        <v>37</v>
      </c>
      <c r="C39" s="34" t="s">
        <v>473</v>
      </c>
      <c r="D39" s="34" t="s">
        <v>474</v>
      </c>
      <c r="E39" s="35" t="n">
        <v>5</v>
      </c>
      <c r="F39" s="34" t="s">
        <v>475</v>
      </c>
      <c r="G39" s="35" t="n">
        <v>3</v>
      </c>
      <c r="H39" s="35" t="n">
        <v>4</v>
      </c>
      <c r="I39" s="35" t="n">
        <v>4</v>
      </c>
      <c r="J39" s="35" t="n">
        <v>3</v>
      </c>
      <c r="K39" s="35" t="n">
        <v>4</v>
      </c>
      <c r="L39" s="35" t="n">
        <v>4</v>
      </c>
      <c r="M39" s="35" t="n">
        <v>4</v>
      </c>
      <c r="N39" s="35" t="n">
        <v>4</v>
      </c>
      <c r="O39" s="35" t="n">
        <v>3</v>
      </c>
      <c r="P39" s="19" t="s">
        <v>476</v>
      </c>
      <c r="Q39" s="19" t="s">
        <v>477</v>
      </c>
    </row>
    <row r="40" customFormat="false" ht="15" hidden="false" customHeight="false" outlineLevel="0" collapsed="false">
      <c r="A40" s="1" t="s">
        <v>231</v>
      </c>
      <c r="B40" s="33" t="n">
        <v>38</v>
      </c>
      <c r="C40" s="19" t="s">
        <v>478</v>
      </c>
      <c r="D40" s="19" t="s">
        <v>479</v>
      </c>
      <c r="E40" s="13" t="n">
        <v>4</v>
      </c>
      <c r="F40" s="19" t="s">
        <v>480</v>
      </c>
      <c r="G40" s="13" t="n">
        <v>4</v>
      </c>
      <c r="H40" s="13" t="n">
        <v>4</v>
      </c>
      <c r="I40" s="13" t="n">
        <v>4</v>
      </c>
      <c r="J40" s="13" t="n">
        <v>3</v>
      </c>
      <c r="K40" s="13" t="n">
        <v>3</v>
      </c>
      <c r="L40" s="13" t="n">
        <v>4</v>
      </c>
      <c r="M40" s="13" t="n">
        <v>4</v>
      </c>
      <c r="N40" s="13" t="n">
        <v>4</v>
      </c>
      <c r="O40" s="13" t="n">
        <v>3</v>
      </c>
      <c r="P40" s="19" t="s">
        <v>481</v>
      </c>
      <c r="Q40" s="19" t="s">
        <v>482</v>
      </c>
    </row>
    <row r="41" customFormat="false" ht="15" hidden="false" customHeight="false" outlineLevel="0" collapsed="false">
      <c r="A41" s="1" t="s">
        <v>231</v>
      </c>
      <c r="B41" s="33" t="n">
        <v>39</v>
      </c>
      <c r="C41" s="19" t="s">
        <v>483</v>
      </c>
      <c r="D41" s="19" t="s">
        <v>484</v>
      </c>
      <c r="E41" s="13" t="n">
        <v>5</v>
      </c>
      <c r="F41" s="19" t="s">
        <v>485</v>
      </c>
      <c r="G41" s="13" t="n">
        <v>4</v>
      </c>
      <c r="H41" s="13" t="n">
        <v>4</v>
      </c>
      <c r="I41" s="13" t="n">
        <v>4</v>
      </c>
      <c r="J41" s="13" t="n">
        <v>3</v>
      </c>
      <c r="K41" s="13" t="n">
        <v>4</v>
      </c>
      <c r="L41" s="13" t="n">
        <v>4</v>
      </c>
      <c r="M41" s="13" t="n">
        <v>4</v>
      </c>
      <c r="N41" s="13" t="n">
        <v>4</v>
      </c>
      <c r="O41" s="13" t="n">
        <v>3</v>
      </c>
      <c r="P41" s="19" t="s">
        <v>486</v>
      </c>
      <c r="Q41" s="19" t="s">
        <v>487</v>
      </c>
    </row>
    <row r="42" customFormat="false" ht="15" hidden="false" customHeight="false" outlineLevel="0" collapsed="false">
      <c r="A42" s="1" t="s">
        <v>231</v>
      </c>
      <c r="B42" s="33" t="n">
        <v>40</v>
      </c>
      <c r="C42" s="19" t="s">
        <v>488</v>
      </c>
      <c r="D42" s="19" t="s">
        <v>489</v>
      </c>
      <c r="E42" s="13" t="n">
        <v>5</v>
      </c>
      <c r="F42" s="19" t="s">
        <v>490</v>
      </c>
      <c r="G42" s="13" t="n">
        <v>4</v>
      </c>
      <c r="H42" s="13" t="n">
        <v>4</v>
      </c>
      <c r="I42" s="13" t="n">
        <v>4</v>
      </c>
      <c r="J42" s="13" t="n">
        <v>3</v>
      </c>
      <c r="K42" s="13" t="n">
        <v>4</v>
      </c>
      <c r="L42" s="13" t="n">
        <v>4</v>
      </c>
      <c r="M42" s="13" t="n">
        <v>5</v>
      </c>
      <c r="N42" s="13" t="n">
        <v>4</v>
      </c>
      <c r="O42" s="13" t="n">
        <v>4</v>
      </c>
      <c r="P42" s="19" t="s">
        <v>491</v>
      </c>
      <c r="Q42" s="19" t="s">
        <v>492</v>
      </c>
    </row>
    <row r="43" customFormat="false" ht="15" hidden="false" customHeight="false" outlineLevel="0" collapsed="false">
      <c r="A43" s="1" t="s">
        <v>231</v>
      </c>
      <c r="B43" s="33" t="n">
        <v>41</v>
      </c>
      <c r="C43" s="19" t="s">
        <v>493</v>
      </c>
      <c r="D43" s="19" t="s">
        <v>494</v>
      </c>
      <c r="E43" s="13" t="n">
        <v>4</v>
      </c>
      <c r="F43" s="19" t="s">
        <v>495</v>
      </c>
      <c r="G43" s="13" t="n">
        <v>5</v>
      </c>
      <c r="H43" s="13" t="n">
        <v>4</v>
      </c>
      <c r="I43" s="13" t="n">
        <v>3</v>
      </c>
      <c r="J43" s="13" t="n">
        <v>3</v>
      </c>
      <c r="K43" s="13" t="n">
        <v>3</v>
      </c>
      <c r="L43" s="13" t="n">
        <v>4</v>
      </c>
      <c r="M43" s="13" t="n">
        <v>4</v>
      </c>
      <c r="N43" s="13" t="n">
        <v>4</v>
      </c>
      <c r="O43" s="13" t="n">
        <v>3</v>
      </c>
      <c r="P43" s="19" t="s">
        <v>496</v>
      </c>
      <c r="Q43" s="15"/>
    </row>
    <row r="44" customFormat="false" ht="15" hidden="false" customHeight="false" outlineLevel="0" collapsed="false">
      <c r="A44" s="1" t="s">
        <v>231</v>
      </c>
      <c r="B44" s="33" t="n">
        <v>42</v>
      </c>
      <c r="C44" s="19" t="s">
        <v>497</v>
      </c>
      <c r="D44" s="19" t="s">
        <v>498</v>
      </c>
      <c r="E44" s="13" t="n">
        <v>5</v>
      </c>
      <c r="F44" s="19" t="s">
        <v>499</v>
      </c>
      <c r="G44" s="13" t="n">
        <v>4</v>
      </c>
      <c r="H44" s="13" t="n">
        <v>4</v>
      </c>
      <c r="I44" s="13" t="n">
        <v>3</v>
      </c>
      <c r="J44" s="13" t="n">
        <v>3</v>
      </c>
      <c r="K44" s="13" t="n">
        <v>3</v>
      </c>
      <c r="L44" s="13" t="n">
        <v>4</v>
      </c>
      <c r="M44" s="13" t="n">
        <v>4</v>
      </c>
      <c r="N44" s="13" t="n">
        <v>4</v>
      </c>
      <c r="O44" s="13" t="n">
        <v>4</v>
      </c>
      <c r="P44" s="19" t="s">
        <v>500</v>
      </c>
      <c r="Q44" s="19" t="s">
        <v>501</v>
      </c>
    </row>
    <row r="45" customFormat="false" ht="15" hidden="false" customHeight="false" outlineLevel="0" collapsed="false">
      <c r="A45" s="1" t="s">
        <v>231</v>
      </c>
      <c r="B45" s="33" t="n">
        <v>43</v>
      </c>
      <c r="C45" s="19" t="s">
        <v>502</v>
      </c>
      <c r="D45" s="19" t="s">
        <v>503</v>
      </c>
      <c r="E45" s="13" t="n">
        <v>5</v>
      </c>
      <c r="F45" s="19" t="s">
        <v>504</v>
      </c>
      <c r="G45" s="13" t="n">
        <v>3</v>
      </c>
      <c r="H45" s="13" t="n">
        <v>5</v>
      </c>
      <c r="I45" s="13" t="n">
        <v>4</v>
      </c>
      <c r="J45" s="13" t="n">
        <v>4</v>
      </c>
      <c r="K45" s="13" t="n">
        <v>4</v>
      </c>
      <c r="L45" s="13" t="n">
        <v>4</v>
      </c>
      <c r="M45" s="13" t="n">
        <v>4</v>
      </c>
      <c r="N45" s="13" t="n">
        <v>4</v>
      </c>
      <c r="O45" s="13" t="n">
        <v>3</v>
      </c>
      <c r="P45" s="19" t="s">
        <v>505</v>
      </c>
      <c r="Q45" s="19" t="s">
        <v>506</v>
      </c>
    </row>
    <row r="46" customFormat="false" ht="15" hidden="false" customHeight="false" outlineLevel="0" collapsed="false">
      <c r="A46" s="1" t="s">
        <v>231</v>
      </c>
      <c r="B46" s="33" t="n">
        <v>44</v>
      </c>
      <c r="C46" s="19" t="s">
        <v>507</v>
      </c>
      <c r="D46" s="19" t="s">
        <v>508</v>
      </c>
      <c r="E46" s="13" t="n">
        <v>5</v>
      </c>
      <c r="F46" s="19" t="s">
        <v>509</v>
      </c>
      <c r="G46" s="13" t="n">
        <v>5</v>
      </c>
      <c r="H46" s="13" t="n">
        <v>4</v>
      </c>
      <c r="I46" s="13" t="n">
        <v>3</v>
      </c>
      <c r="J46" s="13" t="n">
        <v>2</v>
      </c>
      <c r="K46" s="13" t="n">
        <v>4</v>
      </c>
      <c r="L46" s="13" t="n">
        <v>4</v>
      </c>
      <c r="M46" s="13" t="n">
        <v>4</v>
      </c>
      <c r="N46" s="13" t="n">
        <v>4</v>
      </c>
      <c r="O46" s="13" t="n">
        <v>4</v>
      </c>
      <c r="P46" s="19" t="s">
        <v>510</v>
      </c>
      <c r="Q46" s="19" t="s">
        <v>511</v>
      </c>
    </row>
    <row r="47" customFormat="false" ht="15" hidden="false" customHeight="false" outlineLevel="0" collapsed="false">
      <c r="A47" s="36" t="s">
        <v>231</v>
      </c>
      <c r="B47" s="33" t="n">
        <v>45</v>
      </c>
      <c r="C47" s="19" t="s">
        <v>512</v>
      </c>
      <c r="D47" s="19" t="s">
        <v>513</v>
      </c>
      <c r="E47" s="13" t="n">
        <v>5</v>
      </c>
      <c r="F47" s="19" t="s">
        <v>514</v>
      </c>
      <c r="G47" s="13" t="n">
        <v>3</v>
      </c>
      <c r="H47" s="13" t="n">
        <v>4</v>
      </c>
      <c r="I47" s="13" t="n">
        <v>2</v>
      </c>
      <c r="J47" s="13" t="n">
        <v>2</v>
      </c>
      <c r="K47" s="13" t="n">
        <v>2</v>
      </c>
      <c r="L47" s="13" t="n">
        <v>5</v>
      </c>
      <c r="M47" s="13" t="n">
        <v>4</v>
      </c>
      <c r="N47" s="13" t="n">
        <v>4</v>
      </c>
      <c r="O47" s="13" t="n">
        <v>3</v>
      </c>
      <c r="P47" s="13" t="s">
        <v>124</v>
      </c>
      <c r="Q47" s="19" t="s">
        <v>515</v>
      </c>
    </row>
    <row r="48" customFormat="false" ht="15" hidden="false" customHeight="false" outlineLevel="0" collapsed="false">
      <c r="A48" s="1" t="s">
        <v>231</v>
      </c>
      <c r="B48" s="33" t="n">
        <v>46</v>
      </c>
      <c r="C48" s="19" t="s">
        <v>516</v>
      </c>
      <c r="D48" s="19" t="s">
        <v>517</v>
      </c>
      <c r="E48" s="13" t="n">
        <v>5</v>
      </c>
      <c r="F48" s="19" t="s">
        <v>518</v>
      </c>
      <c r="G48" s="13" t="n">
        <v>4</v>
      </c>
      <c r="H48" s="13" t="n">
        <v>4</v>
      </c>
      <c r="I48" s="13" t="n">
        <v>2</v>
      </c>
      <c r="J48" s="13" t="n">
        <v>2</v>
      </c>
      <c r="K48" s="13" t="n">
        <v>3</v>
      </c>
      <c r="L48" s="13" t="n">
        <v>4</v>
      </c>
      <c r="M48" s="13" t="n">
        <v>3</v>
      </c>
      <c r="N48" s="13" t="n">
        <v>3</v>
      </c>
      <c r="O48" s="13" t="n">
        <v>2</v>
      </c>
      <c r="P48" s="13" t="s">
        <v>124</v>
      </c>
      <c r="Q48" s="19" t="s">
        <v>519</v>
      </c>
    </row>
    <row r="49" customFormat="false" ht="15" hidden="false" customHeight="false" outlineLevel="0" collapsed="false">
      <c r="A49" s="1" t="s">
        <v>231</v>
      </c>
      <c r="B49" s="33" t="n">
        <v>47</v>
      </c>
      <c r="C49" s="19" t="s">
        <v>520</v>
      </c>
      <c r="D49" s="19" t="s">
        <v>521</v>
      </c>
      <c r="E49" s="13" t="n">
        <v>5</v>
      </c>
      <c r="F49" s="19" t="s">
        <v>522</v>
      </c>
      <c r="G49" s="13" t="n">
        <v>4</v>
      </c>
      <c r="H49" s="13" t="n">
        <v>4</v>
      </c>
      <c r="I49" s="13" t="n">
        <v>2</v>
      </c>
      <c r="J49" s="13" t="n">
        <v>2</v>
      </c>
      <c r="K49" s="13" t="n">
        <v>3</v>
      </c>
      <c r="L49" s="13" t="n">
        <v>4</v>
      </c>
      <c r="M49" s="13" t="n">
        <v>4</v>
      </c>
      <c r="N49" s="13" t="n">
        <v>4</v>
      </c>
      <c r="O49" s="13" t="n">
        <v>3</v>
      </c>
      <c r="P49" s="19" t="s">
        <v>523</v>
      </c>
      <c r="Q49" s="19" t="s">
        <v>524</v>
      </c>
    </row>
    <row r="50" customFormat="false" ht="15" hidden="false" customHeight="false" outlineLevel="0" collapsed="false">
      <c r="A50" s="1" t="s">
        <v>231</v>
      </c>
      <c r="B50" s="33" t="n">
        <v>48</v>
      </c>
      <c r="C50" s="19" t="s">
        <v>525</v>
      </c>
      <c r="D50" s="19" t="s">
        <v>526</v>
      </c>
      <c r="E50" s="13" t="n">
        <v>5</v>
      </c>
      <c r="F50" s="19" t="s">
        <v>527</v>
      </c>
      <c r="G50" s="13" t="n">
        <v>4</v>
      </c>
      <c r="H50" s="13" t="n">
        <v>4</v>
      </c>
      <c r="I50" s="13" t="n">
        <v>3</v>
      </c>
      <c r="J50" s="13" t="n">
        <v>2</v>
      </c>
      <c r="K50" s="13" t="n">
        <v>4</v>
      </c>
      <c r="L50" s="13" t="n">
        <v>4</v>
      </c>
      <c r="M50" s="13" t="n">
        <v>4</v>
      </c>
      <c r="N50" s="13" t="n">
        <v>4</v>
      </c>
      <c r="O50" s="13" t="n">
        <v>3</v>
      </c>
      <c r="P50" s="19" t="s">
        <v>528</v>
      </c>
      <c r="Q50" s="19" t="s">
        <v>529</v>
      </c>
    </row>
    <row r="52" customFormat="false" ht="12.8" hidden="false" customHeight="false" outlineLevel="0" collapsed="false">
      <c r="D52" s="3" t="s">
        <v>292</v>
      </c>
      <c r="E52" s="20" t="n">
        <f aca="false">AVERAGE(E$3:E$50)</f>
        <v>4.53191489361702</v>
      </c>
      <c r="G52" s="20" t="n">
        <f aca="false">AVERAGE(G$3:G$50)</f>
        <v>4.25531914893617</v>
      </c>
      <c r="H52" s="20" t="n">
        <f aca="false">AVERAGE(H$3:H$50)</f>
        <v>3.61702127659575</v>
      </c>
      <c r="I52" s="20" t="n">
        <f aca="false">AVERAGE(I$3:I$50)</f>
        <v>3.36170212765957</v>
      </c>
      <c r="J52" s="20" t="n">
        <f aca="false">AVERAGE(J$3:J$50)</f>
        <v>2.59574468085106</v>
      </c>
      <c r="K52" s="20" t="n">
        <f aca="false">AVERAGE(K$3:K$50)</f>
        <v>3.17021276595745</v>
      </c>
      <c r="L52" s="20" t="n">
        <f aca="false">AVERAGE(L$3:L$50)</f>
        <v>3.95744680851064</v>
      </c>
      <c r="M52" s="20" t="n">
        <f aca="false">AVERAGE(M$3:M$50)</f>
        <v>4.14893617021277</v>
      </c>
      <c r="N52" s="20" t="n">
        <f aca="false">AVERAGE(N$3:N$50)</f>
        <v>4.12765957446809</v>
      </c>
      <c r="O52" s="20" t="n">
        <f aca="false">AVERAGE(O$3:O$50)</f>
        <v>3.4468085106383</v>
      </c>
    </row>
    <row r="53" customFormat="false" ht="12.8" hidden="false" customHeight="false" outlineLevel="0" collapsed="false">
      <c r="D53" s="3" t="s">
        <v>293</v>
      </c>
      <c r="E53" s="20" t="n">
        <f aca="false">STDEV(E$3:E$50)</f>
        <v>0.545776822909815</v>
      </c>
      <c r="G53" s="20" t="n">
        <f aca="false">STDEV(G$3:G$50)</f>
        <v>0.820076483876934</v>
      </c>
      <c r="H53" s="20" t="n">
        <f aca="false">STDEV(H$3:H$50)</f>
        <v>0.822329445495399</v>
      </c>
      <c r="I53" s="20" t="n">
        <f aca="false">STDEV(I$3:I$50)</f>
        <v>0.67326369002028</v>
      </c>
      <c r="J53" s="20" t="n">
        <f aca="false">STDEV(J$3:J$50)</f>
        <v>0.577083162874525</v>
      </c>
      <c r="K53" s="20" t="n">
        <f aca="false">STDEV(K$3:K$50)</f>
        <v>0.842334977675804</v>
      </c>
      <c r="L53" s="20" t="n">
        <f aca="false">STDEV(L$3:L$50)</f>
        <v>0.414804658505487</v>
      </c>
      <c r="M53" s="20" t="n">
        <f aca="false">STDEV(M$3:M$50)</f>
        <v>0.58898303674751</v>
      </c>
      <c r="N53" s="20" t="n">
        <f aca="false">STDEV(N$3:N$50)</f>
        <v>0.575477921481666</v>
      </c>
      <c r="O53" s="20" t="n">
        <f aca="false">STDEV(O$3:O$50)</f>
        <v>0.618852747755276</v>
      </c>
    </row>
    <row r="54" customFormat="false" ht="12.8" hidden="false" customHeight="false" outlineLevel="0" collapsed="false">
      <c r="C54" s="21" t="s">
        <v>294</v>
      </c>
      <c r="D54" s="21"/>
      <c r="E54" s="21"/>
      <c r="F54" s="21"/>
      <c r="G54" s="22" t="s">
        <v>295</v>
      </c>
      <c r="H54" s="22"/>
      <c r="I54" s="22"/>
      <c r="J54" s="22"/>
      <c r="K54" s="22"/>
      <c r="L54" s="23" t="s">
        <v>296</v>
      </c>
      <c r="M54" s="23"/>
      <c r="N54" s="23"/>
      <c r="O54" s="23"/>
      <c r="P54" s="23"/>
      <c r="Q54" s="23"/>
    </row>
    <row r="55" customFormat="false" ht="12.8" hidden="false" customHeight="true" outlineLevel="0" collapsed="false">
      <c r="E55" s="1" t="n">
        <f aca="false">COUNTIF(E3:E50,3)</f>
        <v>1</v>
      </c>
      <c r="G55" s="1" t="n">
        <f aca="false">COUNTIF(G3:G50,3)</f>
        <v>5</v>
      </c>
      <c r="H55" s="1" t="n">
        <f aca="false">COUNTIF(H3:H50,3)</f>
        <v>10</v>
      </c>
      <c r="I55" s="1" t="n">
        <f aca="false">COUNTIF(I3:I50,3)</f>
        <v>23</v>
      </c>
      <c r="J55" s="1" t="n">
        <f aca="false">COUNTIF(J3:J50,3)</f>
        <v>24</v>
      </c>
      <c r="K55" s="1" t="n">
        <f aca="false">COUNTIF(K3:K50,3)</f>
        <v>19</v>
      </c>
      <c r="L55" s="1" t="n">
        <f aca="false">COUNTIF(L3:L50,3)</f>
        <v>5</v>
      </c>
      <c r="M55" s="1" t="n">
        <f aca="false">COUNTIF(M3:M50,3)</f>
        <v>5</v>
      </c>
      <c r="N55" s="1" t="n">
        <f aca="false">COUNTIF(N3:N50,3)</f>
        <v>5</v>
      </c>
      <c r="O55" s="1" t="n">
        <f aca="false">COUNTIF(O3:O50,3)</f>
        <v>20</v>
      </c>
    </row>
  </sheetData>
  <mergeCells count="3">
    <mergeCell ref="C54:F54"/>
    <mergeCell ref="G54:K54"/>
    <mergeCell ref="L54:Q5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4EA6B"/>
    <pageSetUpPr fitToPage="false"/>
  </sheetPr>
  <dimension ref="A1:Q55"/>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pane xSplit="0" ySplit="2" topLeftCell="A36" activePane="bottomLeft" state="frozen"/>
      <selection pane="topLeft" activeCell="B1" activeCellId="0" sqref="B1"/>
      <selection pane="bottomLeft" activeCell="E39" activeCellId="0" sqref="E39"/>
    </sheetView>
  </sheetViews>
  <sheetFormatPr defaultColWidth="11.53515625" defaultRowHeight="12.8" zeroHeight="false" outlineLevelRow="0" outlineLevelCol="0"/>
  <cols>
    <col collapsed="false" customWidth="true" hidden="false" outlineLevel="0" max="1" min="1" style="1" width="15.3"/>
  </cols>
  <sheetData>
    <row r="1" customFormat="false" ht="13.25" hidden="false" customHeight="false" outlineLevel="0" collapsed="false">
      <c r="B1" s="3" t="s">
        <v>17</v>
      </c>
      <c r="C1" s="24" t="s">
        <v>24</v>
      </c>
      <c r="D1" s="24" t="s">
        <v>25</v>
      </c>
      <c r="E1" s="24" t="s">
        <v>26</v>
      </c>
      <c r="F1" s="24" t="s">
        <v>27</v>
      </c>
      <c r="G1" s="24" t="s">
        <v>28</v>
      </c>
      <c r="H1" s="24" t="s">
        <v>29</v>
      </c>
      <c r="I1" s="24" t="s">
        <v>30</v>
      </c>
      <c r="J1" s="24" t="s">
        <v>31</v>
      </c>
      <c r="K1" s="24" t="s">
        <v>32</v>
      </c>
      <c r="L1" s="24" t="s">
        <v>33</v>
      </c>
      <c r="M1" s="24" t="s">
        <v>34</v>
      </c>
      <c r="N1" s="24" t="s">
        <v>35</v>
      </c>
      <c r="O1" s="24" t="s">
        <v>36</v>
      </c>
      <c r="P1" s="24" t="s">
        <v>37</v>
      </c>
      <c r="Q1" s="24" t="s">
        <v>38</v>
      </c>
    </row>
    <row r="2" customFormat="false" ht="153.7" hidden="false" customHeight="false" outlineLevel="0" collapsed="false">
      <c r="B2" s="3" t="s">
        <v>297</v>
      </c>
      <c r="C2" s="12" t="s">
        <v>39</v>
      </c>
      <c r="D2" s="12" t="s">
        <v>40</v>
      </c>
      <c r="E2" s="12" t="s">
        <v>41</v>
      </c>
      <c r="F2" s="12" t="s">
        <v>42</v>
      </c>
      <c r="G2" s="12" t="s">
        <v>43</v>
      </c>
      <c r="H2" s="12" t="s">
        <v>44</v>
      </c>
      <c r="I2" s="12" t="s">
        <v>45</v>
      </c>
      <c r="J2" s="12" t="s">
        <v>46</v>
      </c>
      <c r="K2" s="12" t="s">
        <v>47</v>
      </c>
      <c r="L2" s="12" t="s">
        <v>48</v>
      </c>
      <c r="M2" s="12" t="s">
        <v>49</v>
      </c>
      <c r="N2" s="12" t="s">
        <v>50</v>
      </c>
      <c r="O2" s="12" t="s">
        <v>51</v>
      </c>
      <c r="P2" s="12" t="s">
        <v>52</v>
      </c>
      <c r="Q2" s="12" t="s">
        <v>53</v>
      </c>
    </row>
    <row r="3" customFormat="false" ht="15" hidden="false" customHeight="false" outlineLevel="0" collapsed="false">
      <c r="A3" s="1" t="s">
        <v>54</v>
      </c>
      <c r="B3" s="25" t="n">
        <v>1</v>
      </c>
      <c r="C3" s="19" t="s">
        <v>530</v>
      </c>
      <c r="D3" s="19" t="s">
        <v>531</v>
      </c>
      <c r="E3" s="6" t="n">
        <v>5</v>
      </c>
      <c r="F3" s="19" t="s">
        <v>532</v>
      </c>
      <c r="G3" s="6" t="n">
        <v>5</v>
      </c>
      <c r="H3" s="6" t="n">
        <v>5</v>
      </c>
      <c r="I3" s="6" t="n">
        <v>5</v>
      </c>
      <c r="J3" s="6" t="n">
        <v>4</v>
      </c>
      <c r="K3" s="6" t="n">
        <v>5</v>
      </c>
      <c r="L3" s="6" t="n">
        <v>5</v>
      </c>
      <c r="M3" s="6" t="n">
        <v>5</v>
      </c>
      <c r="N3" s="6" t="n">
        <v>5</v>
      </c>
      <c r="O3" s="6" t="n">
        <v>4</v>
      </c>
      <c r="P3" s="19" t="s">
        <v>533</v>
      </c>
      <c r="Q3" s="19" t="s">
        <v>534</v>
      </c>
    </row>
    <row r="4" customFormat="false" ht="12.8" hidden="false" customHeight="false" outlineLevel="0" collapsed="false">
      <c r="A4" s="1" t="s">
        <v>54</v>
      </c>
      <c r="B4" s="25" t="n">
        <v>2</v>
      </c>
      <c r="C4" s="16"/>
      <c r="D4" s="16"/>
      <c r="E4" s="16"/>
      <c r="F4" s="16"/>
      <c r="G4" s="16"/>
      <c r="H4" s="16"/>
      <c r="I4" s="16"/>
      <c r="J4" s="16"/>
      <c r="K4" s="16"/>
      <c r="L4" s="16"/>
      <c r="M4" s="16"/>
      <c r="N4" s="16"/>
      <c r="O4" s="16"/>
      <c r="P4" s="16"/>
      <c r="Q4" s="16"/>
    </row>
    <row r="5" customFormat="false" ht="15" hidden="false" customHeight="false" outlineLevel="0" collapsed="false">
      <c r="A5" s="1" t="s">
        <v>54</v>
      </c>
      <c r="B5" s="25" t="n">
        <v>3</v>
      </c>
      <c r="C5" s="19" t="s">
        <v>535</v>
      </c>
      <c r="D5" s="19" t="s">
        <v>536</v>
      </c>
      <c r="E5" s="13" t="n">
        <v>5</v>
      </c>
      <c r="F5" s="19" t="s">
        <v>537</v>
      </c>
      <c r="G5" s="13" t="n">
        <v>5</v>
      </c>
      <c r="H5" s="13" t="n">
        <v>4</v>
      </c>
      <c r="I5" s="13" t="n">
        <v>4</v>
      </c>
      <c r="J5" s="13" t="n">
        <v>4</v>
      </c>
      <c r="K5" s="13" t="n">
        <v>4</v>
      </c>
      <c r="L5" s="13" t="n">
        <v>5</v>
      </c>
      <c r="M5" s="13" t="n">
        <v>5</v>
      </c>
      <c r="N5" s="13" t="n">
        <v>5</v>
      </c>
      <c r="O5" s="13" t="n">
        <v>4</v>
      </c>
      <c r="P5" s="19" t="s">
        <v>538</v>
      </c>
      <c r="Q5" s="19" t="s">
        <v>539</v>
      </c>
    </row>
    <row r="6" customFormat="false" ht="15" hidden="false" customHeight="false" outlineLevel="0" collapsed="false">
      <c r="A6" s="1" t="s">
        <v>54</v>
      </c>
      <c r="B6" s="25" t="n">
        <v>4</v>
      </c>
      <c r="C6" s="13" t="s">
        <v>540</v>
      </c>
      <c r="D6" s="19" t="s">
        <v>541</v>
      </c>
      <c r="E6" s="13" t="n">
        <v>5</v>
      </c>
      <c r="F6" s="19" t="s">
        <v>542</v>
      </c>
      <c r="G6" s="13" t="n">
        <v>5</v>
      </c>
      <c r="H6" s="13" t="n">
        <v>5</v>
      </c>
      <c r="I6" s="13" t="n">
        <v>5</v>
      </c>
      <c r="J6" s="13" t="n">
        <v>5</v>
      </c>
      <c r="K6" s="13" t="n">
        <v>5</v>
      </c>
      <c r="L6" s="13" t="n">
        <v>5</v>
      </c>
      <c r="M6" s="13" t="n">
        <v>5</v>
      </c>
      <c r="N6" s="13" t="n">
        <v>5</v>
      </c>
      <c r="O6" s="13" t="n">
        <v>5</v>
      </c>
      <c r="P6" s="19" t="s">
        <v>543</v>
      </c>
      <c r="Q6" s="19" t="s">
        <v>544</v>
      </c>
    </row>
    <row r="7" customFormat="false" ht="15" hidden="false" customHeight="false" outlineLevel="0" collapsed="false">
      <c r="A7" s="1" t="s">
        <v>54</v>
      </c>
      <c r="B7" s="25" t="n">
        <v>5</v>
      </c>
      <c r="C7" s="19" t="s">
        <v>545</v>
      </c>
      <c r="D7" s="19" t="s">
        <v>546</v>
      </c>
      <c r="E7" s="13" t="n">
        <v>5</v>
      </c>
      <c r="F7" s="19" t="s">
        <v>547</v>
      </c>
      <c r="G7" s="13" t="n">
        <v>5</v>
      </c>
      <c r="H7" s="13" t="n">
        <v>5</v>
      </c>
      <c r="I7" s="13" t="n">
        <v>4</v>
      </c>
      <c r="J7" s="13" t="n">
        <v>4</v>
      </c>
      <c r="K7" s="13" t="n">
        <v>4</v>
      </c>
      <c r="L7" s="13" t="n">
        <v>5</v>
      </c>
      <c r="M7" s="13" t="n">
        <v>5</v>
      </c>
      <c r="N7" s="13" t="n">
        <v>5</v>
      </c>
      <c r="O7" s="13" t="n">
        <v>4</v>
      </c>
      <c r="P7" s="19" t="s">
        <v>548</v>
      </c>
      <c r="Q7" s="19" t="s">
        <v>549</v>
      </c>
    </row>
    <row r="8" customFormat="false" ht="15" hidden="false" customHeight="false" outlineLevel="0" collapsed="false">
      <c r="A8" s="1" t="s">
        <v>54</v>
      </c>
      <c r="B8" s="25" t="n">
        <v>6</v>
      </c>
      <c r="C8" s="19" t="s">
        <v>550</v>
      </c>
      <c r="D8" s="19" t="s">
        <v>551</v>
      </c>
      <c r="E8" s="13" t="n">
        <v>5</v>
      </c>
      <c r="F8" s="19" t="s">
        <v>552</v>
      </c>
      <c r="G8" s="13" t="n">
        <v>5</v>
      </c>
      <c r="H8" s="13" t="n">
        <v>5</v>
      </c>
      <c r="I8" s="13" t="n">
        <v>4</v>
      </c>
      <c r="J8" s="13" t="n">
        <v>4</v>
      </c>
      <c r="K8" s="13" t="n">
        <v>5</v>
      </c>
      <c r="L8" s="13" t="n">
        <v>4</v>
      </c>
      <c r="M8" s="13" t="n">
        <v>5</v>
      </c>
      <c r="N8" s="13" t="n">
        <v>5</v>
      </c>
      <c r="O8" s="13" t="n">
        <v>4</v>
      </c>
      <c r="P8" s="19" t="s">
        <v>553</v>
      </c>
      <c r="Q8" s="19" t="s">
        <v>554</v>
      </c>
    </row>
    <row r="9" customFormat="false" ht="15" hidden="false" customHeight="false" outlineLevel="0" collapsed="false">
      <c r="A9" s="1" t="s">
        <v>54</v>
      </c>
      <c r="B9" s="25" t="n">
        <v>7</v>
      </c>
      <c r="C9" s="19" t="s">
        <v>555</v>
      </c>
      <c r="D9" s="19" t="s">
        <v>556</v>
      </c>
      <c r="E9" s="1" t="n">
        <v>5</v>
      </c>
      <c r="F9" s="19" t="s">
        <v>557</v>
      </c>
      <c r="G9" s="1" t="n">
        <v>5</v>
      </c>
      <c r="H9" s="1" t="n">
        <v>5</v>
      </c>
      <c r="I9" s="1" t="n">
        <v>5</v>
      </c>
      <c r="J9" s="1" t="n">
        <v>4</v>
      </c>
      <c r="K9" s="1" t="n">
        <v>5</v>
      </c>
      <c r="L9" s="13" t="n">
        <v>4</v>
      </c>
      <c r="M9" s="13" t="n">
        <v>5</v>
      </c>
      <c r="N9" s="13" t="n">
        <v>5</v>
      </c>
      <c r="O9" s="13" t="n">
        <v>4</v>
      </c>
      <c r="P9" s="19" t="s">
        <v>558</v>
      </c>
      <c r="Q9" s="19" t="s">
        <v>559</v>
      </c>
    </row>
    <row r="10" customFormat="false" ht="15" hidden="false" customHeight="false" outlineLevel="0" collapsed="false">
      <c r="A10" s="1" t="s">
        <v>54</v>
      </c>
      <c r="B10" s="25" t="n">
        <v>8</v>
      </c>
      <c r="C10" s="19" t="s">
        <v>560</v>
      </c>
      <c r="D10" s="19" t="s">
        <v>561</v>
      </c>
      <c r="E10" s="13" t="n">
        <v>5</v>
      </c>
      <c r="F10" s="19" t="s">
        <v>562</v>
      </c>
      <c r="G10" s="13" t="n">
        <v>5</v>
      </c>
      <c r="H10" s="13" t="n">
        <v>5</v>
      </c>
      <c r="I10" s="13" t="n">
        <v>4</v>
      </c>
      <c r="J10" s="13" t="n">
        <v>4</v>
      </c>
      <c r="K10" s="13" t="n">
        <v>5</v>
      </c>
      <c r="L10" s="13" t="n">
        <v>4</v>
      </c>
      <c r="M10" s="13" t="n">
        <v>5</v>
      </c>
      <c r="N10" s="13" t="n">
        <v>5</v>
      </c>
      <c r="O10" s="13" t="n">
        <v>4</v>
      </c>
      <c r="P10" s="19" t="s">
        <v>563</v>
      </c>
      <c r="Q10" s="19" t="s">
        <v>564</v>
      </c>
    </row>
    <row r="11" customFormat="false" ht="15" hidden="false" customHeight="false" outlineLevel="0" collapsed="false">
      <c r="A11" s="1" t="s">
        <v>54</v>
      </c>
      <c r="B11" s="25" t="n">
        <v>9</v>
      </c>
      <c r="C11" s="19" t="s">
        <v>565</v>
      </c>
      <c r="D11" s="19" t="s">
        <v>566</v>
      </c>
      <c r="E11" s="13" t="n">
        <v>5</v>
      </c>
      <c r="F11" s="19" t="s">
        <v>567</v>
      </c>
      <c r="G11" s="13" t="n">
        <v>3</v>
      </c>
      <c r="H11" s="13" t="n">
        <v>5</v>
      </c>
      <c r="I11" s="13" t="n">
        <v>5</v>
      </c>
      <c r="J11" s="13" t="n">
        <v>4</v>
      </c>
      <c r="K11" s="13" t="n">
        <v>5</v>
      </c>
      <c r="L11" s="13" t="n">
        <v>4</v>
      </c>
      <c r="M11" s="13" t="n">
        <v>5</v>
      </c>
      <c r="N11" s="13" t="n">
        <v>5</v>
      </c>
      <c r="O11" s="13" t="n">
        <v>4</v>
      </c>
      <c r="P11" s="19" t="s">
        <v>568</v>
      </c>
      <c r="Q11" s="19" t="s">
        <v>569</v>
      </c>
    </row>
    <row r="12" customFormat="false" ht="15" hidden="false" customHeight="false" outlineLevel="0" collapsed="false">
      <c r="A12" s="1" t="s">
        <v>54</v>
      </c>
      <c r="B12" s="25" t="n">
        <v>10</v>
      </c>
      <c r="C12" s="19" t="s">
        <v>570</v>
      </c>
      <c r="D12" s="19" t="s">
        <v>571</v>
      </c>
      <c r="E12" s="13" t="n">
        <v>5</v>
      </c>
      <c r="F12" s="19" t="s">
        <v>572</v>
      </c>
      <c r="G12" s="13" t="n">
        <v>5</v>
      </c>
      <c r="H12" s="13" t="n">
        <v>5</v>
      </c>
      <c r="I12" s="13" t="n">
        <v>4</v>
      </c>
      <c r="J12" s="13" t="n">
        <v>4</v>
      </c>
      <c r="K12" s="13" t="n">
        <v>5</v>
      </c>
      <c r="L12" s="13" t="n">
        <v>4</v>
      </c>
      <c r="M12" s="13" t="n">
        <v>5</v>
      </c>
      <c r="N12" s="13" t="n">
        <v>5</v>
      </c>
      <c r="O12" s="13" t="n">
        <v>4</v>
      </c>
      <c r="P12" s="19" t="s">
        <v>573</v>
      </c>
      <c r="Q12" s="19" t="s">
        <v>574</v>
      </c>
    </row>
    <row r="13" customFormat="false" ht="15" hidden="false" customHeight="false" outlineLevel="0" collapsed="false">
      <c r="A13" s="1" t="s">
        <v>54</v>
      </c>
      <c r="B13" s="25" t="n">
        <v>11</v>
      </c>
      <c r="C13" s="19" t="s">
        <v>575</v>
      </c>
      <c r="D13" s="19" t="s">
        <v>576</v>
      </c>
      <c r="E13" s="13" t="n">
        <v>5</v>
      </c>
      <c r="F13" s="19" t="s">
        <v>577</v>
      </c>
      <c r="G13" s="13" t="n">
        <v>5</v>
      </c>
      <c r="H13" s="13" t="n">
        <v>5</v>
      </c>
      <c r="I13" s="13" t="n">
        <v>4</v>
      </c>
      <c r="J13" s="13" t="n">
        <v>3</v>
      </c>
      <c r="K13" s="13" t="n">
        <v>4</v>
      </c>
      <c r="L13" s="13" t="n">
        <v>4</v>
      </c>
      <c r="M13" s="13" t="n">
        <v>5</v>
      </c>
      <c r="N13" s="13" t="n">
        <v>5</v>
      </c>
      <c r="O13" s="13" t="n">
        <v>4</v>
      </c>
      <c r="P13" s="19" t="s">
        <v>578</v>
      </c>
      <c r="Q13" s="19" t="s">
        <v>579</v>
      </c>
    </row>
    <row r="14" customFormat="false" ht="15" hidden="false" customHeight="false" outlineLevel="0" collapsed="false">
      <c r="A14" s="1" t="s">
        <v>54</v>
      </c>
      <c r="B14" s="25" t="n">
        <v>12</v>
      </c>
      <c r="C14" s="19" t="s">
        <v>580</v>
      </c>
      <c r="D14" s="19" t="s">
        <v>581</v>
      </c>
      <c r="E14" s="13" t="n">
        <v>5</v>
      </c>
      <c r="F14" s="19" t="s">
        <v>582</v>
      </c>
      <c r="G14" s="13" t="n">
        <v>5</v>
      </c>
      <c r="H14" s="13" t="n">
        <v>5</v>
      </c>
      <c r="I14" s="13" t="n">
        <v>4</v>
      </c>
      <c r="J14" s="13" t="n">
        <v>3</v>
      </c>
      <c r="K14" s="13" t="n">
        <v>4</v>
      </c>
      <c r="L14" s="13" t="n">
        <v>5</v>
      </c>
      <c r="M14" s="13" t="n">
        <v>5</v>
      </c>
      <c r="N14" s="13" t="n">
        <v>5</v>
      </c>
      <c r="O14" s="13" t="n">
        <v>4</v>
      </c>
      <c r="P14" s="19" t="s">
        <v>583</v>
      </c>
      <c r="Q14" s="19" t="s">
        <v>584</v>
      </c>
    </row>
    <row r="15" customFormat="false" ht="15" hidden="false" customHeight="false" outlineLevel="0" collapsed="false">
      <c r="A15" s="1" t="s">
        <v>353</v>
      </c>
      <c r="B15" s="29" t="n">
        <v>13</v>
      </c>
      <c r="C15" s="19" t="s">
        <v>585</v>
      </c>
      <c r="D15" s="19" t="s">
        <v>586</v>
      </c>
      <c r="E15" s="30" t="n">
        <v>4</v>
      </c>
      <c r="F15" s="19" t="s">
        <v>587</v>
      </c>
      <c r="G15" s="30" t="n">
        <v>4</v>
      </c>
      <c r="H15" s="30" t="n">
        <v>3</v>
      </c>
      <c r="I15" s="30" t="n">
        <v>4</v>
      </c>
      <c r="J15" s="30" t="n">
        <v>3</v>
      </c>
      <c r="K15" s="30" t="n">
        <v>3</v>
      </c>
      <c r="L15" s="30" t="n">
        <v>3</v>
      </c>
      <c r="M15" s="30" t="n">
        <v>4</v>
      </c>
      <c r="N15" s="30" t="n">
        <v>4</v>
      </c>
      <c r="O15" s="30" t="n">
        <v>3</v>
      </c>
      <c r="P15" s="19" t="s">
        <v>588</v>
      </c>
      <c r="Q15" s="19" t="s">
        <v>589</v>
      </c>
    </row>
    <row r="16" customFormat="false" ht="15" hidden="false" customHeight="false" outlineLevel="0" collapsed="false">
      <c r="A16" s="1" t="s">
        <v>353</v>
      </c>
      <c r="B16" s="29" t="n">
        <v>14</v>
      </c>
      <c r="C16" s="19" t="s">
        <v>590</v>
      </c>
      <c r="D16" s="19" t="s">
        <v>591</v>
      </c>
      <c r="E16" s="13" t="n">
        <v>4</v>
      </c>
      <c r="F16" s="19" t="s">
        <v>592</v>
      </c>
      <c r="G16" s="13" t="n">
        <v>5</v>
      </c>
      <c r="H16" s="13" t="n">
        <v>4</v>
      </c>
      <c r="I16" s="13" t="n">
        <v>4</v>
      </c>
      <c r="J16" s="13" t="n">
        <v>3</v>
      </c>
      <c r="K16" s="13" t="n">
        <v>3</v>
      </c>
      <c r="L16" s="13" t="n">
        <v>4</v>
      </c>
      <c r="M16" s="13" t="n">
        <v>5</v>
      </c>
      <c r="N16" s="13" t="n">
        <v>4</v>
      </c>
      <c r="O16" s="13" t="n">
        <v>3</v>
      </c>
      <c r="P16" s="19" t="s">
        <v>593</v>
      </c>
      <c r="Q16" s="19" t="s">
        <v>594</v>
      </c>
    </row>
    <row r="17" customFormat="false" ht="15" hidden="false" customHeight="false" outlineLevel="0" collapsed="false">
      <c r="A17" s="1" t="s">
        <v>353</v>
      </c>
      <c r="B17" s="29" t="n">
        <v>15</v>
      </c>
      <c r="C17" s="19" t="s">
        <v>595</v>
      </c>
      <c r="D17" s="19" t="s">
        <v>596</v>
      </c>
      <c r="E17" s="13" t="n">
        <v>4</v>
      </c>
      <c r="F17" s="19" t="s">
        <v>597</v>
      </c>
      <c r="G17" s="13" t="n">
        <v>5</v>
      </c>
      <c r="H17" s="13" t="n">
        <v>4</v>
      </c>
      <c r="I17" s="13" t="n">
        <v>4</v>
      </c>
      <c r="J17" s="13" t="n">
        <v>3</v>
      </c>
      <c r="K17" s="13" t="n">
        <v>3</v>
      </c>
      <c r="L17" s="13" t="n">
        <v>4</v>
      </c>
      <c r="M17" s="13" t="n">
        <v>4</v>
      </c>
      <c r="N17" s="13" t="n">
        <v>4</v>
      </c>
      <c r="O17" s="13" t="n">
        <v>3</v>
      </c>
      <c r="P17" s="19" t="s">
        <v>598</v>
      </c>
      <c r="Q17" s="19" t="s">
        <v>599</v>
      </c>
    </row>
    <row r="18" customFormat="false" ht="15" hidden="false" customHeight="false" outlineLevel="0" collapsed="false">
      <c r="A18" s="1" t="s">
        <v>353</v>
      </c>
      <c r="B18" s="29" t="n">
        <v>16</v>
      </c>
      <c r="C18" s="19" t="s">
        <v>600</v>
      </c>
      <c r="D18" s="19" t="s">
        <v>601</v>
      </c>
      <c r="E18" s="13" t="n">
        <v>5</v>
      </c>
      <c r="F18" s="19" t="s">
        <v>602</v>
      </c>
      <c r="G18" s="13" t="n">
        <v>5</v>
      </c>
      <c r="H18" s="13" t="n">
        <v>4</v>
      </c>
      <c r="I18" s="13" t="n">
        <v>4</v>
      </c>
      <c r="J18" s="13" t="n">
        <v>3</v>
      </c>
      <c r="K18" s="13" t="n">
        <v>3</v>
      </c>
      <c r="L18" s="13" t="n">
        <v>4</v>
      </c>
      <c r="M18" s="13" t="n">
        <v>5</v>
      </c>
      <c r="N18" s="13" t="n">
        <v>4</v>
      </c>
      <c r="O18" s="13" t="n">
        <v>4</v>
      </c>
      <c r="P18" s="19" t="s">
        <v>603</v>
      </c>
      <c r="Q18" s="19" t="s">
        <v>604</v>
      </c>
    </row>
    <row r="19" customFormat="false" ht="15" hidden="false" customHeight="false" outlineLevel="0" collapsed="false">
      <c r="A19" s="1" t="s">
        <v>353</v>
      </c>
      <c r="B19" s="29" t="n">
        <v>17</v>
      </c>
      <c r="C19" s="19" t="s">
        <v>605</v>
      </c>
      <c r="D19" s="19" t="s">
        <v>606</v>
      </c>
      <c r="E19" s="13" t="n">
        <v>5</v>
      </c>
      <c r="F19" s="19" t="s">
        <v>607</v>
      </c>
      <c r="G19" s="13" t="n">
        <v>5</v>
      </c>
      <c r="H19" s="13" t="n">
        <v>4</v>
      </c>
      <c r="I19" s="13" t="n">
        <v>4</v>
      </c>
      <c r="J19" s="13" t="n">
        <v>4</v>
      </c>
      <c r="K19" s="13" t="n">
        <v>3</v>
      </c>
      <c r="L19" s="13" t="n">
        <v>4</v>
      </c>
      <c r="M19" s="13" t="n">
        <v>5</v>
      </c>
      <c r="N19" s="13" t="n">
        <v>5</v>
      </c>
      <c r="O19" s="13" t="n">
        <v>4</v>
      </c>
      <c r="P19" s="19" t="s">
        <v>608</v>
      </c>
      <c r="Q19" s="19" t="s">
        <v>609</v>
      </c>
    </row>
    <row r="20" customFormat="false" ht="15" hidden="false" customHeight="false" outlineLevel="0" collapsed="false">
      <c r="A20" s="1" t="s">
        <v>353</v>
      </c>
      <c r="B20" s="29" t="n">
        <v>18</v>
      </c>
      <c r="C20" s="19" t="s">
        <v>610</v>
      </c>
      <c r="D20" s="19" t="s">
        <v>611</v>
      </c>
      <c r="E20" s="13" t="n">
        <v>4</v>
      </c>
      <c r="F20" s="19" t="s">
        <v>612</v>
      </c>
      <c r="G20" s="13" t="n">
        <v>4</v>
      </c>
      <c r="H20" s="13" t="n">
        <v>3</v>
      </c>
      <c r="I20" s="13" t="n">
        <v>3</v>
      </c>
      <c r="J20" s="13" t="n">
        <v>2</v>
      </c>
      <c r="K20" s="13" t="n">
        <v>3</v>
      </c>
      <c r="L20" s="13" t="n">
        <v>4</v>
      </c>
      <c r="M20" s="13" t="n">
        <v>4</v>
      </c>
      <c r="N20" s="13" t="n">
        <v>4</v>
      </c>
      <c r="O20" s="13" t="n">
        <v>3</v>
      </c>
      <c r="P20" s="19" t="s">
        <v>613</v>
      </c>
      <c r="Q20" s="19" t="s">
        <v>614</v>
      </c>
    </row>
    <row r="21" customFormat="false" ht="15" hidden="false" customHeight="false" outlineLevel="0" collapsed="false">
      <c r="A21" s="1" t="s">
        <v>353</v>
      </c>
      <c r="B21" s="29" t="n">
        <v>19</v>
      </c>
      <c r="C21" s="19" t="s">
        <v>615</v>
      </c>
      <c r="D21" s="19" t="s">
        <v>616</v>
      </c>
      <c r="E21" s="13" t="n">
        <v>5</v>
      </c>
      <c r="F21" s="19" t="s">
        <v>617</v>
      </c>
      <c r="G21" s="13" t="n">
        <v>5</v>
      </c>
      <c r="H21" s="13" t="n">
        <v>4</v>
      </c>
      <c r="I21" s="13" t="n">
        <v>4</v>
      </c>
      <c r="J21" s="13" t="n">
        <v>3</v>
      </c>
      <c r="K21" s="13" t="n">
        <v>3</v>
      </c>
      <c r="L21" s="13" t="n">
        <v>4</v>
      </c>
      <c r="M21" s="13" t="n">
        <v>5</v>
      </c>
      <c r="N21" s="13" t="n">
        <v>5</v>
      </c>
      <c r="O21" s="13" t="n">
        <v>4</v>
      </c>
      <c r="P21" s="19" t="s">
        <v>618</v>
      </c>
      <c r="Q21" s="19" t="s">
        <v>619</v>
      </c>
    </row>
    <row r="22" customFormat="false" ht="15" hidden="false" customHeight="false" outlineLevel="0" collapsed="false">
      <c r="A22" s="1" t="s">
        <v>353</v>
      </c>
      <c r="B22" s="29" t="n">
        <v>20</v>
      </c>
      <c r="C22" s="19" t="s">
        <v>620</v>
      </c>
      <c r="D22" s="19" t="s">
        <v>621</v>
      </c>
      <c r="E22" s="13" t="n">
        <v>4</v>
      </c>
      <c r="F22" s="19" t="s">
        <v>622</v>
      </c>
      <c r="G22" s="13" t="n">
        <v>5</v>
      </c>
      <c r="H22" s="13" t="n">
        <v>4</v>
      </c>
      <c r="I22" s="13" t="n">
        <v>4</v>
      </c>
      <c r="J22" s="13" t="n">
        <v>3</v>
      </c>
      <c r="K22" s="13" t="n">
        <v>3</v>
      </c>
      <c r="L22" s="13" t="n">
        <v>4</v>
      </c>
      <c r="M22" s="13" t="n">
        <v>5</v>
      </c>
      <c r="N22" s="13" t="n">
        <v>5</v>
      </c>
      <c r="O22" s="13" t="n">
        <v>4</v>
      </c>
      <c r="P22" s="19" t="s">
        <v>623</v>
      </c>
      <c r="Q22" s="19" t="s">
        <v>624</v>
      </c>
    </row>
    <row r="23" customFormat="false" ht="15" hidden="false" customHeight="false" outlineLevel="0" collapsed="false">
      <c r="A23" s="1" t="s">
        <v>353</v>
      </c>
      <c r="B23" s="29" t="n">
        <v>21</v>
      </c>
      <c r="C23" s="19" t="s">
        <v>625</v>
      </c>
      <c r="D23" s="19" t="s">
        <v>626</v>
      </c>
      <c r="E23" s="13" t="n">
        <v>5</v>
      </c>
      <c r="F23" s="19" t="s">
        <v>627</v>
      </c>
      <c r="G23" s="13" t="n">
        <v>4</v>
      </c>
      <c r="H23" s="13" t="n">
        <v>5</v>
      </c>
      <c r="I23" s="13" t="n">
        <v>4</v>
      </c>
      <c r="J23" s="13" t="n">
        <v>3</v>
      </c>
      <c r="K23" s="13" t="n">
        <v>4</v>
      </c>
      <c r="L23" s="13" t="n">
        <v>4</v>
      </c>
      <c r="M23" s="13" t="n">
        <v>5</v>
      </c>
      <c r="N23" s="13" t="n">
        <v>5</v>
      </c>
      <c r="O23" s="13" t="n">
        <v>4</v>
      </c>
      <c r="P23" s="19" t="s">
        <v>628</v>
      </c>
      <c r="Q23" s="19" t="s">
        <v>629</v>
      </c>
    </row>
    <row r="24" customFormat="false" ht="15" hidden="false" customHeight="false" outlineLevel="0" collapsed="false">
      <c r="A24" s="1" t="s">
        <v>353</v>
      </c>
      <c r="B24" s="29" t="n">
        <v>22</v>
      </c>
      <c r="C24" s="19" t="s">
        <v>630</v>
      </c>
      <c r="D24" s="19" t="s">
        <v>631</v>
      </c>
      <c r="E24" s="13" t="n">
        <v>4</v>
      </c>
      <c r="F24" s="19" t="s">
        <v>632</v>
      </c>
      <c r="G24" s="13" t="n">
        <v>5</v>
      </c>
      <c r="H24" s="13" t="n">
        <v>4</v>
      </c>
      <c r="I24" s="13" t="n">
        <v>4</v>
      </c>
      <c r="J24" s="13" t="n">
        <v>3</v>
      </c>
      <c r="K24" s="13" t="n">
        <v>3</v>
      </c>
      <c r="L24" s="13" t="n">
        <v>4</v>
      </c>
      <c r="M24" s="13" t="n">
        <v>4</v>
      </c>
      <c r="N24" s="13" t="n">
        <v>4</v>
      </c>
      <c r="O24" s="13" t="n">
        <v>3</v>
      </c>
      <c r="P24" s="19" t="s">
        <v>633</v>
      </c>
      <c r="Q24" s="19" t="s">
        <v>634</v>
      </c>
    </row>
    <row r="25" customFormat="false" ht="15" hidden="false" customHeight="false" outlineLevel="0" collapsed="false">
      <c r="A25" s="1" t="s">
        <v>353</v>
      </c>
      <c r="B25" s="29" t="n">
        <v>23</v>
      </c>
      <c r="C25" s="19" t="s">
        <v>635</v>
      </c>
      <c r="D25" s="19" t="s">
        <v>636</v>
      </c>
      <c r="E25" s="13" t="n">
        <v>4</v>
      </c>
      <c r="F25" s="19" t="s">
        <v>637</v>
      </c>
      <c r="G25" s="13" t="n">
        <v>5</v>
      </c>
      <c r="H25" s="13" t="n">
        <v>4</v>
      </c>
      <c r="I25" s="13" t="n">
        <v>4</v>
      </c>
      <c r="J25" s="13" t="n">
        <v>3</v>
      </c>
      <c r="K25" s="13" t="n">
        <v>3</v>
      </c>
      <c r="L25" s="13" t="n">
        <v>4</v>
      </c>
      <c r="M25" s="13" t="n">
        <v>5</v>
      </c>
      <c r="N25" s="13" t="n">
        <v>5</v>
      </c>
      <c r="O25" s="13" t="n">
        <v>4</v>
      </c>
      <c r="P25" s="19" t="s">
        <v>638</v>
      </c>
      <c r="Q25" s="19" t="s">
        <v>639</v>
      </c>
    </row>
    <row r="26" customFormat="false" ht="15" hidden="false" customHeight="false" outlineLevel="0" collapsed="false">
      <c r="A26" s="1" t="s">
        <v>353</v>
      </c>
      <c r="B26" s="29" t="n">
        <v>24</v>
      </c>
      <c r="C26" s="19" t="s">
        <v>640</v>
      </c>
      <c r="D26" s="19" t="s">
        <v>641</v>
      </c>
      <c r="E26" s="13" t="n">
        <v>5</v>
      </c>
      <c r="F26" s="19" t="s">
        <v>642</v>
      </c>
      <c r="G26" s="13" t="n">
        <v>5</v>
      </c>
      <c r="H26" s="13" t="n">
        <v>4</v>
      </c>
      <c r="I26" s="13" t="n">
        <v>4</v>
      </c>
      <c r="J26" s="13" t="n">
        <v>3</v>
      </c>
      <c r="K26" s="13" t="n">
        <v>3</v>
      </c>
      <c r="L26" s="13" t="n">
        <v>4</v>
      </c>
      <c r="M26" s="13" t="n">
        <v>5</v>
      </c>
      <c r="N26" s="13" t="n">
        <v>5</v>
      </c>
      <c r="O26" s="13" t="n">
        <v>4</v>
      </c>
      <c r="P26" s="19" t="s">
        <v>643</v>
      </c>
      <c r="Q26" s="19" t="s">
        <v>644</v>
      </c>
    </row>
    <row r="27" customFormat="false" ht="15" hidden="false" customHeight="false" outlineLevel="0" collapsed="false">
      <c r="A27" s="1" t="s">
        <v>170</v>
      </c>
      <c r="B27" s="31" t="n">
        <v>25</v>
      </c>
      <c r="C27" s="19" t="s">
        <v>645</v>
      </c>
      <c r="D27" s="19" t="s">
        <v>646</v>
      </c>
      <c r="E27" s="32" t="n">
        <v>5</v>
      </c>
      <c r="F27" s="19" t="s">
        <v>647</v>
      </c>
      <c r="G27" s="32" t="n">
        <v>3</v>
      </c>
      <c r="H27" s="32" t="n">
        <v>4</v>
      </c>
      <c r="I27" s="32" t="n">
        <v>4</v>
      </c>
      <c r="J27" s="32" t="n">
        <v>3</v>
      </c>
      <c r="K27" s="32" t="n">
        <v>3</v>
      </c>
      <c r="L27" s="32" t="n">
        <v>4</v>
      </c>
      <c r="M27" s="32" t="n">
        <v>4</v>
      </c>
      <c r="N27" s="32" t="n">
        <v>4</v>
      </c>
      <c r="O27" s="32" t="n">
        <v>3</v>
      </c>
      <c r="P27" s="19" t="s">
        <v>648</v>
      </c>
      <c r="Q27" s="37" t="s">
        <v>649</v>
      </c>
    </row>
    <row r="28" customFormat="false" ht="15" hidden="false" customHeight="false" outlineLevel="0" collapsed="false">
      <c r="A28" s="1" t="s">
        <v>170</v>
      </c>
      <c r="B28" s="31" t="n">
        <v>26</v>
      </c>
      <c r="C28" s="19" t="s">
        <v>650</v>
      </c>
      <c r="D28" s="19" t="s">
        <v>651</v>
      </c>
      <c r="E28" s="13" t="n">
        <v>4</v>
      </c>
      <c r="F28" s="19" t="s">
        <v>652</v>
      </c>
      <c r="G28" s="13" t="n">
        <v>4</v>
      </c>
      <c r="H28" s="13" t="n">
        <v>3</v>
      </c>
      <c r="I28" s="13" t="n">
        <v>3</v>
      </c>
      <c r="J28" s="13" t="n">
        <v>3</v>
      </c>
      <c r="K28" s="13" t="n">
        <v>3</v>
      </c>
      <c r="L28" s="13" t="n">
        <v>4</v>
      </c>
      <c r="M28" s="13" t="n">
        <v>4</v>
      </c>
      <c r="N28" s="13" t="n">
        <v>4</v>
      </c>
      <c r="O28" s="13" t="n">
        <v>3</v>
      </c>
      <c r="P28" s="19" t="s">
        <v>653</v>
      </c>
      <c r="Q28" s="19" t="s">
        <v>654</v>
      </c>
    </row>
    <row r="29" customFormat="false" ht="15" hidden="false" customHeight="false" outlineLevel="0" collapsed="false">
      <c r="A29" s="1" t="s">
        <v>170</v>
      </c>
      <c r="B29" s="31" t="n">
        <v>27</v>
      </c>
      <c r="C29" s="19" t="s">
        <v>655</v>
      </c>
      <c r="D29" s="19" t="s">
        <v>656</v>
      </c>
      <c r="E29" s="13" t="n">
        <v>4</v>
      </c>
      <c r="F29" s="19" t="s">
        <v>657</v>
      </c>
      <c r="G29" s="13" t="n">
        <v>4</v>
      </c>
      <c r="H29" s="13" t="n">
        <v>3</v>
      </c>
      <c r="I29" s="13" t="n">
        <v>3</v>
      </c>
      <c r="J29" s="13" t="n">
        <v>2</v>
      </c>
      <c r="K29" s="13" t="n">
        <v>3</v>
      </c>
      <c r="L29" s="13" t="n">
        <v>4</v>
      </c>
      <c r="M29" s="13" t="n">
        <v>4</v>
      </c>
      <c r="N29" s="13" t="n">
        <v>4</v>
      </c>
      <c r="O29" s="13" t="n">
        <v>3</v>
      </c>
      <c r="P29" s="19" t="s">
        <v>658</v>
      </c>
      <c r="Q29" s="19" t="s">
        <v>659</v>
      </c>
    </row>
    <row r="30" customFormat="false" ht="15" hidden="false" customHeight="false" outlineLevel="0" collapsed="false">
      <c r="A30" s="1" t="s">
        <v>170</v>
      </c>
      <c r="B30" s="31" t="n">
        <v>28</v>
      </c>
      <c r="C30" s="19" t="s">
        <v>660</v>
      </c>
      <c r="D30" s="19" t="s">
        <v>661</v>
      </c>
      <c r="E30" s="13" t="n">
        <v>5</v>
      </c>
      <c r="F30" s="19" t="s">
        <v>662</v>
      </c>
      <c r="G30" s="13" t="n">
        <v>4</v>
      </c>
      <c r="H30" s="13" t="n">
        <v>4</v>
      </c>
      <c r="I30" s="13" t="n">
        <v>4</v>
      </c>
      <c r="J30" s="13" t="n">
        <v>3</v>
      </c>
      <c r="K30" s="13" t="n">
        <v>3</v>
      </c>
      <c r="L30" s="13" t="n">
        <v>4</v>
      </c>
      <c r="M30" s="13" t="n">
        <v>4</v>
      </c>
      <c r="N30" s="13" t="n">
        <v>4</v>
      </c>
      <c r="O30" s="13" t="n">
        <v>4</v>
      </c>
      <c r="P30" s="19" t="s">
        <v>663</v>
      </c>
      <c r="Q30" s="19" t="s">
        <v>664</v>
      </c>
    </row>
    <row r="31" customFormat="false" ht="15" hidden="false" customHeight="false" outlineLevel="0" collapsed="false">
      <c r="A31" s="1" t="s">
        <v>170</v>
      </c>
      <c r="B31" s="31" t="n">
        <v>29</v>
      </c>
      <c r="C31" s="19" t="s">
        <v>665</v>
      </c>
      <c r="D31" s="19" t="s">
        <v>666</v>
      </c>
      <c r="E31" s="13" t="n">
        <v>5</v>
      </c>
      <c r="F31" s="19" t="s">
        <v>667</v>
      </c>
      <c r="G31" s="13" t="n">
        <v>3</v>
      </c>
      <c r="H31" s="13" t="n">
        <v>4</v>
      </c>
      <c r="I31" s="13" t="n">
        <v>4</v>
      </c>
      <c r="J31" s="13" t="n">
        <v>3</v>
      </c>
      <c r="K31" s="13" t="n">
        <v>3</v>
      </c>
      <c r="L31" s="13" t="n">
        <v>4</v>
      </c>
      <c r="M31" s="13" t="n">
        <v>4</v>
      </c>
      <c r="N31" s="13" t="n">
        <v>4</v>
      </c>
      <c r="O31" s="13" t="n">
        <v>3</v>
      </c>
      <c r="P31" s="19" t="s">
        <v>668</v>
      </c>
      <c r="Q31" s="19" t="s">
        <v>669</v>
      </c>
    </row>
    <row r="32" customFormat="false" ht="15" hidden="false" customHeight="false" outlineLevel="0" collapsed="false">
      <c r="A32" s="1" t="s">
        <v>170</v>
      </c>
      <c r="B32" s="31" t="n">
        <v>30</v>
      </c>
      <c r="C32" s="19" t="s">
        <v>670</v>
      </c>
      <c r="D32" s="19" t="s">
        <v>671</v>
      </c>
      <c r="E32" s="13" t="n">
        <v>4</v>
      </c>
      <c r="F32" s="19" t="s">
        <v>672</v>
      </c>
      <c r="G32" s="13" t="n">
        <v>4</v>
      </c>
      <c r="H32" s="13" t="n">
        <v>4</v>
      </c>
      <c r="I32" s="13" t="n">
        <v>3</v>
      </c>
      <c r="J32" s="13" t="n">
        <v>3</v>
      </c>
      <c r="K32" s="13" t="n">
        <v>3</v>
      </c>
      <c r="L32" s="13" t="n">
        <v>4</v>
      </c>
      <c r="M32" s="13" t="n">
        <v>4</v>
      </c>
      <c r="N32" s="13" t="n">
        <v>4</v>
      </c>
      <c r="O32" s="13" t="n">
        <v>3</v>
      </c>
      <c r="P32" s="19" t="s">
        <v>673</v>
      </c>
      <c r="Q32" s="15" t="s">
        <v>674</v>
      </c>
    </row>
    <row r="33" customFormat="false" ht="15" hidden="false" customHeight="false" outlineLevel="0" collapsed="false">
      <c r="A33" s="1" t="s">
        <v>170</v>
      </c>
      <c r="B33" s="31" t="n">
        <v>31</v>
      </c>
      <c r="C33" s="19" t="s">
        <v>675</v>
      </c>
      <c r="D33" s="19" t="s">
        <v>676</v>
      </c>
      <c r="E33" s="13" t="n">
        <v>5</v>
      </c>
      <c r="F33" s="19" t="s">
        <v>677</v>
      </c>
      <c r="G33" s="13" t="n">
        <v>4</v>
      </c>
      <c r="H33" s="13" t="n">
        <v>4</v>
      </c>
      <c r="I33" s="13" t="n">
        <v>4</v>
      </c>
      <c r="J33" s="13" t="n">
        <v>4</v>
      </c>
      <c r="K33" s="13" t="n">
        <v>3</v>
      </c>
      <c r="L33" s="13" t="n">
        <v>4</v>
      </c>
      <c r="M33" s="13" t="n">
        <v>4</v>
      </c>
      <c r="N33" s="13" t="n">
        <v>4</v>
      </c>
      <c r="O33" s="13" t="n">
        <v>3</v>
      </c>
      <c r="P33" s="19" t="s">
        <v>678</v>
      </c>
      <c r="Q33" s="15" t="s">
        <v>679</v>
      </c>
    </row>
    <row r="34" customFormat="false" ht="15" hidden="false" customHeight="false" outlineLevel="0" collapsed="false">
      <c r="A34" s="1" t="s">
        <v>170</v>
      </c>
      <c r="B34" s="31" t="n">
        <v>32</v>
      </c>
      <c r="C34" s="19" t="s">
        <v>680</v>
      </c>
      <c r="D34" s="19" t="s">
        <v>681</v>
      </c>
      <c r="E34" s="13" t="n">
        <v>5</v>
      </c>
      <c r="F34" s="19" t="s">
        <v>682</v>
      </c>
      <c r="G34" s="13" t="n">
        <v>5</v>
      </c>
      <c r="H34" s="13" t="n">
        <v>4</v>
      </c>
      <c r="I34" s="13" t="n">
        <v>3</v>
      </c>
      <c r="J34" s="13" t="n">
        <v>3</v>
      </c>
      <c r="K34" s="13" t="n">
        <v>3</v>
      </c>
      <c r="L34" s="13" t="n">
        <v>4</v>
      </c>
      <c r="M34" s="13" t="n">
        <v>4</v>
      </c>
      <c r="N34" s="13" t="n">
        <v>4</v>
      </c>
      <c r="O34" s="13" t="n">
        <v>3</v>
      </c>
      <c r="P34" s="19" t="s">
        <v>683</v>
      </c>
      <c r="Q34" s="15" t="s">
        <v>684</v>
      </c>
    </row>
    <row r="35" customFormat="false" ht="15" hidden="false" customHeight="false" outlineLevel="0" collapsed="false">
      <c r="A35" s="1" t="s">
        <v>170</v>
      </c>
      <c r="B35" s="31" t="n">
        <v>33</v>
      </c>
      <c r="C35" s="19" t="s">
        <v>685</v>
      </c>
      <c r="D35" s="19" t="s">
        <v>686</v>
      </c>
      <c r="E35" s="13" t="n">
        <v>5</v>
      </c>
      <c r="F35" s="19" t="s">
        <v>687</v>
      </c>
      <c r="G35" s="13" t="n">
        <v>3</v>
      </c>
      <c r="H35" s="13" t="n">
        <v>5</v>
      </c>
      <c r="I35" s="13" t="n">
        <v>4</v>
      </c>
      <c r="J35" s="13" t="n">
        <v>3</v>
      </c>
      <c r="K35" s="13" t="n">
        <v>3</v>
      </c>
      <c r="L35" s="13" t="n">
        <v>4</v>
      </c>
      <c r="M35" s="13" t="n">
        <v>4</v>
      </c>
      <c r="N35" s="13" t="n">
        <v>4</v>
      </c>
      <c r="O35" s="13" t="n">
        <v>3</v>
      </c>
      <c r="P35" s="19" t="s">
        <v>688</v>
      </c>
      <c r="Q35" s="15" t="s">
        <v>689</v>
      </c>
    </row>
    <row r="36" customFormat="false" ht="15" hidden="false" customHeight="false" outlineLevel="0" collapsed="false">
      <c r="A36" s="1" t="s">
        <v>170</v>
      </c>
      <c r="B36" s="31" t="n">
        <v>34</v>
      </c>
      <c r="C36" s="19" t="s">
        <v>690</v>
      </c>
      <c r="D36" s="19" t="s">
        <v>691</v>
      </c>
      <c r="E36" s="13" t="n">
        <v>4</v>
      </c>
      <c r="F36" s="19" t="s">
        <v>692</v>
      </c>
      <c r="G36" s="13" t="n">
        <v>4</v>
      </c>
      <c r="H36" s="13" t="n">
        <v>4</v>
      </c>
      <c r="I36" s="13" t="n">
        <v>3</v>
      </c>
      <c r="J36" s="13" t="n">
        <v>3</v>
      </c>
      <c r="K36" s="13" t="n">
        <v>3</v>
      </c>
      <c r="L36" s="13" t="n">
        <v>4</v>
      </c>
      <c r="M36" s="13" t="n">
        <v>4</v>
      </c>
      <c r="N36" s="13" t="n">
        <v>4</v>
      </c>
      <c r="O36" s="13" t="n">
        <v>3</v>
      </c>
      <c r="P36" s="19" t="s">
        <v>693</v>
      </c>
      <c r="Q36" s="15" t="s">
        <v>694</v>
      </c>
    </row>
    <row r="37" customFormat="false" ht="15" hidden="false" customHeight="false" outlineLevel="0" collapsed="false">
      <c r="A37" s="1" t="s">
        <v>170</v>
      </c>
      <c r="B37" s="31" t="n">
        <v>35</v>
      </c>
      <c r="C37" s="19" t="s">
        <v>695</v>
      </c>
      <c r="D37" s="19" t="s">
        <v>696</v>
      </c>
      <c r="E37" s="13" t="n">
        <v>4</v>
      </c>
      <c r="F37" s="19" t="s">
        <v>697</v>
      </c>
      <c r="G37" s="13" t="n">
        <v>4</v>
      </c>
      <c r="H37" s="13" t="n">
        <v>4</v>
      </c>
      <c r="I37" s="13" t="n">
        <v>3</v>
      </c>
      <c r="J37" s="13" t="n">
        <v>3</v>
      </c>
      <c r="K37" s="13" t="n">
        <v>3</v>
      </c>
      <c r="L37" s="13" t="n">
        <v>4</v>
      </c>
      <c r="M37" s="13" t="n">
        <v>4</v>
      </c>
      <c r="N37" s="13" t="n">
        <v>4</v>
      </c>
      <c r="O37" s="13" t="n">
        <v>3</v>
      </c>
      <c r="P37" s="19" t="s">
        <v>698</v>
      </c>
      <c r="Q37" s="15" t="s">
        <v>699</v>
      </c>
    </row>
    <row r="38" customFormat="false" ht="15" hidden="false" customHeight="false" outlineLevel="0" collapsed="false">
      <c r="A38" s="1" t="s">
        <v>170</v>
      </c>
      <c r="B38" s="31" t="n">
        <v>36</v>
      </c>
      <c r="C38" s="19" t="s">
        <v>700</v>
      </c>
      <c r="D38" s="19" t="s">
        <v>701</v>
      </c>
      <c r="E38" s="13" t="n">
        <v>4</v>
      </c>
      <c r="F38" s="19" t="s">
        <v>702</v>
      </c>
      <c r="G38" s="13" t="n">
        <v>5</v>
      </c>
      <c r="H38" s="13" t="n">
        <v>4</v>
      </c>
      <c r="I38" s="13" t="n">
        <v>3</v>
      </c>
      <c r="J38" s="13" t="n">
        <v>3</v>
      </c>
      <c r="K38" s="13" t="n">
        <v>3</v>
      </c>
      <c r="L38" s="13" t="n">
        <v>4</v>
      </c>
      <c r="M38" s="13" t="n">
        <v>4</v>
      </c>
      <c r="N38" s="13" t="n">
        <v>4</v>
      </c>
      <c r="O38" s="13" t="n">
        <v>3</v>
      </c>
      <c r="P38" s="19" t="s">
        <v>703</v>
      </c>
      <c r="Q38" s="15" t="s">
        <v>704</v>
      </c>
    </row>
    <row r="39" customFormat="false" ht="15" hidden="false" customHeight="false" outlineLevel="0" collapsed="false">
      <c r="A39" s="1" t="s">
        <v>231</v>
      </c>
      <c r="B39" s="33" t="n">
        <v>37</v>
      </c>
      <c r="C39" s="19" t="s">
        <v>705</v>
      </c>
      <c r="D39" s="19" t="s">
        <v>706</v>
      </c>
      <c r="E39" s="13" t="n">
        <v>5</v>
      </c>
      <c r="F39" s="19" t="s">
        <v>707</v>
      </c>
      <c r="G39" s="13" t="n">
        <v>3</v>
      </c>
      <c r="H39" s="13" t="n">
        <v>5</v>
      </c>
      <c r="I39" s="13" t="n">
        <v>4</v>
      </c>
      <c r="J39" s="13" t="n">
        <v>4</v>
      </c>
      <c r="K39" s="13" t="n">
        <v>4</v>
      </c>
      <c r="L39" s="13" t="n">
        <v>4</v>
      </c>
      <c r="M39" s="13" t="n">
        <v>5</v>
      </c>
      <c r="N39" s="13" t="n">
        <v>4</v>
      </c>
      <c r="O39" s="13" t="n">
        <v>3</v>
      </c>
      <c r="P39" s="19" t="s">
        <v>708</v>
      </c>
      <c r="Q39" s="15" t="s">
        <v>709</v>
      </c>
    </row>
    <row r="40" customFormat="false" ht="15" hidden="false" customHeight="false" outlineLevel="0" collapsed="false">
      <c r="A40" s="1" t="s">
        <v>231</v>
      </c>
      <c r="B40" s="33" t="n">
        <v>38</v>
      </c>
      <c r="C40" s="19" t="s">
        <v>710</v>
      </c>
      <c r="D40" s="19" t="s">
        <v>711</v>
      </c>
      <c r="E40" s="13" t="n">
        <v>5</v>
      </c>
      <c r="F40" s="19" t="s">
        <v>712</v>
      </c>
      <c r="G40" s="13" t="n">
        <v>4</v>
      </c>
      <c r="H40" s="13" t="n">
        <v>5</v>
      </c>
      <c r="I40" s="13" t="n">
        <v>4</v>
      </c>
      <c r="J40" s="13" t="n">
        <v>3</v>
      </c>
      <c r="K40" s="13" t="n">
        <v>4</v>
      </c>
      <c r="L40" s="13" t="n">
        <v>4</v>
      </c>
      <c r="M40" s="13" t="n">
        <v>5</v>
      </c>
      <c r="N40" s="13" t="n">
        <v>4</v>
      </c>
      <c r="O40" s="13" t="n">
        <v>3</v>
      </c>
      <c r="P40" s="19" t="s">
        <v>713</v>
      </c>
      <c r="Q40" s="15" t="s">
        <v>714</v>
      </c>
    </row>
    <row r="41" customFormat="false" ht="15" hidden="false" customHeight="false" outlineLevel="0" collapsed="false">
      <c r="A41" s="1" t="s">
        <v>231</v>
      </c>
      <c r="B41" s="33" t="n">
        <v>39</v>
      </c>
      <c r="C41" s="19" t="s">
        <v>715</v>
      </c>
      <c r="D41" s="19" t="s">
        <v>716</v>
      </c>
      <c r="E41" s="13" t="n">
        <v>5</v>
      </c>
      <c r="F41" s="19" t="s">
        <v>717</v>
      </c>
      <c r="G41" s="13" t="n">
        <v>4</v>
      </c>
      <c r="H41" s="13" t="n">
        <v>5</v>
      </c>
      <c r="I41" s="13" t="n">
        <v>4</v>
      </c>
      <c r="J41" s="13" t="n">
        <v>3</v>
      </c>
      <c r="K41" s="13" t="n">
        <v>4</v>
      </c>
      <c r="L41" s="13" t="n">
        <v>4</v>
      </c>
      <c r="M41" s="13" t="n">
        <v>5</v>
      </c>
      <c r="N41" s="13" t="n">
        <v>5</v>
      </c>
      <c r="O41" s="13" t="n">
        <v>4</v>
      </c>
      <c r="P41" s="19" t="s">
        <v>718</v>
      </c>
      <c r="Q41" s="15" t="s">
        <v>719</v>
      </c>
    </row>
    <row r="42" customFormat="false" ht="15" hidden="false" customHeight="false" outlineLevel="0" collapsed="false">
      <c r="A42" s="1" t="s">
        <v>231</v>
      </c>
      <c r="B42" s="33" t="n">
        <v>40</v>
      </c>
      <c r="C42" s="19" t="s">
        <v>720</v>
      </c>
      <c r="D42" s="19" t="s">
        <v>721</v>
      </c>
      <c r="E42" s="13" t="n">
        <v>5</v>
      </c>
      <c r="F42" s="19" t="s">
        <v>722</v>
      </c>
      <c r="G42" s="13" t="n">
        <v>4</v>
      </c>
      <c r="H42" s="13" t="n">
        <v>5</v>
      </c>
      <c r="I42" s="13" t="n">
        <v>5</v>
      </c>
      <c r="J42" s="13" t="n">
        <v>4</v>
      </c>
      <c r="K42" s="13" t="n">
        <v>4</v>
      </c>
      <c r="L42" s="13" t="n">
        <v>4</v>
      </c>
      <c r="M42" s="13" t="n">
        <v>5</v>
      </c>
      <c r="N42" s="13" t="n">
        <v>5</v>
      </c>
      <c r="O42" s="13" t="n">
        <v>4</v>
      </c>
      <c r="P42" s="19" t="s">
        <v>723</v>
      </c>
      <c r="Q42" s="15" t="s">
        <v>724</v>
      </c>
    </row>
    <row r="43" customFormat="false" ht="15" hidden="false" customHeight="false" outlineLevel="0" collapsed="false">
      <c r="A43" s="1" t="s">
        <v>231</v>
      </c>
      <c r="B43" s="33" t="n">
        <v>41</v>
      </c>
      <c r="C43" s="19" t="s">
        <v>725</v>
      </c>
      <c r="D43" s="19" t="s">
        <v>726</v>
      </c>
      <c r="E43" s="13" t="n">
        <v>5</v>
      </c>
      <c r="F43" s="19" t="s">
        <v>727</v>
      </c>
      <c r="G43" s="13" t="n">
        <v>4</v>
      </c>
      <c r="H43" s="13" t="n">
        <v>5</v>
      </c>
      <c r="I43" s="13" t="n">
        <v>4</v>
      </c>
      <c r="J43" s="13" t="n">
        <v>3</v>
      </c>
      <c r="K43" s="13" t="n">
        <v>4</v>
      </c>
      <c r="L43" s="13" t="n">
        <v>4</v>
      </c>
      <c r="M43" s="13" t="n">
        <v>5</v>
      </c>
      <c r="N43" s="13" t="n">
        <v>4</v>
      </c>
      <c r="O43" s="13" t="n">
        <v>4</v>
      </c>
      <c r="P43" s="19" t="s">
        <v>728</v>
      </c>
      <c r="Q43" s="15" t="s">
        <v>729</v>
      </c>
    </row>
    <row r="44" customFormat="false" ht="15" hidden="false" customHeight="false" outlineLevel="0" collapsed="false">
      <c r="A44" s="1" t="s">
        <v>231</v>
      </c>
      <c r="B44" s="33" t="n">
        <v>42</v>
      </c>
      <c r="C44" s="19" t="s">
        <v>730</v>
      </c>
      <c r="D44" s="19" t="s">
        <v>731</v>
      </c>
      <c r="E44" s="13" t="n">
        <v>5</v>
      </c>
      <c r="F44" s="19" t="s">
        <v>732</v>
      </c>
      <c r="G44" s="13" t="n">
        <v>5</v>
      </c>
      <c r="H44" s="13" t="n">
        <v>5</v>
      </c>
      <c r="I44" s="13" t="n">
        <v>4</v>
      </c>
      <c r="J44" s="13" t="n">
        <v>4</v>
      </c>
      <c r="K44" s="13" t="n">
        <v>4</v>
      </c>
      <c r="L44" s="13" t="n">
        <v>4</v>
      </c>
      <c r="M44" s="13" t="n">
        <v>5</v>
      </c>
      <c r="N44" s="13" t="n">
        <v>5</v>
      </c>
      <c r="O44" s="13" t="n">
        <v>4</v>
      </c>
      <c r="P44" s="19" t="s">
        <v>733</v>
      </c>
      <c r="Q44" s="15" t="s">
        <v>734</v>
      </c>
    </row>
    <row r="45" customFormat="false" ht="15" hidden="false" customHeight="false" outlineLevel="0" collapsed="false">
      <c r="A45" s="1" t="s">
        <v>231</v>
      </c>
      <c r="B45" s="33" t="n">
        <v>43</v>
      </c>
      <c r="C45" s="19" t="s">
        <v>735</v>
      </c>
      <c r="D45" s="19" t="s">
        <v>736</v>
      </c>
      <c r="E45" s="13" t="n">
        <v>5</v>
      </c>
      <c r="F45" s="19" t="s">
        <v>737</v>
      </c>
      <c r="G45" s="13" t="n">
        <v>4</v>
      </c>
      <c r="H45" s="13" t="n">
        <v>5</v>
      </c>
      <c r="I45" s="13" t="n">
        <v>4</v>
      </c>
      <c r="J45" s="13" t="n">
        <v>4</v>
      </c>
      <c r="K45" s="13" t="n">
        <v>5</v>
      </c>
      <c r="L45" s="13" t="n">
        <v>4</v>
      </c>
      <c r="M45" s="13" t="n">
        <v>5</v>
      </c>
      <c r="N45" s="13" t="n">
        <v>5</v>
      </c>
      <c r="O45" s="13" t="n">
        <v>4</v>
      </c>
      <c r="P45" s="19" t="s">
        <v>738</v>
      </c>
      <c r="Q45" s="15" t="s">
        <v>739</v>
      </c>
    </row>
    <row r="46" customFormat="false" ht="15" hidden="false" customHeight="false" outlineLevel="0" collapsed="false">
      <c r="A46" s="1" t="s">
        <v>231</v>
      </c>
      <c r="B46" s="33" t="n">
        <v>44</v>
      </c>
      <c r="C46" s="19" t="s">
        <v>740</v>
      </c>
      <c r="D46" s="19" t="s">
        <v>741</v>
      </c>
      <c r="E46" s="13" t="n">
        <v>5</v>
      </c>
      <c r="F46" s="19" t="s">
        <v>742</v>
      </c>
      <c r="G46" s="13" t="n">
        <v>5</v>
      </c>
      <c r="H46" s="13" t="n">
        <v>4</v>
      </c>
      <c r="I46" s="13" t="n">
        <v>4</v>
      </c>
      <c r="J46" s="13" t="n">
        <v>3</v>
      </c>
      <c r="K46" s="13" t="n">
        <v>4</v>
      </c>
      <c r="L46" s="13" t="n">
        <v>4</v>
      </c>
      <c r="M46" s="13" t="n">
        <v>5</v>
      </c>
      <c r="N46" s="13" t="n">
        <v>5</v>
      </c>
      <c r="O46" s="13" t="n">
        <v>4</v>
      </c>
      <c r="P46" s="19" t="s">
        <v>743</v>
      </c>
      <c r="Q46" s="15" t="s">
        <v>744</v>
      </c>
    </row>
    <row r="47" customFormat="false" ht="15" hidden="false" customHeight="false" outlineLevel="0" collapsed="false">
      <c r="A47" s="1" t="s">
        <v>231</v>
      </c>
      <c r="B47" s="33" t="n">
        <v>45</v>
      </c>
      <c r="C47" s="19" t="s">
        <v>745</v>
      </c>
      <c r="D47" s="19" t="s">
        <v>746</v>
      </c>
      <c r="E47" s="13" t="n">
        <v>5</v>
      </c>
      <c r="F47" s="19" t="s">
        <v>747</v>
      </c>
      <c r="G47" s="13" t="n">
        <v>4</v>
      </c>
      <c r="H47" s="13" t="n">
        <v>5</v>
      </c>
      <c r="I47" s="13" t="n">
        <v>4</v>
      </c>
      <c r="J47" s="13" t="n">
        <v>4</v>
      </c>
      <c r="K47" s="13" t="n">
        <v>5</v>
      </c>
      <c r="L47" s="13" t="n">
        <v>4</v>
      </c>
      <c r="M47" s="13" t="n">
        <v>4</v>
      </c>
      <c r="N47" s="13" t="n">
        <v>3</v>
      </c>
      <c r="O47" s="13" t="n">
        <v>3</v>
      </c>
      <c r="P47" s="19" t="s">
        <v>748</v>
      </c>
      <c r="Q47" s="19" t="s">
        <v>749</v>
      </c>
    </row>
    <row r="48" customFormat="false" ht="15" hidden="false" customHeight="false" outlineLevel="0" collapsed="false">
      <c r="A48" s="1" t="s">
        <v>231</v>
      </c>
      <c r="B48" s="33" t="n">
        <v>46</v>
      </c>
      <c r="C48" s="19" t="s">
        <v>750</v>
      </c>
      <c r="D48" s="19" t="s">
        <v>751</v>
      </c>
      <c r="E48" s="13" t="n">
        <v>5</v>
      </c>
      <c r="F48" s="19" t="s">
        <v>752</v>
      </c>
      <c r="G48" s="13" t="n">
        <v>4</v>
      </c>
      <c r="H48" s="13" t="n">
        <v>5</v>
      </c>
      <c r="I48" s="13" t="n">
        <v>3</v>
      </c>
      <c r="J48" s="13" t="n">
        <v>3</v>
      </c>
      <c r="K48" s="13" t="n">
        <v>4</v>
      </c>
      <c r="L48" s="13" t="n">
        <v>4</v>
      </c>
      <c r="M48" s="13" t="n">
        <v>4</v>
      </c>
      <c r="N48" s="13" t="n">
        <v>4</v>
      </c>
      <c r="O48" s="13" t="n">
        <v>3</v>
      </c>
      <c r="P48" s="19" t="s">
        <v>753</v>
      </c>
      <c r="Q48" s="19" t="s">
        <v>754</v>
      </c>
    </row>
    <row r="49" customFormat="false" ht="15" hidden="false" customHeight="false" outlineLevel="0" collapsed="false">
      <c r="A49" s="1" t="s">
        <v>231</v>
      </c>
      <c r="B49" s="33" t="n">
        <v>47</v>
      </c>
      <c r="C49" s="19" t="s">
        <v>755</v>
      </c>
      <c r="D49" s="19" t="s">
        <v>756</v>
      </c>
      <c r="E49" s="13" t="n">
        <v>5</v>
      </c>
      <c r="F49" s="19" t="s">
        <v>757</v>
      </c>
      <c r="G49" s="13" t="n">
        <v>5</v>
      </c>
      <c r="H49" s="13" t="n">
        <v>4</v>
      </c>
      <c r="I49" s="13" t="n">
        <v>3</v>
      </c>
      <c r="J49" s="13" t="n">
        <v>3</v>
      </c>
      <c r="K49" s="13" t="n">
        <v>4</v>
      </c>
      <c r="L49" s="13" t="n">
        <v>4</v>
      </c>
      <c r="M49" s="13" t="n">
        <v>5</v>
      </c>
      <c r="N49" s="13" t="n">
        <v>4</v>
      </c>
      <c r="O49" s="13" t="n">
        <v>4</v>
      </c>
      <c r="P49" s="19" t="s">
        <v>758</v>
      </c>
      <c r="Q49" s="19" t="s">
        <v>759</v>
      </c>
    </row>
    <row r="50" customFormat="false" ht="15" hidden="false" customHeight="false" outlineLevel="0" collapsed="false">
      <c r="A50" s="1" t="s">
        <v>231</v>
      </c>
      <c r="B50" s="33" t="n">
        <v>48</v>
      </c>
      <c r="C50" s="19" t="s">
        <v>760</v>
      </c>
      <c r="D50" s="19" t="s">
        <v>761</v>
      </c>
      <c r="E50" s="13" t="n">
        <v>5</v>
      </c>
      <c r="F50" s="19" t="s">
        <v>762</v>
      </c>
      <c r="G50" s="13" t="n">
        <v>4</v>
      </c>
      <c r="H50" s="13" t="n">
        <v>5</v>
      </c>
      <c r="I50" s="13" t="n">
        <v>4</v>
      </c>
      <c r="J50" s="13" t="n">
        <v>3</v>
      </c>
      <c r="K50" s="13" t="n">
        <v>4</v>
      </c>
      <c r="L50" s="13" t="n">
        <v>5</v>
      </c>
      <c r="M50" s="13" t="n">
        <v>5</v>
      </c>
      <c r="N50" s="13" t="n">
        <v>5</v>
      </c>
      <c r="O50" s="13" t="n">
        <v>4</v>
      </c>
      <c r="P50" s="19" t="s">
        <v>763</v>
      </c>
      <c r="Q50" s="19" t="s">
        <v>764</v>
      </c>
    </row>
    <row r="52" customFormat="false" ht="12.8" hidden="false" customHeight="false" outlineLevel="0" collapsed="false">
      <c r="D52" s="3" t="s">
        <v>292</v>
      </c>
      <c r="E52" s="20" t="n">
        <f aca="false">AVERAGE(E$3:E$50)</f>
        <v>4.72340425531915</v>
      </c>
      <c r="G52" s="20" t="n">
        <f aca="false">AVERAGE(G$3:G$50)</f>
        <v>4.40425531914894</v>
      </c>
      <c r="H52" s="20" t="n">
        <f aca="false">AVERAGE(H$3:H$50)</f>
        <v>4.38297872340426</v>
      </c>
      <c r="I52" s="20" t="n">
        <f aca="false">AVERAGE(I$3:I$50)</f>
        <v>3.8936170212766</v>
      </c>
      <c r="J52" s="20" t="n">
        <f aca="false">AVERAGE(J$3:J$50)</f>
        <v>3.31914893617021</v>
      </c>
      <c r="K52" s="20" t="n">
        <f aca="false">AVERAGE(K$3:K$50)</f>
        <v>3.70212765957447</v>
      </c>
      <c r="L52" s="20" t="n">
        <f aca="false">AVERAGE(L$3:L$50)</f>
        <v>4.1063829787234</v>
      </c>
      <c r="M52" s="20" t="n">
        <f aca="false">AVERAGE(M$3:M$50)</f>
        <v>4.61702127659575</v>
      </c>
      <c r="N52" s="20" t="n">
        <f aca="false">AVERAGE(N$3:N$50)</f>
        <v>4.46808510638298</v>
      </c>
      <c r="O52" s="20" t="n">
        <f aca="false">AVERAGE(O$3:O$50)</f>
        <v>3.59574468085106</v>
      </c>
    </row>
    <row r="53" customFormat="false" ht="12.8" hidden="false" customHeight="false" outlineLevel="0" collapsed="false">
      <c r="D53" s="3" t="s">
        <v>293</v>
      </c>
      <c r="E53" s="20" t="n">
        <f aca="false">STDEV(E$3:E$50)</f>
        <v>0.452150785717527</v>
      </c>
      <c r="G53" s="20" t="n">
        <f aca="false">STDEV(G$3:G$50)</f>
        <v>0.680778788948334</v>
      </c>
      <c r="H53" s="20" t="n">
        <f aca="false">STDEV(H$3:H$50)</f>
        <v>0.644481304392438</v>
      </c>
      <c r="I53" s="20" t="n">
        <f aca="false">STDEV(I$3:I$50)</f>
        <v>0.560824027007755</v>
      </c>
      <c r="J53" s="20" t="n">
        <f aca="false">STDEV(J$3:J$50)</f>
        <v>0.593676202872862</v>
      </c>
      <c r="K53" s="20" t="n">
        <f aca="false">STDEV(K$3:K$50)</f>
        <v>0.77781448601392</v>
      </c>
      <c r="L53" s="20" t="n">
        <f aca="false">STDEV(L$3:L$50)</f>
        <v>0.374980727225993</v>
      </c>
      <c r="M53" s="20" t="n">
        <f aca="false">STDEV(M$3:M$50)</f>
        <v>0.491368607293056</v>
      </c>
      <c r="N53" s="20" t="n">
        <f aca="false">STDEV(N$3:N$50)</f>
        <v>0.545776822909815</v>
      </c>
      <c r="O53" s="20" t="n">
        <f aca="false">STDEV(O$3:O$50)</f>
        <v>0.538095452502342</v>
      </c>
    </row>
    <row r="54" customFormat="false" ht="12.8" hidden="false" customHeight="false" outlineLevel="0" collapsed="false">
      <c r="C54" s="21" t="s">
        <v>294</v>
      </c>
      <c r="D54" s="21"/>
      <c r="E54" s="21"/>
      <c r="F54" s="21"/>
      <c r="G54" s="22" t="s">
        <v>295</v>
      </c>
      <c r="H54" s="22"/>
      <c r="I54" s="22"/>
      <c r="J54" s="22"/>
      <c r="K54" s="22"/>
      <c r="L54" s="23" t="s">
        <v>296</v>
      </c>
      <c r="M54" s="23"/>
      <c r="N54" s="23"/>
      <c r="O54" s="23"/>
      <c r="P54" s="23"/>
      <c r="Q54" s="23"/>
    </row>
    <row r="55" customFormat="false" ht="12.8" hidden="false" customHeight="true" outlineLevel="0" collapsed="false">
      <c r="E55" s="1" t="n">
        <f aca="false">COUNTIF(E3:E50,3)</f>
        <v>0</v>
      </c>
      <c r="F55" s="1" t="n">
        <f aca="false">COUNTIF(F3:F50,3)</f>
        <v>0</v>
      </c>
      <c r="G55" s="1" t="n">
        <f aca="false">COUNTIF(G3:G50,3)</f>
        <v>5</v>
      </c>
      <c r="H55" s="1" t="n">
        <f aca="false">COUNTIF(H3:H50,3)</f>
        <v>4</v>
      </c>
      <c r="I55" s="1" t="n">
        <f aca="false">COUNTIF(I3:I50,3)</f>
        <v>10</v>
      </c>
      <c r="J55" s="1" t="n">
        <f aca="false">COUNTIF(J3:J50,3)</f>
        <v>29</v>
      </c>
      <c r="K55" s="1" t="n">
        <f aca="false">COUNTIF(K3:K50,3)</f>
        <v>23</v>
      </c>
      <c r="L55" s="1" t="n">
        <f aca="false">COUNTIF(L3:L50,3)</f>
        <v>1</v>
      </c>
      <c r="M55" s="1" t="n">
        <f aca="false">COUNTIF(M3:M50,3)</f>
        <v>0</v>
      </c>
      <c r="N55" s="1" t="n">
        <f aca="false">COUNTIF(N3:N50,3)</f>
        <v>1</v>
      </c>
      <c r="O55" s="1" t="n">
        <f aca="false">COUNTIF(O3:O50,3)</f>
        <v>20</v>
      </c>
    </row>
  </sheetData>
  <mergeCells count="3">
    <mergeCell ref="C54:F54"/>
    <mergeCell ref="G54:K54"/>
    <mergeCell ref="L54:Q5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F819E"/>
    <pageSetUpPr fitToPage="false"/>
  </sheetPr>
  <dimension ref="A1:N1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3" activeCellId="0" sqref="B13"/>
    </sheetView>
  </sheetViews>
  <sheetFormatPr defaultColWidth="11.53515625" defaultRowHeight="13.2" zeroHeight="false" outlineLevelRow="0" outlineLevelCol="0"/>
  <cols>
    <col collapsed="false" customWidth="true" hidden="false" outlineLevel="0" max="1" min="1" style="38" width="3.51"/>
    <col collapsed="false" customWidth="true" hidden="false" outlineLevel="0" max="2" min="2" style="38" width="36.03"/>
    <col collapsed="false" customWidth="true" hidden="false" outlineLevel="0" max="3" min="3" style="38" width="7.16"/>
    <col collapsed="false" customWidth="true" hidden="false" outlineLevel="0" max="4" min="4" style="38" width="9.36"/>
    <col collapsed="false" customWidth="true" hidden="false" outlineLevel="0" max="5" min="5" style="38" width="7.97"/>
    <col collapsed="false" customWidth="true" hidden="false" outlineLevel="0" max="6" min="6" style="38" width="7.16"/>
    <col collapsed="false" customWidth="true" hidden="false" outlineLevel="0" max="7" min="7" style="38" width="9.36"/>
    <col collapsed="false" customWidth="true" hidden="false" outlineLevel="0" max="8" min="8" style="38" width="7.97"/>
    <col collapsed="false" customWidth="false" hidden="false" outlineLevel="0" max="12" min="9" style="38" width="11.53"/>
    <col collapsed="false" customWidth="true" hidden="false" outlineLevel="0" max="14" min="13" style="38" width="30.65"/>
  </cols>
  <sheetData>
    <row r="1" customFormat="false" ht="13.2" hidden="false" customHeight="true" outlineLevel="0" collapsed="false">
      <c r="A1" s="39"/>
      <c r="B1" s="39"/>
      <c r="C1" s="40" t="s">
        <v>12</v>
      </c>
      <c r="D1" s="40"/>
      <c r="E1" s="40"/>
      <c r="F1" s="41" t="s">
        <v>21</v>
      </c>
      <c r="G1" s="41"/>
      <c r="H1" s="41"/>
      <c r="I1" s="42" t="s">
        <v>17</v>
      </c>
      <c r="J1" s="42"/>
      <c r="K1" s="42"/>
      <c r="L1" s="38" t="n">
        <v>30</v>
      </c>
      <c r="N1" s="38" t="s">
        <v>765</v>
      </c>
    </row>
    <row r="2" customFormat="false" ht="13.2" hidden="false" customHeight="false" outlineLevel="0" collapsed="false">
      <c r="A2" s="39" t="s">
        <v>1</v>
      </c>
      <c r="B2" s="39" t="s">
        <v>766</v>
      </c>
      <c r="C2" s="38" t="s">
        <v>767</v>
      </c>
      <c r="D2" s="38" t="s">
        <v>768</v>
      </c>
      <c r="E2" s="38" t="s">
        <v>769</v>
      </c>
      <c r="F2" s="38" t="s">
        <v>767</v>
      </c>
      <c r="G2" s="38" t="s">
        <v>768</v>
      </c>
      <c r="H2" s="38" t="s">
        <v>769</v>
      </c>
      <c r="I2" s="38" t="s">
        <v>767</v>
      </c>
      <c r="J2" s="38" t="s">
        <v>768</v>
      </c>
      <c r="K2" s="38" t="s">
        <v>769</v>
      </c>
      <c r="L2" s="38" t="s">
        <v>770</v>
      </c>
      <c r="M2" s="38" t="s">
        <v>771</v>
      </c>
    </row>
    <row r="3" customFormat="false" ht="13.2" hidden="false" customHeight="false" outlineLevel="0" collapsed="false">
      <c r="A3" s="43" t="n">
        <v>1</v>
      </c>
      <c r="B3" s="44" t="s">
        <v>772</v>
      </c>
      <c r="C3" s="45"/>
      <c r="D3" s="45"/>
      <c r="E3" s="45"/>
      <c r="F3" s="45"/>
      <c r="G3" s="45"/>
      <c r="H3" s="45"/>
      <c r="I3" s="45"/>
      <c r="J3" s="45"/>
      <c r="K3" s="45"/>
      <c r="L3" s="38" t="n">
        <v>15</v>
      </c>
      <c r="M3" s="38" t="n">
        <f aca="false">L3/60</f>
        <v>0.25</v>
      </c>
    </row>
    <row r="4" customFormat="false" ht="13.2" hidden="false" customHeight="false" outlineLevel="0" collapsed="false">
      <c r="A4" s="43" t="n">
        <v>2</v>
      </c>
      <c r="B4" s="44" t="s">
        <v>773</v>
      </c>
      <c r="C4" s="45"/>
      <c r="D4" s="45"/>
      <c r="E4" s="45"/>
      <c r="F4" s="45"/>
      <c r="G4" s="45"/>
      <c r="H4" s="45"/>
      <c r="I4" s="45"/>
      <c r="J4" s="45"/>
      <c r="K4" s="45"/>
      <c r="L4" s="1"/>
      <c r="M4" s="1"/>
      <c r="N4" s="38" t="s">
        <v>774</v>
      </c>
    </row>
    <row r="5" customFormat="false" ht="13.2" hidden="false" customHeight="false" outlineLevel="0" collapsed="false">
      <c r="A5" s="43" t="n">
        <v>3</v>
      </c>
      <c r="B5" s="44" t="s">
        <v>775</v>
      </c>
      <c r="C5" s="45"/>
      <c r="D5" s="45"/>
      <c r="E5" s="45"/>
      <c r="F5" s="45"/>
      <c r="G5" s="45"/>
      <c r="H5" s="45"/>
      <c r="I5" s="45"/>
      <c r="J5" s="45"/>
      <c r="K5" s="45"/>
      <c r="L5" s="38" t="n">
        <v>15</v>
      </c>
      <c r="M5" s="38" t="n">
        <f aca="false">L5/60</f>
        <v>0.25</v>
      </c>
    </row>
    <row r="6" customFormat="false" ht="13.2" hidden="false" customHeight="false" outlineLevel="0" collapsed="false">
      <c r="A6" s="43" t="n">
        <v>4</v>
      </c>
      <c r="B6" s="44" t="s">
        <v>776</v>
      </c>
      <c r="C6" s="45"/>
      <c r="D6" s="45"/>
      <c r="E6" s="45"/>
      <c r="F6" s="45"/>
      <c r="G6" s="45"/>
      <c r="H6" s="45"/>
      <c r="I6" s="45"/>
      <c r="J6" s="45"/>
      <c r="K6" s="45"/>
      <c r="L6" s="38" t="n">
        <v>16</v>
      </c>
      <c r="M6" s="38" t="n">
        <f aca="false">M5+L6/60</f>
        <v>0.516666666666667</v>
      </c>
    </row>
    <row r="7" customFormat="false" ht="13.2" hidden="false" customHeight="false" outlineLevel="0" collapsed="false">
      <c r="A7" s="43" t="n">
        <v>5</v>
      </c>
      <c r="B7" s="44" t="s">
        <v>777</v>
      </c>
      <c r="C7" s="45"/>
      <c r="D7" s="45"/>
      <c r="E7" s="45"/>
      <c r="F7" s="45"/>
      <c r="G7" s="45"/>
      <c r="H7" s="45"/>
      <c r="I7" s="45"/>
      <c r="J7" s="45"/>
      <c r="K7" s="45"/>
      <c r="L7" s="38" t="n">
        <v>16</v>
      </c>
      <c r="M7" s="38" t="n">
        <f aca="false">M6+L7/60</f>
        <v>0.783333333333333</v>
      </c>
    </row>
    <row r="8" customFormat="false" ht="13.2" hidden="false" customHeight="false" outlineLevel="0" collapsed="false">
      <c r="A8" s="43" t="n">
        <v>6</v>
      </c>
      <c r="B8" s="44" t="s">
        <v>778</v>
      </c>
      <c r="C8" s="45"/>
      <c r="D8" s="45"/>
      <c r="E8" s="45"/>
      <c r="F8" s="45"/>
      <c r="G8" s="45"/>
      <c r="H8" s="45"/>
      <c r="I8" s="45"/>
      <c r="J8" s="45"/>
      <c r="K8" s="45"/>
      <c r="L8" s="38" t="n">
        <v>16</v>
      </c>
      <c r="M8" s="38" t="n">
        <f aca="false">M7+L8/60</f>
        <v>1.05</v>
      </c>
    </row>
    <row r="9" customFormat="false" ht="13.2" hidden="false" customHeight="false" outlineLevel="0" collapsed="false">
      <c r="A9" s="43" t="n">
        <v>7</v>
      </c>
      <c r="B9" s="44" t="s">
        <v>779</v>
      </c>
      <c r="C9" s="45"/>
      <c r="D9" s="45"/>
      <c r="E9" s="45"/>
      <c r="F9" s="45"/>
      <c r="G9" s="45"/>
      <c r="H9" s="45"/>
      <c r="I9" s="45"/>
      <c r="J9" s="45"/>
      <c r="K9" s="45"/>
      <c r="L9" s="38" t="n">
        <v>16</v>
      </c>
      <c r="M9" s="38" t="n">
        <f aca="false">M8+L9/60</f>
        <v>1.31666666666667</v>
      </c>
    </row>
    <row r="10" customFormat="false" ht="13.2" hidden="false" customHeight="false" outlineLevel="0" collapsed="false">
      <c r="A10" s="43" t="n">
        <v>8</v>
      </c>
      <c r="B10" s="44" t="s">
        <v>780</v>
      </c>
      <c r="C10" s="45"/>
      <c r="D10" s="45"/>
      <c r="E10" s="45"/>
      <c r="F10" s="45"/>
      <c r="G10" s="45"/>
      <c r="H10" s="45"/>
      <c r="I10" s="45"/>
      <c r="J10" s="45"/>
      <c r="K10" s="45"/>
      <c r="L10" s="38" t="n">
        <v>16</v>
      </c>
      <c r="M10" s="38" t="n">
        <f aca="false">M9+L10/60</f>
        <v>1.58333333333333</v>
      </c>
    </row>
    <row r="11" customFormat="false" ht="13.2" hidden="false" customHeight="false" outlineLevel="0" collapsed="false">
      <c r="A11" s="43" t="n">
        <v>9</v>
      </c>
      <c r="B11" s="44" t="s">
        <v>781</v>
      </c>
      <c r="C11" s="45"/>
      <c r="D11" s="45"/>
      <c r="E11" s="45"/>
      <c r="F11" s="45"/>
      <c r="G11" s="45"/>
      <c r="H11" s="45"/>
      <c r="I11" s="45"/>
      <c r="J11" s="45"/>
      <c r="K11" s="45"/>
      <c r="L11" s="38" t="n">
        <v>16</v>
      </c>
      <c r="M11" s="38" t="n">
        <f aca="false">M10+L11/60</f>
        <v>1.85</v>
      </c>
    </row>
    <row r="12" customFormat="false" ht="13.2" hidden="false" customHeight="false" outlineLevel="0" collapsed="false">
      <c r="A12" s="43" t="n">
        <v>10</v>
      </c>
      <c r="B12" s="44" t="s">
        <v>782</v>
      </c>
      <c r="C12" s="45"/>
      <c r="D12" s="45"/>
      <c r="E12" s="45"/>
      <c r="F12" s="45"/>
      <c r="G12" s="45"/>
      <c r="H12" s="45"/>
      <c r="I12" s="45"/>
      <c r="J12" s="45"/>
      <c r="K12" s="45"/>
      <c r="L12" s="38" t="n">
        <v>16</v>
      </c>
      <c r="M12" s="38" t="n">
        <f aca="false">M11+L12/60</f>
        <v>2.11666666666667</v>
      </c>
    </row>
    <row r="13" customFormat="false" ht="13.2" hidden="false" customHeight="false" outlineLevel="0" collapsed="false">
      <c r="A13" s="43" t="n">
        <v>11</v>
      </c>
      <c r="B13" s="44" t="s">
        <v>783</v>
      </c>
      <c r="C13" s="45"/>
      <c r="D13" s="45"/>
      <c r="E13" s="45"/>
      <c r="F13" s="45"/>
      <c r="G13" s="45"/>
      <c r="H13" s="45"/>
      <c r="I13" s="45"/>
      <c r="J13" s="45"/>
      <c r="K13" s="45"/>
      <c r="L13" s="38" t="n">
        <v>16</v>
      </c>
      <c r="M13" s="38" t="n">
        <f aca="false">M12+L13/60</f>
        <v>2.38333333333333</v>
      </c>
    </row>
    <row r="14" customFormat="false" ht="13.2" hidden="false" customHeight="false" outlineLevel="0" collapsed="false">
      <c r="A14" s="43" t="n">
        <v>12</v>
      </c>
      <c r="B14" s="44" t="s">
        <v>784</v>
      </c>
      <c r="C14" s="45"/>
      <c r="D14" s="45"/>
      <c r="E14" s="45"/>
      <c r="F14" s="45"/>
      <c r="G14" s="45"/>
      <c r="H14" s="45"/>
      <c r="I14" s="45"/>
      <c r="J14" s="45"/>
      <c r="K14" s="45"/>
      <c r="L14" s="38" t="n">
        <v>16</v>
      </c>
      <c r="M14" s="38" t="n">
        <f aca="false">M13+L14/60</f>
        <v>2.65</v>
      </c>
    </row>
  </sheetData>
  <mergeCells count="3">
    <mergeCell ref="C1:E1"/>
    <mergeCell ref="F1:H1"/>
    <mergeCell ref="I1:K1"/>
  </mergeCells>
  <hyperlinks>
    <hyperlink ref="C1" r:id="rId1" display="claude-opus-4-1-20250805"/>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F819E"/>
    <pageSetUpPr fitToPage="false"/>
  </sheetPr>
  <dimension ref="A1:N1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4" activeCellId="0" sqref="B14"/>
    </sheetView>
  </sheetViews>
  <sheetFormatPr defaultColWidth="11.53515625" defaultRowHeight="13.2" zeroHeight="false" outlineLevelRow="0" outlineLevelCol="0"/>
  <cols>
    <col collapsed="false" customWidth="true" hidden="false" outlineLevel="0" max="1" min="1" style="38" width="3.51"/>
    <col collapsed="false" customWidth="true" hidden="false" outlineLevel="0" max="2" min="2" style="38" width="36.03"/>
    <col collapsed="false" customWidth="true" hidden="false" outlineLevel="0" max="3" min="3" style="38" width="7.16"/>
    <col collapsed="false" customWidth="true" hidden="false" outlineLevel="0" max="4" min="4" style="38" width="9.36"/>
    <col collapsed="false" customWidth="true" hidden="false" outlineLevel="0" max="5" min="5" style="38" width="7.97"/>
    <col collapsed="false" customWidth="true" hidden="false" outlineLevel="0" max="6" min="6" style="38" width="7.16"/>
    <col collapsed="false" customWidth="true" hidden="false" outlineLevel="0" max="7" min="7" style="38" width="9.36"/>
    <col collapsed="false" customWidth="true" hidden="false" outlineLevel="0" max="8" min="8" style="38" width="7.97"/>
    <col collapsed="false" customWidth="false" hidden="false" outlineLevel="0" max="12" min="9" style="38" width="11.53"/>
    <col collapsed="false" customWidth="true" hidden="false" outlineLevel="0" max="14" min="13" style="38" width="30.65"/>
  </cols>
  <sheetData>
    <row r="1" customFormat="false" ht="13.2" hidden="false" customHeight="true" outlineLevel="0" collapsed="false">
      <c r="A1" s="39"/>
      <c r="B1" s="39"/>
      <c r="C1" s="40" t="s">
        <v>12</v>
      </c>
      <c r="D1" s="40"/>
      <c r="E1" s="40"/>
      <c r="F1" s="41" t="s">
        <v>21</v>
      </c>
      <c r="G1" s="41"/>
      <c r="H1" s="41"/>
      <c r="I1" s="42" t="s">
        <v>17</v>
      </c>
      <c r="J1" s="42"/>
      <c r="K1" s="42"/>
      <c r="L1" s="38" t="n">
        <v>30</v>
      </c>
      <c r="N1" s="38" t="s">
        <v>765</v>
      </c>
    </row>
    <row r="2" customFormat="false" ht="13.2" hidden="false" customHeight="false" outlineLevel="0" collapsed="false">
      <c r="A2" s="39" t="s">
        <v>1</v>
      </c>
      <c r="B2" s="39" t="s">
        <v>766</v>
      </c>
      <c r="C2" s="38" t="s">
        <v>767</v>
      </c>
      <c r="D2" s="38" t="s">
        <v>768</v>
      </c>
      <c r="E2" s="38" t="s">
        <v>769</v>
      </c>
      <c r="F2" s="38" t="s">
        <v>767</v>
      </c>
      <c r="G2" s="38" t="s">
        <v>768</v>
      </c>
      <c r="H2" s="38" t="s">
        <v>769</v>
      </c>
      <c r="I2" s="38" t="s">
        <v>767</v>
      </c>
      <c r="J2" s="38" t="s">
        <v>768</v>
      </c>
      <c r="K2" s="38" t="s">
        <v>769</v>
      </c>
      <c r="L2" s="38" t="s">
        <v>770</v>
      </c>
      <c r="M2" s="38" t="s">
        <v>771</v>
      </c>
    </row>
    <row r="3" customFormat="false" ht="13.2" hidden="false" customHeight="false" outlineLevel="0" collapsed="false">
      <c r="A3" s="43" t="n">
        <v>1</v>
      </c>
      <c r="B3" s="44" t="s">
        <v>772</v>
      </c>
      <c r="C3" s="45"/>
      <c r="D3" s="45"/>
      <c r="E3" s="45"/>
      <c r="F3" s="45"/>
      <c r="G3" s="45"/>
      <c r="H3" s="45"/>
      <c r="I3" s="45"/>
      <c r="J3" s="45"/>
      <c r="K3" s="45"/>
      <c r="L3" s="38" t="n">
        <v>15</v>
      </c>
      <c r="M3" s="38" t="n">
        <f aca="false">L3/60</f>
        <v>0.25</v>
      </c>
    </row>
    <row r="4" customFormat="false" ht="13.2" hidden="false" customHeight="false" outlineLevel="0" collapsed="false">
      <c r="A4" s="43" t="n">
        <v>2</v>
      </c>
      <c r="B4" s="44" t="s">
        <v>773</v>
      </c>
      <c r="C4" s="45"/>
      <c r="D4" s="45"/>
      <c r="E4" s="45"/>
      <c r="F4" s="45"/>
      <c r="G4" s="45"/>
      <c r="H4" s="45"/>
      <c r="I4" s="45"/>
      <c r="J4" s="45"/>
      <c r="K4" s="45"/>
      <c r="L4" s="1"/>
      <c r="M4" s="1"/>
      <c r="N4" s="38" t="s">
        <v>774</v>
      </c>
    </row>
    <row r="5" customFormat="false" ht="13.2" hidden="false" customHeight="false" outlineLevel="0" collapsed="false">
      <c r="A5" s="43" t="n">
        <v>3</v>
      </c>
      <c r="B5" s="44" t="s">
        <v>775</v>
      </c>
      <c r="C5" s="45"/>
      <c r="D5" s="45"/>
      <c r="E5" s="45"/>
      <c r="F5" s="45"/>
      <c r="G5" s="45"/>
      <c r="H5" s="45"/>
      <c r="I5" s="45"/>
      <c r="J5" s="45"/>
      <c r="K5" s="45"/>
      <c r="L5" s="38" t="n">
        <v>12</v>
      </c>
      <c r="M5" s="38" t="n">
        <f aca="false">L5/60</f>
        <v>0.2</v>
      </c>
    </row>
    <row r="6" customFormat="false" ht="13.2" hidden="false" customHeight="false" outlineLevel="0" collapsed="false">
      <c r="A6" s="43" t="n">
        <v>4</v>
      </c>
      <c r="B6" s="44" t="s">
        <v>776</v>
      </c>
      <c r="C6" s="45"/>
      <c r="D6" s="45"/>
      <c r="E6" s="45"/>
      <c r="F6" s="45"/>
      <c r="G6" s="45"/>
      <c r="H6" s="45"/>
      <c r="I6" s="45"/>
      <c r="J6" s="45"/>
      <c r="K6" s="45"/>
      <c r="L6" s="38" t="n">
        <v>12</v>
      </c>
      <c r="M6" s="38" t="n">
        <f aca="false">M5+L6/60</f>
        <v>0.4</v>
      </c>
    </row>
    <row r="7" customFormat="false" ht="13.2" hidden="false" customHeight="false" outlineLevel="0" collapsed="false">
      <c r="A7" s="43" t="n">
        <v>5</v>
      </c>
      <c r="B7" s="44" t="s">
        <v>777</v>
      </c>
      <c r="C7" s="45"/>
      <c r="D7" s="45"/>
      <c r="E7" s="45"/>
      <c r="F7" s="45"/>
      <c r="G7" s="45"/>
      <c r="H7" s="45"/>
      <c r="I7" s="45"/>
      <c r="J7" s="45"/>
      <c r="K7" s="45"/>
      <c r="L7" s="38" t="n">
        <v>12</v>
      </c>
      <c r="M7" s="38" t="n">
        <f aca="false">M6+L7/60</f>
        <v>0.6</v>
      </c>
    </row>
    <row r="8" customFormat="false" ht="13.2" hidden="false" customHeight="false" outlineLevel="0" collapsed="false">
      <c r="A8" s="43" t="n">
        <v>6</v>
      </c>
      <c r="B8" s="44" t="s">
        <v>778</v>
      </c>
      <c r="C8" s="45"/>
      <c r="D8" s="45"/>
      <c r="E8" s="45"/>
      <c r="F8" s="45"/>
      <c r="G8" s="45"/>
      <c r="H8" s="45"/>
      <c r="I8" s="45"/>
      <c r="J8" s="45"/>
      <c r="K8" s="45"/>
      <c r="L8" s="38" t="n">
        <v>12</v>
      </c>
      <c r="M8" s="38" t="n">
        <f aca="false">M7+L8/60</f>
        <v>0.8</v>
      </c>
    </row>
    <row r="9" customFormat="false" ht="13.2" hidden="false" customHeight="false" outlineLevel="0" collapsed="false">
      <c r="A9" s="43" t="n">
        <v>7</v>
      </c>
      <c r="B9" s="44" t="s">
        <v>779</v>
      </c>
      <c r="C9" s="45"/>
      <c r="D9" s="45"/>
      <c r="E9" s="45"/>
      <c r="F9" s="45"/>
      <c r="G9" s="45"/>
      <c r="H9" s="45"/>
      <c r="I9" s="45"/>
      <c r="J9" s="45"/>
      <c r="K9" s="45"/>
      <c r="L9" s="38" t="n">
        <v>12</v>
      </c>
      <c r="M9" s="38" t="n">
        <f aca="false">M8+L9/60</f>
        <v>1</v>
      </c>
    </row>
    <row r="10" customFormat="false" ht="13.2" hidden="false" customHeight="false" outlineLevel="0" collapsed="false">
      <c r="A10" s="43" t="n">
        <v>8</v>
      </c>
      <c r="B10" s="44" t="s">
        <v>780</v>
      </c>
      <c r="C10" s="45"/>
      <c r="D10" s="45"/>
      <c r="E10" s="45"/>
      <c r="F10" s="45"/>
      <c r="G10" s="45"/>
      <c r="H10" s="45"/>
      <c r="I10" s="45"/>
      <c r="J10" s="45"/>
      <c r="K10" s="45"/>
      <c r="L10" s="38" t="n">
        <v>12</v>
      </c>
      <c r="M10" s="38" t="n">
        <f aca="false">M9+L10/60</f>
        <v>1.2</v>
      </c>
    </row>
    <row r="11" customFormat="false" ht="13.2" hidden="false" customHeight="false" outlineLevel="0" collapsed="false">
      <c r="A11" s="43" t="n">
        <v>9</v>
      </c>
      <c r="B11" s="44" t="s">
        <v>781</v>
      </c>
      <c r="C11" s="45"/>
      <c r="D11" s="45"/>
      <c r="E11" s="45"/>
      <c r="F11" s="45"/>
      <c r="G11" s="45"/>
      <c r="H11" s="45"/>
      <c r="I11" s="45"/>
      <c r="J11" s="45"/>
      <c r="K11" s="45"/>
      <c r="L11" s="38" t="n">
        <v>12</v>
      </c>
      <c r="M11" s="38" t="n">
        <f aca="false">M10+L11/60</f>
        <v>1.4</v>
      </c>
    </row>
    <row r="12" customFormat="false" ht="13.2" hidden="false" customHeight="false" outlineLevel="0" collapsed="false">
      <c r="A12" s="43" t="n">
        <v>10</v>
      </c>
      <c r="B12" s="44" t="s">
        <v>782</v>
      </c>
      <c r="C12" s="45"/>
      <c r="D12" s="45"/>
      <c r="E12" s="45"/>
      <c r="F12" s="45"/>
      <c r="G12" s="45"/>
      <c r="H12" s="45"/>
      <c r="I12" s="45"/>
      <c r="J12" s="45"/>
      <c r="K12" s="45"/>
      <c r="L12" s="38" t="n">
        <v>12</v>
      </c>
      <c r="M12" s="38" t="n">
        <f aca="false">M11+L12/60</f>
        <v>1.6</v>
      </c>
    </row>
    <row r="13" customFormat="false" ht="13.2" hidden="false" customHeight="false" outlineLevel="0" collapsed="false">
      <c r="A13" s="43" t="n">
        <v>11</v>
      </c>
      <c r="B13" s="44" t="s">
        <v>783</v>
      </c>
      <c r="C13" s="45"/>
      <c r="D13" s="45"/>
      <c r="E13" s="45"/>
      <c r="F13" s="45"/>
      <c r="G13" s="45"/>
      <c r="H13" s="45"/>
      <c r="I13" s="45"/>
      <c r="J13" s="45"/>
      <c r="K13" s="45"/>
      <c r="L13" s="38" t="n">
        <v>12</v>
      </c>
      <c r="M13" s="38" t="n">
        <f aca="false">M12+L13/60</f>
        <v>1.8</v>
      </c>
    </row>
    <row r="14" customFormat="false" ht="13.2" hidden="false" customHeight="false" outlineLevel="0" collapsed="false">
      <c r="A14" s="43" t="n">
        <v>12</v>
      </c>
      <c r="B14" s="44" t="s">
        <v>784</v>
      </c>
      <c r="C14" s="45"/>
      <c r="D14" s="45"/>
      <c r="E14" s="45"/>
      <c r="F14" s="45"/>
      <c r="G14" s="45"/>
      <c r="H14" s="45"/>
      <c r="I14" s="45"/>
      <c r="J14" s="45"/>
      <c r="K14" s="45"/>
      <c r="L14" s="38" t="n">
        <v>12</v>
      </c>
      <c r="M14" s="38" t="n">
        <f aca="false">M13+L14/60</f>
        <v>2</v>
      </c>
    </row>
  </sheetData>
  <mergeCells count="3">
    <mergeCell ref="C1:E1"/>
    <mergeCell ref="F1:H1"/>
    <mergeCell ref="I1:K1"/>
  </mergeCells>
  <hyperlinks>
    <hyperlink ref="C1" r:id="rId1" display="claude-opus-4-1-20250805"/>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A6"/>
    <pageSetUpPr fitToPage="false"/>
  </sheetPr>
  <dimension ref="A1:N1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7" activeCellId="0" sqref="I7"/>
    </sheetView>
  </sheetViews>
  <sheetFormatPr defaultColWidth="11.53515625" defaultRowHeight="13.2" zeroHeight="false" outlineLevelRow="0" outlineLevelCol="0"/>
  <cols>
    <col collapsed="false" customWidth="true" hidden="false" outlineLevel="0" max="1" min="1" style="38" width="3.51"/>
    <col collapsed="false" customWidth="true" hidden="false" outlineLevel="0" max="2" min="2" style="38" width="36.03"/>
    <col collapsed="false" customWidth="true" hidden="false" outlineLevel="0" max="3" min="3" style="38" width="7.16"/>
    <col collapsed="false" customWidth="true" hidden="false" outlineLevel="0" max="4" min="4" style="38" width="9.36"/>
    <col collapsed="false" customWidth="true" hidden="false" outlineLevel="0" max="5" min="5" style="38" width="7.97"/>
    <col collapsed="false" customWidth="true" hidden="false" outlineLevel="0" max="6" min="6" style="38" width="7.16"/>
    <col collapsed="false" customWidth="true" hidden="false" outlineLevel="0" max="7" min="7" style="38" width="9.36"/>
    <col collapsed="false" customWidth="true" hidden="false" outlineLevel="0" max="8" min="8" style="38" width="7.97"/>
    <col collapsed="false" customWidth="false" hidden="false" outlineLevel="0" max="12" min="9" style="38" width="11.53"/>
    <col collapsed="false" customWidth="true" hidden="false" outlineLevel="0" max="14" min="13" style="38" width="30.65"/>
    <col collapsed="false" customWidth="false" hidden="false" outlineLevel="0" max="16384" min="18" style="38" width="11.53"/>
  </cols>
  <sheetData>
    <row r="1" customFormat="false" ht="13.2" hidden="false" customHeight="true" outlineLevel="0" collapsed="false">
      <c r="A1" s="39"/>
      <c r="B1" s="39"/>
      <c r="C1" s="40" t="s">
        <v>12</v>
      </c>
      <c r="D1" s="40"/>
      <c r="E1" s="40"/>
      <c r="F1" s="41" t="s">
        <v>21</v>
      </c>
      <c r="G1" s="41"/>
      <c r="H1" s="41"/>
      <c r="I1" s="42" t="s">
        <v>17</v>
      </c>
      <c r="J1" s="42"/>
      <c r="K1" s="42"/>
      <c r="L1" s="38" t="n">
        <v>30</v>
      </c>
      <c r="N1" s="38" t="s">
        <v>765</v>
      </c>
    </row>
    <row r="2" customFormat="false" ht="13.2" hidden="false" customHeight="false" outlineLevel="0" collapsed="false">
      <c r="A2" s="39" t="s">
        <v>1</v>
      </c>
      <c r="B2" s="39" t="s">
        <v>766</v>
      </c>
      <c r="C2" s="46" t="s">
        <v>767</v>
      </c>
      <c r="D2" s="46" t="s">
        <v>768</v>
      </c>
      <c r="E2" s="46" t="s">
        <v>769</v>
      </c>
      <c r="F2" s="47" t="s">
        <v>767</v>
      </c>
      <c r="G2" s="47" t="s">
        <v>768</v>
      </c>
      <c r="H2" s="47" t="s">
        <v>769</v>
      </c>
      <c r="I2" s="46" t="s">
        <v>767</v>
      </c>
      <c r="J2" s="46" t="s">
        <v>768</v>
      </c>
      <c r="K2" s="46" t="s">
        <v>769</v>
      </c>
      <c r="L2" s="38" t="s">
        <v>770</v>
      </c>
      <c r="M2" s="38" t="s">
        <v>771</v>
      </c>
    </row>
    <row r="3" customFormat="false" ht="13.2" hidden="false" customHeight="false" outlineLevel="0" collapsed="false">
      <c r="A3" s="43" t="n">
        <v>1</v>
      </c>
      <c r="B3" s="48" t="s">
        <v>772</v>
      </c>
      <c r="C3" s="45"/>
      <c r="D3" s="45"/>
      <c r="E3" s="45"/>
      <c r="F3" s="45"/>
      <c r="G3" s="45"/>
      <c r="H3" s="45"/>
      <c r="I3" s="45"/>
      <c r="J3" s="45"/>
      <c r="K3" s="45"/>
      <c r="L3" s="38" t="n">
        <f aca="false">L1</f>
        <v>30</v>
      </c>
      <c r="M3" s="38" t="n">
        <f aca="false">L3/60</f>
        <v>0.5</v>
      </c>
    </row>
    <row r="4" customFormat="false" ht="13.2" hidden="false" customHeight="false" outlineLevel="0" collapsed="false">
      <c r="A4" s="43" t="n">
        <v>2</v>
      </c>
      <c r="B4" s="49" t="s">
        <v>773</v>
      </c>
      <c r="C4" s="50"/>
      <c r="D4" s="50"/>
      <c r="E4" s="50"/>
      <c r="F4" s="50"/>
      <c r="G4" s="50"/>
      <c r="H4" s="50"/>
      <c r="I4" s="50"/>
      <c r="J4" s="50"/>
      <c r="K4" s="50"/>
      <c r="L4" s="1"/>
      <c r="M4" s="1"/>
      <c r="N4" s="38" t="s">
        <v>774</v>
      </c>
    </row>
    <row r="5" customFormat="false" ht="13.2" hidden="false" customHeight="false" outlineLevel="0" collapsed="false">
      <c r="A5" s="43" t="n">
        <v>3</v>
      </c>
      <c r="B5" s="48" t="s">
        <v>775</v>
      </c>
      <c r="C5" s="45"/>
      <c r="D5" s="45"/>
      <c r="E5" s="45"/>
      <c r="F5" s="45"/>
      <c r="G5" s="45"/>
      <c r="H5" s="45"/>
      <c r="I5" s="45"/>
      <c r="J5" s="45"/>
      <c r="K5" s="45"/>
      <c r="L5" s="38" t="n">
        <f aca="false">L3+$L$1</f>
        <v>60</v>
      </c>
      <c r="M5" s="38" t="n">
        <f aca="false">L5/60</f>
        <v>1</v>
      </c>
    </row>
    <row r="6" customFormat="false" ht="13.2" hidden="false" customHeight="false" outlineLevel="0" collapsed="false">
      <c r="A6" s="43" t="n">
        <v>4</v>
      </c>
      <c r="B6" s="51" t="s">
        <v>776</v>
      </c>
      <c r="C6" s="45"/>
      <c r="D6" s="45"/>
      <c r="E6" s="45"/>
      <c r="F6" s="45"/>
      <c r="G6" s="45"/>
      <c r="H6" s="45"/>
      <c r="I6" s="45"/>
      <c r="J6" s="45"/>
      <c r="K6" s="45"/>
      <c r="L6" s="38" t="n">
        <v>16</v>
      </c>
      <c r="M6" s="38" t="n">
        <f aca="false">M5+L6/60</f>
        <v>1.26666666666667</v>
      </c>
    </row>
    <row r="7" customFormat="false" ht="13.2" hidden="false" customHeight="false" outlineLevel="0" collapsed="false">
      <c r="A7" s="43" t="n">
        <v>5</v>
      </c>
      <c r="B7" s="52" t="s">
        <v>777</v>
      </c>
      <c r="C7" s="45"/>
      <c r="D7" s="45"/>
      <c r="E7" s="53"/>
      <c r="F7" s="45"/>
      <c r="G7" s="45"/>
      <c r="H7" s="45"/>
      <c r="I7" s="45"/>
      <c r="J7" s="45"/>
      <c r="K7" s="45"/>
      <c r="L7" s="38" t="n">
        <v>16</v>
      </c>
      <c r="M7" s="38" t="n">
        <f aca="false">M6+L7/60</f>
        <v>1.53333333333333</v>
      </c>
    </row>
    <row r="8" customFormat="false" ht="13.2" hidden="false" customHeight="false" outlineLevel="0" collapsed="false">
      <c r="A8" s="43" t="n">
        <v>6</v>
      </c>
      <c r="B8" s="54" t="s">
        <v>778</v>
      </c>
      <c r="C8" s="45"/>
      <c r="D8" s="45"/>
      <c r="E8" s="45"/>
      <c r="F8" s="45"/>
      <c r="G8" s="45"/>
      <c r="H8" s="45"/>
      <c r="I8" s="45"/>
      <c r="J8" s="45"/>
      <c r="K8" s="45"/>
      <c r="L8" s="38" t="n">
        <v>16</v>
      </c>
      <c r="M8" s="38" t="n">
        <f aca="false">M7+L8/60</f>
        <v>1.8</v>
      </c>
    </row>
    <row r="9" customFormat="false" ht="13.2" hidden="false" customHeight="false" outlineLevel="0" collapsed="false">
      <c r="A9" s="43" t="n">
        <v>7</v>
      </c>
      <c r="B9" s="54" t="s">
        <v>779</v>
      </c>
      <c r="C9" s="45"/>
      <c r="D9" s="45"/>
      <c r="E9" s="45"/>
      <c r="F9" s="45"/>
      <c r="G9" s="45"/>
      <c r="H9" s="45"/>
      <c r="I9" s="45"/>
      <c r="J9" s="45"/>
      <c r="K9" s="45"/>
      <c r="L9" s="38" t="n">
        <v>16</v>
      </c>
      <c r="M9" s="38" t="n">
        <f aca="false">M8+L9/60</f>
        <v>2.06666666666667</v>
      </c>
    </row>
    <row r="10" customFormat="false" ht="13.2" hidden="false" customHeight="false" outlineLevel="0" collapsed="false">
      <c r="A10" s="43" t="n">
        <v>8</v>
      </c>
      <c r="B10" s="54" t="s">
        <v>780</v>
      </c>
      <c r="C10" s="45"/>
      <c r="D10" s="45"/>
      <c r="E10" s="45"/>
      <c r="F10" s="45"/>
      <c r="G10" s="45"/>
      <c r="H10" s="45"/>
      <c r="I10" s="45"/>
      <c r="J10" s="45"/>
      <c r="K10" s="45"/>
      <c r="L10" s="38" t="n">
        <v>16</v>
      </c>
      <c r="M10" s="38" t="n">
        <f aca="false">M9+L10/60</f>
        <v>2.33333333333333</v>
      </c>
    </row>
    <row r="11" customFormat="false" ht="13.2" hidden="false" customHeight="false" outlineLevel="0" collapsed="false">
      <c r="A11" s="43" t="n">
        <v>9</v>
      </c>
      <c r="B11" s="54" t="s">
        <v>781</v>
      </c>
      <c r="C11" s="45"/>
      <c r="D11" s="45"/>
      <c r="E11" s="45"/>
      <c r="F11" s="45"/>
      <c r="G11" s="45"/>
      <c r="H11" s="45"/>
      <c r="I11" s="45"/>
      <c r="J11" s="45"/>
      <c r="K11" s="45"/>
      <c r="L11" s="38" t="n">
        <v>16</v>
      </c>
      <c r="M11" s="38" t="n">
        <f aca="false">M10+L11/60</f>
        <v>2.6</v>
      </c>
    </row>
    <row r="12" customFormat="false" ht="13.2" hidden="false" customHeight="false" outlineLevel="0" collapsed="false">
      <c r="A12" s="43" t="n">
        <v>10</v>
      </c>
      <c r="B12" s="54" t="s">
        <v>782</v>
      </c>
      <c r="C12" s="45"/>
      <c r="D12" s="45"/>
      <c r="E12" s="45"/>
      <c r="F12" s="45"/>
      <c r="G12" s="45"/>
      <c r="H12" s="45"/>
      <c r="I12" s="45"/>
      <c r="J12" s="45"/>
      <c r="K12" s="45"/>
      <c r="L12" s="38" t="n">
        <v>16</v>
      </c>
      <c r="M12" s="38" t="n">
        <f aca="false">M11+L12/60</f>
        <v>2.86666666666667</v>
      </c>
    </row>
    <row r="13" customFormat="false" ht="13.2" hidden="false" customHeight="false" outlineLevel="0" collapsed="false">
      <c r="A13" s="43" t="n">
        <v>11</v>
      </c>
      <c r="B13" s="54" t="s">
        <v>783</v>
      </c>
      <c r="C13" s="45"/>
      <c r="D13" s="45"/>
      <c r="E13" s="45"/>
      <c r="F13" s="45"/>
      <c r="G13" s="45"/>
      <c r="H13" s="45"/>
      <c r="I13" s="45"/>
      <c r="J13" s="45"/>
      <c r="K13" s="45"/>
      <c r="L13" s="38" t="n">
        <v>16</v>
      </c>
      <c r="M13" s="38" t="n">
        <f aca="false">M12+L13/60</f>
        <v>3.13333333333333</v>
      </c>
    </row>
    <row r="14" customFormat="false" ht="13.2" hidden="false" customHeight="false" outlineLevel="0" collapsed="false">
      <c r="A14" s="43" t="n">
        <v>12</v>
      </c>
      <c r="B14" s="54" t="s">
        <v>784</v>
      </c>
      <c r="C14" s="45"/>
      <c r="D14" s="45"/>
      <c r="E14" s="45"/>
      <c r="F14" s="45"/>
      <c r="G14" s="45"/>
      <c r="H14" s="45"/>
      <c r="I14" s="45"/>
      <c r="J14" s="45"/>
      <c r="K14" s="45"/>
      <c r="L14" s="38" t="n">
        <v>16</v>
      </c>
      <c r="M14" s="38" t="n">
        <f aca="false">M13+L14/60</f>
        <v>3.4</v>
      </c>
    </row>
  </sheetData>
  <mergeCells count="3">
    <mergeCell ref="C1:E1"/>
    <mergeCell ref="F1:H1"/>
    <mergeCell ref="I1:K1"/>
  </mergeCells>
  <hyperlinks>
    <hyperlink ref="C1" r:id="rId1" display="claude-opus-4-1-20250805"/>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F819E"/>
    <pageSetUpPr fitToPage="false"/>
  </sheetPr>
  <dimension ref="A1:O1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7" activeCellId="0" sqref="B7"/>
    </sheetView>
  </sheetViews>
  <sheetFormatPr defaultColWidth="11.53515625" defaultRowHeight="13.2" zeroHeight="false" outlineLevelRow="0" outlineLevelCol="0"/>
  <cols>
    <col collapsed="false" customWidth="true" hidden="false" outlineLevel="0" max="1" min="1" style="38" width="3.51"/>
    <col collapsed="false" customWidth="true" hidden="false" outlineLevel="0" max="2" min="2" style="38" width="36.03"/>
    <col collapsed="false" customWidth="true" hidden="false" outlineLevel="0" max="3" min="3" style="38" width="7.16"/>
    <col collapsed="false" customWidth="true" hidden="false" outlineLevel="0" max="4" min="4" style="38" width="9.36"/>
    <col collapsed="false" customWidth="true" hidden="false" outlineLevel="0" max="5" min="5" style="38" width="7.97"/>
    <col collapsed="false" customWidth="true" hidden="false" outlineLevel="0" max="6" min="6" style="38" width="7.16"/>
    <col collapsed="false" customWidth="true" hidden="false" outlineLevel="0" max="7" min="7" style="38" width="9.36"/>
    <col collapsed="false" customWidth="true" hidden="false" outlineLevel="0" max="8" min="8" style="38" width="7.97"/>
    <col collapsed="false" customWidth="false" hidden="false" outlineLevel="0" max="13" min="9" style="38" width="11.53"/>
    <col collapsed="false" customWidth="true" hidden="false" outlineLevel="0" max="15" min="14" style="38" width="30.65"/>
  </cols>
  <sheetData>
    <row r="1" customFormat="false" ht="13.2" hidden="false" customHeight="true" outlineLevel="0" collapsed="false">
      <c r="A1" s="39"/>
      <c r="B1" s="39"/>
      <c r="C1" s="40" t="s">
        <v>12</v>
      </c>
      <c r="D1" s="40"/>
      <c r="E1" s="40"/>
      <c r="F1" s="41" t="s">
        <v>21</v>
      </c>
      <c r="G1" s="41"/>
      <c r="H1" s="41"/>
      <c r="I1" s="42" t="s">
        <v>17</v>
      </c>
      <c r="J1" s="42"/>
      <c r="K1" s="42"/>
      <c r="L1" s="38" t="n">
        <v>30</v>
      </c>
      <c r="O1" s="38" t="s">
        <v>765</v>
      </c>
    </row>
    <row r="2" customFormat="false" ht="13.2" hidden="false" customHeight="false" outlineLevel="0" collapsed="false">
      <c r="A2" s="39" t="s">
        <v>1</v>
      </c>
      <c r="B2" s="39" t="s">
        <v>766</v>
      </c>
      <c r="C2" s="38" t="s">
        <v>767</v>
      </c>
      <c r="D2" s="38" t="s">
        <v>768</v>
      </c>
      <c r="E2" s="38" t="s">
        <v>769</v>
      </c>
      <c r="F2" s="38" t="s">
        <v>767</v>
      </c>
      <c r="G2" s="38" t="s">
        <v>768</v>
      </c>
      <c r="H2" s="38" t="s">
        <v>769</v>
      </c>
      <c r="I2" s="38" t="s">
        <v>767</v>
      </c>
      <c r="J2" s="38" t="s">
        <v>768</v>
      </c>
      <c r="K2" s="38" t="s">
        <v>769</v>
      </c>
      <c r="L2" s="38" t="s">
        <v>770</v>
      </c>
      <c r="M2" s="38" t="s">
        <v>771</v>
      </c>
    </row>
    <row r="3" customFormat="false" ht="13.2" hidden="false" customHeight="false" outlineLevel="0" collapsed="false">
      <c r="A3" s="43" t="n">
        <v>1</v>
      </c>
      <c r="B3" s="48" t="s">
        <v>772</v>
      </c>
      <c r="C3" s="45"/>
      <c r="D3" s="45"/>
      <c r="E3" s="45"/>
      <c r="F3" s="45"/>
      <c r="G3" s="45"/>
      <c r="H3" s="45"/>
      <c r="I3" s="45"/>
      <c r="J3" s="45"/>
      <c r="K3" s="45"/>
      <c r="L3" s="38" t="n">
        <v>16</v>
      </c>
      <c r="M3" s="38" t="n">
        <f aca="false">L3/60</f>
        <v>0.266666666666667</v>
      </c>
      <c r="N3" s="38" t="n">
        <f aca="false">A3/$A$14</f>
        <v>0.0833333333333333</v>
      </c>
    </row>
    <row r="4" customFormat="false" ht="13.2" hidden="false" customHeight="false" outlineLevel="0" collapsed="false">
      <c r="A4" s="43" t="n">
        <v>2</v>
      </c>
      <c r="B4" s="48" t="s">
        <v>773</v>
      </c>
      <c r="C4" s="45"/>
      <c r="D4" s="45"/>
      <c r="E4" s="45"/>
      <c r="F4" s="45"/>
      <c r="G4" s="45"/>
      <c r="H4" s="45"/>
      <c r="I4" s="45"/>
      <c r="J4" s="45"/>
      <c r="K4" s="45"/>
      <c r="L4" s="38" t="n">
        <v>16</v>
      </c>
      <c r="M4" s="1"/>
      <c r="N4" s="38" t="n">
        <f aca="false">A4/$A$14</f>
        <v>0.166666666666667</v>
      </c>
      <c r="O4" s="38" t="s">
        <v>774</v>
      </c>
    </row>
    <row r="5" customFormat="false" ht="13.2" hidden="false" customHeight="false" outlineLevel="0" collapsed="false">
      <c r="A5" s="43" t="n">
        <v>3</v>
      </c>
      <c r="B5" s="48" t="s">
        <v>775</v>
      </c>
      <c r="C5" s="45"/>
      <c r="D5" s="45"/>
      <c r="E5" s="45"/>
      <c r="F5" s="45"/>
      <c r="G5" s="45"/>
      <c r="H5" s="45"/>
      <c r="I5" s="45"/>
      <c r="J5" s="45"/>
      <c r="K5" s="45"/>
      <c r="L5" s="38" t="n">
        <v>16</v>
      </c>
      <c r="M5" s="38" t="n">
        <f aca="false">L5/60</f>
        <v>0.266666666666667</v>
      </c>
      <c r="N5" s="38" t="n">
        <f aca="false">A5/$A$14</f>
        <v>0.25</v>
      </c>
    </row>
    <row r="6" customFormat="false" ht="13.2" hidden="false" customHeight="false" outlineLevel="0" collapsed="false">
      <c r="A6" s="43" t="n">
        <v>4</v>
      </c>
      <c r="B6" s="48" t="s">
        <v>776</v>
      </c>
      <c r="C6" s="45"/>
      <c r="D6" s="45"/>
      <c r="E6" s="45"/>
      <c r="F6" s="45"/>
      <c r="G6" s="45"/>
      <c r="H6" s="45"/>
      <c r="I6" s="45"/>
      <c r="J6" s="45"/>
      <c r="K6" s="45"/>
      <c r="L6" s="38" t="n">
        <v>16</v>
      </c>
      <c r="M6" s="38" t="n">
        <f aca="false">M5+L6/60</f>
        <v>0.533333333333333</v>
      </c>
      <c r="N6" s="38" t="n">
        <f aca="false">A6/$A$14</f>
        <v>0.333333333333333</v>
      </c>
    </row>
    <row r="7" customFormat="false" ht="13.2" hidden="false" customHeight="false" outlineLevel="0" collapsed="false">
      <c r="A7" s="43" t="n">
        <v>5</v>
      </c>
      <c r="B7" s="48" t="s">
        <v>777</v>
      </c>
      <c r="C7" s="45"/>
      <c r="D7" s="45"/>
      <c r="E7" s="45"/>
      <c r="F7" s="45"/>
      <c r="G7" s="45"/>
      <c r="H7" s="45"/>
      <c r="I7" s="45"/>
      <c r="J7" s="45"/>
      <c r="K7" s="45"/>
      <c r="L7" s="38" t="n">
        <v>16</v>
      </c>
      <c r="M7" s="38" t="n">
        <f aca="false">M6+L7/60</f>
        <v>0.8</v>
      </c>
      <c r="N7" s="38" t="n">
        <f aca="false">A7/$A$14</f>
        <v>0.416666666666667</v>
      </c>
    </row>
    <row r="8" customFormat="false" ht="13.2" hidden="false" customHeight="false" outlineLevel="0" collapsed="false">
      <c r="A8" s="43" t="n">
        <v>6</v>
      </c>
      <c r="B8" s="48" t="s">
        <v>778</v>
      </c>
      <c r="C8" s="45"/>
      <c r="D8" s="45"/>
      <c r="E8" s="45"/>
      <c r="F8" s="45"/>
      <c r="G8" s="45"/>
      <c r="H8" s="45"/>
      <c r="I8" s="45"/>
      <c r="J8" s="45"/>
      <c r="K8" s="45"/>
      <c r="L8" s="38" t="n">
        <v>16</v>
      </c>
      <c r="M8" s="38" t="n">
        <f aca="false">M7+L8/60</f>
        <v>1.06666666666667</v>
      </c>
      <c r="N8" s="38" t="n">
        <f aca="false">A8/$A$14</f>
        <v>0.5</v>
      </c>
    </row>
    <row r="9" customFormat="false" ht="13.2" hidden="false" customHeight="false" outlineLevel="0" collapsed="false">
      <c r="A9" s="43" t="n">
        <v>7</v>
      </c>
      <c r="B9" s="48" t="s">
        <v>779</v>
      </c>
      <c r="C9" s="45"/>
      <c r="D9" s="45"/>
      <c r="E9" s="45"/>
      <c r="F9" s="45"/>
      <c r="G9" s="45"/>
      <c r="H9" s="45"/>
      <c r="I9" s="45"/>
      <c r="J9" s="45"/>
      <c r="K9" s="45"/>
      <c r="L9" s="38" t="n">
        <v>16</v>
      </c>
      <c r="M9" s="38" t="n">
        <f aca="false">M8+L9/60</f>
        <v>1.33333333333333</v>
      </c>
      <c r="N9" s="38" t="n">
        <f aca="false">A9/$A$14</f>
        <v>0.583333333333333</v>
      </c>
    </row>
    <row r="10" customFormat="false" ht="13.2" hidden="false" customHeight="false" outlineLevel="0" collapsed="false">
      <c r="A10" s="43" t="n">
        <v>8</v>
      </c>
      <c r="B10" s="48" t="s">
        <v>780</v>
      </c>
      <c r="C10" s="45"/>
      <c r="D10" s="45"/>
      <c r="E10" s="45"/>
      <c r="F10" s="45"/>
      <c r="G10" s="45"/>
      <c r="H10" s="45"/>
      <c r="I10" s="45"/>
      <c r="J10" s="45"/>
      <c r="K10" s="45"/>
      <c r="L10" s="38" t="n">
        <v>16</v>
      </c>
      <c r="M10" s="38" t="n">
        <f aca="false">M9+L10/60</f>
        <v>1.6</v>
      </c>
      <c r="N10" s="38" t="n">
        <f aca="false">A10/$A$14</f>
        <v>0.666666666666667</v>
      </c>
    </row>
    <row r="11" customFormat="false" ht="13.2" hidden="false" customHeight="false" outlineLevel="0" collapsed="false">
      <c r="A11" s="43" t="n">
        <v>9</v>
      </c>
      <c r="B11" s="48" t="s">
        <v>781</v>
      </c>
      <c r="C11" s="45"/>
      <c r="D11" s="45"/>
      <c r="E11" s="45"/>
      <c r="F11" s="45"/>
      <c r="G11" s="45"/>
      <c r="H11" s="45"/>
      <c r="I11" s="45"/>
      <c r="J11" s="45"/>
      <c r="K11" s="45"/>
      <c r="L11" s="38" t="n">
        <v>16</v>
      </c>
      <c r="M11" s="38" t="n">
        <f aca="false">M10+L11/60</f>
        <v>1.86666666666667</v>
      </c>
      <c r="N11" s="38" t="n">
        <f aca="false">A11/$A$14</f>
        <v>0.75</v>
      </c>
    </row>
    <row r="12" customFormat="false" ht="13.2" hidden="false" customHeight="false" outlineLevel="0" collapsed="false">
      <c r="A12" s="43" t="n">
        <v>10</v>
      </c>
      <c r="B12" s="48" t="s">
        <v>782</v>
      </c>
      <c r="C12" s="45"/>
      <c r="D12" s="45"/>
      <c r="E12" s="45"/>
      <c r="F12" s="45"/>
      <c r="G12" s="45"/>
      <c r="H12" s="45"/>
      <c r="I12" s="45"/>
      <c r="J12" s="45"/>
      <c r="K12" s="45"/>
      <c r="L12" s="38" t="n">
        <v>16</v>
      </c>
      <c r="M12" s="38" t="n">
        <f aca="false">M11+L12/60</f>
        <v>2.13333333333333</v>
      </c>
      <c r="N12" s="38" t="n">
        <f aca="false">A12/$A$14</f>
        <v>0.833333333333333</v>
      </c>
    </row>
    <row r="13" customFormat="false" ht="13.2" hidden="false" customHeight="false" outlineLevel="0" collapsed="false">
      <c r="A13" s="43" t="n">
        <v>11</v>
      </c>
      <c r="B13" s="54" t="s">
        <v>783</v>
      </c>
      <c r="C13" s="45"/>
      <c r="D13" s="45"/>
      <c r="E13" s="45"/>
      <c r="F13" s="45"/>
      <c r="G13" s="45"/>
      <c r="H13" s="45"/>
      <c r="I13" s="45"/>
      <c r="J13" s="45"/>
      <c r="K13" s="45"/>
      <c r="L13" s="38" t="n">
        <v>16</v>
      </c>
      <c r="M13" s="38" t="n">
        <f aca="false">M12+L13/60</f>
        <v>2.4</v>
      </c>
      <c r="N13" s="38" t="n">
        <f aca="false">A13/$A$14</f>
        <v>0.916666666666667</v>
      </c>
    </row>
    <row r="14" customFormat="false" ht="13.2" hidden="false" customHeight="false" outlineLevel="0" collapsed="false">
      <c r="A14" s="43" t="n">
        <v>12</v>
      </c>
      <c r="B14" s="54" t="s">
        <v>784</v>
      </c>
      <c r="C14" s="45"/>
      <c r="D14" s="45"/>
      <c r="E14" s="45"/>
      <c r="F14" s="45"/>
      <c r="G14" s="45"/>
      <c r="H14" s="45"/>
      <c r="I14" s="45"/>
      <c r="J14" s="45"/>
      <c r="K14" s="45"/>
      <c r="L14" s="38" t="n">
        <v>16</v>
      </c>
      <c r="M14" s="38" t="n">
        <f aca="false">M13+L14/60</f>
        <v>2.66666666666667</v>
      </c>
      <c r="N14" s="38" t="n">
        <f aca="false">A14/$A$14</f>
        <v>1</v>
      </c>
    </row>
  </sheetData>
  <mergeCells count="3">
    <mergeCell ref="C1:E1"/>
    <mergeCell ref="F1:H1"/>
    <mergeCell ref="I1:K1"/>
  </mergeCells>
  <hyperlinks>
    <hyperlink ref="C1" r:id="rId1" display="claude-opus-4-1-20250805"/>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8160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2025-08-23T13:22:21Z</dcterms:created>
  <dc:creator/>
  <dc:description/>
  <dc:language>es-MX</dc:language>
  <cp:lastModifiedBy/>
  <dcterms:modified xsi:type="dcterms:W3CDTF">2025-09-12T06:40:14Z</dcterms:modified>
  <cp:revision>657</cp:revision>
  <dc:subject/>
  <dc:title/>
</cp:coreProperties>
</file>

<file path=docProps/custom.xml><?xml version="1.0" encoding="utf-8"?>
<Properties xmlns="http://schemas.openxmlformats.org/officeDocument/2006/custom-properties" xmlns:vt="http://schemas.openxmlformats.org/officeDocument/2006/docPropsVTypes"/>
</file>