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ayo\Desktop\USB\SOLUCION EXAMEN\"/>
    </mc:Choice>
  </mc:AlternateContent>
  <xr:revisionPtr revIDLastSave="0" documentId="13_ncr:1_{555E26AF-7CD3-4CFF-B683-39645696258C}" xr6:coauthVersionLast="47" xr6:coauthVersionMax="47" xr10:uidLastSave="{00000000-0000-0000-0000-000000000000}"/>
  <bookViews>
    <workbookView xWindow="-108" yWindow="-108" windowWidth="23256" windowHeight="12576" xr2:uid="{CBA5896C-E247-47BB-B825-9D10B267B5B9}"/>
  </bookViews>
  <sheets>
    <sheet name="Hoja_calculos" sheetId="1" r:id="rId1"/>
    <sheet name="Presupuesto_8A" sheetId="2" r:id="rId2"/>
    <sheet name="Presupuesto_8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25" i="1"/>
  <c r="H18" i="1"/>
  <c r="E14" i="2"/>
  <c r="B5" i="1" l="1"/>
  <c r="H20" i="1"/>
  <c r="H19" i="1"/>
  <c r="B29" i="1"/>
  <c r="B32" i="1" s="1"/>
  <c r="E10" i="1" l="1"/>
  <c r="E15" i="1" s="1"/>
  <c r="B31" i="1"/>
  <c r="E8" i="1" l="1"/>
  <c r="E13" i="1" s="1"/>
  <c r="E9" i="1"/>
  <c r="E14" i="1" s="1"/>
  <c r="H28" i="1"/>
  <c r="H41" i="1" s="1"/>
  <c r="H27" i="1"/>
  <c r="H26" i="1"/>
  <c r="H38" i="1"/>
</calcChain>
</file>

<file path=xl/sharedStrings.xml><?xml version="1.0" encoding="utf-8"?>
<sst xmlns="http://schemas.openxmlformats.org/spreadsheetml/2006/main" count="108" uniqueCount="81">
  <si>
    <t>Usuarios PN</t>
  </si>
  <si>
    <t>Usuarios nuevos</t>
  </si>
  <si>
    <t>T.res esperado</t>
  </si>
  <si>
    <t>Tiempo reflexion</t>
  </si>
  <si>
    <t>X nueva</t>
  </si>
  <si>
    <t>U max</t>
  </si>
  <si>
    <t>VCPU</t>
  </si>
  <si>
    <t>VRED</t>
  </si>
  <si>
    <t>Minimo(0,15, Tres(PN))</t>
  </si>
  <si>
    <t>Nu CPU</t>
  </si>
  <si>
    <t>Nu RED</t>
  </si>
  <si>
    <t>celdas en azul son formulas</t>
  </si>
  <si>
    <t>VDISCO</t>
  </si>
  <si>
    <t>T servicio base</t>
  </si>
  <si>
    <t>TsCPU</t>
  </si>
  <si>
    <t>tsRED</t>
  </si>
  <si>
    <t>TsDISCO</t>
  </si>
  <si>
    <t>IP CPU</t>
  </si>
  <si>
    <t>IP RED</t>
  </si>
  <si>
    <t>IP DISCO</t>
  </si>
  <si>
    <t>Cores CPU nueva</t>
  </si>
  <si>
    <t>Cores CPU base</t>
  </si>
  <si>
    <t>Nu DISCO</t>
  </si>
  <si>
    <t>Carga en lectura</t>
  </si>
  <si>
    <t>Carga total</t>
  </si>
  <si>
    <t>Carga en escritura</t>
  </si>
  <si>
    <t>L</t>
  </si>
  <si>
    <t>E</t>
  </si>
  <si>
    <t>IPN Util Nuevo</t>
  </si>
  <si>
    <t>IPN RED</t>
  </si>
  <si>
    <t>IPN CPU</t>
  </si>
  <si>
    <t>IPN DISCO</t>
  </si>
  <si>
    <t>Ts CPU</t>
  </si>
  <si>
    <t>Ts RED</t>
  </si>
  <si>
    <t>Ts DISCO</t>
  </si>
  <si>
    <t>Disco Uds</t>
  </si>
  <si>
    <t>Indice Prestaciones base</t>
  </si>
  <si>
    <t>Indice Prestaciones Nuevo calculado</t>
  </si>
  <si>
    <t>S1</t>
  </si>
  <si>
    <t>T servicio nuevo</t>
  </si>
  <si>
    <t>RAID-0</t>
  </si>
  <si>
    <t>RAID-1</t>
  </si>
  <si>
    <t>RAID-5</t>
  </si>
  <si>
    <t>RAID-6</t>
  </si>
  <si>
    <t>P</t>
  </si>
  <si>
    <t>S2</t>
  </si>
  <si>
    <t>Si meto RAID,tengo que tener en cuenta la penalización en escritura</t>
  </si>
  <si>
    <t>Calculo final del indice de prestaciones de cada disco en el RAID dependiente del numero de discos</t>
  </si>
  <si>
    <t>IPDisco</t>
  </si>
  <si>
    <t>N</t>
  </si>
  <si>
    <t>Componente</t>
  </si>
  <si>
    <t>Modelo</t>
  </si>
  <si>
    <t>Precio Unitario</t>
  </si>
  <si>
    <t>Número componentes</t>
  </si>
  <si>
    <t>Precio Total</t>
  </si>
  <si>
    <t>CPU</t>
  </si>
  <si>
    <t>Memoria</t>
  </si>
  <si>
    <t>Disco</t>
  </si>
  <si>
    <t>Placa Base</t>
  </si>
  <si>
    <t>Fuente de alimentación</t>
  </si>
  <si>
    <t>Tarjeta de Red</t>
  </si>
  <si>
    <t>SO</t>
  </si>
  <si>
    <t>Caja</t>
  </si>
  <si>
    <t>Pasta Térmica</t>
  </si>
  <si>
    <t>Pila</t>
  </si>
  <si>
    <t>Red Eléctrica</t>
  </si>
  <si>
    <t>Intel Xeon Silver 4416+ 2,0GHz (20 núcleos) (1 ó 2 chips)</t>
  </si>
  <si>
    <t>Samsung 970 EVO Plus PCIe NVMe M.2 1TB</t>
  </si>
  <si>
    <t>2 Xeon : Supermicro X12DPL-NT6</t>
  </si>
  <si>
    <t>Interfaz de red del equipo</t>
  </si>
  <si>
    <t>Datacenter Edition</t>
  </si>
  <si>
    <t>Red eléctrica</t>
  </si>
  <si>
    <t>Talius Caja Atx Gaming Cronos RGB Cristal Templado USB 3.0</t>
  </si>
  <si>
    <t>no se indica el precio</t>
  </si>
  <si>
    <t>viene integrada</t>
  </si>
  <si>
    <t>Total</t>
  </si>
  <si>
    <t>Controladora RAID</t>
  </si>
  <si>
    <t>LSI MegaRAID 9361-8i</t>
  </si>
  <si>
    <t>Switch Ethernet</t>
  </si>
  <si>
    <t>SAI</t>
  </si>
  <si>
    <t>Disco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</si>
</sst>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6" borderId="1" xfId="0" applyFill="1" applyBorder="1"/>
    <xf numFmtId="6" fontId="0" fillId="0" borderId="1" xfId="0" applyNumberFormat="1" applyBorder="1"/>
    <xf numFmtId="0" fontId="0" fillId="0" borderId="0" xfId="0" applyAlignment="1">
      <alignment vertical="center"/>
    </xf>
    <xf numFmtId="6" fontId="0" fillId="0" borderId="1" xfId="0" applyNumberFormat="1" applyBorder="1" applyAlignment="1">
      <alignment horizontal="right"/>
    </xf>
    <xf numFmtId="0" fontId="0" fillId="7" borderId="1" xfId="0" applyFill="1" applyBorder="1"/>
    <xf numFmtId="0" fontId="0" fillId="7" borderId="10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F7E3-1712-4289-A72C-B68C96716B92}">
  <dimension ref="A1:I43"/>
  <sheetViews>
    <sheetView tabSelected="1" topLeftCell="A19" zoomScaleNormal="100" workbookViewId="0">
      <selection activeCell="H33" sqref="H33"/>
    </sheetView>
  </sheetViews>
  <sheetFormatPr baseColWidth="10" defaultRowHeight="14.4" x14ac:dyDescent="0.3"/>
  <cols>
    <col min="1" max="1" width="16.33203125" customWidth="1"/>
    <col min="3" max="3" width="21.109375" customWidth="1"/>
    <col min="5" max="5" width="21.6640625" customWidth="1"/>
  </cols>
  <sheetData>
    <row r="1" spans="1:8" x14ac:dyDescent="0.3">
      <c r="A1" s="1" t="s">
        <v>0</v>
      </c>
      <c r="B1" s="2">
        <v>60</v>
      </c>
      <c r="F1" t="s">
        <v>11</v>
      </c>
    </row>
    <row r="2" spans="1:8" x14ac:dyDescent="0.3">
      <c r="A2" s="1" t="s">
        <v>1</v>
      </c>
      <c r="B2" s="3">
        <v>300</v>
      </c>
    </row>
    <row r="3" spans="1:8" x14ac:dyDescent="0.3">
      <c r="A3" s="1" t="s">
        <v>2</v>
      </c>
      <c r="B3" s="2">
        <v>0.2</v>
      </c>
      <c r="C3" t="s">
        <v>8</v>
      </c>
    </row>
    <row r="4" spans="1:8" x14ac:dyDescent="0.3">
      <c r="A4" s="1" t="s">
        <v>3</v>
      </c>
      <c r="B4" s="2">
        <v>3.07</v>
      </c>
    </row>
    <row r="5" spans="1:8" x14ac:dyDescent="0.3">
      <c r="A5" s="1" t="s">
        <v>4</v>
      </c>
      <c r="B5" s="3">
        <f>B2/(B3+B4)</f>
        <v>91.743119266055047</v>
      </c>
    </row>
    <row r="6" spans="1:8" x14ac:dyDescent="0.3">
      <c r="A6" s="1" t="s">
        <v>5</v>
      </c>
      <c r="B6" s="2">
        <v>0.8</v>
      </c>
    </row>
    <row r="8" spans="1:8" x14ac:dyDescent="0.3">
      <c r="A8" s="1" t="s">
        <v>6</v>
      </c>
      <c r="B8" s="2">
        <v>7</v>
      </c>
      <c r="D8" s="1" t="s">
        <v>9</v>
      </c>
      <c r="E8" s="3">
        <f>B8*B5/B6</f>
        <v>802.75229357798162</v>
      </c>
    </row>
    <row r="9" spans="1:8" x14ac:dyDescent="0.3">
      <c r="A9" s="1" t="s">
        <v>7</v>
      </c>
      <c r="B9" s="2">
        <v>2</v>
      </c>
      <c r="D9" s="1" t="s">
        <v>10</v>
      </c>
      <c r="E9" s="3">
        <f>B9*B5/B6</f>
        <v>229.35779816513761</v>
      </c>
    </row>
    <row r="10" spans="1:8" x14ac:dyDescent="0.3">
      <c r="A10" s="1" t="s">
        <v>12</v>
      </c>
      <c r="B10" s="2">
        <v>6</v>
      </c>
      <c r="D10" s="1" t="s">
        <v>22</v>
      </c>
      <c r="E10" s="3">
        <f>B10*B5/B6</f>
        <v>688.0733944954128</v>
      </c>
    </row>
    <row r="12" spans="1:8" x14ac:dyDescent="0.3">
      <c r="A12" s="19" t="s">
        <v>13</v>
      </c>
      <c r="B12" s="19"/>
      <c r="D12" s="20" t="s">
        <v>37</v>
      </c>
      <c r="E12" s="20"/>
    </row>
    <row r="13" spans="1:8" x14ac:dyDescent="0.3">
      <c r="A13" s="2" t="s">
        <v>14</v>
      </c>
      <c r="B13" s="2">
        <v>1.4285714285714285E-2</v>
      </c>
      <c r="D13" s="1" t="s">
        <v>30</v>
      </c>
      <c r="E13" s="3">
        <f>(E8/(1/B13))*B18/B23</f>
        <v>114.6788990825688</v>
      </c>
    </row>
    <row r="14" spans="1:8" x14ac:dyDescent="0.3">
      <c r="A14" s="2" t="s">
        <v>15</v>
      </c>
      <c r="B14" s="2">
        <v>6.2499999999999995E-3</v>
      </c>
      <c r="D14" s="1" t="s">
        <v>29</v>
      </c>
      <c r="E14" s="3">
        <f>(E9/(1/B14))*B19</f>
        <v>143.34862385321102</v>
      </c>
    </row>
    <row r="15" spans="1:8" x14ac:dyDescent="0.3">
      <c r="A15" s="2" t="s">
        <v>16</v>
      </c>
      <c r="B15" s="2">
        <v>6.2499999999999995E-3</v>
      </c>
      <c r="D15" s="1" t="s">
        <v>31</v>
      </c>
      <c r="E15" s="3">
        <f>(E10/(1/B15))*B20</f>
        <v>2279.2431192660547</v>
      </c>
    </row>
    <row r="16" spans="1:8" x14ac:dyDescent="0.3">
      <c r="G16" s="21" t="s">
        <v>38</v>
      </c>
      <c r="H16" s="21"/>
    </row>
    <row r="17" spans="1:8" x14ac:dyDescent="0.3">
      <c r="A17" s="19" t="s">
        <v>36</v>
      </c>
      <c r="B17" s="19"/>
      <c r="D17" s="20" t="s">
        <v>28</v>
      </c>
      <c r="E17" s="20"/>
      <c r="G17" s="20" t="s">
        <v>39</v>
      </c>
      <c r="H17" s="20"/>
    </row>
    <row r="18" spans="1:8" x14ac:dyDescent="0.3">
      <c r="A18" s="2" t="s">
        <v>17</v>
      </c>
      <c r="B18" s="2">
        <v>20</v>
      </c>
      <c r="D18" s="1" t="s">
        <v>30</v>
      </c>
      <c r="E18" s="2">
        <v>126.5</v>
      </c>
      <c r="G18" s="2" t="s">
        <v>32</v>
      </c>
      <c r="H18" s="4">
        <f>((B18/B23)/(E18/B22))*B13</f>
        <v>1.8068887634105024E-2</v>
      </c>
    </row>
    <row r="19" spans="1:8" x14ac:dyDescent="0.3">
      <c r="A19" s="2" t="s">
        <v>18</v>
      </c>
      <c r="B19" s="2">
        <v>100</v>
      </c>
      <c r="D19" s="1" t="s">
        <v>29</v>
      </c>
      <c r="E19" s="2">
        <v>1000</v>
      </c>
      <c r="G19" s="2" t="s">
        <v>33</v>
      </c>
      <c r="H19" s="4">
        <f>(B19/E19)*B14</f>
        <v>6.2500000000000001E-4</v>
      </c>
    </row>
    <row r="20" spans="1:8" x14ac:dyDescent="0.3">
      <c r="A20" s="2" t="s">
        <v>19</v>
      </c>
      <c r="B20" s="2">
        <v>530</v>
      </c>
      <c r="D20" s="1" t="s">
        <v>31</v>
      </c>
      <c r="E20" s="2">
        <v>1800</v>
      </c>
      <c r="G20" s="2" t="s">
        <v>34</v>
      </c>
      <c r="H20" s="4">
        <f>(B20/E20)*B15</f>
        <v>1.8402777777777777E-3</v>
      </c>
    </row>
    <row r="21" spans="1:8" x14ac:dyDescent="0.3">
      <c r="D21" s="1" t="s">
        <v>35</v>
      </c>
      <c r="E21" s="2">
        <v>2</v>
      </c>
    </row>
    <row r="22" spans="1:8" x14ac:dyDescent="0.3">
      <c r="A22" s="2" t="s">
        <v>20</v>
      </c>
      <c r="B22" s="3">
        <v>16</v>
      </c>
    </row>
    <row r="23" spans="1:8" x14ac:dyDescent="0.3">
      <c r="A23" s="2" t="s">
        <v>21</v>
      </c>
      <c r="B23" s="2">
        <v>2</v>
      </c>
      <c r="F23" t="s">
        <v>46</v>
      </c>
    </row>
    <row r="24" spans="1:8" x14ac:dyDescent="0.3">
      <c r="F24" s="5"/>
      <c r="G24" s="6" t="s">
        <v>44</v>
      </c>
      <c r="H24" s="7" t="s">
        <v>45</v>
      </c>
    </row>
    <row r="25" spans="1:8" x14ac:dyDescent="0.3">
      <c r="F25" s="8" t="s">
        <v>40</v>
      </c>
      <c r="G25">
        <v>1</v>
      </c>
      <c r="H25" s="9">
        <f>B31*H20+B31*H20*G25</f>
        <v>2.5763888888888885E-3</v>
      </c>
    </row>
    <row r="26" spans="1:8" x14ac:dyDescent="0.3">
      <c r="F26" s="8" t="s">
        <v>41</v>
      </c>
      <c r="G26">
        <v>2</v>
      </c>
      <c r="H26" s="9">
        <f>B31*H20+B31*H20*G26</f>
        <v>3.8645833333333327E-3</v>
      </c>
    </row>
    <row r="27" spans="1:8" x14ac:dyDescent="0.3">
      <c r="A27" s="1" t="s">
        <v>23</v>
      </c>
      <c r="B27" s="2">
        <v>70</v>
      </c>
      <c r="F27" s="8" t="s">
        <v>42</v>
      </c>
      <c r="G27">
        <v>4</v>
      </c>
      <c r="H27" s="9">
        <f>B31*H20+B31*H20*G27</f>
        <v>6.4409722222222212E-3</v>
      </c>
    </row>
    <row r="28" spans="1:8" x14ac:dyDescent="0.3">
      <c r="A28" s="1" t="s">
        <v>25</v>
      </c>
      <c r="B28" s="2">
        <v>30</v>
      </c>
      <c r="F28" s="10" t="s">
        <v>43</v>
      </c>
      <c r="G28" s="11">
        <v>6</v>
      </c>
      <c r="H28" s="12">
        <f>B31*H20+B31*H20*G28</f>
        <v>9.0173611111111097E-3</v>
      </c>
    </row>
    <row r="29" spans="1:8" x14ac:dyDescent="0.3">
      <c r="A29" s="1" t="s">
        <v>24</v>
      </c>
      <c r="B29" s="3">
        <f>B27+B28</f>
        <v>100</v>
      </c>
    </row>
    <row r="31" spans="1:8" x14ac:dyDescent="0.3">
      <c r="A31" s="1" t="s">
        <v>26</v>
      </c>
      <c r="B31" s="3">
        <f>B27/B29</f>
        <v>0.7</v>
      </c>
    </row>
    <row r="32" spans="1:8" x14ac:dyDescent="0.3">
      <c r="A32" s="1" t="s">
        <v>27</v>
      </c>
      <c r="B32" s="3">
        <f>B28/B29</f>
        <v>0.3</v>
      </c>
    </row>
    <row r="35" spans="3:9" x14ac:dyDescent="0.3">
      <c r="C35" s="5" t="s">
        <v>47</v>
      </c>
      <c r="D35" s="6"/>
      <c r="E35" s="6"/>
      <c r="F35" s="6"/>
      <c r="G35" s="6"/>
      <c r="H35" s="6"/>
      <c r="I35" s="7"/>
    </row>
    <row r="36" spans="3:9" x14ac:dyDescent="0.3">
      <c r="C36" s="8"/>
      <c r="I36" s="9"/>
    </row>
    <row r="37" spans="3:9" x14ac:dyDescent="0.3">
      <c r="C37" s="8"/>
      <c r="D37" s="5"/>
      <c r="E37" s="6"/>
      <c r="F37" s="6"/>
      <c r="G37" s="6"/>
      <c r="H37" s="7" t="s">
        <v>48</v>
      </c>
      <c r="I37" s="9"/>
    </row>
    <row r="38" spans="3:9" x14ac:dyDescent="0.3">
      <c r="C38" s="8"/>
      <c r="D38" s="8"/>
      <c r="G38" t="s">
        <v>40</v>
      </c>
      <c r="H38" s="9">
        <f>($E$15/$D$40)*(H25/$H$20)</f>
        <v>1595.4701834862383</v>
      </c>
      <c r="I38" s="9"/>
    </row>
    <row r="39" spans="3:9" x14ac:dyDescent="0.3">
      <c r="C39" s="8"/>
      <c r="D39" s="8" t="s">
        <v>49</v>
      </c>
      <c r="G39" t="s">
        <v>41</v>
      </c>
      <c r="H39" s="9">
        <f>($E$15/$D$40)*(H26/$H$20)</f>
        <v>2393.2052752293571</v>
      </c>
      <c r="I39" s="9"/>
    </row>
    <row r="40" spans="3:9" x14ac:dyDescent="0.3">
      <c r="C40" s="8"/>
      <c r="D40" s="8">
        <v>2</v>
      </c>
      <c r="G40" t="s">
        <v>42</v>
      </c>
      <c r="H40" s="9">
        <f>($E$15/$D$40)*(H27/$H$20)</f>
        <v>3988.6754587155951</v>
      </c>
      <c r="I40" s="9"/>
    </row>
    <row r="41" spans="3:9" x14ac:dyDescent="0.3">
      <c r="C41" s="8"/>
      <c r="D41" s="8"/>
      <c r="G41" t="s">
        <v>43</v>
      </c>
      <c r="H41" s="9">
        <f>($E$15/$D$40)*(H28/$H$20)</f>
        <v>5584.1456422018337</v>
      </c>
      <c r="I41" s="9"/>
    </row>
    <row r="42" spans="3:9" x14ac:dyDescent="0.3">
      <c r="C42" s="8"/>
      <c r="D42" s="10"/>
      <c r="E42" s="11"/>
      <c r="F42" s="11"/>
      <c r="G42" s="11"/>
      <c r="H42" s="12"/>
      <c r="I42" s="9"/>
    </row>
    <row r="43" spans="3:9" x14ac:dyDescent="0.3">
      <c r="C43" s="10"/>
      <c r="D43" s="11"/>
      <c r="E43" s="11"/>
      <c r="F43" s="11"/>
      <c r="G43" s="11"/>
      <c r="H43" s="11"/>
      <c r="I43" s="12"/>
    </row>
  </sheetData>
  <mergeCells count="6">
    <mergeCell ref="A12:B12"/>
    <mergeCell ref="A17:B17"/>
    <mergeCell ref="D12:E12"/>
    <mergeCell ref="D17:E17"/>
    <mergeCell ref="G17:H17"/>
    <mergeCell ref="G16:H1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019D-BAF9-4372-A688-F7088804683D}">
  <dimension ref="A1:E14"/>
  <sheetViews>
    <sheetView workbookViewId="0">
      <selection activeCell="A2" sqref="A2:A14"/>
    </sheetView>
  </sheetViews>
  <sheetFormatPr baseColWidth="10" defaultRowHeight="14.4" x14ac:dyDescent="0.3"/>
  <cols>
    <col min="1" max="1" width="22.33203125" customWidth="1"/>
    <col min="2" max="2" width="53.5546875" customWidth="1"/>
    <col min="3" max="3" width="27.109375" customWidth="1"/>
    <col min="4" max="4" width="23.109375" customWidth="1"/>
    <col min="5" max="5" width="26.33203125" customWidth="1"/>
  </cols>
  <sheetData>
    <row r="1" spans="1:5" x14ac:dyDescent="0.3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</row>
    <row r="2" spans="1:5" x14ac:dyDescent="0.3">
      <c r="A2" s="17" t="s">
        <v>55</v>
      </c>
      <c r="B2" s="2" t="s">
        <v>66</v>
      </c>
      <c r="C2" s="14">
        <v>650</v>
      </c>
      <c r="D2" s="2">
        <v>1</v>
      </c>
      <c r="E2" s="14">
        <v>650</v>
      </c>
    </row>
    <row r="3" spans="1:5" x14ac:dyDescent="0.3">
      <c r="A3" s="17" t="s">
        <v>56</v>
      </c>
      <c r="B3" s="2" t="s">
        <v>56</v>
      </c>
      <c r="C3" s="14">
        <v>180</v>
      </c>
      <c r="D3" s="2">
        <v>1</v>
      </c>
      <c r="E3" s="14">
        <v>180</v>
      </c>
    </row>
    <row r="4" spans="1:5" x14ac:dyDescent="0.3">
      <c r="A4" s="17" t="s">
        <v>57</v>
      </c>
      <c r="B4" s="2" t="s">
        <v>67</v>
      </c>
      <c r="C4" s="14">
        <v>119</v>
      </c>
      <c r="D4" s="2">
        <v>3</v>
      </c>
      <c r="E4" s="14">
        <v>357</v>
      </c>
    </row>
    <row r="5" spans="1:5" x14ac:dyDescent="0.3">
      <c r="A5" s="17" t="s">
        <v>58</v>
      </c>
      <c r="B5" s="2" t="s">
        <v>68</v>
      </c>
      <c r="C5" s="14">
        <v>795</v>
      </c>
      <c r="D5" s="2">
        <v>1</v>
      </c>
      <c r="E5" s="14">
        <v>795</v>
      </c>
    </row>
    <row r="6" spans="1:5" x14ac:dyDescent="0.3">
      <c r="A6" s="17" t="s">
        <v>59</v>
      </c>
      <c r="B6" s="2" t="s">
        <v>68</v>
      </c>
      <c r="C6" s="14">
        <v>95</v>
      </c>
      <c r="D6" s="2">
        <v>1</v>
      </c>
      <c r="E6" s="14">
        <v>95</v>
      </c>
    </row>
    <row r="7" spans="1:5" x14ac:dyDescent="0.3">
      <c r="A7" s="17" t="s">
        <v>61</v>
      </c>
      <c r="B7" s="2" t="s">
        <v>70</v>
      </c>
      <c r="C7" s="14">
        <v>310</v>
      </c>
      <c r="D7" s="2">
        <v>1</v>
      </c>
      <c r="E7" s="16">
        <v>310</v>
      </c>
    </row>
    <row r="8" spans="1:5" x14ac:dyDescent="0.3">
      <c r="A8" s="17" t="s">
        <v>62</v>
      </c>
      <c r="B8" s="15" t="s">
        <v>72</v>
      </c>
      <c r="C8" s="14">
        <v>107</v>
      </c>
      <c r="D8" s="2">
        <v>1</v>
      </c>
      <c r="E8" s="16">
        <v>107</v>
      </c>
    </row>
    <row r="9" spans="1:5" x14ac:dyDescent="0.3">
      <c r="A9" s="17" t="s">
        <v>63</v>
      </c>
      <c r="B9" s="2"/>
      <c r="C9" s="14">
        <v>5</v>
      </c>
      <c r="D9" s="2">
        <v>1</v>
      </c>
      <c r="E9" s="16">
        <v>5</v>
      </c>
    </row>
    <row r="10" spans="1:5" x14ac:dyDescent="0.3">
      <c r="A10" s="17" t="s">
        <v>64</v>
      </c>
      <c r="B10" s="2"/>
      <c r="C10" s="14">
        <v>1</v>
      </c>
      <c r="D10" s="2">
        <v>1</v>
      </c>
      <c r="E10" s="16">
        <v>1</v>
      </c>
    </row>
    <row r="11" spans="1:5" x14ac:dyDescent="0.3">
      <c r="A11" s="18" t="s">
        <v>76</v>
      </c>
      <c r="B11" s="2" t="s">
        <v>77</v>
      </c>
      <c r="C11" s="14">
        <v>275</v>
      </c>
      <c r="D11" s="2">
        <v>1</v>
      </c>
      <c r="E11" s="14">
        <v>275</v>
      </c>
    </row>
    <row r="12" spans="1:5" x14ac:dyDescent="0.3">
      <c r="A12" s="17" t="s">
        <v>60</v>
      </c>
      <c r="B12" s="2" t="s">
        <v>69</v>
      </c>
      <c r="C12" s="14">
        <v>0</v>
      </c>
      <c r="D12" s="2">
        <v>1</v>
      </c>
      <c r="E12" s="16" t="s">
        <v>74</v>
      </c>
    </row>
    <row r="13" spans="1:5" x14ac:dyDescent="0.3">
      <c r="A13" s="17" t="s">
        <v>65</v>
      </c>
      <c r="B13" s="2" t="s">
        <v>71</v>
      </c>
      <c r="C13" s="2"/>
      <c r="D13" s="2"/>
      <c r="E13" s="16" t="s">
        <v>73</v>
      </c>
    </row>
    <row r="14" spans="1:5" x14ac:dyDescent="0.3">
      <c r="A14" s="17" t="s">
        <v>75</v>
      </c>
      <c r="B14" s="2"/>
      <c r="C14" s="2"/>
      <c r="D14" s="2"/>
      <c r="E14" s="14">
        <f>SUM(E2:E11)</f>
        <v>2775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7528-E5FF-4400-A307-687A6D41849C}">
  <dimension ref="A1:E17"/>
  <sheetViews>
    <sheetView workbookViewId="0">
      <selection activeCell="C31" sqref="C31"/>
    </sheetView>
  </sheetViews>
  <sheetFormatPr baseColWidth="10" defaultRowHeight="14.4" x14ac:dyDescent="0.3"/>
  <cols>
    <col min="1" max="1" width="21.6640625" customWidth="1"/>
    <col min="2" max="2" width="25.5546875" customWidth="1"/>
    <col min="3" max="3" width="32.6640625" customWidth="1"/>
    <col min="4" max="4" width="29.88671875" customWidth="1"/>
    <col min="5" max="5" width="16.5546875" customWidth="1"/>
  </cols>
  <sheetData>
    <row r="1" spans="1:5" x14ac:dyDescent="0.3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</row>
    <row r="2" spans="1:5" x14ac:dyDescent="0.3">
      <c r="A2" s="17" t="s">
        <v>55</v>
      </c>
      <c r="B2" s="2"/>
      <c r="C2" s="2"/>
      <c r="D2" s="2"/>
      <c r="E2" s="2"/>
    </row>
    <row r="3" spans="1:5" x14ac:dyDescent="0.3">
      <c r="A3" s="17" t="s">
        <v>56</v>
      </c>
      <c r="B3" s="2"/>
      <c r="C3" s="2"/>
      <c r="D3" s="2"/>
      <c r="E3" s="2"/>
    </row>
    <row r="4" spans="1:5" x14ac:dyDescent="0.3">
      <c r="A4" s="17" t="s">
        <v>57</v>
      </c>
      <c r="B4" s="2"/>
      <c r="C4" s="2"/>
      <c r="D4" s="2"/>
      <c r="E4" s="2"/>
    </row>
    <row r="5" spans="1:5" x14ac:dyDescent="0.3">
      <c r="A5" s="17" t="s">
        <v>58</v>
      </c>
      <c r="B5" s="2"/>
      <c r="C5" s="2"/>
      <c r="D5" s="2"/>
      <c r="E5" s="2"/>
    </row>
    <row r="6" spans="1:5" x14ac:dyDescent="0.3">
      <c r="A6" s="17" t="s">
        <v>59</v>
      </c>
      <c r="B6" s="2"/>
      <c r="C6" s="2"/>
      <c r="D6" s="2"/>
      <c r="E6" s="2"/>
    </row>
    <row r="7" spans="1:5" x14ac:dyDescent="0.3">
      <c r="A7" s="17" t="s">
        <v>61</v>
      </c>
      <c r="B7" s="2"/>
      <c r="C7" s="2"/>
      <c r="D7" s="2"/>
      <c r="E7" s="2"/>
    </row>
    <row r="8" spans="1:5" x14ac:dyDescent="0.3">
      <c r="A8" s="17" t="s">
        <v>62</v>
      </c>
      <c r="B8" s="2"/>
      <c r="C8" s="2"/>
      <c r="D8" s="2"/>
      <c r="E8" s="2"/>
    </row>
    <row r="9" spans="1:5" x14ac:dyDescent="0.3">
      <c r="A9" s="17" t="s">
        <v>63</v>
      </c>
      <c r="B9" s="2"/>
      <c r="C9" s="2"/>
      <c r="D9" s="2"/>
      <c r="E9" s="2"/>
    </row>
    <row r="10" spans="1:5" x14ac:dyDescent="0.3">
      <c r="A10" s="17" t="s">
        <v>64</v>
      </c>
      <c r="B10" s="2"/>
      <c r="C10" s="2"/>
      <c r="D10" s="2"/>
      <c r="E10" s="2"/>
    </row>
    <row r="11" spans="1:5" x14ac:dyDescent="0.3">
      <c r="A11" s="17" t="s">
        <v>76</v>
      </c>
      <c r="B11" s="2"/>
      <c r="C11" s="2"/>
      <c r="D11" s="2"/>
      <c r="E11" s="2"/>
    </row>
    <row r="12" spans="1:5" x14ac:dyDescent="0.3">
      <c r="A12" s="17" t="s">
        <v>78</v>
      </c>
      <c r="B12" s="2"/>
      <c r="C12" s="2"/>
      <c r="D12" s="2"/>
      <c r="E12" s="2"/>
    </row>
    <row r="13" spans="1:5" x14ac:dyDescent="0.3">
      <c r="A13" s="17" t="s">
        <v>79</v>
      </c>
      <c r="B13" s="2"/>
      <c r="C13" s="2"/>
      <c r="D13" s="2"/>
      <c r="E13" s="2"/>
    </row>
    <row r="14" spans="1:5" x14ac:dyDescent="0.3">
      <c r="A14" s="17" t="s">
        <v>80</v>
      </c>
      <c r="B14" s="2"/>
      <c r="C14" s="2"/>
      <c r="D14" s="2"/>
      <c r="E14" s="2"/>
    </row>
    <row r="15" spans="1:5" x14ac:dyDescent="0.3">
      <c r="A15" s="17" t="s">
        <v>60</v>
      </c>
      <c r="B15" s="2"/>
      <c r="C15" s="2"/>
      <c r="D15" s="2"/>
      <c r="E15" s="2"/>
    </row>
    <row r="16" spans="1:5" x14ac:dyDescent="0.3">
      <c r="A16" s="17" t="s">
        <v>65</v>
      </c>
      <c r="B16" s="2"/>
      <c r="C16" s="2"/>
      <c r="D16" s="2"/>
      <c r="E16" s="2"/>
    </row>
    <row r="17" spans="1:5" x14ac:dyDescent="0.3">
      <c r="A17" s="17" t="s">
        <v>75</v>
      </c>
      <c r="B17" s="2"/>
      <c r="C17" s="2"/>
      <c r="D17" s="2"/>
      <c r="E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Hoja_calculos</vt:lpstr>
      <vt:lpstr>Presupuesto_8A</vt:lpstr>
      <vt:lpstr>Presupuesto_8B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Calleja Villafañe</dc:creator>
  <cp:lastModifiedBy>Pelayo Calleja Villafañe</cp:lastModifiedBy>
  <dcterms:created xsi:type="dcterms:W3CDTF">2024-11-27T11:11:17Z</dcterms:created>
  <dcterms:modified xsi:type="dcterms:W3CDTF">2025-01-07T20:30:19Z</dcterms:modified>
</cp:coreProperties>
</file>