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o266600\Desktop\PA-CES\"/>
    </mc:Choice>
  </mc:AlternateContent>
  <xr:revisionPtr revIDLastSave="0" documentId="13_ncr:1_{F01F4F31-7E22-4FFB-946D-088CF22754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re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" l="1"/>
  <c r="K39" i="1"/>
  <c r="K36" i="1"/>
  <c r="L36" i="1"/>
  <c r="J36" i="1"/>
  <c r="M30" i="1"/>
  <c r="J30" i="1"/>
  <c r="L30" i="1"/>
  <c r="K30" i="1"/>
  <c r="B25" i="1"/>
  <c r="C25" i="1"/>
  <c r="H25" i="1"/>
  <c r="B26" i="1"/>
  <c r="C26" i="1"/>
  <c r="H26" i="1"/>
  <c r="B27" i="1"/>
  <c r="C27" i="1"/>
  <c r="H27" i="1"/>
  <c r="B28" i="1"/>
  <c r="C28" i="1"/>
  <c r="H28" i="1"/>
  <c r="B29" i="1"/>
  <c r="C29" i="1"/>
  <c r="H29" i="1"/>
  <c r="B30" i="1"/>
  <c r="C30" i="1"/>
  <c r="H30" i="1"/>
  <c r="B31" i="1"/>
  <c r="C31" i="1"/>
  <c r="H31" i="1"/>
  <c r="B32" i="1"/>
  <c r="C32" i="1"/>
  <c r="H32" i="1"/>
  <c r="B33" i="1"/>
  <c r="C33" i="1"/>
  <c r="H33" i="1"/>
  <c r="B34" i="1"/>
  <c r="C34" i="1"/>
  <c r="H34" i="1"/>
</calcChain>
</file>

<file path=xl/sharedStrings.xml><?xml version="1.0" encoding="utf-8"?>
<sst xmlns="http://schemas.openxmlformats.org/spreadsheetml/2006/main" count="44" uniqueCount="42">
  <si>
    <t>Grupo</t>
  </si>
  <si>
    <t>Equipo</t>
  </si>
  <si>
    <t>CPU</t>
  </si>
  <si>
    <t>Lectura</t>
  </si>
  <si>
    <t>Escritura</t>
  </si>
  <si>
    <t>Memoria</t>
  </si>
  <si>
    <t>Parámetros</t>
  </si>
  <si>
    <t>% CPU</t>
  </si>
  <si>
    <t>% Red</t>
  </si>
  <si>
    <t>Plantilla de recogida de datos para la práctica 3 de CES</t>
  </si>
  <si>
    <t>Tabla de resultados:</t>
  </si>
  <si>
    <t>Tres (seg)</t>
  </si>
  <si>
    <t>90 Per. Tres (seg)</t>
  </si>
  <si>
    <t>X (pet/seg)</t>
  </si>
  <si>
    <t xml:space="preserve">% Disco </t>
  </si>
  <si>
    <t>% Memoria</t>
  </si>
  <si>
    <t>Punto nominal:</t>
  </si>
  <si>
    <t>Frecuencia</t>
  </si>
  <si>
    <t>M. instalada</t>
  </si>
  <si>
    <t>Red</t>
  </si>
  <si>
    <t>Parámetros de la máquina</t>
  </si>
  <si>
    <t>Parámetros de la carga</t>
  </si>
  <si>
    <t>Núcleos</t>
  </si>
  <si>
    <t>Nº Usuarios</t>
  </si>
  <si>
    <t>8GB</t>
  </si>
  <si>
    <t>Modelo</t>
  </si>
  <si>
    <t>3,20GHz</t>
  </si>
  <si>
    <t xml:space="preserve">Intel® Core™ i5-6500 </t>
  </si>
  <si>
    <t xml:space="preserve">Ancho banda </t>
  </si>
  <si>
    <t>1000000000 bits/s</t>
  </si>
  <si>
    <t>Xdisco</t>
  </si>
  <si>
    <t>Z (seg)</t>
  </si>
  <si>
    <t>Dcpu</t>
  </si>
  <si>
    <t>Ddisco</t>
  </si>
  <si>
    <t>Dred</t>
  </si>
  <si>
    <t>Vdisco</t>
  </si>
  <si>
    <t>R. Visita</t>
  </si>
  <si>
    <t>Tpo. Servicio</t>
  </si>
  <si>
    <t>Pcpu-red</t>
  </si>
  <si>
    <t>Pcpu-disco</t>
  </si>
  <si>
    <t>1/Vcpu</t>
  </si>
  <si>
    <t>Vdisco/Vcpu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</si>
</sst>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0"/>
      <name val="Arial"/>
    </font>
    <font>
      <b/>
      <sz val="10"/>
      <name val="Arial"/>
      <family val="2"/>
    </font>
    <font>
      <b/>
      <sz val="10"/>
      <color indexed="59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59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2" xfId="0" applyFill="1" applyBorder="1"/>
    <xf numFmtId="0" fontId="0" fillId="2" borderId="5" xfId="0" applyFill="1" applyBorder="1"/>
    <xf numFmtId="0" fontId="3" fillId="0" borderId="0" xfId="0" applyFont="1"/>
    <xf numFmtId="0" fontId="4" fillId="0" borderId="0" xfId="0" applyFont="1"/>
    <xf numFmtId="0" fontId="1" fillId="3" borderId="6" xfId="0" applyFont="1" applyFill="1" applyBorder="1"/>
    <xf numFmtId="0" fontId="1" fillId="3" borderId="7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0" fillId="2" borderId="11" xfId="0" applyFill="1" applyBorder="1"/>
    <xf numFmtId="0" fontId="0" fillId="0" borderId="12" xfId="0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8" fillId="0" borderId="0" xfId="0" applyFont="1"/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" fillId="4" borderId="0" xfId="0" applyFont="1" applyFill="1"/>
    <xf numFmtId="0" fontId="5" fillId="5" borderId="0" xfId="0" applyFont="1" applyFill="1" applyAlignment="1">
      <alignment horizontal="center"/>
    </xf>
    <xf numFmtId="0" fontId="0" fillId="5" borderId="0" xfId="0" applyFill="1"/>
    <xf numFmtId="164" fontId="5" fillId="5" borderId="0" xfId="0" applyNumberFormat="1" applyFont="1" applyFill="1"/>
    <xf numFmtId="0" fontId="1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'Tarea 1'!$D$24</c:f>
              <c:strCache>
                <c:ptCount val="1"/>
                <c:pt idx="0">
                  <c:v>X (pet/seg)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'Tarea 1'!$A$25:$A$34</c:f>
              <c:numCache>
                <c:formatCode>General</c:formatCode>
                <c:ptCount val="10"/>
                <c:pt idx="0">
                  <c:v>5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180</c:v>
                </c:pt>
                <c:pt idx="9">
                  <c:v>250</c:v>
                </c:pt>
              </c:numCache>
            </c:numRef>
          </c:xVal>
          <c:yVal>
            <c:numRef>
              <c:f>'Tarea 1'!$D$25:$D$34</c:f>
              <c:numCache>
                <c:formatCode>0.0000</c:formatCode>
                <c:ptCount val="10"/>
                <c:pt idx="0">
                  <c:v>2.443333</c:v>
                </c:pt>
                <c:pt idx="1">
                  <c:v>18.846665999999999</c:v>
                </c:pt>
                <c:pt idx="2">
                  <c:v>28.49</c:v>
                </c:pt>
                <c:pt idx="3">
                  <c:v>38.209999000000003</c:v>
                </c:pt>
                <c:pt idx="4">
                  <c:v>42.283332999999999</c:v>
                </c:pt>
                <c:pt idx="5">
                  <c:v>46.966667000000001</c:v>
                </c:pt>
                <c:pt idx="6">
                  <c:v>52.286667000000001</c:v>
                </c:pt>
                <c:pt idx="7">
                  <c:v>56.896667000000001</c:v>
                </c:pt>
                <c:pt idx="8">
                  <c:v>57.836666000000001</c:v>
                </c:pt>
                <c:pt idx="9">
                  <c:v>56.470001000000003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24-4D2E-89EC-6B664E66E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841184"/>
        <c:axId val="444449456"/>
      </c:scatterChart>
      <c:valAx>
        <c:axId val="65584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</a:t>
                </a:r>
                <a:r>
                  <a:rPr lang="es-ES" baseline="0"/>
                  <a:t> Usuarios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4449456"/>
        <c:crosses val="autoZero"/>
        <c:crossBetween val="midCat"/>
      </c:valAx>
      <c:valAx>
        <c:axId val="4444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Productividad</a:t>
                </a:r>
                <a:r>
                  <a:rPr lang="es-ES" baseline="0"/>
                  <a:t> (pet/seg)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584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5</xdr:row>
      <xdr:rowOff>9525</xdr:rowOff>
    </xdr:from>
    <xdr:to>
      <xdr:col>14</xdr:col>
      <xdr:colOff>161925</xdr:colOff>
      <xdr:row>19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A32C7A-5E45-B81F-EDF0-2E6B196FD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0.1375</cdr:x>
      <cdr:y>0.03472</cdr:y>
    </cdr:from>
    <cdr:to>
      <cdr:x>0.64583</cdr:x>
      <cdr:y>0.86458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5BF89022-C8D9-9B10-DA07-620726603791}"/>
            </a:ext>
          </a:extLst>
        </cdr:cNvPr>
        <cdr:cNvCxnSpPr/>
      </cdr:nvCxnSpPr>
      <cdr:spPr>
        <a:xfrm xmlns:a="http://schemas.openxmlformats.org/drawingml/2006/main" flipV="1">
          <a:off x="628650" y="95250"/>
          <a:ext cx="2324100" cy="22764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topLeftCell="A3" workbookViewId="0">
      <selection activeCell="N40" sqref="N40"/>
    </sheetView>
  </sheetViews>
  <sheetFormatPr baseColWidth="10" defaultRowHeight="12.75" x14ac:dyDescent="0.2"/>
  <cols>
    <col min="2" max="2" width="20.7109375" customWidth="1"/>
    <col min="3" max="3" width="18.28515625" customWidth="1"/>
    <col min="4" max="4" width="10.7109375" customWidth="1"/>
    <col min="6" max="6" width="13.140625" customWidth="1"/>
    <col min="9" max="9" width="12.7109375" customWidth="1"/>
    <col min="11" max="11" width="13.140625" customWidth="1"/>
    <col min="12" max="12" width="13.7109375" customWidth="1"/>
  </cols>
  <sheetData>
    <row r="1" spans="1:7" ht="15.75" x14ac:dyDescent="0.25">
      <c r="A1" s="8" t="s">
        <v>9</v>
      </c>
    </row>
    <row r="2" spans="1:7" ht="15.75" x14ac:dyDescent="0.25">
      <c r="A2" s="8"/>
    </row>
    <row r="3" spans="1:7" ht="15.75" x14ac:dyDescent="0.25">
      <c r="A3" s="8" t="s">
        <v>20</v>
      </c>
    </row>
    <row r="4" spans="1:7" ht="15.75" x14ac:dyDescent="0.25">
      <c r="A4" s="8" t="s">
        <v>2</v>
      </c>
      <c r="B4" s="19" t="s">
        <v>25</v>
      </c>
      <c r="C4" s="19" t="s">
        <v>27</v>
      </c>
    </row>
    <row r="5" spans="1:7" x14ac:dyDescent="0.2">
      <c r="B5" s="19" t="s">
        <v>22</v>
      </c>
      <c r="C5">
        <v>4</v>
      </c>
    </row>
    <row r="6" spans="1:7" ht="15.75" x14ac:dyDescent="0.25">
      <c r="A6" s="8"/>
      <c r="B6" s="19" t="s">
        <v>17</v>
      </c>
      <c r="C6" s="23" t="s">
        <v>26</v>
      </c>
    </row>
    <row r="7" spans="1:7" ht="15.75" x14ac:dyDescent="0.25">
      <c r="A7" s="8"/>
    </row>
    <row r="8" spans="1:7" ht="15.75" x14ac:dyDescent="0.25">
      <c r="A8" s="8" t="s">
        <v>5</v>
      </c>
      <c r="B8" s="19" t="s">
        <v>18</v>
      </c>
      <c r="C8" s="23" t="s">
        <v>24</v>
      </c>
    </row>
    <row r="9" spans="1:7" ht="15.75" x14ac:dyDescent="0.25">
      <c r="A9" s="8"/>
    </row>
    <row r="10" spans="1:7" ht="15.75" x14ac:dyDescent="0.25">
      <c r="A10" s="8" t="s">
        <v>19</v>
      </c>
      <c r="B10" s="19" t="s">
        <v>28</v>
      </c>
      <c r="C10" s="23" t="s">
        <v>29</v>
      </c>
    </row>
    <row r="11" spans="1:7" ht="15.75" x14ac:dyDescent="0.25">
      <c r="A11" s="8"/>
    </row>
    <row r="12" spans="1:7" ht="15.75" x14ac:dyDescent="0.25">
      <c r="A12" s="8"/>
    </row>
    <row r="13" spans="1:7" ht="15.75" x14ac:dyDescent="0.25">
      <c r="A13" s="8" t="s">
        <v>21</v>
      </c>
    </row>
    <row r="14" spans="1:7" ht="13.5" thickBot="1" x14ac:dyDescent="0.25"/>
    <row r="15" spans="1:7" x14ac:dyDescent="0.2">
      <c r="A15" s="1"/>
      <c r="B15" s="2"/>
      <c r="C15" s="13" t="s">
        <v>6</v>
      </c>
      <c r="D15" s="5"/>
      <c r="E15" s="5"/>
      <c r="F15" s="15"/>
      <c r="G15" s="6"/>
    </row>
    <row r="16" spans="1:7" x14ac:dyDescent="0.2">
      <c r="A16" s="9" t="s">
        <v>0</v>
      </c>
      <c r="B16" s="10" t="s">
        <v>1</v>
      </c>
      <c r="C16" s="11" t="s">
        <v>2</v>
      </c>
      <c r="D16" s="11" t="s">
        <v>3</v>
      </c>
      <c r="E16" s="11" t="s">
        <v>4</v>
      </c>
      <c r="F16" s="14" t="s">
        <v>5</v>
      </c>
      <c r="G16" s="12" t="s">
        <v>31</v>
      </c>
    </row>
    <row r="17" spans="1:13" ht="13.5" thickBot="1" x14ac:dyDescent="0.25">
      <c r="A17" s="3">
        <v>8</v>
      </c>
      <c r="B17" s="4">
        <v>9</v>
      </c>
      <c r="C17" s="4">
        <v>100000</v>
      </c>
      <c r="D17" s="4">
        <v>250</v>
      </c>
      <c r="E17" s="4">
        <v>25</v>
      </c>
      <c r="F17" s="4">
        <v>500</v>
      </c>
      <c r="G17" s="16">
        <v>2</v>
      </c>
    </row>
    <row r="20" spans="1:13" ht="15.75" x14ac:dyDescent="0.25">
      <c r="A20" s="7" t="s">
        <v>16</v>
      </c>
      <c r="C20" s="30"/>
    </row>
    <row r="23" spans="1:13" ht="15.75" x14ac:dyDescent="0.25">
      <c r="A23" s="7" t="s">
        <v>10</v>
      </c>
    </row>
    <row r="24" spans="1:13" x14ac:dyDescent="0.2">
      <c r="A24" s="18" t="s">
        <v>23</v>
      </c>
      <c r="B24" s="18" t="s">
        <v>11</v>
      </c>
      <c r="C24" s="18" t="s">
        <v>12</v>
      </c>
      <c r="D24" s="18" t="s">
        <v>13</v>
      </c>
      <c r="E24" s="18" t="s">
        <v>7</v>
      </c>
      <c r="F24" s="18" t="s">
        <v>14</v>
      </c>
      <c r="G24" s="18" t="s">
        <v>8</v>
      </c>
      <c r="H24" s="18" t="s">
        <v>15</v>
      </c>
      <c r="I24" s="18" t="s">
        <v>30</v>
      </c>
      <c r="J24" s="18" t="s">
        <v>32</v>
      </c>
      <c r="K24" s="18" t="s">
        <v>33</v>
      </c>
      <c r="L24" s="18" t="s">
        <v>34</v>
      </c>
      <c r="M24" s="18" t="s">
        <v>35</v>
      </c>
    </row>
    <row r="25" spans="1:13" x14ac:dyDescent="0.2">
      <c r="A25" s="21">
        <v>5</v>
      </c>
      <c r="B25" s="19">
        <f>55.3601157476126/1000</f>
        <v>5.5360115747612605E-2</v>
      </c>
      <c r="C25" s="24">
        <f>85.85/1000</f>
        <v>8.5849999999999996E-2</v>
      </c>
      <c r="D25" s="26">
        <v>2.443333</v>
      </c>
      <c r="E25" s="25">
        <v>5.2794046898741538</v>
      </c>
      <c r="F25">
        <v>1.6996504943449651</v>
      </c>
      <c r="G25">
        <v>2.1508087701914074E-2</v>
      </c>
      <c r="H25">
        <f>0.215524422107884*100</f>
        <v>21.552442210788399</v>
      </c>
      <c r="I25">
        <v>9.8733319999999996</v>
      </c>
    </row>
    <row r="26" spans="1:13" x14ac:dyDescent="0.2">
      <c r="A26" s="20">
        <v>40</v>
      </c>
      <c r="B26">
        <f>63.2176528721259/1000</f>
        <v>6.3217652872125898E-2</v>
      </c>
      <c r="C26">
        <f>93.9453125/1000</f>
        <v>9.3945312500000003E-2</v>
      </c>
      <c r="D26" s="22">
        <v>18.846665999999999</v>
      </c>
      <c r="E26">
        <v>26.747877177619021</v>
      </c>
      <c r="F26">
        <v>6.5702223212705064</v>
      </c>
      <c r="G26">
        <v>0.16331123607599027</v>
      </c>
      <c r="H26">
        <f>0.215027000298755*100</f>
        <v>21.502700029875498</v>
      </c>
      <c r="I26">
        <v>76.286664000000002</v>
      </c>
    </row>
    <row r="27" spans="1:13" x14ac:dyDescent="0.2">
      <c r="A27" s="20">
        <v>60</v>
      </c>
      <c r="B27">
        <f>71.4635215568035/1000</f>
        <v>7.1463521556803494E-2</v>
      </c>
      <c r="C27">
        <f>137.4125/1000</f>
        <v>0.13741249999999999</v>
      </c>
      <c r="D27" s="22">
        <v>28.49</v>
      </c>
      <c r="E27">
        <v>38.986992388020205</v>
      </c>
      <c r="F27">
        <v>7.0962617367686391</v>
      </c>
      <c r="G27">
        <v>0.24605727201075858</v>
      </c>
      <c r="H27">
        <f>0.23670078459751*100</f>
        <v>23.670078459751</v>
      </c>
      <c r="I27">
        <v>114.16</v>
      </c>
    </row>
    <row r="28" spans="1:13" x14ac:dyDescent="0.2">
      <c r="A28" s="20">
        <v>80</v>
      </c>
      <c r="B28">
        <f>96.3322775997491/1000</f>
        <v>9.6332277599749105E-2</v>
      </c>
      <c r="C28">
        <f>224.6875/1000</f>
        <v>0.22468750000000001</v>
      </c>
      <c r="D28" s="22">
        <v>38.209999000000003</v>
      </c>
      <c r="E28">
        <v>48.939103082340061</v>
      </c>
      <c r="F28">
        <v>9.5537026121496922</v>
      </c>
      <c r="G28">
        <v>0.32210506022105517</v>
      </c>
      <c r="H28">
        <f>0.22369556819917*100</f>
        <v>22.369556819917001</v>
      </c>
      <c r="I28">
        <v>153.139996</v>
      </c>
    </row>
    <row r="29" spans="1:13" x14ac:dyDescent="0.2">
      <c r="A29" s="20">
        <v>90</v>
      </c>
      <c r="B29">
        <f>137.008113080662/1000</f>
        <v>0.13700811308066202</v>
      </c>
      <c r="C29">
        <f>357.784375/1000</f>
        <v>0.35778437499999999</v>
      </c>
      <c r="D29" s="22">
        <v>42.283332999999999</v>
      </c>
      <c r="E29">
        <v>53.261651533991618</v>
      </c>
      <c r="F29">
        <v>11.163768263960918</v>
      </c>
      <c r="G29">
        <v>0.35848884201138992</v>
      </c>
      <c r="H29">
        <f>0.234553341875519*100</f>
        <v>23.455334187551898</v>
      </c>
      <c r="I29">
        <v>169.83333200000001</v>
      </c>
    </row>
    <row r="30" spans="1:13" x14ac:dyDescent="0.2">
      <c r="A30" s="31">
        <v>100</v>
      </c>
      <c r="B30" s="32">
        <f>184.466630952558/1000</f>
        <v>0.184466630952558</v>
      </c>
      <c r="C30" s="32">
        <f>485.3703125/1000</f>
        <v>0.48537031250000001</v>
      </c>
      <c r="D30" s="33">
        <v>46.966667000000001</v>
      </c>
      <c r="E30" s="32">
        <v>57.009979339449501</v>
      </c>
      <c r="F30" s="32">
        <v>13.783804877215388</v>
      </c>
      <c r="G30" s="32">
        <v>0.3879103251207644</v>
      </c>
      <c r="H30" s="32">
        <f>0.236332114854772*100</f>
        <v>23.633211485477201</v>
      </c>
      <c r="I30" s="32">
        <v>187.86669000000001</v>
      </c>
      <c r="J30" s="32">
        <f>E30/100*C5/D30</f>
        <v>4.8553566161677601E-2</v>
      </c>
      <c r="K30" s="32">
        <f>F30/100/$D$30</f>
        <v>2.9348058437307012E-3</v>
      </c>
      <c r="L30" s="32">
        <f>G30/100/$D$30</f>
        <v>8.2592687516183427E-5</v>
      </c>
      <c r="M30" s="32">
        <f>I30/D30</f>
        <v>4.0000004684173138</v>
      </c>
    </row>
    <row r="31" spans="1:13" x14ac:dyDescent="0.2">
      <c r="A31" s="20">
        <v>120</v>
      </c>
      <c r="B31">
        <f>263.565758030983/1000</f>
        <v>0.26356575803098298</v>
      </c>
      <c r="C31">
        <f>673.965625/1000</f>
        <v>0.67396562500000001</v>
      </c>
      <c r="D31" s="22">
        <v>52.286667000000001</v>
      </c>
      <c r="E31">
        <v>62.680562593501087</v>
      </c>
      <c r="F31">
        <v>15.763610866932623</v>
      </c>
      <c r="G31">
        <v>0.45343777746529423</v>
      </c>
      <c r="H31">
        <f>0.236314817327801*100</f>
        <v>23.631481732780099</v>
      </c>
      <c r="I31">
        <v>210.14666800000001</v>
      </c>
    </row>
    <row r="32" spans="1:13" x14ac:dyDescent="0.2">
      <c r="A32" s="20">
        <v>140</v>
      </c>
      <c r="B32">
        <f>442.171153622687/1000</f>
        <v>0.442171153622687</v>
      </c>
      <c r="C32">
        <f>988.325/1000</f>
        <v>0.98832500000000001</v>
      </c>
      <c r="D32" s="22">
        <v>56.896667000000001</v>
      </c>
      <c r="E32">
        <v>66.169895953353006</v>
      </c>
      <c r="F32">
        <v>18.323249744494291</v>
      </c>
      <c r="G32">
        <v>0.49530505472233627</v>
      </c>
      <c r="H32">
        <f>0.239057588580913*100</f>
        <v>23.9057588580913</v>
      </c>
      <c r="I32">
        <v>227.98666800000001</v>
      </c>
    </row>
    <row r="33" spans="1:12" x14ac:dyDescent="0.2">
      <c r="A33" s="25">
        <v>180</v>
      </c>
      <c r="B33" s="24">
        <f>1086.2182731702/1000</f>
        <v>1.0862182731702001</v>
      </c>
      <c r="C33" s="24">
        <f>2107.703125/1000</f>
        <v>2.107703125</v>
      </c>
      <c r="D33" s="26">
        <v>57.836666000000001</v>
      </c>
      <c r="E33" s="24">
        <v>68.062817697085407</v>
      </c>
      <c r="F33">
        <v>20.375338581914363</v>
      </c>
      <c r="G33">
        <v>0.50435492557314687</v>
      </c>
      <c r="H33">
        <f>0.239487564481328*100</f>
        <v>23.948756448132798</v>
      </c>
      <c r="I33">
        <v>231.547765</v>
      </c>
    </row>
    <row r="34" spans="1:12" x14ac:dyDescent="0.2">
      <c r="A34" s="20">
        <v>250</v>
      </c>
      <c r="B34">
        <f>2368.29712633039/1000</f>
        <v>2.3682971263303898</v>
      </c>
      <c r="C34" s="24">
        <f>4238.3281254/1000</f>
        <v>4.2383281254000007</v>
      </c>
      <c r="D34" s="22">
        <v>56.470001000000003</v>
      </c>
      <c r="E34">
        <v>79.578475258226192</v>
      </c>
      <c r="F34">
        <v>18.22371035928191</v>
      </c>
      <c r="G34">
        <v>0.54808432959024245</v>
      </c>
      <c r="H34">
        <f>0.239570766192469*100</f>
        <v>23.957076619246902</v>
      </c>
      <c r="I34">
        <v>226.189652</v>
      </c>
    </row>
    <row r="35" spans="1:12" x14ac:dyDescent="0.2">
      <c r="I35" s="35" t="s">
        <v>36</v>
      </c>
      <c r="J35">
        <v>5</v>
      </c>
      <c r="K35">
        <v>4</v>
      </c>
      <c r="L35">
        <v>2</v>
      </c>
    </row>
    <row r="36" spans="1:12" x14ac:dyDescent="0.2">
      <c r="B36" s="19"/>
      <c r="C36" s="19"/>
      <c r="D36" s="19"/>
      <c r="I36" s="35" t="s">
        <v>37</v>
      </c>
      <c r="J36">
        <f>J30/J35</f>
        <v>9.7107132323355199E-3</v>
      </c>
      <c r="K36">
        <f t="shared" ref="K36:L36" si="0">K30/K35</f>
        <v>7.3370146093267529E-4</v>
      </c>
      <c r="L36">
        <f t="shared" si="0"/>
        <v>4.1296343758091714E-5</v>
      </c>
    </row>
    <row r="37" spans="1:12" ht="15" x14ac:dyDescent="0.25">
      <c r="C37" s="27"/>
    </row>
    <row r="38" spans="1:12" ht="15" x14ac:dyDescent="0.25">
      <c r="C38" s="27"/>
      <c r="I38" s="34" t="s">
        <v>38</v>
      </c>
      <c r="J38" s="34" t="s">
        <v>40</v>
      </c>
      <c r="K38">
        <f>1/J35</f>
        <v>0.2</v>
      </c>
    </row>
    <row r="39" spans="1:12" ht="15" x14ac:dyDescent="0.25">
      <c r="A39" s="17"/>
      <c r="C39" s="27"/>
      <c r="E39" s="17"/>
      <c r="F39" s="17"/>
      <c r="I39" s="34" t="s">
        <v>39</v>
      </c>
      <c r="J39" s="34" t="s">
        <v>41</v>
      </c>
      <c r="K39">
        <f>K35/J35</f>
        <v>0.8</v>
      </c>
    </row>
    <row r="40" spans="1:12" ht="15" x14ac:dyDescent="0.25">
      <c r="C40" s="27"/>
    </row>
    <row r="41" spans="1:12" ht="15" x14ac:dyDescent="0.25">
      <c r="C41" s="27"/>
    </row>
    <row r="43" spans="1:12" x14ac:dyDescent="0.2">
      <c r="B43" s="19"/>
      <c r="D43" s="19"/>
    </row>
    <row r="45" spans="1:12" x14ac:dyDescent="0.2">
      <c r="A45" s="17"/>
      <c r="B45" s="28"/>
      <c r="C45" s="25"/>
      <c r="D45" s="21"/>
      <c r="E45" s="21"/>
      <c r="F45" s="17"/>
    </row>
    <row r="46" spans="1:12" x14ac:dyDescent="0.2">
      <c r="B46" s="19"/>
      <c r="C46" s="29"/>
    </row>
    <row r="47" spans="1:12" x14ac:dyDescent="0.2">
      <c r="B47" s="19"/>
      <c r="C47" s="29"/>
    </row>
    <row r="48" spans="1:12" x14ac:dyDescent="0.2">
      <c r="B48" s="19"/>
      <c r="E48" s="19"/>
    </row>
    <row r="52" spans="2:5" x14ac:dyDescent="0.2">
      <c r="B52" s="19"/>
    </row>
    <row r="53" spans="2:5" x14ac:dyDescent="0.2">
      <c r="B53" s="19"/>
    </row>
    <row r="54" spans="2:5" x14ac:dyDescent="0.2">
      <c r="B54" s="19"/>
      <c r="C54" s="29"/>
    </row>
    <row r="55" spans="2:5" x14ac:dyDescent="0.2">
      <c r="B55" s="19"/>
      <c r="E55" s="19"/>
    </row>
    <row r="59" spans="2:5" x14ac:dyDescent="0.2">
      <c r="B59" s="19"/>
    </row>
  </sheetData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 1</vt:lpstr>
    </vt:vector>
  </TitlesOfParts>
  <Company>Universidad de Oviedo (ATC)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García Vázquez</dc:creator>
  <cp:lastModifiedBy>Pelayo Iglesias Manzano</cp:lastModifiedBy>
  <dcterms:created xsi:type="dcterms:W3CDTF">2007-01-17T17:11:28Z</dcterms:created>
  <dcterms:modified xsi:type="dcterms:W3CDTF">2024-11-21T09:54:28Z</dcterms:modified>
</cp:coreProperties>
</file>