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Mao\Desktop\"/>
    </mc:Choice>
  </mc:AlternateContent>
  <bookViews>
    <workbookView xWindow="0" yWindow="0" windowWidth="11655" windowHeight="5760"/>
  </bookViews>
  <sheets>
    <sheet name="PUNTO 1" sheetId="1" r:id="rId1"/>
    <sheet name="Diagrama Tallo y Hojas" sheetId="4" r:id="rId2"/>
    <sheet name="PUNTO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2" i="4"/>
  <c r="E6" i="3"/>
  <c r="E5" i="1"/>
  <c r="E5" i="3"/>
  <c r="E1" i="1" l="1"/>
  <c r="E3" i="3"/>
  <c r="E2" i="3"/>
  <c r="E1" i="3"/>
  <c r="E3" i="1"/>
  <c r="E2" i="1"/>
  <c r="E4" i="3" l="1"/>
  <c r="I3" i="3" s="1"/>
  <c r="E4" i="1"/>
  <c r="E6" i="1"/>
  <c r="H4" i="3" l="1"/>
  <c r="L3" i="3"/>
  <c r="J3" i="3"/>
  <c r="I3" i="1"/>
  <c r="L3" i="1" s="1"/>
  <c r="K3" i="3" l="1"/>
  <c r="N3" i="3"/>
  <c r="P3" i="3" s="1"/>
  <c r="I4" i="3"/>
  <c r="J4" i="3" s="1"/>
  <c r="N3" i="1"/>
  <c r="P3" i="1" s="1"/>
  <c r="H4" i="1"/>
  <c r="I4" i="1" s="1"/>
  <c r="J3" i="1"/>
  <c r="H5" i="1" l="1"/>
  <c r="I5" i="1" s="1"/>
  <c r="L4" i="1"/>
  <c r="H5" i="3"/>
  <c r="L4" i="3"/>
  <c r="M3" i="3"/>
  <c r="O3" i="3" s="1"/>
  <c r="J5" i="1"/>
  <c r="J4" i="1"/>
  <c r="K4" i="1"/>
  <c r="M4" i="1" s="1"/>
  <c r="O4" i="1" s="1"/>
  <c r="K3" i="1"/>
  <c r="M3" i="1" s="1"/>
  <c r="O3" i="1" s="1"/>
  <c r="H6" i="1"/>
  <c r="L5" i="1" l="1"/>
  <c r="N5" i="1" s="1"/>
  <c r="P5" i="1" s="1"/>
  <c r="K4" i="3"/>
  <c r="N4" i="3"/>
  <c r="P4" i="3" s="1"/>
  <c r="I5" i="3"/>
  <c r="J5" i="3" s="1"/>
  <c r="N4" i="1"/>
  <c r="P4" i="1" s="1"/>
  <c r="I6" i="1"/>
  <c r="L6" i="1" s="1"/>
  <c r="K5" i="1"/>
  <c r="M5" i="1" s="1"/>
  <c r="O5" i="1" s="1"/>
  <c r="H6" i="3" l="1"/>
  <c r="L5" i="3"/>
  <c r="M4" i="3"/>
  <c r="O4" i="3" s="1"/>
  <c r="J6" i="1"/>
  <c r="H7" i="1"/>
  <c r="K5" i="3" l="1"/>
  <c r="N5" i="3"/>
  <c r="P5" i="3" s="1"/>
  <c r="I6" i="3"/>
  <c r="J6" i="3" s="1"/>
  <c r="K6" i="1"/>
  <c r="N6" i="1"/>
  <c r="P6" i="1" s="1"/>
  <c r="I7" i="1"/>
  <c r="E10" i="1" l="1"/>
  <c r="J7" i="1"/>
  <c r="L7" i="1"/>
  <c r="H7" i="3"/>
  <c r="L6" i="3"/>
  <c r="M5" i="3"/>
  <c r="O5" i="3" s="1"/>
  <c r="M6" i="1"/>
  <c r="O6" i="1" s="1"/>
  <c r="H8" i="1"/>
  <c r="K6" i="3" l="1"/>
  <c r="N6" i="3"/>
  <c r="P6" i="3" s="1"/>
  <c r="I7" i="3"/>
  <c r="J7" i="3" s="1"/>
  <c r="K7" i="1"/>
  <c r="E11" i="1" s="1"/>
  <c r="N7" i="1"/>
  <c r="P7" i="1" s="1"/>
  <c r="I8" i="1"/>
  <c r="E10" i="3" l="1"/>
  <c r="J8" i="1"/>
  <c r="L8" i="1"/>
  <c r="K8" i="1" s="1"/>
  <c r="H9" i="1"/>
  <c r="L7" i="3"/>
  <c r="H8" i="3"/>
  <c r="M6" i="3"/>
  <c r="O6" i="3" s="1"/>
  <c r="M7" i="1"/>
  <c r="O7" i="1" s="1"/>
  <c r="N8" i="1" l="1"/>
  <c r="P8" i="1" s="1"/>
  <c r="I9" i="1"/>
  <c r="J9" i="1"/>
  <c r="I8" i="3"/>
  <c r="J8" i="3" s="1"/>
  <c r="N7" i="3"/>
  <c r="P7" i="3" s="1"/>
  <c r="K7" i="3"/>
  <c r="L9" i="1" l="1"/>
  <c r="H10" i="1"/>
  <c r="M7" i="3"/>
  <c r="O7" i="3" s="1"/>
  <c r="H9" i="3"/>
  <c r="L8" i="3"/>
  <c r="M8" i="1"/>
  <c r="O8" i="1" s="1"/>
  <c r="I10" i="1" l="1"/>
  <c r="J10" i="1"/>
  <c r="N9" i="1"/>
  <c r="P9" i="1" s="1"/>
  <c r="K9" i="1"/>
  <c r="K8" i="3"/>
  <c r="N8" i="3"/>
  <c r="P8" i="3" s="1"/>
  <c r="I9" i="3"/>
  <c r="J9" i="3" s="1"/>
  <c r="E11" i="3" l="1"/>
  <c r="M9" i="1"/>
  <c r="O9" i="1" s="1"/>
  <c r="L10" i="1"/>
  <c r="H11" i="1"/>
  <c r="M8" i="3"/>
  <c r="O8" i="3" s="1"/>
  <c r="L9" i="3"/>
  <c r="N10" i="1" l="1"/>
  <c r="P10" i="1" s="1"/>
  <c r="K10" i="1"/>
  <c r="I11" i="1"/>
  <c r="L11" i="1" s="1"/>
  <c r="K11" i="1" s="1"/>
  <c r="N9" i="3"/>
  <c r="P9" i="3" s="1"/>
  <c r="K9" i="3"/>
  <c r="E9" i="3" s="1"/>
  <c r="E12" i="3" s="1"/>
  <c r="E13" i="3" s="1"/>
  <c r="N11" i="1" l="1"/>
  <c r="P11" i="1" s="1"/>
  <c r="J11" i="1"/>
  <c r="M10" i="1"/>
  <c r="O10" i="1" s="1"/>
  <c r="M9" i="3"/>
  <c r="O9" i="3" s="1"/>
  <c r="M11" i="1" l="1"/>
  <c r="O11" i="1" s="1"/>
  <c r="E9" i="1"/>
  <c r="E12" i="1" s="1"/>
  <c r="E13" i="1" s="1"/>
</calcChain>
</file>

<file path=xl/sharedStrings.xml><?xml version="1.0" encoding="utf-8"?>
<sst xmlns="http://schemas.openxmlformats.org/spreadsheetml/2006/main" count="54" uniqueCount="30">
  <si>
    <t>x</t>
  </si>
  <si>
    <t>datos</t>
  </si>
  <si>
    <t>n</t>
  </si>
  <si>
    <t>xmin</t>
  </si>
  <si>
    <t>xmax</t>
  </si>
  <si>
    <t>ran</t>
  </si>
  <si>
    <t>k</t>
  </si>
  <si>
    <t>amp</t>
  </si>
  <si>
    <t>clase</t>
  </si>
  <si>
    <t>L inf</t>
  </si>
  <si>
    <t>L sup</t>
  </si>
  <si>
    <t xml:space="preserve">mi </t>
  </si>
  <si>
    <t>fi</t>
  </si>
  <si>
    <t>Fi</t>
  </si>
  <si>
    <t>ri</t>
  </si>
  <si>
    <t>Ri</t>
  </si>
  <si>
    <t>%Ri</t>
  </si>
  <si>
    <t>%ri</t>
  </si>
  <si>
    <t>media</t>
  </si>
  <si>
    <t>mediana</t>
  </si>
  <si>
    <t>moda</t>
  </si>
  <si>
    <t>varianza</t>
  </si>
  <si>
    <t>desv estandar</t>
  </si>
  <si>
    <t>funcion cociente</t>
  </si>
  <si>
    <t>copia</t>
  </si>
  <si>
    <t>Tallo</t>
  </si>
  <si>
    <t>Hojas</t>
  </si>
  <si>
    <t>menor a mayor</t>
  </si>
  <si>
    <t>funcion residuo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</si>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</sst>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0" xfId="0" applyFill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</a:t>
            </a:r>
            <a:r>
              <a:rPr lang="es-CO" baseline="0"/>
              <a:t> de Frecuencias Absolutas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1'!$J$3:$J$11</c:f>
              <c:numCache>
                <c:formatCode>0.0</c:formatCode>
                <c:ptCount val="9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>
                  <c:v>90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</c:numCache>
            </c:numRef>
          </c:cat>
          <c:val>
            <c:numRef>
              <c:f>'PUNTO 1'!$K$3:$K$11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18</c:v>
                </c:pt>
                <c:pt idx="3">
                  <c:v>25</c:v>
                </c:pt>
                <c:pt idx="4">
                  <c:v>19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46C5-B0F1-B0AAB6429C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"/>
        <c:overlap val="-24"/>
        <c:axId val="285222544"/>
        <c:axId val="285223088"/>
      </c:barChart>
      <c:catAx>
        <c:axId val="28522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</a:t>
                </a:r>
                <a:r>
                  <a:rPr lang="es-CO" baseline="0"/>
                  <a:t> (mm)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223088"/>
        <c:crosses val="autoZero"/>
        <c:auto val="1"/>
        <c:lblAlgn val="ctr"/>
        <c:lblOffset val="100"/>
        <c:noMultiLvlLbl val="0"/>
      </c:catAx>
      <c:valAx>
        <c:axId val="2852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  <a:r>
                  <a:rPr lang="es-CO" baseline="0"/>
                  <a:t> Absoluta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2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Polígono</a:t>
            </a:r>
            <a:r>
              <a:rPr lang="es-CO" baseline="0"/>
              <a:t> de Frecuencias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'PUNTO 1'!$J$3:$J$11</c:f>
              <c:numCache>
                <c:formatCode>0.0</c:formatCode>
                <c:ptCount val="9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>
                  <c:v>90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</c:numCache>
            </c:numRef>
          </c:cat>
          <c:val>
            <c:numRef>
              <c:f>'PUNTO 1'!$K$3:$K$11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18</c:v>
                </c:pt>
                <c:pt idx="3">
                  <c:v>25</c:v>
                </c:pt>
                <c:pt idx="4">
                  <c:v>19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9-4D0B-AEE9-EAB4A51B3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26352"/>
        <c:axId val="285216016"/>
      </c:lineChart>
      <c:catAx>
        <c:axId val="2852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216016"/>
        <c:crosses val="autoZero"/>
        <c:auto val="1"/>
        <c:lblAlgn val="ctr"/>
        <c:lblOffset val="100"/>
        <c:noMultiLvlLbl val="0"/>
      </c:catAx>
      <c:valAx>
        <c:axId val="2852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Absoluta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2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Ojiva de 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255216299401423"/>
          <c:y val="0.15782407407407409"/>
          <c:w val="0.8745181539807525"/>
          <c:h val="0.70068553930758659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 Acumulada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'PUNTO 1'!$J$3:$J$11</c:f>
              <c:numCache>
                <c:formatCode>0.0</c:formatCode>
                <c:ptCount val="9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>
                  <c:v>90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</c:numCache>
            </c:numRef>
          </c:cat>
          <c:val>
            <c:numRef>
              <c:f>'PUNTO 1'!$L$3:$L$11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25</c:v>
                </c:pt>
                <c:pt idx="3">
                  <c:v>50</c:v>
                </c:pt>
                <c:pt idx="4">
                  <c:v>69</c:v>
                </c:pt>
                <c:pt idx="5">
                  <c:v>78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8-4767-B71B-E9B86118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365204784"/>
        <c:axId val="367785952"/>
      </c:barChart>
      <c:lineChart>
        <c:grouping val="stacked"/>
        <c:varyColors val="0"/>
        <c:ser>
          <c:idx val="1"/>
          <c:order val="1"/>
          <c:tx>
            <c:v>Ojiva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00000000000001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58-4767-B71B-E9B861183CBF}"/>
                </c:ext>
              </c:extLst>
            </c:dLbl>
            <c:dLbl>
              <c:idx val="1"/>
              <c:layout>
                <c:manualLayout>
                  <c:x val="-4.166666666666672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58-4767-B71B-E9B861183CBF}"/>
                </c:ext>
              </c:extLst>
            </c:dLbl>
            <c:dLbl>
              <c:idx val="2"/>
              <c:layout>
                <c:manualLayout>
                  <c:x val="-1.9444444444444393E-2"/>
                  <c:y val="-9.2592592592592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58-4767-B71B-E9B861183CBF}"/>
                </c:ext>
              </c:extLst>
            </c:dLbl>
            <c:dLbl>
              <c:idx val="3"/>
              <c:layout>
                <c:manualLayout>
                  <c:x val="-3.888888888888889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58-4767-B71B-E9B861183CBF}"/>
                </c:ext>
              </c:extLst>
            </c:dLbl>
            <c:dLbl>
              <c:idx val="4"/>
              <c:layout>
                <c:manualLayout>
                  <c:x val="-4.166666666666666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58-4767-B71B-E9B861183CBF}"/>
                </c:ext>
              </c:extLst>
            </c:dLbl>
            <c:dLbl>
              <c:idx val="5"/>
              <c:layout>
                <c:manualLayout>
                  <c:x val="-4.1666666666666768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58-4767-B71B-E9B861183CBF}"/>
                </c:ext>
              </c:extLst>
            </c:dLbl>
            <c:dLbl>
              <c:idx val="6"/>
              <c:layout>
                <c:manualLayout>
                  <c:x val="-4.166666666666656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58-4767-B71B-E9B861183CBF}"/>
                </c:ext>
              </c:extLst>
            </c:dLbl>
            <c:dLbl>
              <c:idx val="7"/>
              <c:layout>
                <c:manualLayout>
                  <c:x val="-1.9184652278177457E-2"/>
                  <c:y val="-4.3650793650793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58-4767-B71B-E9B861183CBF}"/>
                </c:ext>
              </c:extLst>
            </c:dLbl>
            <c:dLbl>
              <c:idx val="8"/>
              <c:layout>
                <c:manualLayout>
                  <c:x val="-2.3980815347721823E-2"/>
                  <c:y val="-3.1746031746031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58-4767-B71B-E9B861183C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'PUNTO 1'!$J$3:$J$11</c:f>
              <c:numCache>
                <c:formatCode>0.0</c:formatCode>
                <c:ptCount val="9"/>
                <c:pt idx="0">
                  <c:v>84</c:v>
                </c:pt>
                <c:pt idx="1">
                  <c:v>86</c:v>
                </c:pt>
                <c:pt idx="2">
                  <c:v>88</c:v>
                </c:pt>
                <c:pt idx="3">
                  <c:v>90</c:v>
                </c:pt>
                <c:pt idx="4">
                  <c:v>92</c:v>
                </c:pt>
                <c:pt idx="5">
                  <c:v>94</c:v>
                </c:pt>
                <c:pt idx="6">
                  <c:v>96</c:v>
                </c:pt>
                <c:pt idx="7">
                  <c:v>98</c:v>
                </c:pt>
                <c:pt idx="8">
                  <c:v>100</c:v>
                </c:pt>
              </c:numCache>
            </c:numRef>
          </c:cat>
          <c:val>
            <c:numRef>
              <c:f>'PUNTO 1'!$L$3:$L$11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25</c:v>
                </c:pt>
                <c:pt idx="3">
                  <c:v>50</c:v>
                </c:pt>
                <c:pt idx="4">
                  <c:v>69</c:v>
                </c:pt>
                <c:pt idx="5">
                  <c:v>78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8-4767-B71B-E9B86118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04784"/>
        <c:axId val="367785952"/>
      </c:lineChart>
      <c:catAx>
        <c:axId val="3652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</a:t>
                </a:r>
                <a:r>
                  <a:rPr lang="es-CO" baseline="0"/>
                  <a:t> (mm)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785952"/>
        <c:crosses val="autoZero"/>
        <c:auto val="1"/>
        <c:lblAlgn val="ctr"/>
        <c:lblOffset val="100"/>
        <c:noMultiLvlLbl val="0"/>
      </c:catAx>
      <c:valAx>
        <c:axId val="367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Absoluta</a:t>
                </a:r>
                <a:r>
                  <a:rPr lang="es-CO" baseline="0"/>
                  <a:t> Acumulada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2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 de</a:t>
            </a:r>
            <a:r>
              <a:rPr lang="es-CO" baseline="0"/>
              <a:t> Frecuencias Absolutas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2'!$J$3:$J$9</c:f>
              <c:numCache>
                <c:formatCode>0.0</c:formatCode>
                <c:ptCount val="7"/>
                <c:pt idx="0">
                  <c:v>510</c:v>
                </c:pt>
                <c:pt idx="1">
                  <c:v>780</c:v>
                </c:pt>
                <c:pt idx="2">
                  <c:v>1050</c:v>
                </c:pt>
                <c:pt idx="3">
                  <c:v>1320</c:v>
                </c:pt>
                <c:pt idx="4">
                  <c:v>1590</c:v>
                </c:pt>
                <c:pt idx="5">
                  <c:v>1860</c:v>
                </c:pt>
                <c:pt idx="6">
                  <c:v>2130</c:v>
                </c:pt>
              </c:numCache>
            </c:numRef>
          </c:cat>
          <c:val>
            <c:numRef>
              <c:f>'PUNTO 2'!$K$3:$K$9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9-40B0-83CF-423F045DAF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"/>
        <c:overlap val="-24"/>
        <c:axId val="285222544"/>
        <c:axId val="285223088"/>
      </c:barChart>
      <c:catAx>
        <c:axId val="28522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Ciclos</a:t>
                </a:r>
                <a:r>
                  <a:rPr lang="es-CO" baseline="0"/>
                  <a:t> transcurridos hasta presentarse una falla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223088"/>
        <c:crosses val="autoZero"/>
        <c:auto val="1"/>
        <c:lblAlgn val="ctr"/>
        <c:lblOffset val="100"/>
        <c:noMultiLvlLbl val="0"/>
      </c:catAx>
      <c:valAx>
        <c:axId val="2852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  <a:r>
                  <a:rPr lang="es-CO" baseline="0"/>
                  <a:t> Absoluta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2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Polígono de 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'PUNTO 2'!$J$3:$J$9</c:f>
              <c:numCache>
                <c:formatCode>0.0</c:formatCode>
                <c:ptCount val="7"/>
                <c:pt idx="0">
                  <c:v>510</c:v>
                </c:pt>
                <c:pt idx="1">
                  <c:v>780</c:v>
                </c:pt>
                <c:pt idx="2">
                  <c:v>1050</c:v>
                </c:pt>
                <c:pt idx="3">
                  <c:v>1320</c:v>
                </c:pt>
                <c:pt idx="4">
                  <c:v>1590</c:v>
                </c:pt>
                <c:pt idx="5">
                  <c:v>1860</c:v>
                </c:pt>
                <c:pt idx="6">
                  <c:v>2130</c:v>
                </c:pt>
              </c:numCache>
            </c:numRef>
          </c:cat>
          <c:val>
            <c:numRef>
              <c:f>'PUNTO 2'!$K$3:$K$9</c:f>
              <c:numCache>
                <c:formatCode>General</c:formatCode>
                <c:ptCount val="7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14</c:v>
                </c:pt>
                <c:pt idx="4">
                  <c:v>16</c:v>
                </c:pt>
                <c:pt idx="5">
                  <c:v>13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4-4FCC-9706-A2CC6E43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26352"/>
        <c:axId val="285216016"/>
      </c:lineChart>
      <c:catAx>
        <c:axId val="28522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Ciclos transcurridos hasta presentarse una falla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216016"/>
        <c:crosses val="autoZero"/>
        <c:auto val="1"/>
        <c:lblAlgn val="ctr"/>
        <c:lblOffset val="100"/>
        <c:noMultiLvlLbl val="0"/>
      </c:catAx>
      <c:valAx>
        <c:axId val="2852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Acumulada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852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Ojiva de Frecuencias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0255216299401423"/>
          <c:y val="0.15782407407407409"/>
          <c:w val="0.8745181539807525"/>
          <c:h val="0.70068553930758659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 Acumulada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'PUNTO 2'!$J$3:$J$9</c:f>
              <c:numCache>
                <c:formatCode>0.0</c:formatCode>
                <c:ptCount val="7"/>
                <c:pt idx="0">
                  <c:v>510</c:v>
                </c:pt>
                <c:pt idx="1">
                  <c:v>780</c:v>
                </c:pt>
                <c:pt idx="2">
                  <c:v>1050</c:v>
                </c:pt>
                <c:pt idx="3">
                  <c:v>1320</c:v>
                </c:pt>
                <c:pt idx="4">
                  <c:v>1590</c:v>
                </c:pt>
                <c:pt idx="5">
                  <c:v>1860</c:v>
                </c:pt>
                <c:pt idx="6">
                  <c:v>2130</c:v>
                </c:pt>
              </c:numCache>
            </c:numRef>
          </c:cat>
          <c:val>
            <c:numRef>
              <c:f>'PUNTO 2'!$L$3:$L$9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22</c:v>
                </c:pt>
                <c:pt idx="3">
                  <c:v>36</c:v>
                </c:pt>
                <c:pt idx="4">
                  <c:v>52</c:v>
                </c:pt>
                <c:pt idx="5">
                  <c:v>65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7-4EF4-8E44-FE6137E8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365204784"/>
        <c:axId val="367785952"/>
      </c:barChart>
      <c:lineChart>
        <c:grouping val="stacked"/>
        <c:varyColors val="0"/>
        <c:ser>
          <c:idx val="1"/>
          <c:order val="1"/>
          <c:tx>
            <c:v>Ojiva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4127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00000000000001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27-4EF4-8E44-FE6137E851F9}"/>
                </c:ext>
              </c:extLst>
            </c:dLbl>
            <c:dLbl>
              <c:idx val="1"/>
              <c:layout>
                <c:manualLayout>
                  <c:x val="-4.166666666666672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27-4EF4-8E44-FE6137E851F9}"/>
                </c:ext>
              </c:extLst>
            </c:dLbl>
            <c:dLbl>
              <c:idx val="2"/>
              <c:layout>
                <c:manualLayout>
                  <c:x val="-1.9444444444444393E-2"/>
                  <c:y val="-9.25925925925926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27-4EF4-8E44-FE6137E851F9}"/>
                </c:ext>
              </c:extLst>
            </c:dLbl>
            <c:dLbl>
              <c:idx val="3"/>
              <c:layout>
                <c:manualLayout>
                  <c:x val="-3.888888888888889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27-4EF4-8E44-FE6137E851F9}"/>
                </c:ext>
              </c:extLst>
            </c:dLbl>
            <c:dLbl>
              <c:idx val="4"/>
              <c:layout>
                <c:manualLayout>
                  <c:x val="-4.166666666666666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027-4EF4-8E44-FE6137E851F9}"/>
                </c:ext>
              </c:extLst>
            </c:dLbl>
            <c:dLbl>
              <c:idx val="5"/>
              <c:layout>
                <c:manualLayout>
                  <c:x val="-4.1666666666666768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27-4EF4-8E44-FE6137E851F9}"/>
                </c:ext>
              </c:extLst>
            </c:dLbl>
            <c:dLbl>
              <c:idx val="6"/>
              <c:layout>
                <c:manualLayout>
                  <c:x val="-4.1666666666666567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27-4EF4-8E44-FE6137E851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'PUNTO 2'!$H$3:$H$9</c:f>
              <c:numCache>
                <c:formatCode>0.00</c:formatCode>
                <c:ptCount val="7"/>
                <c:pt idx="0" formatCode="General">
                  <c:v>375</c:v>
                </c:pt>
                <c:pt idx="1">
                  <c:v>645</c:v>
                </c:pt>
                <c:pt idx="2">
                  <c:v>915</c:v>
                </c:pt>
                <c:pt idx="3">
                  <c:v>1185</c:v>
                </c:pt>
                <c:pt idx="4">
                  <c:v>1455</c:v>
                </c:pt>
                <c:pt idx="5">
                  <c:v>1725</c:v>
                </c:pt>
                <c:pt idx="6">
                  <c:v>1995</c:v>
                </c:pt>
              </c:numCache>
            </c:numRef>
          </c:cat>
          <c:val>
            <c:numRef>
              <c:f>'PUNTO 2'!$L$3:$L$9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22</c:v>
                </c:pt>
                <c:pt idx="3">
                  <c:v>36</c:v>
                </c:pt>
                <c:pt idx="4">
                  <c:v>52</c:v>
                </c:pt>
                <c:pt idx="5">
                  <c:v>65</c:v>
                </c:pt>
                <c:pt idx="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7-4EF4-8E44-FE6137E85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04784"/>
        <c:axId val="367785952"/>
      </c:lineChart>
      <c:catAx>
        <c:axId val="36520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Ciclos transcurridos hasta presentarse una falla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785952"/>
        <c:crosses val="autoZero"/>
        <c:auto val="1"/>
        <c:lblAlgn val="ctr"/>
        <c:lblOffset val="100"/>
        <c:noMultiLvlLbl val="0"/>
      </c:catAx>
      <c:valAx>
        <c:axId val="367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 Absoluta</a:t>
                </a:r>
                <a:r>
                  <a:rPr lang="es-CO" baseline="0"/>
                  <a:t> Acumulada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520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16</xdr:row>
      <xdr:rowOff>14287</xdr:rowOff>
    </xdr:from>
    <xdr:to>
      <xdr:col>9</xdr:col>
      <xdr:colOff>190500</xdr:colOff>
      <xdr:row>30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761999</xdr:colOff>
      <xdr:row>15</xdr:row>
      <xdr:rowOff>176212</xdr:rowOff>
    </xdr:from>
    <xdr:to>
      <xdr:col>16</xdr:col>
      <xdr:colOff>142874</xdr:colOff>
      <xdr:row>30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285750</xdr:colOff>
      <xdr:row>32</xdr:row>
      <xdr:rowOff>85725</xdr:rowOff>
    </xdr:from>
    <xdr:to>
      <xdr:col>10</xdr:col>
      <xdr:colOff>219075</xdr:colOff>
      <xdr:row>49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4B73E7-5250-4B67-902E-2CC879FEF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466725</xdr:colOff>
      <xdr:row>30</xdr:row>
      <xdr:rowOff>180975</xdr:rowOff>
    </xdr:from>
    <xdr:to>
      <xdr:col>16</xdr:col>
      <xdr:colOff>695325</xdr:colOff>
      <xdr:row>51</xdr:row>
      <xdr:rowOff>57150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04E1CC-731A-4D31-9382-AE45E538D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5895975"/>
          <a:ext cx="4829175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15</xdr:row>
      <xdr:rowOff>23812</xdr:rowOff>
    </xdr:from>
    <xdr:to>
      <xdr:col>9</xdr:col>
      <xdr:colOff>228600</xdr:colOff>
      <xdr:row>29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E004A2-CD08-44C3-B8C1-7837D015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495299</xdr:colOff>
      <xdr:row>15</xdr:row>
      <xdr:rowOff>42862</xdr:rowOff>
    </xdr:from>
    <xdr:to>
      <xdr:col>15</xdr:col>
      <xdr:colOff>638174</xdr:colOff>
      <xdr:row>29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F28E10-28E9-4F85-8EED-39487B27E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30</xdr:row>
      <xdr:rowOff>152400</xdr:rowOff>
    </xdr:from>
    <xdr:to>
      <xdr:col>10</xdr:col>
      <xdr:colOff>171450</xdr:colOff>
      <xdr:row>47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63DB564-5F3D-4910-8331-33047E4E1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topLeftCell="B1" workbookViewId="0">
      <selection activeCell="G2" sqref="G2"/>
    </sheetView>
  </sheetViews>
  <sheetFormatPr baseColWidth="10" defaultRowHeight="15" x14ac:dyDescent="0.25"/>
  <cols>
    <col min="4" max="4" width="13.5703125" customWidth="1"/>
    <col min="6" max="6" width="11.85546875" bestFit="1" customWidth="1"/>
    <col min="15" max="15" width="11.85546875" bestFit="1" customWidth="1"/>
  </cols>
  <sheetData>
    <row r="1" spans="1:16" x14ac:dyDescent="0.25">
      <c r="A1" t="s">
        <v>0</v>
      </c>
      <c r="B1" s="1" t="s">
        <v>1</v>
      </c>
      <c r="D1" s="2" t="s">
        <v>2</v>
      </c>
      <c r="E1" s="3">
        <f>COUNT(B2:B83)</f>
        <v>82</v>
      </c>
    </row>
    <row r="2" spans="1:16" x14ac:dyDescent="0.25">
      <c r="A2">
        <v>1</v>
      </c>
      <c r="B2">
        <v>88.5</v>
      </c>
      <c r="D2" s="2" t="s">
        <v>3</v>
      </c>
      <c r="E2" s="3">
        <f>MIN(B2:B83)</f>
        <v>83.4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9" t="s">
        <v>17</v>
      </c>
      <c r="P2" s="9" t="s">
        <v>16</v>
      </c>
    </row>
    <row r="3" spans="1:16" x14ac:dyDescent="0.25">
      <c r="A3">
        <v>2</v>
      </c>
      <c r="B3">
        <v>87.7</v>
      </c>
      <c r="D3" s="2" t="s">
        <v>4</v>
      </c>
      <c r="E3" s="3">
        <f>MAX(B2:B83)</f>
        <v>100.3</v>
      </c>
      <c r="G3" s="3">
        <v>1</v>
      </c>
      <c r="H3" s="3">
        <v>83</v>
      </c>
      <c r="I3" s="4">
        <f>ROUND(H3+$E$6,1)</f>
        <v>85</v>
      </c>
      <c r="J3" s="5">
        <f>AVERAGE(H3:I3)</f>
        <v>84</v>
      </c>
      <c r="K3" s="3">
        <f>L3</f>
        <v>3</v>
      </c>
      <c r="L3" s="3">
        <f>FREQUENCY($B$2:$B$83,I3)</f>
        <v>3</v>
      </c>
      <c r="M3" s="3">
        <f>K3/$E$1</f>
        <v>3.6585365853658534E-2</v>
      </c>
      <c r="N3" s="3">
        <f>L3/$E$1</f>
        <v>3.6585365853658534E-2</v>
      </c>
      <c r="O3" s="3">
        <f>ROUND(M3*100,2)</f>
        <v>3.66</v>
      </c>
      <c r="P3" s="3">
        <f>ROUND(N3*100,2)</f>
        <v>3.66</v>
      </c>
    </row>
    <row r="4" spans="1:16" x14ac:dyDescent="0.25">
      <c r="A4">
        <v>3</v>
      </c>
      <c r="B4">
        <v>83.4</v>
      </c>
      <c r="D4" s="2" t="s">
        <v>5</v>
      </c>
      <c r="E4" s="3">
        <f>E3-E2</f>
        <v>16.899999999999991</v>
      </c>
      <c r="G4" s="3">
        <v>2</v>
      </c>
      <c r="H4" s="4">
        <f>I3</f>
        <v>85</v>
      </c>
      <c r="I4" s="4">
        <f t="shared" ref="I4:I9" si="0">H4+$E$6</f>
        <v>87</v>
      </c>
      <c r="J4" s="5">
        <f t="shared" ref="J4:J9" si="1">AVERAGE(H4:I4)</f>
        <v>86</v>
      </c>
      <c r="K4" s="3">
        <f t="shared" ref="K4:K7" si="2">L4-L3</f>
        <v>4</v>
      </c>
      <c r="L4" s="3">
        <f t="shared" ref="L4:L11" si="3">FREQUENCY($B$2:$B$83,I4)</f>
        <v>7</v>
      </c>
      <c r="M4" s="3">
        <f t="shared" ref="M4:M8" si="4">K4/$E$1</f>
        <v>4.878048780487805E-2</v>
      </c>
      <c r="N4" s="3">
        <f t="shared" ref="N4:N8" si="5">L4/$E$1</f>
        <v>8.5365853658536592E-2</v>
      </c>
      <c r="O4" s="3">
        <f t="shared" ref="O4:O11" si="6">ROUND(M4*100,2)</f>
        <v>4.88</v>
      </c>
      <c r="P4" s="3">
        <f t="shared" ref="P4:P11" si="7">ROUND(N4*100,2)</f>
        <v>8.5399999999999991</v>
      </c>
    </row>
    <row r="5" spans="1:16" x14ac:dyDescent="0.25">
      <c r="A5">
        <v>4</v>
      </c>
      <c r="B5">
        <v>86.7</v>
      </c>
      <c r="D5" s="2" t="s">
        <v>6</v>
      </c>
      <c r="E5" s="3">
        <f>ROUND(1+3.332*LOG(E1),0)</f>
        <v>7</v>
      </c>
      <c r="G5" s="3">
        <v>3</v>
      </c>
      <c r="H5" s="4">
        <f t="shared" ref="H5:H9" si="8">I4</f>
        <v>87</v>
      </c>
      <c r="I5" s="4">
        <f>H5+$E$6</f>
        <v>89</v>
      </c>
      <c r="J5" s="5">
        <f t="shared" si="1"/>
        <v>88</v>
      </c>
      <c r="K5" s="3">
        <f t="shared" si="2"/>
        <v>18</v>
      </c>
      <c r="L5" s="3">
        <f>FREQUENCY($B$2:$B$83,I5)</f>
        <v>25</v>
      </c>
      <c r="M5" s="3">
        <f t="shared" si="4"/>
        <v>0.21951219512195122</v>
      </c>
      <c r="N5" s="3">
        <f t="shared" si="5"/>
        <v>0.3048780487804878</v>
      </c>
      <c r="O5" s="3">
        <f t="shared" si="6"/>
        <v>21.95</v>
      </c>
      <c r="P5" s="3">
        <f t="shared" si="7"/>
        <v>30.49</v>
      </c>
    </row>
    <row r="6" spans="1:16" x14ac:dyDescent="0.25">
      <c r="A6">
        <v>5</v>
      </c>
      <c r="B6">
        <v>87.5</v>
      </c>
      <c r="D6" s="2" t="s">
        <v>7</v>
      </c>
      <c r="E6" s="4">
        <f>ROUND(E4/E5,0)</f>
        <v>2</v>
      </c>
      <c r="G6" s="3">
        <v>4</v>
      </c>
      <c r="H6" s="4">
        <f t="shared" si="8"/>
        <v>89</v>
      </c>
      <c r="I6" s="4">
        <f t="shared" si="0"/>
        <v>91</v>
      </c>
      <c r="J6" s="5">
        <f t="shared" si="1"/>
        <v>90</v>
      </c>
      <c r="K6" s="3">
        <f t="shared" si="2"/>
        <v>25</v>
      </c>
      <c r="L6" s="3">
        <f t="shared" si="3"/>
        <v>50</v>
      </c>
      <c r="M6" s="3">
        <f t="shared" si="4"/>
        <v>0.3048780487804878</v>
      </c>
      <c r="N6" s="3">
        <f t="shared" si="5"/>
        <v>0.6097560975609756</v>
      </c>
      <c r="O6" s="3">
        <f t="shared" si="6"/>
        <v>30.49</v>
      </c>
      <c r="P6" s="3">
        <f t="shared" si="7"/>
        <v>60.98</v>
      </c>
    </row>
    <row r="7" spans="1:16" x14ac:dyDescent="0.25">
      <c r="A7">
        <v>6</v>
      </c>
      <c r="B7">
        <v>91.5</v>
      </c>
      <c r="G7" s="3">
        <v>5</v>
      </c>
      <c r="H7" s="4">
        <f t="shared" si="8"/>
        <v>91</v>
      </c>
      <c r="I7" s="4">
        <f t="shared" si="0"/>
        <v>93</v>
      </c>
      <c r="J7" s="5">
        <f t="shared" si="1"/>
        <v>92</v>
      </c>
      <c r="K7" s="3">
        <f t="shared" si="2"/>
        <v>19</v>
      </c>
      <c r="L7" s="3">
        <f t="shared" si="3"/>
        <v>69</v>
      </c>
      <c r="M7" s="3">
        <f t="shared" si="4"/>
        <v>0.23170731707317074</v>
      </c>
      <c r="N7" s="3">
        <f t="shared" si="5"/>
        <v>0.84146341463414631</v>
      </c>
      <c r="O7" s="3">
        <f t="shared" si="6"/>
        <v>23.17</v>
      </c>
      <c r="P7" s="3">
        <f t="shared" si="7"/>
        <v>84.15</v>
      </c>
    </row>
    <row r="8" spans="1:16" x14ac:dyDescent="0.25">
      <c r="A8">
        <v>7</v>
      </c>
      <c r="B8">
        <v>88.6</v>
      </c>
      <c r="G8" s="3">
        <v>6</v>
      </c>
      <c r="H8" s="4">
        <f t="shared" si="8"/>
        <v>93</v>
      </c>
      <c r="I8" s="4">
        <f t="shared" si="0"/>
        <v>95</v>
      </c>
      <c r="J8" s="5">
        <f t="shared" si="1"/>
        <v>94</v>
      </c>
      <c r="K8" s="3">
        <f>L8-L7</f>
        <v>9</v>
      </c>
      <c r="L8" s="3">
        <f t="shared" si="3"/>
        <v>78</v>
      </c>
      <c r="M8" s="3">
        <f t="shared" si="4"/>
        <v>0.10975609756097561</v>
      </c>
      <c r="N8" s="3">
        <f t="shared" si="5"/>
        <v>0.95121951219512191</v>
      </c>
      <c r="O8" s="3">
        <f t="shared" si="6"/>
        <v>10.98</v>
      </c>
      <c r="P8" s="3">
        <f t="shared" si="7"/>
        <v>95.12</v>
      </c>
    </row>
    <row r="9" spans="1:16" x14ac:dyDescent="0.25">
      <c r="A9">
        <v>8</v>
      </c>
      <c r="B9">
        <v>100.3</v>
      </c>
      <c r="D9" s="9" t="s">
        <v>18</v>
      </c>
      <c r="E9" s="3">
        <f>(1/E1)*((J3*K3)+(J4*K4)+(J5*K5)+(J6*K6)+(J7*K7)+(J8*K8)+(J9*K9)+(J10*K10)+(J11*K11))</f>
        <v>90.41463414634147</v>
      </c>
      <c r="G9" s="6">
        <v>7</v>
      </c>
      <c r="H9" s="4">
        <f t="shared" si="8"/>
        <v>95</v>
      </c>
      <c r="I9" s="4">
        <f t="shared" si="0"/>
        <v>97</v>
      </c>
      <c r="J9" s="5">
        <f t="shared" si="1"/>
        <v>96</v>
      </c>
      <c r="K9" s="3">
        <f>L9-L8</f>
        <v>2</v>
      </c>
      <c r="L9" s="3">
        <f t="shared" si="3"/>
        <v>80</v>
      </c>
      <c r="M9" s="3">
        <f t="shared" ref="M9" si="9">K9/$E$1</f>
        <v>2.4390243902439025E-2</v>
      </c>
      <c r="N9" s="3">
        <f t="shared" ref="N9" si="10">L9/$E$1</f>
        <v>0.97560975609756095</v>
      </c>
      <c r="O9" s="3">
        <f t="shared" si="6"/>
        <v>2.44</v>
      </c>
      <c r="P9" s="3">
        <f t="shared" si="7"/>
        <v>97.56</v>
      </c>
    </row>
    <row r="10" spans="1:16" x14ac:dyDescent="0.25">
      <c r="A10">
        <v>9</v>
      </c>
      <c r="B10">
        <v>96.5</v>
      </c>
      <c r="D10" s="9" t="s">
        <v>19</v>
      </c>
      <c r="E10" s="3">
        <f>(H6)+(((E1/2)-L5)/(K6))*(E6)</f>
        <v>90.28</v>
      </c>
      <c r="G10" s="6">
        <v>8</v>
      </c>
      <c r="H10" s="4">
        <f t="shared" ref="H10:H11" si="11">I9</f>
        <v>97</v>
      </c>
      <c r="I10" s="4">
        <f t="shared" ref="I10:I11" si="12">H10+$E$6</f>
        <v>99</v>
      </c>
      <c r="J10" s="5">
        <f t="shared" ref="J10:J11" si="13">AVERAGE(H10:I10)</f>
        <v>98</v>
      </c>
      <c r="K10" s="3">
        <f t="shared" ref="K10:K11" si="14">L10-L9</f>
        <v>1</v>
      </c>
      <c r="L10" s="3">
        <f t="shared" si="3"/>
        <v>81</v>
      </c>
      <c r="M10" s="3">
        <f t="shared" ref="M10:M12" si="15">K10/$E$1</f>
        <v>1.2195121951219513E-2</v>
      </c>
      <c r="N10" s="3">
        <f t="shared" ref="N10:N11" si="16">L10/$E$1</f>
        <v>0.98780487804878048</v>
      </c>
      <c r="O10" s="3">
        <f t="shared" si="6"/>
        <v>1.22</v>
      </c>
      <c r="P10" s="3">
        <f t="shared" si="7"/>
        <v>98.78</v>
      </c>
    </row>
    <row r="11" spans="1:16" x14ac:dyDescent="0.25">
      <c r="A11">
        <v>10</v>
      </c>
      <c r="B11">
        <v>93.3</v>
      </c>
      <c r="D11" s="9" t="s">
        <v>20</v>
      </c>
      <c r="E11" s="3">
        <f>(H6)+((K6-K5)/((K6-K5)+(K6-K7))*(E6))</f>
        <v>90.07692307692308</v>
      </c>
      <c r="G11" s="6">
        <v>9</v>
      </c>
      <c r="H11" s="4">
        <f t="shared" si="11"/>
        <v>99</v>
      </c>
      <c r="I11" s="4">
        <f t="shared" si="12"/>
        <v>101</v>
      </c>
      <c r="J11" s="5">
        <f t="shared" si="13"/>
        <v>100</v>
      </c>
      <c r="K11" s="3">
        <f>L11-L10</f>
        <v>1</v>
      </c>
      <c r="L11" s="3">
        <f>FREQUENCY($B$2:$B$83,I11)</f>
        <v>82</v>
      </c>
      <c r="M11" s="3">
        <f t="shared" si="15"/>
        <v>1.2195121951219513E-2</v>
      </c>
      <c r="N11" s="3">
        <f t="shared" si="16"/>
        <v>1</v>
      </c>
      <c r="O11" s="3">
        <f t="shared" si="6"/>
        <v>1.22</v>
      </c>
      <c r="P11" s="3">
        <f t="shared" si="7"/>
        <v>100</v>
      </c>
    </row>
    <row r="12" spans="1:16" x14ac:dyDescent="0.25">
      <c r="A12">
        <v>11</v>
      </c>
      <c r="B12">
        <v>94.7</v>
      </c>
      <c r="D12" s="9" t="s">
        <v>21</v>
      </c>
      <c r="E12" s="3">
        <f>(1/(E1-1))*((J3-E9)^2+(J4-E9)^2+(J5-E9)^2+(J6-E9)^2+(J7-E9)^2+(J8-E9)^2+(J9-E9)^2+(J10-E9)^2+(J11-E9)^2)</f>
        <v>3.2422279507347893</v>
      </c>
      <c r="J12" s="7"/>
      <c r="K12" s="8"/>
      <c r="L12" s="7"/>
      <c r="M12" s="8"/>
      <c r="N12" s="7"/>
    </row>
    <row r="13" spans="1:16" x14ac:dyDescent="0.25">
      <c r="A13">
        <v>12</v>
      </c>
      <c r="B13">
        <v>91.1</v>
      </c>
      <c r="D13" s="9" t="s">
        <v>22</v>
      </c>
      <c r="E13" s="3">
        <f>SQRT(E12)</f>
        <v>1.8006187688499722</v>
      </c>
    </row>
    <row r="14" spans="1:16" x14ac:dyDescent="0.25">
      <c r="A14">
        <v>13</v>
      </c>
      <c r="B14">
        <v>91</v>
      </c>
    </row>
    <row r="15" spans="1:16" x14ac:dyDescent="0.25">
      <c r="A15">
        <v>14</v>
      </c>
      <c r="B15">
        <v>94.2</v>
      </c>
    </row>
    <row r="16" spans="1:16" x14ac:dyDescent="0.25">
      <c r="A16">
        <v>15</v>
      </c>
      <c r="B16">
        <v>87.8</v>
      </c>
    </row>
    <row r="17" spans="1:2" x14ac:dyDescent="0.25">
      <c r="A17">
        <v>16</v>
      </c>
      <c r="B17">
        <v>89.9</v>
      </c>
    </row>
    <row r="18" spans="1:2" x14ac:dyDescent="0.25">
      <c r="A18">
        <v>17</v>
      </c>
      <c r="B18">
        <v>88.3</v>
      </c>
    </row>
    <row r="19" spans="1:2" x14ac:dyDescent="0.25">
      <c r="A19">
        <v>18</v>
      </c>
      <c r="B19">
        <v>87.6</v>
      </c>
    </row>
    <row r="20" spans="1:2" x14ac:dyDescent="0.25">
      <c r="A20">
        <v>19</v>
      </c>
      <c r="B20">
        <v>84.3</v>
      </c>
    </row>
    <row r="21" spans="1:2" x14ac:dyDescent="0.25">
      <c r="A21">
        <v>20</v>
      </c>
      <c r="B21">
        <v>86.7</v>
      </c>
    </row>
    <row r="22" spans="1:2" x14ac:dyDescent="0.25">
      <c r="A22">
        <v>21</v>
      </c>
      <c r="B22">
        <v>84.3</v>
      </c>
    </row>
    <row r="23" spans="1:2" x14ac:dyDescent="0.25">
      <c r="A23">
        <v>22</v>
      </c>
      <c r="B23">
        <v>86.7</v>
      </c>
    </row>
    <row r="24" spans="1:2" x14ac:dyDescent="0.25">
      <c r="A24">
        <v>23</v>
      </c>
      <c r="B24">
        <v>88.2</v>
      </c>
    </row>
    <row r="25" spans="1:2" x14ac:dyDescent="0.25">
      <c r="A25">
        <v>24</v>
      </c>
      <c r="B25">
        <v>90.8</v>
      </c>
    </row>
    <row r="26" spans="1:2" x14ac:dyDescent="0.25">
      <c r="A26">
        <v>25</v>
      </c>
      <c r="B26">
        <v>88.3</v>
      </c>
    </row>
    <row r="27" spans="1:2" x14ac:dyDescent="0.25">
      <c r="A27">
        <v>26</v>
      </c>
      <c r="B27">
        <v>98.8</v>
      </c>
    </row>
    <row r="28" spans="1:2" x14ac:dyDescent="0.25">
      <c r="A28">
        <v>27</v>
      </c>
      <c r="B28">
        <v>94.2</v>
      </c>
    </row>
    <row r="29" spans="1:2" x14ac:dyDescent="0.25">
      <c r="A29">
        <v>28</v>
      </c>
      <c r="B29">
        <v>92.7</v>
      </c>
    </row>
    <row r="30" spans="1:2" x14ac:dyDescent="0.25">
      <c r="A30">
        <v>29</v>
      </c>
      <c r="B30">
        <v>93.2</v>
      </c>
    </row>
    <row r="31" spans="1:2" x14ac:dyDescent="0.25">
      <c r="A31">
        <v>30</v>
      </c>
      <c r="B31">
        <v>91</v>
      </c>
    </row>
    <row r="32" spans="1:2" x14ac:dyDescent="0.25">
      <c r="A32">
        <v>31</v>
      </c>
      <c r="B32">
        <v>90.1</v>
      </c>
    </row>
    <row r="33" spans="1:2" x14ac:dyDescent="0.25">
      <c r="A33">
        <v>32</v>
      </c>
      <c r="B33">
        <v>93.4</v>
      </c>
    </row>
    <row r="34" spans="1:2" x14ac:dyDescent="0.25">
      <c r="A34">
        <v>33</v>
      </c>
      <c r="B34">
        <v>88.5</v>
      </c>
    </row>
    <row r="35" spans="1:2" x14ac:dyDescent="0.25">
      <c r="A35">
        <v>34</v>
      </c>
      <c r="B35">
        <v>90.1</v>
      </c>
    </row>
    <row r="36" spans="1:2" x14ac:dyDescent="0.25">
      <c r="A36">
        <v>35</v>
      </c>
      <c r="B36">
        <v>89.2</v>
      </c>
    </row>
    <row r="37" spans="1:2" x14ac:dyDescent="0.25">
      <c r="A37">
        <v>36</v>
      </c>
      <c r="B37">
        <v>88.3</v>
      </c>
    </row>
    <row r="38" spans="1:2" x14ac:dyDescent="0.25">
      <c r="A38">
        <v>37</v>
      </c>
      <c r="B38">
        <v>85.3</v>
      </c>
    </row>
    <row r="39" spans="1:2" x14ac:dyDescent="0.25">
      <c r="A39">
        <v>38</v>
      </c>
      <c r="B39">
        <v>87.9</v>
      </c>
    </row>
    <row r="40" spans="1:2" x14ac:dyDescent="0.25">
      <c r="A40">
        <v>39</v>
      </c>
      <c r="B40">
        <v>88.6</v>
      </c>
    </row>
    <row r="41" spans="1:2" x14ac:dyDescent="0.25">
      <c r="A41">
        <v>40</v>
      </c>
      <c r="B41">
        <v>90.9</v>
      </c>
    </row>
    <row r="42" spans="1:2" x14ac:dyDescent="0.25">
      <c r="A42">
        <v>41</v>
      </c>
      <c r="B42">
        <v>89</v>
      </c>
    </row>
    <row r="43" spans="1:2" x14ac:dyDescent="0.25">
      <c r="A43">
        <v>42</v>
      </c>
      <c r="B43">
        <v>96.1</v>
      </c>
    </row>
    <row r="44" spans="1:2" x14ac:dyDescent="0.25">
      <c r="A44">
        <v>43</v>
      </c>
      <c r="B44">
        <v>93.3</v>
      </c>
    </row>
    <row r="45" spans="1:2" x14ac:dyDescent="0.25">
      <c r="A45">
        <v>44</v>
      </c>
      <c r="B45">
        <v>91.8</v>
      </c>
    </row>
    <row r="46" spans="1:2" x14ac:dyDescent="0.25">
      <c r="A46">
        <v>45</v>
      </c>
      <c r="B46">
        <v>92.3</v>
      </c>
    </row>
    <row r="47" spans="1:2" x14ac:dyDescent="0.25">
      <c r="A47">
        <v>46</v>
      </c>
      <c r="B47">
        <v>90.4</v>
      </c>
    </row>
    <row r="48" spans="1:2" x14ac:dyDescent="0.25">
      <c r="A48">
        <v>47</v>
      </c>
      <c r="B48">
        <v>90.1</v>
      </c>
    </row>
    <row r="49" spans="1:2" x14ac:dyDescent="0.25">
      <c r="A49">
        <v>48</v>
      </c>
      <c r="B49">
        <v>93</v>
      </c>
    </row>
    <row r="50" spans="1:2" x14ac:dyDescent="0.25">
      <c r="A50">
        <v>49</v>
      </c>
      <c r="B50">
        <v>88.7</v>
      </c>
    </row>
    <row r="51" spans="1:2" x14ac:dyDescent="0.25">
      <c r="A51">
        <v>50</v>
      </c>
      <c r="B51">
        <v>89.9</v>
      </c>
    </row>
    <row r="52" spans="1:2" x14ac:dyDescent="0.25">
      <c r="A52">
        <v>51</v>
      </c>
      <c r="B52">
        <v>89.8</v>
      </c>
    </row>
    <row r="53" spans="1:2" x14ac:dyDescent="0.25">
      <c r="A53">
        <v>52</v>
      </c>
      <c r="B53">
        <v>89.6</v>
      </c>
    </row>
    <row r="54" spans="1:2" x14ac:dyDescent="0.25">
      <c r="A54">
        <v>53</v>
      </c>
      <c r="B54">
        <v>87.4</v>
      </c>
    </row>
    <row r="55" spans="1:2" x14ac:dyDescent="0.25">
      <c r="A55">
        <v>54</v>
      </c>
      <c r="B55">
        <v>88.4</v>
      </c>
    </row>
    <row r="56" spans="1:2" x14ac:dyDescent="0.25">
      <c r="A56">
        <v>55</v>
      </c>
      <c r="B56">
        <v>88.9</v>
      </c>
    </row>
    <row r="57" spans="1:2" x14ac:dyDescent="0.25">
      <c r="A57">
        <v>56</v>
      </c>
      <c r="B57">
        <v>91.2</v>
      </c>
    </row>
    <row r="58" spans="1:2" x14ac:dyDescent="0.25">
      <c r="A58">
        <v>57</v>
      </c>
      <c r="B58">
        <v>89.3</v>
      </c>
    </row>
    <row r="59" spans="1:2" x14ac:dyDescent="0.25">
      <c r="A59">
        <v>58</v>
      </c>
      <c r="B59">
        <v>94.4</v>
      </c>
    </row>
    <row r="60" spans="1:2" x14ac:dyDescent="0.25">
      <c r="A60">
        <v>59</v>
      </c>
      <c r="B60">
        <v>92.7</v>
      </c>
    </row>
    <row r="61" spans="1:2" x14ac:dyDescent="0.25">
      <c r="A61">
        <v>60</v>
      </c>
      <c r="B61">
        <v>91.8</v>
      </c>
    </row>
    <row r="62" spans="1:2" x14ac:dyDescent="0.25">
      <c r="A62">
        <v>61</v>
      </c>
      <c r="B62">
        <v>91.6</v>
      </c>
    </row>
    <row r="63" spans="1:2" x14ac:dyDescent="0.25">
      <c r="A63">
        <v>62</v>
      </c>
      <c r="B63">
        <v>90.4</v>
      </c>
    </row>
    <row r="64" spans="1:2" x14ac:dyDescent="0.25">
      <c r="A64">
        <v>63</v>
      </c>
      <c r="B64">
        <v>91.1</v>
      </c>
    </row>
    <row r="65" spans="1:5" x14ac:dyDescent="0.25">
      <c r="A65">
        <v>64</v>
      </c>
      <c r="B65">
        <v>92.6</v>
      </c>
      <c r="E65" t="s">
        <v>29</v>
      </c>
    </row>
    <row r="66" spans="1:5" x14ac:dyDescent="0.25">
      <c r="A66">
        <v>65</v>
      </c>
      <c r="B66">
        <v>89.8</v>
      </c>
    </row>
    <row r="67" spans="1:5" x14ac:dyDescent="0.25">
      <c r="A67">
        <v>66</v>
      </c>
      <c r="B67">
        <v>90.6</v>
      </c>
    </row>
    <row r="68" spans="1:5" x14ac:dyDescent="0.25">
      <c r="A68">
        <v>67</v>
      </c>
      <c r="B68">
        <v>91.1</v>
      </c>
    </row>
    <row r="69" spans="1:5" x14ac:dyDescent="0.25">
      <c r="A69">
        <v>68</v>
      </c>
      <c r="B69">
        <v>90.4</v>
      </c>
    </row>
    <row r="70" spans="1:5" x14ac:dyDescent="0.25">
      <c r="A70">
        <v>69</v>
      </c>
      <c r="B70">
        <v>89.3</v>
      </c>
    </row>
    <row r="71" spans="1:5" x14ac:dyDescent="0.25">
      <c r="A71">
        <v>70</v>
      </c>
      <c r="B71">
        <v>89.7</v>
      </c>
    </row>
    <row r="72" spans="1:5" x14ac:dyDescent="0.25">
      <c r="A72">
        <v>71</v>
      </c>
      <c r="B72">
        <v>90.3</v>
      </c>
    </row>
    <row r="73" spans="1:5" x14ac:dyDescent="0.25">
      <c r="A73">
        <v>72</v>
      </c>
      <c r="B73">
        <v>91.6</v>
      </c>
    </row>
    <row r="74" spans="1:5" x14ac:dyDescent="0.25">
      <c r="A74">
        <v>73</v>
      </c>
      <c r="B74">
        <v>90.5</v>
      </c>
    </row>
    <row r="75" spans="1:5" x14ac:dyDescent="0.25">
      <c r="A75">
        <v>74</v>
      </c>
      <c r="B75">
        <v>93.7</v>
      </c>
    </row>
    <row r="76" spans="1:5" x14ac:dyDescent="0.25">
      <c r="A76">
        <v>75</v>
      </c>
      <c r="B76">
        <v>92.7</v>
      </c>
    </row>
    <row r="77" spans="1:5" x14ac:dyDescent="0.25">
      <c r="A77">
        <v>76</v>
      </c>
      <c r="B77">
        <v>92.2</v>
      </c>
    </row>
    <row r="78" spans="1:5" x14ac:dyDescent="0.25">
      <c r="A78">
        <v>77</v>
      </c>
      <c r="B78">
        <v>92.2</v>
      </c>
    </row>
    <row r="79" spans="1:5" x14ac:dyDescent="0.25">
      <c r="A79">
        <v>78</v>
      </c>
      <c r="B79">
        <v>91.2</v>
      </c>
    </row>
    <row r="80" spans="1:5" x14ac:dyDescent="0.25">
      <c r="A80">
        <v>79</v>
      </c>
      <c r="B80">
        <v>91</v>
      </c>
    </row>
    <row r="81" spans="1:2" x14ac:dyDescent="0.25">
      <c r="A81">
        <v>80</v>
      </c>
      <c r="B81">
        <v>92.2</v>
      </c>
    </row>
    <row r="82" spans="1:2" x14ac:dyDescent="0.25">
      <c r="A82">
        <v>81</v>
      </c>
      <c r="B82">
        <v>90</v>
      </c>
    </row>
    <row r="83" spans="1:2" x14ac:dyDescent="0.25">
      <c r="A83">
        <v>82</v>
      </c>
      <c r="B83">
        <v>90.7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3"/>
  <sheetViews>
    <sheetView topLeftCell="A2" workbookViewId="0">
      <selection activeCell="G2" sqref="G2"/>
    </sheetView>
  </sheetViews>
  <sheetFormatPr baseColWidth="10" defaultRowHeight="15" x14ac:dyDescent="0.25"/>
  <cols>
    <col min="2" max="2" width="15.7109375" bestFit="1" customWidth="1"/>
    <col min="5" max="5" width="14.28515625" bestFit="1" customWidth="1"/>
    <col min="6" max="6" width="14.85546875" bestFit="1" customWidth="1"/>
    <col min="9" max="23" width="4.28515625" customWidth="1"/>
  </cols>
  <sheetData>
    <row r="1" spans="1:22" x14ac:dyDescent="0.25">
      <c r="A1" s="1" t="s">
        <v>1</v>
      </c>
      <c r="B1" t="s">
        <v>23</v>
      </c>
      <c r="C1" t="s">
        <v>24</v>
      </c>
      <c r="E1" s="10" t="s">
        <v>27</v>
      </c>
      <c r="F1" s="10" t="s">
        <v>28</v>
      </c>
    </row>
    <row r="2" spans="1:22" ht="15.75" thickBot="1" x14ac:dyDescent="0.3">
      <c r="A2">
        <v>88.5</v>
      </c>
      <c r="B2">
        <f>QUOTIENT(A2,1)</f>
        <v>88</v>
      </c>
      <c r="C2">
        <v>88</v>
      </c>
      <c r="D2">
        <v>88</v>
      </c>
      <c r="E2" s="10">
        <v>83.4</v>
      </c>
      <c r="F2" s="10">
        <f>MOD(E2,1)*10</f>
        <v>4.0000000000000568</v>
      </c>
    </row>
    <row r="3" spans="1:22" ht="15.75" thickBot="1" x14ac:dyDescent="0.3">
      <c r="A3">
        <v>87.7</v>
      </c>
      <c r="B3">
        <f t="shared" ref="B3:B66" si="0">QUOTIENT(A3,1)</f>
        <v>87</v>
      </c>
      <c r="C3">
        <v>87</v>
      </c>
      <c r="D3">
        <v>87</v>
      </c>
      <c r="E3" s="10">
        <v>84.3</v>
      </c>
      <c r="F3" s="10">
        <f t="shared" ref="F3:F66" si="1">MOD(E3,1)*10</f>
        <v>2.9999999999999716</v>
      </c>
      <c r="H3" s="11" t="s">
        <v>25</v>
      </c>
      <c r="I3" s="12" t="s">
        <v>26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</row>
    <row r="4" spans="1:22" x14ac:dyDescent="0.25">
      <c r="A4">
        <v>83.4</v>
      </c>
      <c r="B4">
        <f t="shared" si="0"/>
        <v>83</v>
      </c>
      <c r="C4">
        <v>83</v>
      </c>
      <c r="D4">
        <v>83</v>
      </c>
      <c r="E4" s="10">
        <v>84.3</v>
      </c>
      <c r="F4" s="10">
        <f t="shared" si="1"/>
        <v>2.9999999999999716</v>
      </c>
      <c r="H4" s="14">
        <v>83</v>
      </c>
      <c r="I4" s="15">
        <v>4.0000000000000568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</row>
    <row r="5" spans="1:22" x14ac:dyDescent="0.25">
      <c r="A5">
        <v>86.7</v>
      </c>
      <c r="B5">
        <f t="shared" si="0"/>
        <v>86</v>
      </c>
      <c r="C5">
        <v>86</v>
      </c>
      <c r="D5">
        <v>86</v>
      </c>
      <c r="E5" s="10">
        <v>85.3</v>
      </c>
      <c r="F5" s="10">
        <f t="shared" si="1"/>
        <v>2.9999999999999716</v>
      </c>
      <c r="H5" s="14">
        <v>84</v>
      </c>
      <c r="I5" s="15">
        <v>3</v>
      </c>
      <c r="J5" s="15">
        <v>3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6"/>
    </row>
    <row r="6" spans="1:22" x14ac:dyDescent="0.25">
      <c r="A6">
        <v>87.5</v>
      </c>
      <c r="B6">
        <f t="shared" si="0"/>
        <v>87</v>
      </c>
      <c r="C6">
        <v>87</v>
      </c>
      <c r="D6">
        <v>91</v>
      </c>
      <c r="E6" s="10">
        <v>86.7</v>
      </c>
      <c r="F6" s="10">
        <f t="shared" si="1"/>
        <v>7.0000000000000284</v>
      </c>
      <c r="H6" s="14">
        <v>85</v>
      </c>
      <c r="I6" s="15">
        <v>3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6"/>
    </row>
    <row r="7" spans="1:22" x14ac:dyDescent="0.25">
      <c r="A7">
        <v>91.5</v>
      </c>
      <c r="B7">
        <f t="shared" si="0"/>
        <v>91</v>
      </c>
      <c r="C7">
        <v>91</v>
      </c>
      <c r="D7">
        <v>100</v>
      </c>
      <c r="E7" s="10">
        <v>86.7</v>
      </c>
      <c r="F7" s="10">
        <f t="shared" si="1"/>
        <v>7.0000000000000284</v>
      </c>
      <c r="H7" s="14">
        <v>86</v>
      </c>
      <c r="I7" s="15">
        <v>7</v>
      </c>
      <c r="J7" s="15">
        <v>7</v>
      </c>
      <c r="K7" s="15">
        <v>7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</row>
    <row r="8" spans="1:22" x14ac:dyDescent="0.25">
      <c r="A8">
        <v>88.6</v>
      </c>
      <c r="B8">
        <f t="shared" si="0"/>
        <v>88</v>
      </c>
      <c r="C8">
        <v>88</v>
      </c>
      <c r="D8">
        <v>96</v>
      </c>
      <c r="E8" s="10">
        <v>86.7</v>
      </c>
      <c r="F8" s="10">
        <f t="shared" si="1"/>
        <v>7.0000000000000284</v>
      </c>
      <c r="H8" s="14">
        <v>87</v>
      </c>
      <c r="I8" s="15">
        <v>4</v>
      </c>
      <c r="J8" s="15">
        <v>5</v>
      </c>
      <c r="K8" s="15">
        <v>6</v>
      </c>
      <c r="L8" s="15">
        <v>7</v>
      </c>
      <c r="M8" s="15">
        <v>8</v>
      </c>
      <c r="N8" s="15">
        <v>9</v>
      </c>
      <c r="O8" s="15"/>
      <c r="P8" s="15"/>
      <c r="Q8" s="15"/>
      <c r="R8" s="15"/>
      <c r="S8" s="15"/>
      <c r="T8" s="15"/>
      <c r="U8" s="15"/>
      <c r="V8" s="16"/>
    </row>
    <row r="9" spans="1:22" x14ac:dyDescent="0.25">
      <c r="A9">
        <v>100.3</v>
      </c>
      <c r="B9">
        <f t="shared" si="0"/>
        <v>100</v>
      </c>
      <c r="C9">
        <v>100</v>
      </c>
      <c r="D9">
        <v>93</v>
      </c>
      <c r="E9" s="10">
        <v>87.4</v>
      </c>
      <c r="F9" s="10">
        <f t="shared" si="1"/>
        <v>4.0000000000000568</v>
      </c>
      <c r="H9" s="14">
        <v>88</v>
      </c>
      <c r="I9" s="15">
        <v>2</v>
      </c>
      <c r="J9" s="15">
        <v>3</v>
      </c>
      <c r="K9" s="15">
        <v>3</v>
      </c>
      <c r="L9" s="15">
        <v>3</v>
      </c>
      <c r="M9" s="15">
        <v>4</v>
      </c>
      <c r="N9" s="15">
        <v>5</v>
      </c>
      <c r="O9" s="15">
        <v>5</v>
      </c>
      <c r="P9" s="15">
        <v>6</v>
      </c>
      <c r="Q9" s="15">
        <v>6</v>
      </c>
      <c r="R9" s="15">
        <v>7</v>
      </c>
      <c r="S9" s="15">
        <v>9</v>
      </c>
      <c r="T9" s="15"/>
      <c r="U9" s="15"/>
      <c r="V9" s="16"/>
    </row>
    <row r="10" spans="1:22" x14ac:dyDescent="0.25">
      <c r="A10">
        <v>96.5</v>
      </c>
      <c r="B10">
        <f t="shared" si="0"/>
        <v>96</v>
      </c>
      <c r="C10">
        <v>96</v>
      </c>
      <c r="D10">
        <v>94</v>
      </c>
      <c r="E10" s="10">
        <v>87.5</v>
      </c>
      <c r="F10" s="10">
        <f t="shared" si="1"/>
        <v>5</v>
      </c>
      <c r="H10" s="14">
        <v>89</v>
      </c>
      <c r="I10" s="15">
        <v>0</v>
      </c>
      <c r="J10" s="15">
        <v>2</v>
      </c>
      <c r="K10" s="15">
        <v>3</v>
      </c>
      <c r="L10" s="15">
        <v>3</v>
      </c>
      <c r="M10" s="15">
        <v>6</v>
      </c>
      <c r="N10" s="15">
        <v>7</v>
      </c>
      <c r="O10" s="15">
        <v>8</v>
      </c>
      <c r="P10" s="15">
        <v>8</v>
      </c>
      <c r="Q10" s="15">
        <v>9</v>
      </c>
      <c r="R10" s="15">
        <v>9</v>
      </c>
      <c r="S10" s="15">
        <v>9</v>
      </c>
      <c r="T10" s="15"/>
      <c r="U10" s="15"/>
      <c r="V10" s="16"/>
    </row>
    <row r="11" spans="1:22" x14ac:dyDescent="0.25">
      <c r="A11">
        <v>93.3</v>
      </c>
      <c r="B11">
        <f t="shared" si="0"/>
        <v>93</v>
      </c>
      <c r="C11">
        <v>93</v>
      </c>
      <c r="D11">
        <v>89</v>
      </c>
      <c r="E11" s="10">
        <v>87.6</v>
      </c>
      <c r="F11" s="10">
        <f t="shared" si="1"/>
        <v>5.9999999999999432</v>
      </c>
      <c r="H11" s="14">
        <v>90</v>
      </c>
      <c r="I11" s="15">
        <v>0</v>
      </c>
      <c r="J11" s="15">
        <v>1</v>
      </c>
      <c r="K11" s="15">
        <v>1</v>
      </c>
      <c r="L11" s="15">
        <v>1</v>
      </c>
      <c r="M11" s="15">
        <v>3</v>
      </c>
      <c r="N11" s="15">
        <v>4</v>
      </c>
      <c r="O11" s="15">
        <v>4</v>
      </c>
      <c r="P11" s="15">
        <v>4</v>
      </c>
      <c r="Q11" s="15">
        <v>5</v>
      </c>
      <c r="R11" s="15">
        <v>6</v>
      </c>
      <c r="S11" s="15">
        <v>7</v>
      </c>
      <c r="T11" s="15">
        <v>8</v>
      </c>
      <c r="U11" s="15">
        <v>9</v>
      </c>
      <c r="V11" s="16"/>
    </row>
    <row r="12" spans="1:22" x14ac:dyDescent="0.25">
      <c r="A12">
        <v>94.7</v>
      </c>
      <c r="B12">
        <f t="shared" si="0"/>
        <v>94</v>
      </c>
      <c r="C12">
        <v>94</v>
      </c>
      <c r="D12">
        <v>84</v>
      </c>
      <c r="E12" s="10">
        <v>87.7</v>
      </c>
      <c r="F12" s="10">
        <f t="shared" si="1"/>
        <v>7.0000000000000284</v>
      </c>
      <c r="H12" s="14">
        <v>91</v>
      </c>
      <c r="I12" s="15">
        <v>0</v>
      </c>
      <c r="J12" s="15">
        <v>0</v>
      </c>
      <c r="K12" s="15">
        <v>0</v>
      </c>
      <c r="L12" s="15">
        <v>1</v>
      </c>
      <c r="M12" s="15">
        <v>1</v>
      </c>
      <c r="N12" s="15">
        <v>1</v>
      </c>
      <c r="O12" s="15">
        <v>2</v>
      </c>
      <c r="P12" s="15">
        <v>2</v>
      </c>
      <c r="Q12" s="15">
        <v>5</v>
      </c>
      <c r="R12" s="15">
        <v>6</v>
      </c>
      <c r="S12" s="15">
        <v>6</v>
      </c>
      <c r="T12" s="15">
        <v>8</v>
      </c>
      <c r="U12" s="15">
        <v>8</v>
      </c>
      <c r="V12" s="16"/>
    </row>
    <row r="13" spans="1:22" x14ac:dyDescent="0.25">
      <c r="A13">
        <v>91.1</v>
      </c>
      <c r="B13">
        <f t="shared" si="0"/>
        <v>91</v>
      </c>
      <c r="C13">
        <v>91</v>
      </c>
      <c r="D13">
        <v>90</v>
      </c>
      <c r="E13" s="10">
        <v>87.8</v>
      </c>
      <c r="F13" s="10">
        <f t="shared" si="1"/>
        <v>7.9999999999999716</v>
      </c>
      <c r="H13" s="14">
        <v>92</v>
      </c>
      <c r="I13" s="15">
        <v>2</v>
      </c>
      <c r="J13" s="15">
        <v>2</v>
      </c>
      <c r="K13" s="15">
        <v>2</v>
      </c>
      <c r="L13" s="15">
        <v>3</v>
      </c>
      <c r="M13" s="15">
        <v>6</v>
      </c>
      <c r="N13" s="15">
        <v>7</v>
      </c>
      <c r="O13" s="15">
        <v>7</v>
      </c>
      <c r="P13" s="15">
        <v>7</v>
      </c>
      <c r="Q13" s="15"/>
      <c r="R13" s="15"/>
      <c r="S13" s="15"/>
      <c r="T13" s="15"/>
      <c r="U13" s="15"/>
      <c r="V13" s="16"/>
    </row>
    <row r="14" spans="1:22" x14ac:dyDescent="0.25">
      <c r="A14">
        <v>91</v>
      </c>
      <c r="B14">
        <f t="shared" si="0"/>
        <v>91</v>
      </c>
      <c r="C14">
        <v>91</v>
      </c>
      <c r="D14">
        <v>98</v>
      </c>
      <c r="E14" s="10">
        <v>87.9</v>
      </c>
      <c r="F14" s="10">
        <f t="shared" si="1"/>
        <v>9.0000000000000568</v>
      </c>
      <c r="H14" s="14">
        <v>93</v>
      </c>
      <c r="I14" s="15">
        <v>0</v>
      </c>
      <c r="J14" s="15">
        <v>2</v>
      </c>
      <c r="K14" s="15">
        <v>3</v>
      </c>
      <c r="L14" s="15">
        <v>3</v>
      </c>
      <c r="M14" s="15">
        <v>4</v>
      </c>
      <c r="N14" s="15">
        <v>7</v>
      </c>
      <c r="O14" s="15"/>
      <c r="P14" s="15"/>
      <c r="Q14" s="15"/>
      <c r="R14" s="15"/>
      <c r="S14" s="15"/>
      <c r="T14" s="15"/>
      <c r="U14" s="15"/>
      <c r="V14" s="16"/>
    </row>
    <row r="15" spans="1:22" x14ac:dyDescent="0.25">
      <c r="A15">
        <v>94.2</v>
      </c>
      <c r="B15">
        <f t="shared" si="0"/>
        <v>94</v>
      </c>
      <c r="C15">
        <v>94</v>
      </c>
      <c r="D15">
        <v>92</v>
      </c>
      <c r="E15" s="10">
        <v>88.2</v>
      </c>
      <c r="F15" s="10">
        <f t="shared" si="1"/>
        <v>2.0000000000000284</v>
      </c>
      <c r="H15" s="14">
        <v>94</v>
      </c>
      <c r="I15" s="15">
        <v>2</v>
      </c>
      <c r="J15" s="15">
        <v>2</v>
      </c>
      <c r="K15" s="15">
        <v>4</v>
      </c>
      <c r="L15" s="15">
        <v>7</v>
      </c>
      <c r="M15" s="15">
        <v>1</v>
      </c>
      <c r="N15" s="15"/>
      <c r="O15" s="15"/>
      <c r="P15" s="15"/>
      <c r="Q15" s="15"/>
      <c r="R15" s="15"/>
      <c r="S15" s="15"/>
      <c r="T15" s="15"/>
      <c r="U15" s="15"/>
      <c r="V15" s="16"/>
    </row>
    <row r="16" spans="1:22" x14ac:dyDescent="0.25">
      <c r="A16">
        <v>87.8</v>
      </c>
      <c r="B16">
        <f t="shared" si="0"/>
        <v>87</v>
      </c>
      <c r="C16">
        <v>87</v>
      </c>
      <c r="D16">
        <v>85</v>
      </c>
      <c r="E16" s="10">
        <v>88.3</v>
      </c>
      <c r="F16" s="10">
        <f t="shared" si="1"/>
        <v>2.9999999999999716</v>
      </c>
      <c r="H16" s="14">
        <v>95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</row>
    <row r="17" spans="1:22" x14ac:dyDescent="0.25">
      <c r="A17">
        <v>89.9</v>
      </c>
      <c r="B17">
        <f t="shared" si="0"/>
        <v>89</v>
      </c>
      <c r="C17">
        <v>89</v>
      </c>
      <c r="E17" s="10">
        <v>88.3</v>
      </c>
      <c r="F17" s="10">
        <f t="shared" si="1"/>
        <v>2.9999999999999716</v>
      </c>
      <c r="H17" s="14">
        <v>96</v>
      </c>
      <c r="I17" s="15">
        <v>1</v>
      </c>
      <c r="J17" s="15">
        <v>5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6"/>
    </row>
    <row r="18" spans="1:22" x14ac:dyDescent="0.25">
      <c r="A18">
        <v>88.3</v>
      </c>
      <c r="B18">
        <f t="shared" si="0"/>
        <v>88</v>
      </c>
      <c r="C18">
        <v>88</v>
      </c>
      <c r="E18" s="10">
        <v>88.3</v>
      </c>
      <c r="F18" s="10">
        <f t="shared" si="1"/>
        <v>2.9999999999999716</v>
      </c>
      <c r="H18" s="14">
        <v>97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6"/>
    </row>
    <row r="19" spans="1:22" x14ac:dyDescent="0.25">
      <c r="A19">
        <v>87.6</v>
      </c>
      <c r="B19">
        <f t="shared" si="0"/>
        <v>87</v>
      </c>
      <c r="C19">
        <v>87</v>
      </c>
      <c r="E19" s="10">
        <v>88.4</v>
      </c>
      <c r="F19" s="10">
        <f t="shared" si="1"/>
        <v>4.0000000000000568</v>
      </c>
      <c r="H19" s="14">
        <v>98</v>
      </c>
      <c r="I19" s="15">
        <v>8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6"/>
    </row>
    <row r="20" spans="1:22" x14ac:dyDescent="0.25">
      <c r="A20">
        <v>84.3</v>
      </c>
      <c r="B20">
        <f t="shared" si="0"/>
        <v>84</v>
      </c>
      <c r="C20">
        <v>84</v>
      </c>
      <c r="E20" s="10">
        <v>88.5</v>
      </c>
      <c r="F20" s="10">
        <f t="shared" si="1"/>
        <v>5</v>
      </c>
      <c r="H20" s="14">
        <v>99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6"/>
    </row>
    <row r="21" spans="1:22" x14ac:dyDescent="0.25">
      <c r="A21">
        <v>86.7</v>
      </c>
      <c r="B21">
        <f t="shared" si="0"/>
        <v>86</v>
      </c>
      <c r="C21">
        <v>86</v>
      </c>
      <c r="E21" s="10">
        <v>88.5</v>
      </c>
      <c r="F21" s="10">
        <f t="shared" si="1"/>
        <v>5</v>
      </c>
      <c r="H21" s="14">
        <v>100</v>
      </c>
      <c r="I21" s="15">
        <v>3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6"/>
    </row>
    <row r="22" spans="1:22" ht="15.75" thickBot="1" x14ac:dyDescent="0.3">
      <c r="A22">
        <v>84.3</v>
      </c>
      <c r="B22">
        <f t="shared" si="0"/>
        <v>84</v>
      </c>
      <c r="C22">
        <v>84</v>
      </c>
      <c r="E22" s="10">
        <v>88.6</v>
      </c>
      <c r="F22" s="10">
        <f t="shared" si="1"/>
        <v>5.9999999999999432</v>
      </c>
      <c r="H22" s="17">
        <v>101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9"/>
    </row>
    <row r="23" spans="1:22" x14ac:dyDescent="0.25">
      <c r="A23">
        <v>86.7</v>
      </c>
      <c r="B23">
        <f t="shared" si="0"/>
        <v>86</v>
      </c>
      <c r="C23">
        <v>86</v>
      </c>
      <c r="E23" s="10">
        <v>88.6</v>
      </c>
      <c r="F23" s="10">
        <f t="shared" si="1"/>
        <v>5.9999999999999432</v>
      </c>
    </row>
    <row r="24" spans="1:22" x14ac:dyDescent="0.25">
      <c r="A24">
        <v>88.2</v>
      </c>
      <c r="B24">
        <f t="shared" si="0"/>
        <v>88</v>
      </c>
      <c r="C24">
        <v>88</v>
      </c>
      <c r="E24" s="10">
        <v>88.7</v>
      </c>
      <c r="F24" s="10">
        <f t="shared" si="1"/>
        <v>7.0000000000000284</v>
      </c>
    </row>
    <row r="25" spans="1:22" x14ac:dyDescent="0.25">
      <c r="A25">
        <v>90.8</v>
      </c>
      <c r="B25">
        <f t="shared" si="0"/>
        <v>90</v>
      </c>
      <c r="C25">
        <v>90</v>
      </c>
      <c r="E25" s="10">
        <v>88.9</v>
      </c>
      <c r="F25" s="10">
        <f t="shared" si="1"/>
        <v>9.0000000000000568</v>
      </c>
    </row>
    <row r="26" spans="1:22" x14ac:dyDescent="0.25">
      <c r="A26">
        <v>88.3</v>
      </c>
      <c r="B26">
        <f t="shared" si="0"/>
        <v>88</v>
      </c>
      <c r="C26">
        <v>88</v>
      </c>
      <c r="E26" s="10">
        <v>89</v>
      </c>
      <c r="F26" s="10">
        <f t="shared" si="1"/>
        <v>0</v>
      </c>
    </row>
    <row r="27" spans="1:22" x14ac:dyDescent="0.25">
      <c r="A27">
        <v>98.8</v>
      </c>
      <c r="B27">
        <f t="shared" si="0"/>
        <v>98</v>
      </c>
      <c r="C27">
        <v>98</v>
      </c>
      <c r="E27" s="10">
        <v>89.2</v>
      </c>
      <c r="F27" s="10">
        <f t="shared" si="1"/>
        <v>2.0000000000000284</v>
      </c>
    </row>
    <row r="28" spans="1:22" x14ac:dyDescent="0.25">
      <c r="A28">
        <v>94.2</v>
      </c>
      <c r="B28">
        <f t="shared" si="0"/>
        <v>94</v>
      </c>
      <c r="C28">
        <v>94</v>
      </c>
      <c r="E28" s="10">
        <v>89.3</v>
      </c>
      <c r="F28" s="10">
        <f t="shared" si="1"/>
        <v>2.9999999999999716</v>
      </c>
    </row>
    <row r="29" spans="1:22" x14ac:dyDescent="0.25">
      <c r="A29">
        <v>92.7</v>
      </c>
      <c r="B29">
        <f t="shared" si="0"/>
        <v>92</v>
      </c>
      <c r="C29">
        <v>92</v>
      </c>
      <c r="E29" s="10">
        <v>89.3</v>
      </c>
      <c r="F29" s="10">
        <f t="shared" si="1"/>
        <v>2.9999999999999716</v>
      </c>
    </row>
    <row r="30" spans="1:22" x14ac:dyDescent="0.25">
      <c r="A30">
        <v>93.2</v>
      </c>
      <c r="B30">
        <f t="shared" si="0"/>
        <v>93</v>
      </c>
      <c r="C30">
        <v>93</v>
      </c>
      <c r="E30" s="10">
        <v>89.6</v>
      </c>
      <c r="F30" s="10">
        <f t="shared" si="1"/>
        <v>5.9999999999999432</v>
      </c>
    </row>
    <row r="31" spans="1:22" x14ac:dyDescent="0.25">
      <c r="A31">
        <v>91</v>
      </c>
      <c r="B31">
        <f t="shared" si="0"/>
        <v>91</v>
      </c>
      <c r="C31">
        <v>91</v>
      </c>
      <c r="E31" s="10">
        <v>89.7</v>
      </c>
      <c r="F31" s="10">
        <f t="shared" si="1"/>
        <v>7.0000000000000284</v>
      </c>
    </row>
    <row r="32" spans="1:22" x14ac:dyDescent="0.25">
      <c r="A32">
        <v>90.1</v>
      </c>
      <c r="B32">
        <f t="shared" si="0"/>
        <v>90</v>
      </c>
      <c r="C32">
        <v>90</v>
      </c>
      <c r="E32" s="10">
        <v>89.8</v>
      </c>
      <c r="F32" s="10">
        <f t="shared" si="1"/>
        <v>7.9999999999999716</v>
      </c>
    </row>
    <row r="33" spans="1:6" x14ac:dyDescent="0.25">
      <c r="A33">
        <v>93.4</v>
      </c>
      <c r="B33">
        <f t="shared" si="0"/>
        <v>93</v>
      </c>
      <c r="C33">
        <v>93</v>
      </c>
      <c r="E33" s="10">
        <v>89.8</v>
      </c>
      <c r="F33" s="10">
        <f t="shared" si="1"/>
        <v>7.9999999999999716</v>
      </c>
    </row>
    <row r="34" spans="1:6" x14ac:dyDescent="0.25">
      <c r="A34">
        <v>88.5</v>
      </c>
      <c r="B34">
        <f t="shared" si="0"/>
        <v>88</v>
      </c>
      <c r="C34">
        <v>88</v>
      </c>
      <c r="E34" s="10">
        <v>89.9</v>
      </c>
      <c r="F34" s="10">
        <f t="shared" si="1"/>
        <v>9.0000000000000568</v>
      </c>
    </row>
    <row r="35" spans="1:6" x14ac:dyDescent="0.25">
      <c r="A35">
        <v>90.1</v>
      </c>
      <c r="B35">
        <f t="shared" si="0"/>
        <v>90</v>
      </c>
      <c r="C35">
        <v>90</v>
      </c>
      <c r="E35" s="10">
        <v>89.9</v>
      </c>
      <c r="F35" s="10">
        <f t="shared" si="1"/>
        <v>9.0000000000000568</v>
      </c>
    </row>
    <row r="36" spans="1:6" x14ac:dyDescent="0.25">
      <c r="A36">
        <v>89.2</v>
      </c>
      <c r="B36">
        <f t="shared" si="0"/>
        <v>89</v>
      </c>
      <c r="C36">
        <v>89</v>
      </c>
      <c r="E36" s="10">
        <v>90</v>
      </c>
      <c r="F36" s="10">
        <f t="shared" si="1"/>
        <v>0</v>
      </c>
    </row>
    <row r="37" spans="1:6" x14ac:dyDescent="0.25">
      <c r="A37">
        <v>88.3</v>
      </c>
      <c r="B37">
        <f t="shared" si="0"/>
        <v>88</v>
      </c>
      <c r="C37">
        <v>88</v>
      </c>
      <c r="E37" s="10">
        <v>90.1</v>
      </c>
      <c r="F37" s="10">
        <f t="shared" si="1"/>
        <v>0.99999999999994316</v>
      </c>
    </row>
    <row r="38" spans="1:6" x14ac:dyDescent="0.25">
      <c r="A38">
        <v>85.3</v>
      </c>
      <c r="B38">
        <f t="shared" si="0"/>
        <v>85</v>
      </c>
      <c r="C38">
        <v>85</v>
      </c>
      <c r="E38" s="10">
        <v>90.1</v>
      </c>
      <c r="F38" s="10">
        <f t="shared" si="1"/>
        <v>0.99999999999994316</v>
      </c>
    </row>
    <row r="39" spans="1:6" x14ac:dyDescent="0.25">
      <c r="A39">
        <v>87.9</v>
      </c>
      <c r="B39">
        <f t="shared" si="0"/>
        <v>87</v>
      </c>
      <c r="C39">
        <v>87</v>
      </c>
      <c r="E39" s="10">
        <v>90.1</v>
      </c>
      <c r="F39" s="10">
        <f t="shared" si="1"/>
        <v>0.99999999999994316</v>
      </c>
    </row>
    <row r="40" spans="1:6" x14ac:dyDescent="0.25">
      <c r="A40">
        <v>88.6</v>
      </c>
      <c r="B40">
        <f t="shared" si="0"/>
        <v>88</v>
      </c>
      <c r="C40">
        <v>88</v>
      </c>
      <c r="E40" s="10">
        <v>90.3</v>
      </c>
      <c r="F40" s="10">
        <f t="shared" si="1"/>
        <v>2.9999999999999716</v>
      </c>
    </row>
    <row r="41" spans="1:6" x14ac:dyDescent="0.25">
      <c r="A41">
        <v>90.9</v>
      </c>
      <c r="B41">
        <f t="shared" si="0"/>
        <v>90</v>
      </c>
      <c r="C41">
        <v>90</v>
      </c>
      <c r="E41" s="10">
        <v>90.4</v>
      </c>
      <c r="F41" s="10">
        <f t="shared" si="1"/>
        <v>4.0000000000000568</v>
      </c>
    </row>
    <row r="42" spans="1:6" x14ac:dyDescent="0.25">
      <c r="A42">
        <v>89</v>
      </c>
      <c r="B42">
        <f t="shared" si="0"/>
        <v>89</v>
      </c>
      <c r="C42">
        <v>89</v>
      </c>
      <c r="E42" s="10">
        <v>90.4</v>
      </c>
      <c r="F42" s="10">
        <f t="shared" si="1"/>
        <v>4.0000000000000568</v>
      </c>
    </row>
    <row r="43" spans="1:6" x14ac:dyDescent="0.25">
      <c r="A43">
        <v>96.1</v>
      </c>
      <c r="B43">
        <f t="shared" si="0"/>
        <v>96</v>
      </c>
      <c r="C43">
        <v>96</v>
      </c>
      <c r="E43" s="10">
        <v>90.4</v>
      </c>
      <c r="F43" s="10">
        <f t="shared" si="1"/>
        <v>4.0000000000000568</v>
      </c>
    </row>
    <row r="44" spans="1:6" x14ac:dyDescent="0.25">
      <c r="A44">
        <v>93.3</v>
      </c>
      <c r="B44">
        <f t="shared" si="0"/>
        <v>93</v>
      </c>
      <c r="C44">
        <v>93</v>
      </c>
      <c r="E44" s="10">
        <v>90.5</v>
      </c>
      <c r="F44" s="10">
        <f t="shared" si="1"/>
        <v>5</v>
      </c>
    </row>
    <row r="45" spans="1:6" x14ac:dyDescent="0.25">
      <c r="A45">
        <v>91.8</v>
      </c>
      <c r="B45">
        <f t="shared" si="0"/>
        <v>91</v>
      </c>
      <c r="C45">
        <v>91</v>
      </c>
      <c r="E45" s="10">
        <v>90.6</v>
      </c>
      <c r="F45" s="10">
        <f t="shared" si="1"/>
        <v>5.9999999999999432</v>
      </c>
    </row>
    <row r="46" spans="1:6" x14ac:dyDescent="0.25">
      <c r="A46">
        <v>92.3</v>
      </c>
      <c r="B46">
        <f t="shared" si="0"/>
        <v>92</v>
      </c>
      <c r="C46">
        <v>92</v>
      </c>
      <c r="E46" s="10">
        <v>90.7</v>
      </c>
      <c r="F46" s="10">
        <f t="shared" si="1"/>
        <v>7.0000000000000284</v>
      </c>
    </row>
    <row r="47" spans="1:6" x14ac:dyDescent="0.25">
      <c r="A47">
        <v>90.4</v>
      </c>
      <c r="B47">
        <f t="shared" si="0"/>
        <v>90</v>
      </c>
      <c r="C47">
        <v>90</v>
      </c>
      <c r="E47" s="10">
        <v>90.8</v>
      </c>
      <c r="F47" s="10">
        <f t="shared" si="1"/>
        <v>7.9999999999999716</v>
      </c>
    </row>
    <row r="48" spans="1:6" x14ac:dyDescent="0.25">
      <c r="A48">
        <v>90.1</v>
      </c>
      <c r="B48">
        <f t="shared" si="0"/>
        <v>90</v>
      </c>
      <c r="C48">
        <v>90</v>
      </c>
      <c r="E48" s="10">
        <v>90.9</v>
      </c>
      <c r="F48" s="10">
        <f t="shared" si="1"/>
        <v>9.0000000000000568</v>
      </c>
    </row>
    <row r="49" spans="1:6" x14ac:dyDescent="0.25">
      <c r="A49">
        <v>93</v>
      </c>
      <c r="B49">
        <f t="shared" si="0"/>
        <v>93</v>
      </c>
      <c r="C49">
        <v>93</v>
      </c>
      <c r="E49" s="10">
        <v>91</v>
      </c>
      <c r="F49" s="10">
        <f t="shared" si="1"/>
        <v>0</v>
      </c>
    </row>
    <row r="50" spans="1:6" x14ac:dyDescent="0.25">
      <c r="A50">
        <v>88.7</v>
      </c>
      <c r="B50">
        <f t="shared" si="0"/>
        <v>88</v>
      </c>
      <c r="C50">
        <v>88</v>
      </c>
      <c r="E50" s="10">
        <v>91</v>
      </c>
      <c r="F50" s="10">
        <f t="shared" si="1"/>
        <v>0</v>
      </c>
    </row>
    <row r="51" spans="1:6" x14ac:dyDescent="0.25">
      <c r="A51">
        <v>89.9</v>
      </c>
      <c r="B51">
        <f t="shared" si="0"/>
        <v>89</v>
      </c>
      <c r="C51">
        <v>89</v>
      </c>
      <c r="E51" s="10">
        <v>91</v>
      </c>
      <c r="F51" s="10">
        <f t="shared" si="1"/>
        <v>0</v>
      </c>
    </row>
    <row r="52" spans="1:6" x14ac:dyDescent="0.25">
      <c r="A52">
        <v>89.8</v>
      </c>
      <c r="B52">
        <f t="shared" si="0"/>
        <v>89</v>
      </c>
      <c r="C52">
        <v>89</v>
      </c>
      <c r="E52" s="10">
        <v>91.1</v>
      </c>
      <c r="F52" s="10">
        <f t="shared" si="1"/>
        <v>0.99999999999994316</v>
      </c>
    </row>
    <row r="53" spans="1:6" x14ac:dyDescent="0.25">
      <c r="A53">
        <v>89.6</v>
      </c>
      <c r="B53">
        <f t="shared" si="0"/>
        <v>89</v>
      </c>
      <c r="C53">
        <v>89</v>
      </c>
      <c r="E53" s="10">
        <v>91.1</v>
      </c>
      <c r="F53" s="10">
        <f t="shared" si="1"/>
        <v>0.99999999999994316</v>
      </c>
    </row>
    <row r="54" spans="1:6" x14ac:dyDescent="0.25">
      <c r="A54">
        <v>87.4</v>
      </c>
      <c r="B54">
        <f t="shared" si="0"/>
        <v>87</v>
      </c>
      <c r="C54">
        <v>87</v>
      </c>
      <c r="E54" s="10">
        <v>91.1</v>
      </c>
      <c r="F54" s="10">
        <f t="shared" si="1"/>
        <v>0.99999999999994316</v>
      </c>
    </row>
    <row r="55" spans="1:6" x14ac:dyDescent="0.25">
      <c r="A55">
        <v>88.4</v>
      </c>
      <c r="B55">
        <f t="shared" si="0"/>
        <v>88</v>
      </c>
      <c r="C55">
        <v>88</v>
      </c>
      <c r="E55" s="10">
        <v>91.2</v>
      </c>
      <c r="F55" s="10">
        <f t="shared" si="1"/>
        <v>2.0000000000000284</v>
      </c>
    </row>
    <row r="56" spans="1:6" x14ac:dyDescent="0.25">
      <c r="A56">
        <v>88.9</v>
      </c>
      <c r="B56">
        <f t="shared" si="0"/>
        <v>88</v>
      </c>
      <c r="C56">
        <v>88</v>
      </c>
      <c r="E56" s="10">
        <v>91.2</v>
      </c>
      <c r="F56" s="10">
        <f t="shared" si="1"/>
        <v>2.0000000000000284</v>
      </c>
    </row>
    <row r="57" spans="1:6" x14ac:dyDescent="0.25">
      <c r="A57">
        <v>91.2</v>
      </c>
      <c r="B57">
        <f t="shared" si="0"/>
        <v>91</v>
      </c>
      <c r="C57">
        <v>91</v>
      </c>
      <c r="E57" s="10">
        <v>91.5</v>
      </c>
      <c r="F57" s="10">
        <f t="shared" si="1"/>
        <v>5</v>
      </c>
    </row>
    <row r="58" spans="1:6" x14ac:dyDescent="0.25">
      <c r="A58">
        <v>89.3</v>
      </c>
      <c r="B58">
        <f t="shared" si="0"/>
        <v>89</v>
      </c>
      <c r="C58">
        <v>89</v>
      </c>
      <c r="E58" s="10">
        <v>91.6</v>
      </c>
      <c r="F58" s="10">
        <f t="shared" si="1"/>
        <v>5.9999999999999432</v>
      </c>
    </row>
    <row r="59" spans="1:6" x14ac:dyDescent="0.25">
      <c r="A59">
        <v>94.4</v>
      </c>
      <c r="B59">
        <f t="shared" si="0"/>
        <v>94</v>
      </c>
      <c r="C59">
        <v>94</v>
      </c>
      <c r="E59" s="10">
        <v>91.6</v>
      </c>
      <c r="F59" s="10">
        <f t="shared" si="1"/>
        <v>5.9999999999999432</v>
      </c>
    </row>
    <row r="60" spans="1:6" x14ac:dyDescent="0.25">
      <c r="A60">
        <v>92.7</v>
      </c>
      <c r="B60">
        <f t="shared" si="0"/>
        <v>92</v>
      </c>
      <c r="C60">
        <v>92</v>
      </c>
      <c r="E60" s="10">
        <v>91.8</v>
      </c>
      <c r="F60" s="10">
        <f t="shared" si="1"/>
        <v>7.9999999999999716</v>
      </c>
    </row>
    <row r="61" spans="1:6" x14ac:dyDescent="0.25">
      <c r="A61">
        <v>91.8</v>
      </c>
      <c r="B61">
        <f t="shared" si="0"/>
        <v>91</v>
      </c>
      <c r="C61">
        <v>91</v>
      </c>
      <c r="E61" s="10">
        <v>91.8</v>
      </c>
      <c r="F61" s="10">
        <f t="shared" si="1"/>
        <v>7.9999999999999716</v>
      </c>
    </row>
    <row r="62" spans="1:6" x14ac:dyDescent="0.25">
      <c r="A62">
        <v>91.6</v>
      </c>
      <c r="B62">
        <f t="shared" si="0"/>
        <v>91</v>
      </c>
      <c r="C62">
        <v>91</v>
      </c>
      <c r="E62" s="10">
        <v>92.2</v>
      </c>
      <c r="F62" s="10">
        <f t="shared" si="1"/>
        <v>2.0000000000000284</v>
      </c>
    </row>
    <row r="63" spans="1:6" x14ac:dyDescent="0.25">
      <c r="A63">
        <v>90.4</v>
      </c>
      <c r="B63">
        <f t="shared" si="0"/>
        <v>90</v>
      </c>
      <c r="C63">
        <v>90</v>
      </c>
      <c r="E63" s="10">
        <v>92.2</v>
      </c>
      <c r="F63" s="10">
        <f t="shared" si="1"/>
        <v>2.0000000000000284</v>
      </c>
    </row>
    <row r="64" spans="1:6" x14ac:dyDescent="0.25">
      <c r="A64">
        <v>91.1</v>
      </c>
      <c r="B64">
        <f t="shared" si="0"/>
        <v>91</v>
      </c>
      <c r="C64">
        <v>91</v>
      </c>
      <c r="E64" s="10">
        <v>92.2</v>
      </c>
      <c r="F64" s="10">
        <f t="shared" si="1"/>
        <v>2.0000000000000284</v>
      </c>
    </row>
    <row r="65" spans="1:6" x14ac:dyDescent="0.25">
      <c r="A65">
        <v>92.6</v>
      </c>
      <c r="B65">
        <f t="shared" si="0"/>
        <v>92</v>
      </c>
      <c r="C65">
        <v>92</v>
      </c>
      <c r="E65" s="10">
        <v>92.3</v>
      </c>
      <c r="F65" s="10">
        <f t="shared" si="1"/>
        <v>2.9999999999999716</v>
      </c>
    </row>
    <row r="66" spans="1:6" x14ac:dyDescent="0.25">
      <c r="A66">
        <v>89.8</v>
      </c>
      <c r="B66">
        <f t="shared" si="0"/>
        <v>89</v>
      </c>
      <c r="C66">
        <v>89</v>
      </c>
      <c r="E66" s="10">
        <v>92.6</v>
      </c>
      <c r="F66" s="10">
        <f t="shared" si="1"/>
        <v>5.9999999999999432</v>
      </c>
    </row>
    <row r="67" spans="1:6" x14ac:dyDescent="0.25">
      <c r="A67">
        <v>90.6</v>
      </c>
      <c r="B67">
        <f t="shared" ref="B67:B83" si="2">QUOTIENT(A67,1)</f>
        <v>90</v>
      </c>
      <c r="C67">
        <v>90</v>
      </c>
      <c r="E67" s="10">
        <v>92.7</v>
      </c>
      <c r="F67" s="10">
        <f t="shared" ref="F67:F83" si="3">MOD(E67,1)*10</f>
        <v>7.0000000000000284</v>
      </c>
    </row>
    <row r="68" spans="1:6" x14ac:dyDescent="0.25">
      <c r="A68">
        <v>91.1</v>
      </c>
      <c r="B68">
        <f t="shared" si="2"/>
        <v>91</v>
      </c>
      <c r="C68">
        <v>91</v>
      </c>
      <c r="E68" s="10">
        <v>92.7</v>
      </c>
      <c r="F68" s="10">
        <f t="shared" si="3"/>
        <v>7.0000000000000284</v>
      </c>
    </row>
    <row r="69" spans="1:6" x14ac:dyDescent="0.25">
      <c r="A69">
        <v>90.4</v>
      </c>
      <c r="B69">
        <f t="shared" si="2"/>
        <v>90</v>
      </c>
      <c r="C69">
        <v>90</v>
      </c>
      <c r="E69" s="10">
        <v>92.7</v>
      </c>
      <c r="F69" s="10">
        <f t="shared" si="3"/>
        <v>7.0000000000000284</v>
      </c>
    </row>
    <row r="70" spans="1:6" x14ac:dyDescent="0.25">
      <c r="A70">
        <v>89.3</v>
      </c>
      <c r="B70">
        <f t="shared" si="2"/>
        <v>89</v>
      </c>
      <c r="C70">
        <v>89</v>
      </c>
      <c r="E70" s="10">
        <v>93</v>
      </c>
      <c r="F70" s="10">
        <f t="shared" si="3"/>
        <v>0</v>
      </c>
    </row>
    <row r="71" spans="1:6" x14ac:dyDescent="0.25">
      <c r="A71">
        <v>89.7</v>
      </c>
      <c r="B71">
        <f t="shared" si="2"/>
        <v>89</v>
      </c>
      <c r="C71">
        <v>89</v>
      </c>
      <c r="E71" s="10">
        <v>93.2</v>
      </c>
      <c r="F71" s="10">
        <f t="shared" si="3"/>
        <v>2.0000000000000284</v>
      </c>
    </row>
    <row r="72" spans="1:6" x14ac:dyDescent="0.25">
      <c r="A72">
        <v>90.3</v>
      </c>
      <c r="B72">
        <f t="shared" si="2"/>
        <v>90</v>
      </c>
      <c r="C72">
        <v>90</v>
      </c>
      <c r="E72" s="10">
        <v>93.3</v>
      </c>
      <c r="F72" s="10">
        <f t="shared" si="3"/>
        <v>2.9999999999999716</v>
      </c>
    </row>
    <row r="73" spans="1:6" x14ac:dyDescent="0.25">
      <c r="A73">
        <v>91.6</v>
      </c>
      <c r="B73">
        <f t="shared" si="2"/>
        <v>91</v>
      </c>
      <c r="C73">
        <v>91</v>
      </c>
      <c r="E73" s="10">
        <v>93.3</v>
      </c>
      <c r="F73" s="10">
        <f t="shared" si="3"/>
        <v>2.9999999999999716</v>
      </c>
    </row>
    <row r="74" spans="1:6" x14ac:dyDescent="0.25">
      <c r="A74">
        <v>90.5</v>
      </c>
      <c r="B74">
        <f t="shared" si="2"/>
        <v>90</v>
      </c>
      <c r="C74">
        <v>90</v>
      </c>
      <c r="E74" s="10">
        <v>93.4</v>
      </c>
      <c r="F74" s="10">
        <f t="shared" si="3"/>
        <v>4.0000000000000568</v>
      </c>
    </row>
    <row r="75" spans="1:6" x14ac:dyDescent="0.25">
      <c r="A75">
        <v>93.7</v>
      </c>
      <c r="B75">
        <f t="shared" si="2"/>
        <v>93</v>
      </c>
      <c r="C75">
        <v>93</v>
      </c>
      <c r="E75" s="10">
        <v>93.7</v>
      </c>
      <c r="F75" s="10">
        <f t="shared" si="3"/>
        <v>7.0000000000000284</v>
      </c>
    </row>
    <row r="76" spans="1:6" x14ac:dyDescent="0.25">
      <c r="A76">
        <v>92.7</v>
      </c>
      <c r="B76">
        <f t="shared" si="2"/>
        <v>92</v>
      </c>
      <c r="C76">
        <v>92</v>
      </c>
      <c r="E76" s="10">
        <v>94.2</v>
      </c>
      <c r="F76" s="10">
        <f t="shared" si="3"/>
        <v>2.0000000000000284</v>
      </c>
    </row>
    <row r="77" spans="1:6" x14ac:dyDescent="0.25">
      <c r="A77">
        <v>92.2</v>
      </c>
      <c r="B77">
        <f t="shared" si="2"/>
        <v>92</v>
      </c>
      <c r="C77">
        <v>92</v>
      </c>
      <c r="E77" s="10">
        <v>94.2</v>
      </c>
      <c r="F77" s="10">
        <f t="shared" si="3"/>
        <v>2.0000000000000284</v>
      </c>
    </row>
    <row r="78" spans="1:6" x14ac:dyDescent="0.25">
      <c r="A78">
        <v>92.2</v>
      </c>
      <c r="B78">
        <f t="shared" si="2"/>
        <v>92</v>
      </c>
      <c r="C78">
        <v>92</v>
      </c>
      <c r="E78" s="10">
        <v>94.4</v>
      </c>
      <c r="F78" s="10">
        <f t="shared" si="3"/>
        <v>4.0000000000000568</v>
      </c>
    </row>
    <row r="79" spans="1:6" x14ac:dyDescent="0.25">
      <c r="A79">
        <v>91.2</v>
      </c>
      <c r="B79">
        <f t="shared" si="2"/>
        <v>91</v>
      </c>
      <c r="C79">
        <v>91</v>
      </c>
      <c r="E79" s="10">
        <v>94.7</v>
      </c>
      <c r="F79" s="10">
        <f t="shared" si="3"/>
        <v>7.0000000000000284</v>
      </c>
    </row>
    <row r="80" spans="1:6" x14ac:dyDescent="0.25">
      <c r="A80">
        <v>91</v>
      </c>
      <c r="B80">
        <f t="shared" si="2"/>
        <v>91</v>
      </c>
      <c r="C80">
        <v>91</v>
      </c>
      <c r="E80" s="10">
        <v>96.1</v>
      </c>
      <c r="F80" s="10">
        <f t="shared" si="3"/>
        <v>0.99999999999994316</v>
      </c>
    </row>
    <row r="81" spans="1:6" x14ac:dyDescent="0.25">
      <c r="A81">
        <v>92.2</v>
      </c>
      <c r="B81">
        <f t="shared" si="2"/>
        <v>92</v>
      </c>
      <c r="C81">
        <v>92</v>
      </c>
      <c r="E81" s="10">
        <v>96.5</v>
      </c>
      <c r="F81" s="10">
        <f t="shared" si="3"/>
        <v>5</v>
      </c>
    </row>
    <row r="82" spans="1:6" x14ac:dyDescent="0.25">
      <c r="A82">
        <v>90</v>
      </c>
      <c r="B82">
        <f t="shared" si="2"/>
        <v>90</v>
      </c>
      <c r="C82">
        <v>90</v>
      </c>
      <c r="E82" s="10">
        <v>98.8</v>
      </c>
      <c r="F82" s="10">
        <f t="shared" si="3"/>
        <v>7.9999999999999716</v>
      </c>
    </row>
    <row r="83" spans="1:6" x14ac:dyDescent="0.25">
      <c r="A83">
        <v>90.7</v>
      </c>
      <c r="B83">
        <f t="shared" si="2"/>
        <v>90</v>
      </c>
      <c r="C83">
        <v>90</v>
      </c>
      <c r="E83" s="10">
        <v>100.3</v>
      </c>
      <c r="F83" s="10">
        <f t="shared" si="3"/>
        <v>2.9999999999999716</v>
      </c>
    </row>
  </sheetData>
  <sortState ref="E2:E83">
    <sortCondition ref="E2:E83"/>
  </sortState>
  <mergeCells count="1">
    <mergeCell ref="I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workbookViewId="0">
      <selection activeCell="L14" sqref="L14"/>
    </sheetView>
  </sheetViews>
  <sheetFormatPr baseColWidth="10" defaultRowHeight="15" x14ac:dyDescent="0.25"/>
  <cols>
    <col min="2" max="2" width="11.85546875" bestFit="1" customWidth="1"/>
    <col min="4" max="4" width="13.28515625" bestFit="1" customWidth="1"/>
    <col min="6" max="6" width="11.85546875" bestFit="1" customWidth="1"/>
    <col min="15" max="15" width="11.85546875" customWidth="1"/>
  </cols>
  <sheetData>
    <row r="1" spans="1:16" x14ac:dyDescent="0.25">
      <c r="A1" t="s">
        <v>0</v>
      </c>
      <c r="B1" s="1" t="s">
        <v>1</v>
      </c>
      <c r="D1" s="2" t="s">
        <v>2</v>
      </c>
      <c r="E1" s="3">
        <f>COUNT(B2:B71)</f>
        <v>70</v>
      </c>
    </row>
    <row r="2" spans="1:16" x14ac:dyDescent="0.25">
      <c r="A2">
        <v>1</v>
      </c>
      <c r="B2">
        <v>1115</v>
      </c>
      <c r="D2" s="2" t="s">
        <v>3</v>
      </c>
      <c r="E2" s="3">
        <f>MIN(B2:B71)</f>
        <v>375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9" t="s">
        <v>17</v>
      </c>
      <c r="P2" s="9" t="s">
        <v>16</v>
      </c>
    </row>
    <row r="3" spans="1:16" x14ac:dyDescent="0.25">
      <c r="A3">
        <v>2</v>
      </c>
      <c r="B3">
        <v>1567</v>
      </c>
      <c r="D3" s="2" t="s">
        <v>4</v>
      </c>
      <c r="E3" s="3">
        <f>MAX(B2:B71)</f>
        <v>2265</v>
      </c>
      <c r="G3" s="3">
        <v>1</v>
      </c>
      <c r="H3" s="3">
        <v>375</v>
      </c>
      <c r="I3" s="4">
        <f>ROUND(H3+$E$6,1)</f>
        <v>645</v>
      </c>
      <c r="J3" s="5">
        <f>AVERAGE(H3:I3)</f>
        <v>510</v>
      </c>
      <c r="K3" s="3">
        <f>L3</f>
        <v>1</v>
      </c>
      <c r="L3" s="3">
        <f>FREQUENCY($B$2:$B$83,I3)</f>
        <v>1</v>
      </c>
      <c r="M3" s="3">
        <f>K3/$E$1</f>
        <v>1.4285714285714285E-2</v>
      </c>
      <c r="N3" s="3">
        <f>L3/$E$1</f>
        <v>1.4285714285714285E-2</v>
      </c>
      <c r="O3" s="3">
        <f>ROUND(M3*100,2)</f>
        <v>1.43</v>
      </c>
      <c r="P3" s="3">
        <f>ROUND(N3*100,2)</f>
        <v>1.43</v>
      </c>
    </row>
    <row r="4" spans="1:16" x14ac:dyDescent="0.25">
      <c r="A4">
        <v>3</v>
      </c>
      <c r="B4">
        <v>1223</v>
      </c>
      <c r="D4" s="2" t="s">
        <v>5</v>
      </c>
      <c r="E4" s="3">
        <f>E3-E2</f>
        <v>1890</v>
      </c>
      <c r="G4" s="3">
        <v>2</v>
      </c>
      <c r="H4" s="4">
        <f>I3</f>
        <v>645</v>
      </c>
      <c r="I4" s="4">
        <f t="shared" ref="I4:I9" si="0">H4+$E$6</f>
        <v>915</v>
      </c>
      <c r="J4" s="5">
        <f t="shared" ref="J4:J9" si="1">AVERAGE(H4:I4)</f>
        <v>780</v>
      </c>
      <c r="K4" s="3">
        <f t="shared" ref="K4:K7" si="2">L4-L3</f>
        <v>8</v>
      </c>
      <c r="L4" s="3">
        <f>FREQUENCY($B$2:$B$83,I4)</f>
        <v>9</v>
      </c>
      <c r="M4" s="3">
        <f t="shared" ref="M4:N9" si="3">K4/$E$1</f>
        <v>0.11428571428571428</v>
      </c>
      <c r="N4" s="3">
        <f t="shared" si="3"/>
        <v>0.12857142857142856</v>
      </c>
      <c r="O4" s="3">
        <f t="shared" ref="O4:P9" si="4">ROUND(M4*100,2)</f>
        <v>11.43</v>
      </c>
      <c r="P4" s="3">
        <f t="shared" si="4"/>
        <v>12.86</v>
      </c>
    </row>
    <row r="5" spans="1:16" x14ac:dyDescent="0.25">
      <c r="A5">
        <v>4</v>
      </c>
      <c r="B5">
        <v>1782</v>
      </c>
      <c r="D5" s="2" t="s">
        <v>6</v>
      </c>
      <c r="E5" s="3">
        <f>ROUND(1+3.332*LOG(E1),0)</f>
        <v>7</v>
      </c>
      <c r="G5" s="3">
        <v>3</v>
      </c>
      <c r="H5" s="4">
        <f t="shared" ref="H5:H9" si="5">I4</f>
        <v>915</v>
      </c>
      <c r="I5" s="4">
        <f>H5+$E$6</f>
        <v>1185</v>
      </c>
      <c r="J5" s="5">
        <f t="shared" si="1"/>
        <v>1050</v>
      </c>
      <c r="K5" s="3">
        <f t="shared" si="2"/>
        <v>13</v>
      </c>
      <c r="L5" s="3">
        <f>FREQUENCY($B$2:$B$83,I5)</f>
        <v>22</v>
      </c>
      <c r="M5" s="3">
        <f t="shared" si="3"/>
        <v>0.18571428571428572</v>
      </c>
      <c r="N5" s="3">
        <f t="shared" si="3"/>
        <v>0.31428571428571428</v>
      </c>
      <c r="O5" s="3">
        <f t="shared" si="4"/>
        <v>18.57</v>
      </c>
      <c r="P5" s="3">
        <f t="shared" si="4"/>
        <v>31.43</v>
      </c>
    </row>
    <row r="6" spans="1:16" x14ac:dyDescent="0.25">
      <c r="A6">
        <v>5</v>
      </c>
      <c r="B6">
        <v>1055</v>
      </c>
      <c r="D6" s="2" t="s">
        <v>7</v>
      </c>
      <c r="E6" s="4">
        <f>ROUND(E4/E5,0)</f>
        <v>270</v>
      </c>
      <c r="G6" s="3">
        <v>4</v>
      </c>
      <c r="H6" s="4">
        <f t="shared" si="5"/>
        <v>1185</v>
      </c>
      <c r="I6" s="4">
        <f t="shared" si="0"/>
        <v>1455</v>
      </c>
      <c r="J6" s="5">
        <f t="shared" si="1"/>
        <v>1320</v>
      </c>
      <c r="K6" s="3">
        <f t="shared" si="2"/>
        <v>14</v>
      </c>
      <c r="L6" s="3">
        <f>FREQUENCY($B$2:$B$83,I6)</f>
        <v>36</v>
      </c>
      <c r="M6" s="3">
        <f t="shared" si="3"/>
        <v>0.2</v>
      </c>
      <c r="N6" s="3">
        <f t="shared" si="3"/>
        <v>0.51428571428571423</v>
      </c>
      <c r="O6" s="3">
        <f t="shared" si="4"/>
        <v>20</v>
      </c>
      <c r="P6" s="3">
        <f t="shared" si="4"/>
        <v>51.43</v>
      </c>
    </row>
    <row r="7" spans="1:16" x14ac:dyDescent="0.25">
      <c r="A7">
        <v>6</v>
      </c>
      <c r="B7">
        <v>798</v>
      </c>
      <c r="G7" s="3">
        <v>5</v>
      </c>
      <c r="H7" s="4">
        <f t="shared" si="5"/>
        <v>1455</v>
      </c>
      <c r="I7" s="4">
        <f t="shared" si="0"/>
        <v>1725</v>
      </c>
      <c r="J7" s="5">
        <f t="shared" si="1"/>
        <v>1590</v>
      </c>
      <c r="K7" s="3">
        <f t="shared" si="2"/>
        <v>16</v>
      </c>
      <c r="L7" s="3">
        <f>FREQUENCY($B$2:$B$83,I7)</f>
        <v>52</v>
      </c>
      <c r="M7" s="3">
        <f t="shared" si="3"/>
        <v>0.22857142857142856</v>
      </c>
      <c r="N7" s="3">
        <f t="shared" si="3"/>
        <v>0.74285714285714288</v>
      </c>
      <c r="O7" s="3">
        <f t="shared" si="4"/>
        <v>22.86</v>
      </c>
      <c r="P7" s="3">
        <f t="shared" si="4"/>
        <v>74.290000000000006</v>
      </c>
    </row>
    <row r="8" spans="1:16" x14ac:dyDescent="0.25">
      <c r="A8">
        <v>7</v>
      </c>
      <c r="B8">
        <v>1016</v>
      </c>
      <c r="G8" s="3">
        <v>6</v>
      </c>
      <c r="H8" s="4">
        <f t="shared" si="5"/>
        <v>1725</v>
      </c>
      <c r="I8" s="4">
        <f t="shared" si="0"/>
        <v>1995</v>
      </c>
      <c r="J8" s="5">
        <f t="shared" si="1"/>
        <v>1860</v>
      </c>
      <c r="K8" s="3">
        <f>L8-L7</f>
        <v>13</v>
      </c>
      <c r="L8" s="3">
        <f>FREQUENCY($B$2:$B$83,I8)</f>
        <v>65</v>
      </c>
      <c r="M8" s="3">
        <f t="shared" si="3"/>
        <v>0.18571428571428572</v>
      </c>
      <c r="N8" s="3">
        <f t="shared" si="3"/>
        <v>0.9285714285714286</v>
      </c>
      <c r="O8" s="3">
        <f t="shared" si="4"/>
        <v>18.57</v>
      </c>
      <c r="P8" s="3">
        <f t="shared" si="4"/>
        <v>92.86</v>
      </c>
    </row>
    <row r="9" spans="1:16" x14ac:dyDescent="0.25">
      <c r="A9">
        <v>8</v>
      </c>
      <c r="B9">
        <v>2100</v>
      </c>
      <c r="D9" s="9" t="s">
        <v>18</v>
      </c>
      <c r="E9" s="3">
        <f>(1/E1)*((J3*K3)+(J4*K4)+(J5*K5)+(J6*K6)+(J7*K7)+(J8*K8)+(J9*K9))</f>
        <v>1416.4285714285713</v>
      </c>
      <c r="G9" s="6">
        <v>7</v>
      </c>
      <c r="H9" s="4">
        <f t="shared" si="5"/>
        <v>1995</v>
      </c>
      <c r="I9" s="4">
        <f t="shared" si="0"/>
        <v>2265</v>
      </c>
      <c r="J9" s="5">
        <f t="shared" si="1"/>
        <v>2130</v>
      </c>
      <c r="K9" s="3">
        <f>L9-L8</f>
        <v>5</v>
      </c>
      <c r="L9" s="3">
        <f>FREQUENCY($B$2:$B$83,I9)</f>
        <v>70</v>
      </c>
      <c r="M9" s="3">
        <f t="shared" si="3"/>
        <v>7.1428571428571425E-2</v>
      </c>
      <c r="N9" s="3">
        <f t="shared" si="3"/>
        <v>1</v>
      </c>
      <c r="O9" s="3">
        <f t="shared" si="4"/>
        <v>7.14</v>
      </c>
      <c r="P9" s="3">
        <f t="shared" si="4"/>
        <v>100</v>
      </c>
    </row>
    <row r="10" spans="1:16" x14ac:dyDescent="0.25">
      <c r="A10">
        <v>9</v>
      </c>
      <c r="B10">
        <v>910</v>
      </c>
      <c r="D10" s="9" t="s">
        <v>19</v>
      </c>
      <c r="E10" s="3">
        <f>(H6)+(((E1/2)-L5)/K6)*(E6)</f>
        <v>1435.7142857142858</v>
      </c>
    </row>
    <row r="11" spans="1:16" x14ac:dyDescent="0.25">
      <c r="A11">
        <v>10</v>
      </c>
      <c r="B11">
        <v>1501</v>
      </c>
      <c r="D11" s="9" t="s">
        <v>20</v>
      </c>
      <c r="E11" s="3">
        <f>(H7)+((K7-K6)/((K7-K6)+(K7-K8)))*(E6)</f>
        <v>1563</v>
      </c>
    </row>
    <row r="12" spans="1:16" x14ac:dyDescent="0.25">
      <c r="A12">
        <v>11</v>
      </c>
      <c r="B12">
        <v>1310</v>
      </c>
      <c r="D12" s="9" t="s">
        <v>21</v>
      </c>
      <c r="E12" s="3">
        <f>(1/(E1-1))*((J3-E9)^2+(J4-E9)^2+(J5-E9)^2+(J6-E9)^2+(J7-E9)^2+(J8-E9)^2+(J9-E9)^2)</f>
        <v>30525.931677018631</v>
      </c>
      <c r="J12" s="7"/>
      <c r="K12" s="8"/>
      <c r="L12" s="7"/>
      <c r="M12" s="8"/>
      <c r="N12" s="7"/>
    </row>
    <row r="13" spans="1:16" x14ac:dyDescent="0.25">
      <c r="A13">
        <v>12</v>
      </c>
      <c r="B13">
        <v>1883</v>
      </c>
      <c r="D13" s="9" t="s">
        <v>22</v>
      </c>
      <c r="E13" s="3">
        <f>SQRT(E12)</f>
        <v>174.71671836724335</v>
      </c>
    </row>
    <row r="14" spans="1:16" x14ac:dyDescent="0.25">
      <c r="A14">
        <v>13</v>
      </c>
      <c r="B14">
        <v>375</v>
      </c>
    </row>
    <row r="15" spans="1:16" x14ac:dyDescent="0.25">
      <c r="A15">
        <v>14</v>
      </c>
      <c r="B15">
        <v>1522</v>
      </c>
    </row>
    <row r="16" spans="1:16" x14ac:dyDescent="0.25">
      <c r="A16">
        <v>15</v>
      </c>
      <c r="B16">
        <v>1764</v>
      </c>
    </row>
    <row r="17" spans="1:2" x14ac:dyDescent="0.25">
      <c r="A17">
        <v>16</v>
      </c>
      <c r="B17">
        <v>1020</v>
      </c>
    </row>
    <row r="18" spans="1:2" x14ac:dyDescent="0.25">
      <c r="A18">
        <v>17</v>
      </c>
      <c r="B18">
        <v>1102</v>
      </c>
    </row>
    <row r="19" spans="1:2" x14ac:dyDescent="0.25">
      <c r="A19">
        <v>18</v>
      </c>
      <c r="B19">
        <v>1594</v>
      </c>
    </row>
    <row r="20" spans="1:2" x14ac:dyDescent="0.25">
      <c r="A20">
        <v>19</v>
      </c>
      <c r="B20">
        <v>1730</v>
      </c>
    </row>
    <row r="21" spans="1:2" x14ac:dyDescent="0.25">
      <c r="A21">
        <v>20</v>
      </c>
      <c r="B21">
        <v>1238</v>
      </c>
    </row>
    <row r="22" spans="1:2" x14ac:dyDescent="0.25">
      <c r="A22">
        <v>21</v>
      </c>
      <c r="B22">
        <v>1540</v>
      </c>
    </row>
    <row r="23" spans="1:2" x14ac:dyDescent="0.25">
      <c r="A23">
        <v>22</v>
      </c>
      <c r="B23">
        <v>1203</v>
      </c>
    </row>
    <row r="24" spans="1:2" x14ac:dyDescent="0.25">
      <c r="A24">
        <v>23</v>
      </c>
      <c r="B24">
        <v>2265</v>
      </c>
    </row>
    <row r="25" spans="1:2" x14ac:dyDescent="0.25">
      <c r="A25">
        <v>24</v>
      </c>
      <c r="B25">
        <v>1792</v>
      </c>
    </row>
    <row r="26" spans="1:2" x14ac:dyDescent="0.25">
      <c r="A26">
        <v>25</v>
      </c>
      <c r="B26">
        <v>1330</v>
      </c>
    </row>
    <row r="27" spans="1:2" x14ac:dyDescent="0.25">
      <c r="A27">
        <v>26</v>
      </c>
      <c r="B27">
        <v>865</v>
      </c>
    </row>
    <row r="28" spans="1:2" x14ac:dyDescent="0.25">
      <c r="A28">
        <v>27</v>
      </c>
      <c r="B28">
        <v>1605</v>
      </c>
    </row>
    <row r="29" spans="1:2" x14ac:dyDescent="0.25">
      <c r="A29">
        <v>28</v>
      </c>
      <c r="B29">
        <v>2023</v>
      </c>
    </row>
    <row r="30" spans="1:2" x14ac:dyDescent="0.25">
      <c r="A30">
        <v>29</v>
      </c>
      <c r="B30">
        <v>1102</v>
      </c>
    </row>
    <row r="31" spans="1:2" x14ac:dyDescent="0.25">
      <c r="A31">
        <v>30</v>
      </c>
      <c r="B31">
        <v>990</v>
      </c>
    </row>
    <row r="32" spans="1:2" x14ac:dyDescent="0.25">
      <c r="A32">
        <v>31</v>
      </c>
      <c r="B32">
        <v>1502</v>
      </c>
    </row>
    <row r="33" spans="1:2" x14ac:dyDescent="0.25">
      <c r="A33">
        <v>32</v>
      </c>
      <c r="B33">
        <v>1270</v>
      </c>
    </row>
    <row r="34" spans="1:2" x14ac:dyDescent="0.25">
      <c r="A34">
        <v>33</v>
      </c>
      <c r="B34">
        <v>1910</v>
      </c>
    </row>
    <row r="35" spans="1:2" x14ac:dyDescent="0.25">
      <c r="A35">
        <v>34</v>
      </c>
      <c r="B35">
        <v>1000</v>
      </c>
    </row>
    <row r="36" spans="1:2" x14ac:dyDescent="0.25">
      <c r="A36">
        <v>35</v>
      </c>
      <c r="B36">
        <v>1608</v>
      </c>
    </row>
    <row r="37" spans="1:2" x14ac:dyDescent="0.25">
      <c r="A37">
        <v>36</v>
      </c>
      <c r="B37">
        <v>2130</v>
      </c>
    </row>
    <row r="38" spans="1:2" x14ac:dyDescent="0.25">
      <c r="A38">
        <v>37</v>
      </c>
      <c r="B38">
        <v>706</v>
      </c>
    </row>
    <row r="39" spans="1:2" x14ac:dyDescent="0.25">
      <c r="A39">
        <v>38</v>
      </c>
      <c r="B39">
        <v>1315</v>
      </c>
    </row>
    <row r="40" spans="1:2" x14ac:dyDescent="0.25">
      <c r="A40">
        <v>39</v>
      </c>
      <c r="B40">
        <v>1578</v>
      </c>
    </row>
    <row r="41" spans="1:2" x14ac:dyDescent="0.25">
      <c r="A41">
        <v>40</v>
      </c>
      <c r="B41">
        <v>1468</v>
      </c>
    </row>
    <row r="42" spans="1:2" x14ac:dyDescent="0.25">
      <c r="A42">
        <v>41</v>
      </c>
      <c r="B42">
        <v>1258</v>
      </c>
    </row>
    <row r="43" spans="1:2" x14ac:dyDescent="0.25">
      <c r="A43">
        <v>42</v>
      </c>
      <c r="B43">
        <v>1015</v>
      </c>
    </row>
    <row r="44" spans="1:2" x14ac:dyDescent="0.25">
      <c r="A44">
        <v>43</v>
      </c>
      <c r="B44">
        <v>1018</v>
      </c>
    </row>
    <row r="45" spans="1:2" x14ac:dyDescent="0.25">
      <c r="A45">
        <v>44</v>
      </c>
      <c r="B45">
        <v>1820</v>
      </c>
    </row>
    <row r="46" spans="1:2" x14ac:dyDescent="0.25">
      <c r="A46">
        <v>45</v>
      </c>
      <c r="B46">
        <v>1535</v>
      </c>
    </row>
    <row r="47" spans="1:2" x14ac:dyDescent="0.25">
      <c r="A47">
        <v>46</v>
      </c>
      <c r="B47">
        <v>1421</v>
      </c>
    </row>
    <row r="48" spans="1:2" x14ac:dyDescent="0.25">
      <c r="A48">
        <v>47</v>
      </c>
      <c r="B48">
        <v>2215</v>
      </c>
    </row>
    <row r="49" spans="1:2" x14ac:dyDescent="0.25">
      <c r="A49">
        <v>48</v>
      </c>
      <c r="B49">
        <v>1269</v>
      </c>
    </row>
    <row r="50" spans="1:2" x14ac:dyDescent="0.25">
      <c r="A50">
        <v>49</v>
      </c>
      <c r="B50">
        <v>758</v>
      </c>
    </row>
    <row r="51" spans="1:2" x14ac:dyDescent="0.25">
      <c r="A51">
        <v>50</v>
      </c>
      <c r="B51">
        <v>1512</v>
      </c>
    </row>
    <row r="52" spans="1:2" x14ac:dyDescent="0.25">
      <c r="A52">
        <v>51</v>
      </c>
      <c r="B52">
        <v>1315</v>
      </c>
    </row>
    <row r="53" spans="1:2" x14ac:dyDescent="0.25">
      <c r="A53">
        <v>52</v>
      </c>
      <c r="B53">
        <v>845</v>
      </c>
    </row>
    <row r="54" spans="1:2" x14ac:dyDescent="0.25">
      <c r="A54">
        <v>53</v>
      </c>
      <c r="B54">
        <v>1452</v>
      </c>
    </row>
    <row r="55" spans="1:2" x14ac:dyDescent="0.25">
      <c r="A55">
        <v>54</v>
      </c>
      <c r="B55">
        <v>1940</v>
      </c>
    </row>
    <row r="56" spans="1:2" x14ac:dyDescent="0.25">
      <c r="A56">
        <v>55</v>
      </c>
      <c r="B56">
        <v>1781</v>
      </c>
    </row>
    <row r="57" spans="1:2" x14ac:dyDescent="0.25">
      <c r="A57">
        <v>56</v>
      </c>
      <c r="B57">
        <v>1109</v>
      </c>
    </row>
    <row r="58" spans="1:2" x14ac:dyDescent="0.25">
      <c r="A58">
        <v>57</v>
      </c>
      <c r="B58">
        <v>785</v>
      </c>
    </row>
    <row r="59" spans="1:2" x14ac:dyDescent="0.25">
      <c r="A59">
        <v>58</v>
      </c>
      <c r="B59">
        <v>1260</v>
      </c>
    </row>
    <row r="60" spans="1:2" x14ac:dyDescent="0.25">
      <c r="A60">
        <v>59</v>
      </c>
      <c r="B60">
        <v>1416</v>
      </c>
    </row>
    <row r="61" spans="1:2" x14ac:dyDescent="0.25">
      <c r="A61">
        <v>60</v>
      </c>
      <c r="B61">
        <v>1750</v>
      </c>
    </row>
    <row r="62" spans="1:2" x14ac:dyDescent="0.25">
      <c r="A62">
        <v>61</v>
      </c>
      <c r="B62">
        <v>1085</v>
      </c>
    </row>
    <row r="63" spans="1:2" x14ac:dyDescent="0.25">
      <c r="A63">
        <v>62</v>
      </c>
      <c r="B63">
        <v>1674</v>
      </c>
    </row>
    <row r="64" spans="1:2" x14ac:dyDescent="0.25">
      <c r="A64">
        <v>63</v>
      </c>
      <c r="B64">
        <v>1890</v>
      </c>
    </row>
    <row r="65" spans="1:2" x14ac:dyDescent="0.25">
      <c r="A65">
        <v>64</v>
      </c>
      <c r="B65">
        <v>1120</v>
      </c>
    </row>
    <row r="66" spans="1:2" x14ac:dyDescent="0.25">
      <c r="A66">
        <v>65</v>
      </c>
      <c r="B66">
        <v>1750</v>
      </c>
    </row>
    <row r="67" spans="1:2" x14ac:dyDescent="0.25">
      <c r="A67">
        <v>66</v>
      </c>
      <c r="B67">
        <v>1481</v>
      </c>
    </row>
    <row r="68" spans="1:2" x14ac:dyDescent="0.25">
      <c r="A68">
        <v>67</v>
      </c>
      <c r="B68">
        <v>885</v>
      </c>
    </row>
    <row r="69" spans="1:2" x14ac:dyDescent="0.25">
      <c r="A69">
        <v>68</v>
      </c>
      <c r="B69">
        <v>1888</v>
      </c>
    </row>
    <row r="70" spans="1:2" x14ac:dyDescent="0.25">
      <c r="A70">
        <v>69</v>
      </c>
      <c r="B70">
        <v>1560</v>
      </c>
    </row>
    <row r="71" spans="1:2" x14ac:dyDescent="0.25">
      <c r="A71">
        <v>70</v>
      </c>
      <c r="B71">
        <v>1642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1</vt:lpstr>
      <vt:lpstr>Diagrama Tallo y Hojas</vt:lpstr>
      <vt:lpstr>PUNTO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Mao</cp:lastModifiedBy>
  <dcterms:created xsi:type="dcterms:W3CDTF">2016-08-02T16:49:01Z</dcterms:created>
  <dcterms:modified xsi:type="dcterms:W3CDTF">2017-02-15T03:41:43Z</dcterms:modified>
</cp:coreProperties>
</file>