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ophonhan\Downloads\"/>
    </mc:Choice>
  </mc:AlternateContent>
  <bookViews>
    <workbookView xWindow="-120" yWindow="-120" windowWidth="20730" windowHeight="11760"/>
  </bookViews>
  <sheets>
    <sheet name="NP by Day" sheetId="1" r:id="rId1"/>
    <sheet name="NP Focus Item by Theme" sheetId="10" state="hidden" r:id="rId2"/>
    <sheet name="Cause NP" sheetId="3" r:id="rId3"/>
  </sheets>
  <definedNames>
    <definedName name="_xlnm._FilterDatabase" localSheetId="2" hidden="1">'Cause NP'!$A$1:$E$284</definedName>
    <definedName name="_xlnm._FilterDatabase" localSheetId="0" hidden="1">'NP by Day'!$A$1:$AF$1</definedName>
    <definedName name="_xlnm._FilterDatabase" localSheetId="1" hidden="1">'NP Focus Item by Theme'!$A$2:$AB$191</definedName>
    <definedName name="Z_0DD332F8_74F7_4670_B7D4_24843D9DFCB5_.wvu.FilterData" localSheetId="1" hidden="1">'NP Focus Item by Theme'!$A$2:$AB$191</definedName>
    <definedName name="Z_1A61EC3D_F7F3_4827_9324_944D410407B3_.wvu.FilterData" localSheetId="1" hidden="1">'NP Focus Item by Theme'!$A$2:$AB$191</definedName>
    <definedName name="Z_A446311B_A586_42A1_845B_7A42DCB753AE_.wvu.FilterData" localSheetId="1" hidden="1">'NP Focus Item by Theme'!$A$2:$AB$191</definedName>
    <definedName name="Z_B7F9E947_B8EF_4C36_B919_1F4F45C7D63B_.wvu.FilterData" localSheetId="1" hidden="1">'NP Focus Item by Theme'!$A$2:$AB$191</definedName>
    <definedName name="Z_D68C205A_C0C3_4165_8A8B_6186C1FEAAA9_.wvu.FilterData" localSheetId="1" hidden="1">'NP Focus Item by Theme'!$A$2:$AB$191</definedName>
    <definedName name="Z_E344A2FB_D2ED_4F54_977E_B663B0271B5B_.wvu.FilterData" localSheetId="1" hidden="1">'NP Focus Item by Theme'!$A$2:$AB$191</definedName>
  </definedNames>
  <calcPr calcId="152511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0" i="1" l="1"/>
  <c r="J20" i="1"/>
  <c r="K19" i="1"/>
  <c r="J19" i="1"/>
  <c r="K18" i="1"/>
  <c r="J18" i="1"/>
  <c r="K17" i="1"/>
  <c r="J17" i="1"/>
  <c r="K16" i="1"/>
  <c r="J16" i="1"/>
  <c r="K15" i="1"/>
  <c r="J15" i="1"/>
  <c r="K14" i="1"/>
  <c r="J14" i="1"/>
  <c r="K13" i="1"/>
  <c r="J13" i="1"/>
  <c r="K12" i="1"/>
  <c r="J12" i="1"/>
  <c r="K11" i="1"/>
  <c r="J11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3" i="1"/>
  <c r="J3" i="1"/>
  <c r="K2" i="1"/>
  <c r="J2" i="1"/>
  <c r="F38" i="10" l="1"/>
  <c r="F37" i="10"/>
  <c r="F36" i="10"/>
  <c r="F35" i="10"/>
  <c r="F34" i="10"/>
  <c r="G34" i="10" s="1"/>
  <c r="G35" i="10" l="1"/>
  <c r="G36" i="10" s="1"/>
  <c r="G37" i="10" s="1"/>
  <c r="G38" i="10" s="1"/>
  <c r="F18" i="10"/>
  <c r="G18" i="10"/>
  <c r="H18" i="10"/>
  <c r="I18" i="10"/>
  <c r="K18" i="10" s="1"/>
  <c r="L18" i="10"/>
  <c r="M18" i="10"/>
  <c r="N18" i="10"/>
  <c r="O18" i="10"/>
  <c r="P18" i="10"/>
  <c r="Q18" i="10"/>
  <c r="R18" i="10"/>
  <c r="S18" i="10"/>
  <c r="T18" i="10"/>
  <c r="U18" i="10"/>
  <c r="V18" i="10"/>
  <c r="W18" i="10"/>
  <c r="X18" i="10"/>
  <c r="Y18" i="10"/>
  <c r="Z18" i="10"/>
  <c r="AA18" i="10"/>
  <c r="AB18" i="10"/>
  <c r="F19" i="10"/>
  <c r="G19" i="10"/>
  <c r="H19" i="10"/>
  <c r="I19" i="10"/>
  <c r="K19" i="10" s="1"/>
  <c r="L19" i="10"/>
  <c r="M19" i="10"/>
  <c r="N19" i="10"/>
  <c r="O19" i="10"/>
  <c r="P19" i="10"/>
  <c r="Q19" i="10"/>
  <c r="R19" i="10"/>
  <c r="S19" i="10"/>
  <c r="T19" i="10"/>
  <c r="U19" i="10"/>
  <c r="V19" i="10"/>
  <c r="W19" i="10"/>
  <c r="X19" i="10"/>
  <c r="Y19" i="10"/>
  <c r="Z19" i="10"/>
  <c r="AA19" i="10"/>
  <c r="AB19" i="10"/>
  <c r="F20" i="10"/>
  <c r="G20" i="10"/>
  <c r="H20" i="10"/>
  <c r="I20" i="10"/>
  <c r="K20" i="10" s="1"/>
  <c r="L20" i="10"/>
  <c r="M20" i="10"/>
  <c r="N20" i="10"/>
  <c r="O20" i="10"/>
  <c r="P20" i="10"/>
  <c r="Q20" i="10"/>
  <c r="R20" i="10"/>
  <c r="S20" i="10"/>
  <c r="T20" i="10"/>
  <c r="U20" i="10"/>
  <c r="V20" i="10"/>
  <c r="W20" i="10"/>
  <c r="X20" i="10"/>
  <c r="Y20" i="10"/>
  <c r="Z20" i="10"/>
  <c r="AA20" i="10"/>
  <c r="AB20" i="10"/>
  <c r="F21" i="10"/>
  <c r="G21" i="10"/>
  <c r="H21" i="10"/>
  <c r="I21" i="10"/>
  <c r="J21" i="10" s="1"/>
  <c r="L21" i="10"/>
  <c r="M21" i="10"/>
  <c r="N21" i="10"/>
  <c r="O21" i="10"/>
  <c r="P21" i="10"/>
  <c r="Q21" i="10"/>
  <c r="R21" i="10"/>
  <c r="S21" i="10"/>
  <c r="T21" i="10"/>
  <c r="U21" i="10"/>
  <c r="V21" i="10"/>
  <c r="W21" i="10"/>
  <c r="X21" i="10"/>
  <c r="Y21" i="10"/>
  <c r="Z21" i="10"/>
  <c r="AA21" i="10"/>
  <c r="AB21" i="10"/>
  <c r="F22" i="10"/>
  <c r="G22" i="10"/>
  <c r="H22" i="10"/>
  <c r="I22" i="10"/>
  <c r="J22" i="10" s="1"/>
  <c r="L22" i="10"/>
  <c r="M22" i="10"/>
  <c r="N22" i="10"/>
  <c r="O22" i="10"/>
  <c r="P22" i="10"/>
  <c r="Q22" i="10"/>
  <c r="R22" i="10"/>
  <c r="S22" i="10"/>
  <c r="T22" i="10"/>
  <c r="U22" i="10"/>
  <c r="V22" i="10"/>
  <c r="W22" i="10"/>
  <c r="X22" i="10"/>
  <c r="Y22" i="10"/>
  <c r="Z22" i="10"/>
  <c r="AA22" i="10"/>
  <c r="AB22" i="10"/>
  <c r="F23" i="10"/>
  <c r="G23" i="10"/>
  <c r="H23" i="10"/>
  <c r="I23" i="10"/>
  <c r="K23" i="10" s="1"/>
  <c r="L23" i="10"/>
  <c r="M23" i="10"/>
  <c r="N23" i="10"/>
  <c r="O23" i="10"/>
  <c r="P23" i="10"/>
  <c r="Q23" i="10"/>
  <c r="R23" i="10"/>
  <c r="S23" i="10"/>
  <c r="T23" i="10"/>
  <c r="U23" i="10"/>
  <c r="V23" i="10"/>
  <c r="W23" i="10"/>
  <c r="X23" i="10"/>
  <c r="Y23" i="10"/>
  <c r="Z23" i="10"/>
  <c r="AA23" i="10"/>
  <c r="AB23" i="10"/>
  <c r="F24" i="10"/>
  <c r="G24" i="10"/>
  <c r="H24" i="10"/>
  <c r="I24" i="10"/>
  <c r="K24" i="10" s="1"/>
  <c r="L24" i="10"/>
  <c r="M24" i="10"/>
  <c r="N24" i="10"/>
  <c r="O24" i="10"/>
  <c r="P24" i="10"/>
  <c r="Q24" i="10"/>
  <c r="R24" i="10"/>
  <c r="S24" i="10"/>
  <c r="T24" i="10"/>
  <c r="U24" i="10"/>
  <c r="V24" i="10"/>
  <c r="W24" i="10"/>
  <c r="X24" i="10"/>
  <c r="Y24" i="10"/>
  <c r="Z24" i="10"/>
  <c r="AA24" i="10"/>
  <c r="AB24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O17" i="10"/>
  <c r="N17" i="10"/>
  <c r="M17" i="10"/>
  <c r="L17" i="10"/>
  <c r="I17" i="10"/>
  <c r="J17" i="10" s="1"/>
  <c r="H17" i="10"/>
  <c r="G17" i="10"/>
  <c r="F17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O16" i="10"/>
  <c r="N16" i="10"/>
  <c r="M16" i="10"/>
  <c r="L16" i="10"/>
  <c r="I16" i="10"/>
  <c r="K16" i="10" s="1"/>
  <c r="H16" i="10"/>
  <c r="G16" i="10"/>
  <c r="F16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O15" i="10"/>
  <c r="N15" i="10"/>
  <c r="M15" i="10"/>
  <c r="L15" i="10"/>
  <c r="I15" i="10"/>
  <c r="K15" i="10" s="1"/>
  <c r="H15" i="10"/>
  <c r="G15" i="10"/>
  <c r="F15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O14" i="10"/>
  <c r="N14" i="10"/>
  <c r="M14" i="10"/>
  <c r="L14" i="10"/>
  <c r="I14" i="10"/>
  <c r="K14" i="10" s="1"/>
  <c r="H14" i="10"/>
  <c r="G14" i="10"/>
  <c r="F14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O13" i="10"/>
  <c r="N13" i="10"/>
  <c r="M13" i="10"/>
  <c r="L13" i="10"/>
  <c r="I13" i="10"/>
  <c r="K13" i="10" s="1"/>
  <c r="H13" i="10"/>
  <c r="G13" i="10"/>
  <c r="F13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O12" i="10"/>
  <c r="N12" i="10"/>
  <c r="M12" i="10"/>
  <c r="L12" i="10"/>
  <c r="I12" i="10"/>
  <c r="K12" i="10" s="1"/>
  <c r="H12" i="10"/>
  <c r="G12" i="10"/>
  <c r="F12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O11" i="10"/>
  <c r="N11" i="10"/>
  <c r="M11" i="10"/>
  <c r="L11" i="10"/>
  <c r="I11" i="10"/>
  <c r="J11" i="10" s="1"/>
  <c r="H11" i="10"/>
  <c r="G11" i="10"/>
  <c r="F11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O10" i="10"/>
  <c r="N10" i="10"/>
  <c r="M10" i="10"/>
  <c r="L10" i="10"/>
  <c r="I10" i="10"/>
  <c r="K10" i="10" s="1"/>
  <c r="H10" i="10"/>
  <c r="G10" i="10"/>
  <c r="F10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O9" i="10"/>
  <c r="N9" i="10"/>
  <c r="M9" i="10"/>
  <c r="L9" i="10"/>
  <c r="I9" i="10"/>
  <c r="J9" i="10" s="1"/>
  <c r="H9" i="10"/>
  <c r="G9" i="10"/>
  <c r="F9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O8" i="10"/>
  <c r="N8" i="10"/>
  <c r="M8" i="10"/>
  <c r="L8" i="10"/>
  <c r="I8" i="10"/>
  <c r="K8" i="10" s="1"/>
  <c r="H8" i="10"/>
  <c r="G8" i="10"/>
  <c r="F8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O7" i="10"/>
  <c r="N7" i="10"/>
  <c r="M7" i="10"/>
  <c r="L7" i="10"/>
  <c r="I7" i="10"/>
  <c r="J7" i="10" s="1"/>
  <c r="H7" i="10"/>
  <c r="G7" i="10"/>
  <c r="F7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O6" i="10"/>
  <c r="N6" i="10"/>
  <c r="M6" i="10"/>
  <c r="L6" i="10"/>
  <c r="I6" i="10"/>
  <c r="K6" i="10" s="1"/>
  <c r="H6" i="10"/>
  <c r="G6" i="10"/>
  <c r="F6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O5" i="10"/>
  <c r="N5" i="10"/>
  <c r="M5" i="10"/>
  <c r="L5" i="10"/>
  <c r="I5" i="10"/>
  <c r="K5" i="10" s="1"/>
  <c r="H5" i="10"/>
  <c r="G5" i="10"/>
  <c r="F5" i="10"/>
  <c r="AB4" i="10"/>
  <c r="AA4" i="10"/>
  <c r="Z4" i="10"/>
  <c r="Y4" i="10"/>
  <c r="X4" i="10"/>
  <c r="W4" i="10"/>
  <c r="V4" i="10"/>
  <c r="U4" i="10"/>
  <c r="T4" i="10"/>
  <c r="S4" i="10"/>
  <c r="R4" i="10"/>
  <c r="Q4" i="10"/>
  <c r="P4" i="10"/>
  <c r="O4" i="10"/>
  <c r="N4" i="10"/>
  <c r="M4" i="10"/>
  <c r="L4" i="10"/>
  <c r="I4" i="10"/>
  <c r="J4" i="10" s="1"/>
  <c r="H4" i="10"/>
  <c r="G4" i="10"/>
  <c r="F4" i="10"/>
  <c r="F3" i="10"/>
  <c r="K21" i="10" l="1"/>
  <c r="K17" i="10"/>
  <c r="J18" i="10"/>
  <c r="J20" i="10"/>
  <c r="K9" i="10"/>
  <c r="K22" i="10"/>
  <c r="J24" i="10"/>
  <c r="J23" i="10"/>
  <c r="J19" i="10"/>
  <c r="J5" i="10"/>
  <c r="J13" i="10"/>
  <c r="J15" i="10"/>
  <c r="K4" i="10"/>
  <c r="J6" i="10"/>
  <c r="K7" i="10"/>
  <c r="J10" i="10"/>
  <c r="K11" i="10"/>
  <c r="J14" i="10"/>
  <c r="J8" i="10"/>
  <c r="J12" i="10"/>
  <c r="J16" i="10"/>
  <c r="Z3" i="10" l="1"/>
  <c r="Y3" i="10"/>
  <c r="X3" i="10"/>
  <c r="W3" i="10"/>
  <c r="V3" i="10"/>
  <c r="U3" i="10"/>
  <c r="T3" i="10"/>
  <c r="S3" i="10"/>
  <c r="R3" i="10"/>
  <c r="Q3" i="10"/>
  <c r="P3" i="10"/>
  <c r="O3" i="10"/>
  <c r="N3" i="10"/>
  <c r="M3" i="10"/>
  <c r="AB3" i="10" l="1"/>
  <c r="AA3" i="10"/>
  <c r="I3" i="10"/>
  <c r="J3" i="10" s="1"/>
  <c r="H3" i="10"/>
  <c r="G3" i="10"/>
  <c r="K3" i="10" l="1"/>
  <c r="F26" i="10"/>
  <c r="F25" i="10"/>
  <c r="L3" i="10" l="1"/>
  <c r="A191" i="10" l="1"/>
  <c r="A190" i="10"/>
  <c r="A189" i="10"/>
  <c r="A188" i="10"/>
  <c r="A187" i="10"/>
  <c r="A186" i="10"/>
  <c r="A185" i="10"/>
  <c r="A184" i="10"/>
  <c r="A183" i="10"/>
  <c r="A182" i="10"/>
  <c r="A181" i="10"/>
  <c r="A180" i="10"/>
  <c r="A179" i="10"/>
  <c r="A178" i="10"/>
  <c r="A177" i="10"/>
  <c r="A176" i="10"/>
  <c r="A175" i="10"/>
  <c r="A174" i="10"/>
  <c r="A173" i="10"/>
  <c r="A172" i="10"/>
  <c r="A171" i="10"/>
  <c r="A170" i="10"/>
  <c r="A169" i="10"/>
  <c r="A168" i="10"/>
  <c r="A167" i="10"/>
  <c r="A166" i="10"/>
  <c r="A165" i="10"/>
  <c r="A164" i="10"/>
  <c r="A163" i="10"/>
  <c r="A162" i="10"/>
  <c r="A161" i="10"/>
  <c r="A160" i="10"/>
  <c r="A159" i="10"/>
  <c r="A158" i="10"/>
  <c r="A157" i="10"/>
  <c r="A156" i="10"/>
  <c r="A155" i="10"/>
  <c r="A154" i="10"/>
  <c r="A153" i="10"/>
  <c r="A152" i="10"/>
  <c r="A151" i="10"/>
  <c r="A150" i="10"/>
  <c r="A149" i="10"/>
  <c r="A148" i="10"/>
  <c r="A147" i="10"/>
  <c r="A146" i="10"/>
  <c r="A145" i="10"/>
  <c r="A144" i="10"/>
  <c r="A143" i="10"/>
  <c r="A142" i="10"/>
  <c r="A141" i="10"/>
  <c r="A140" i="10"/>
  <c r="A139" i="10"/>
  <c r="A138" i="10"/>
  <c r="A137" i="10"/>
  <c r="A136" i="10"/>
  <c r="A135" i="10"/>
  <c r="A134" i="10"/>
  <c r="A133" i="10"/>
  <c r="A132" i="10"/>
  <c r="A131" i="10"/>
  <c r="A130" i="10"/>
  <c r="A129" i="10"/>
  <c r="A128" i="10"/>
  <c r="A127" i="10"/>
  <c r="A126" i="10"/>
  <c r="A125" i="10"/>
  <c r="A124" i="10"/>
  <c r="A123" i="10"/>
  <c r="A122" i="10"/>
  <c r="A121" i="10"/>
  <c r="A120" i="10"/>
  <c r="A119" i="10"/>
  <c r="A118" i="10"/>
  <c r="A117" i="10"/>
  <c r="A116" i="10"/>
  <c r="A115" i="10"/>
  <c r="A114" i="10"/>
  <c r="A113" i="10"/>
  <c r="A112" i="10"/>
  <c r="A111" i="10"/>
  <c r="A110" i="10"/>
  <c r="A109" i="10"/>
  <c r="A108" i="10"/>
  <c r="A107" i="10"/>
  <c r="A106" i="10"/>
  <c r="A105" i="10"/>
  <c r="A104" i="10"/>
  <c r="A103" i="10"/>
  <c r="A102" i="10"/>
  <c r="A101" i="10"/>
  <c r="A100" i="10"/>
  <c r="A99" i="10"/>
  <c r="A98" i="10"/>
  <c r="A97" i="10"/>
  <c r="A96" i="10"/>
  <c r="A95" i="10"/>
  <c r="A94" i="10"/>
  <c r="A93" i="10"/>
  <c r="A92" i="10"/>
  <c r="A91" i="10"/>
  <c r="A90" i="10"/>
  <c r="A89" i="10"/>
  <c r="A88" i="10"/>
  <c r="A87" i="10"/>
  <c r="A86" i="10"/>
  <c r="A85" i="10"/>
  <c r="A84" i="10"/>
  <c r="A83" i="10"/>
  <c r="A82" i="10"/>
  <c r="A81" i="10"/>
  <c r="A80" i="10"/>
  <c r="A79" i="10"/>
  <c r="A78" i="10"/>
  <c r="A77" i="10"/>
  <c r="A76" i="10"/>
  <c r="A75" i="10"/>
  <c r="A74" i="10"/>
  <c r="A73" i="10"/>
  <c r="A72" i="10"/>
  <c r="A71" i="10"/>
  <c r="A70" i="10"/>
  <c r="A69" i="10"/>
  <c r="A68" i="10"/>
  <c r="A67" i="10"/>
  <c r="A66" i="10"/>
  <c r="A65" i="10"/>
  <c r="A64" i="10"/>
  <c r="A63" i="10"/>
  <c r="A62" i="10"/>
  <c r="A61" i="10"/>
  <c r="A60" i="10"/>
  <c r="A59" i="10"/>
  <c r="A58" i="10"/>
  <c r="A57" i="10"/>
  <c r="A56" i="10"/>
  <c r="A55" i="10"/>
  <c r="A54" i="10"/>
  <c r="A53" i="10"/>
  <c r="A52" i="10"/>
  <c r="A51" i="10"/>
  <c r="A50" i="10"/>
  <c r="A49" i="10"/>
  <c r="A48" i="10"/>
  <c r="A47" i="10"/>
  <c r="A46" i="10"/>
  <c r="A45" i="10"/>
  <c r="A44" i="10"/>
  <c r="A43" i="10"/>
  <c r="A42" i="10"/>
  <c r="A41" i="10"/>
  <c r="A40" i="10"/>
  <c r="A17" i="10"/>
  <c r="A16" i="10"/>
  <c r="A15" i="10"/>
  <c r="A14" i="10"/>
  <c r="A13" i="10"/>
  <c r="A12" i="10"/>
  <c r="A11" i="10"/>
  <c r="A10" i="10"/>
  <c r="A9" i="10"/>
  <c r="A8" i="10"/>
  <c r="A7" i="10"/>
  <c r="A6" i="10"/>
  <c r="A5" i="10"/>
  <c r="A4" i="10"/>
  <c r="A3" i="10"/>
</calcChain>
</file>

<file path=xl/sharedStrings.xml><?xml version="1.0" encoding="utf-8"?>
<sst xmlns="http://schemas.openxmlformats.org/spreadsheetml/2006/main" count="1397" uniqueCount="791">
  <si>
    <t>WH_Code</t>
  </si>
  <si>
    <t>WH</t>
  </si>
  <si>
    <t>Date</t>
  </si>
  <si>
    <t>ITEM ID</t>
  </si>
  <si>
    <t>Product Name</t>
  </si>
  <si>
    <t>Pack</t>
  </si>
  <si>
    <t>Order</t>
  </si>
  <si>
    <t>Notship</t>
  </si>
  <si>
    <t>NotCode</t>
  </si>
  <si>
    <t>Reason</t>
  </si>
  <si>
    <t>NotOwner</t>
  </si>
  <si>
    <t>PMA</t>
  </si>
  <si>
    <t>PMA Group</t>
  </si>
  <si>
    <t>Owner_Planner</t>
  </si>
  <si>
    <t>Planner</t>
  </si>
  <si>
    <t>Group_NS</t>
  </si>
  <si>
    <t>Rank Top คลัง</t>
  </si>
  <si>
    <t>Pro_NS</t>
  </si>
  <si>
    <t>Pro_NS_Date</t>
  </si>
  <si>
    <t>Vendor Code_NS</t>
  </si>
  <si>
    <t>Vendor Name_NS</t>
  </si>
  <si>
    <t>C2</t>
  </si>
  <si>
    <t>C2 Value</t>
  </si>
  <si>
    <t>Retail</t>
  </si>
  <si>
    <t>Retail Value</t>
  </si>
  <si>
    <t>SKIP ORDER</t>
  </si>
  <si>
    <t>Group Online</t>
  </si>
  <si>
    <t>Pro Online</t>
  </si>
  <si>
    <t>NotShipเกลี่ย</t>
  </si>
  <si>
    <t>Item Quota</t>
  </si>
  <si>
    <t xml:space="preserve">สินค้าที่คัดเลือกระหว่างDC-AC </t>
  </si>
  <si>
    <t>DCBB3201419</t>
  </si>
  <si>
    <t>DCBB</t>
  </si>
  <si>
    <t>Hน้ำมันปาล์ม ตราเกสร 5 ลิตร</t>
  </si>
  <si>
    <t>44SP</t>
  </si>
  <si>
    <t>32</t>
  </si>
  <si>
    <t>COOKING AND CANNED FOODS</t>
  </si>
  <si>
    <t>DC</t>
  </si>
  <si>
    <t>Wilasinee</t>
  </si>
  <si>
    <t>Normal</t>
  </si>
  <si>
    <t/>
  </si>
  <si>
    <t>น้ำมันพืชปทุม บจก.</t>
  </si>
  <si>
    <t>7-สินค้าจำนวนจำกัด/โควต้า</t>
  </si>
  <si>
    <t>1/2/2566_สินค้าจำกัดโควต้า_9DC</t>
  </si>
  <si>
    <t>-</t>
  </si>
  <si>
    <t>DCBB3800426</t>
  </si>
  <si>
    <t>น้ำแร่เพอร์ร่า 600 มล. พ.12</t>
  </si>
  <si>
    <t>38</t>
  </si>
  <si>
    <t>NON-CARBONATED SOFT DRINK</t>
  </si>
  <si>
    <t>Apasiri</t>
  </si>
  <si>
    <t>Top คลัง</t>
  </si>
  <si>
    <t>บุญรอดเทรดดิ้ง บจก.</t>
  </si>
  <si>
    <t>1/2/2566_C-หยุดผลิต/เครื่องจักรเสีย_SB,MC</t>
  </si>
  <si>
    <t>DCBB3800552</t>
  </si>
  <si>
    <t>น้ำแร่เพอร์ร่า1500มล(พ.6)</t>
  </si>
  <si>
    <t>1/2/2566_C-หยุดผลิต/เครื่องจักรเสีย_SB</t>
  </si>
  <si>
    <t>DCBB3801007</t>
  </si>
  <si>
    <t>เนสกาแฟเอสเปรสโซแคน</t>
  </si>
  <si>
    <t>16VMI</t>
  </si>
  <si>
    <t>VMI</t>
  </si>
  <si>
    <t>Danuson</t>
  </si>
  <si>
    <t>บจ.เนสท์เล่(ไทย)</t>
  </si>
  <si>
    <t>RDCCB2900255</t>
  </si>
  <si>
    <t>RDCCB</t>
  </si>
  <si>
    <t>UHT โฟร์โมสต์ช็อคฯ (พ4) 180</t>
  </si>
  <si>
    <t>57PC</t>
  </si>
  <si>
    <t>29</t>
  </si>
  <si>
    <t>UHT MILK</t>
  </si>
  <si>
    <t>HERO</t>
  </si>
  <si>
    <t>Chiraphon</t>
  </si>
  <si>
    <t>Pro</t>
  </si>
  <si>
    <t>Corporate</t>
  </si>
  <si>
    <t>24 ม.ค. 2566 - 23 ก.พ. 2566</t>
  </si>
  <si>
    <t>ฟรีสแลนด์คัมพิน่า (ประเทศไทย) บมจ.</t>
  </si>
  <si>
    <t>D-ขาดแคลนสินค้า/วัตถุดิบ</t>
  </si>
  <si>
    <t>Pro online</t>
  </si>
  <si>
    <t>Monthly</t>
  </si>
  <si>
    <t>1/2/2566_D-ขาดแคลนสินค้า/วัตถุดิบ_9DC</t>
  </si>
  <si>
    <t>RDCCB3203345</t>
  </si>
  <si>
    <t>น้ำมันปาล์มโอลีน 1ล</t>
  </si>
  <si>
    <t>Montakan</t>
  </si>
  <si>
    <t>บจ.โอลีน</t>
  </si>
  <si>
    <t>1/2/2566_สินค้าจำกัดโควต้า_9 DC</t>
  </si>
  <si>
    <t>RDCBR3203801</t>
  </si>
  <si>
    <t>RDCBR</t>
  </si>
  <si>
    <t>น้ำมันปาล์มหยก 1 ลิตร</t>
  </si>
  <si>
    <t>Kanokporn</t>
  </si>
  <si>
    <t>ล่ำสูง (ประเทศไทย) บมจ.</t>
  </si>
  <si>
    <t>RDCBR3300266</t>
  </si>
  <si>
    <t>มาม่าบิ๊กแพคพลัส รสต้มยำกุ้งน้ำข้น95กรัม แพ็ก4ซอง</t>
  </si>
  <si>
    <t>33</t>
  </si>
  <si>
    <t>INSTANT FOODS</t>
  </si>
  <si>
    <t>Veerapat</t>
  </si>
  <si>
    <t>บจ.สหพัฒนพิบูล</t>
  </si>
  <si>
    <t>1/2/2566_7-สินค้าจำนวนจำกัด/โควต้า_9DC</t>
  </si>
  <si>
    <t>ไม่มี Skip</t>
  </si>
  <si>
    <t>RDCBR3301041</t>
  </si>
  <si>
    <t>มาม่าคัพ รสต้มยำกุ้งเอ็กซ์ตรีม 60 กรัม (แพ็ก6ถ้วย)</t>
  </si>
  <si>
    <t>ลดอย่างแรง 7 วัน</t>
  </si>
  <si>
    <t>2 ก.พ. 2566 - 8 ก.พ. 2566</t>
  </si>
  <si>
    <t>RDCHY2900189</t>
  </si>
  <si>
    <t>RDCHY</t>
  </si>
  <si>
    <t>UHTโฟร์โมสต์จืด (พ.4) 180</t>
  </si>
  <si>
    <t>RDCHY3203350</t>
  </si>
  <si>
    <t>Hน้ำมันถั่วเหลือง องุ่น 1 ลิตร</t>
  </si>
  <si>
    <t>น้ำมันพืชไทย บมจ.</t>
  </si>
  <si>
    <t>RDCHY3300266</t>
  </si>
  <si>
    <t>RDCHY3801423</t>
  </si>
  <si>
    <t>น้ำตาลสด ตราตลาดน้ำ พ.6</t>
  </si>
  <si>
    <t>Rameth</t>
  </si>
  <si>
    <t>โรงงานน้ำผลไม้ไทย หจก.</t>
  </si>
  <si>
    <t>1/2/2566_7-สินค้าจำนวนจำกัด/โควต้า_9 DC</t>
  </si>
  <si>
    <t>RDCNS3300266</t>
  </si>
  <si>
    <t>RDCNS</t>
  </si>
  <si>
    <t>RDCNS3300540</t>
  </si>
  <si>
    <t>มาม่าบิ๊กแพคพลัส รสต้มยำกุ้งน้ำข้น95กรัมกล่อง24ซอง</t>
  </si>
  <si>
    <t>จันทร์โปรลดสุดช็อค</t>
  </si>
  <si>
    <t>RDCNS3803156</t>
  </si>
  <si>
    <t>ไวท์บีน วิตามินวอเตอร์ 480 มล. ลัง24</t>
  </si>
  <si>
    <t>การจัดเรียงสินค้า</t>
  </si>
  <si>
    <t>ซีพีเอฟ เทรดดิ้ง บจก.</t>
  </si>
  <si>
    <t>RDCLP2900255</t>
  </si>
  <si>
    <t>RDCLP</t>
  </si>
  <si>
    <t>RDCST3201118</t>
  </si>
  <si>
    <t>RDCST</t>
  </si>
  <si>
    <t>Hน้ำมันปาล์มทับทิม 2 ลิตร</t>
  </si>
  <si>
    <t>Supansa</t>
  </si>
  <si>
    <t>สุขสมบูรณ์น้ำมันพืช บจก.</t>
  </si>
  <si>
    <t>RDCST4000724</t>
  </si>
  <si>
    <t>อมยิ้มจอลลี่สติ๊กคละรส 40 ก.</t>
  </si>
  <si>
    <t>40</t>
  </si>
  <si>
    <t>CONFECTIONERY</t>
  </si>
  <si>
    <t>Sophon</t>
  </si>
  <si>
    <t>อยู่แสงฟ้า โปรดัคส์ หจก.</t>
  </si>
  <si>
    <t>60PC</t>
  </si>
  <si>
    <t>54PC</t>
  </si>
  <si>
    <t>16PC</t>
  </si>
  <si>
    <t>56PC</t>
  </si>
  <si>
    <t>Topคลัง , Promotion , Normal</t>
  </si>
  <si>
    <t xml:space="preserve">วางข้อมูลรายการ Not Perfect Ship (B - H)  </t>
  </si>
  <si>
    <t>รายการ Covid</t>
  </si>
  <si>
    <t>Hero ดำเนินการ</t>
  </si>
  <si>
    <t>Top คลัง, Promotion , Normal</t>
  </si>
  <si>
    <t>(All)</t>
  </si>
  <si>
    <t>หา % สะสม</t>
  </si>
  <si>
    <t>Grand Total หาร Product นั้นๆ</t>
  </si>
  <si>
    <t>Grand Total</t>
  </si>
  <si>
    <t>=</t>
  </si>
  <si>
    <t>Sum of Notship</t>
  </si>
  <si>
    <t>Total</t>
  </si>
  <si>
    <t>ถุงใส่แก้วน้ำขนาด4X14นิ้ว</t>
  </si>
  <si>
    <t>Pichayaporn</t>
  </si>
  <si>
    <t>ดึงxiprm</t>
  </si>
  <si>
    <t>ช้อนสั้นพลาสติก100ชิ้น</t>
  </si>
  <si>
    <t>สิงห์เลมอนยูซุโซดา 330 มล</t>
  </si>
  <si>
    <t>(blank)</t>
  </si>
  <si>
    <t>Cause ID</t>
  </si>
  <si>
    <t>Cause</t>
  </si>
  <si>
    <t>Owner</t>
  </si>
  <si>
    <t>Remark 1</t>
  </si>
  <si>
    <t>Remark 2</t>
  </si>
  <si>
    <t>01DC</t>
  </si>
  <si>
    <t>โอนระหว่างคลัง</t>
  </si>
  <si>
    <t>DC / RDC</t>
  </si>
  <si>
    <t>02DC</t>
  </si>
  <si>
    <t>Workload เกิน Max Cap.</t>
  </si>
  <si>
    <t>03DC</t>
  </si>
  <si>
    <t xml:space="preserve">DC/RDC_ยกเลิก PO </t>
  </si>
  <si>
    <t>04DC</t>
  </si>
  <si>
    <t xml:space="preserve">DC/RDC_เลื่อนส่งสินค้า </t>
  </si>
  <si>
    <t>05DC</t>
  </si>
  <si>
    <t>DC/RDC_ตัด Max Cap.</t>
  </si>
  <si>
    <t>06DC</t>
  </si>
  <si>
    <t>DC/RDC_เกี่ยวกับคีย์กระจาย</t>
  </si>
  <si>
    <t>07DC</t>
  </si>
  <si>
    <t>สื่อทำลายตามรอบ</t>
  </si>
  <si>
    <t>08DC</t>
  </si>
  <si>
    <t>อยู่ในระหว่างการตรวจสอบหาสินค้า</t>
  </si>
  <si>
    <t>09DC</t>
  </si>
  <si>
    <t>DC/RDC_ระบบ Pick to light Aisle F1 Error</t>
  </si>
  <si>
    <t>10DC</t>
  </si>
  <si>
    <t>สินค้างดสั่ง Rank C</t>
  </si>
  <si>
    <t>11DC</t>
  </si>
  <si>
    <t>DC/RDC_เกลี่ยBOH</t>
  </si>
  <si>
    <t>12DC</t>
  </si>
  <si>
    <t>DC/RDC_ตั้งค่าการจ่ายไม่ถูกต้อง</t>
  </si>
  <si>
    <t>13DC</t>
  </si>
  <si>
    <t>DC/RDC_Set Item Facility ผิด</t>
  </si>
  <si>
    <t>14DC</t>
  </si>
  <si>
    <t>DC/RDC_Error จากพนักงาน</t>
  </si>
  <si>
    <t>15DC</t>
  </si>
  <si>
    <t>DC/RDC_แจ้ง Planner ลด stock ลง เนื่องจากคลังติดปัญหางานรับ</t>
  </si>
  <si>
    <t>16DC</t>
  </si>
  <si>
    <t>DC/RDC_Cancel Order Store เพื่อลดยอด Work Load</t>
  </si>
  <si>
    <t>17DC</t>
  </si>
  <si>
    <t>DC/RDC_เกลี่ยBOH = 0 เนื่องจาก DC ขาดกำลังคน / Work Load สูง</t>
  </si>
  <si>
    <t>18DC</t>
  </si>
  <si>
    <t>DC ตัด order หลัง wave</t>
  </si>
  <si>
    <t>19DC</t>
  </si>
  <si>
    <t>DC Putaway หลัง wave</t>
  </si>
  <si>
    <t>01HO</t>
  </si>
  <si>
    <t>Inventory_Hold กรณี lock stock</t>
  </si>
  <si>
    <t>02HO</t>
  </si>
  <si>
    <t xml:space="preserve">Inventory_Hold กรณี สินค้าชำรุด </t>
  </si>
  <si>
    <t>03HO</t>
  </si>
  <si>
    <t xml:space="preserve">Inventory_Hold กรณี สินค้า Pack Size ไม่ถูกต้อง </t>
  </si>
  <si>
    <t>04HO</t>
  </si>
  <si>
    <t>Inventory_Hold กรณี รับสินค้าสลับรายการ</t>
  </si>
  <si>
    <t>05HO</t>
  </si>
  <si>
    <t>Inventory_Hold กรณี สินค้า Barcode มีปัญหา</t>
  </si>
  <si>
    <t>06HO</t>
  </si>
  <si>
    <t>Inventory_Hold กรณี สินค้ามีปัญหาเรื่องฉลาก</t>
  </si>
  <si>
    <t>07HO</t>
  </si>
  <si>
    <t>Inventory_Hold กรณี สินค้าอายุไม่ผ่านเกณฑ์รับสินค้า</t>
  </si>
  <si>
    <t>08HO</t>
  </si>
  <si>
    <t>Inventory_Hold กรณี สินค้าไม่ได้มาตรฐาน/มีปัญหาด้านคุณภาพ</t>
  </si>
  <si>
    <t>09HO</t>
  </si>
  <si>
    <t>Inventory_Hold กรณี สินค้าระบุวันหมดอายุไม่ถูกต้อง</t>
  </si>
  <si>
    <t>10HO</t>
  </si>
  <si>
    <t xml:space="preserve">Inventory_Hold กรณี สินค้าหมดอายุ </t>
  </si>
  <si>
    <t>11HO</t>
  </si>
  <si>
    <t>Inventory_Hold กรณี สินค้าจ่ายสลับรายการ</t>
  </si>
  <si>
    <t>12HO</t>
  </si>
  <si>
    <t>Inventory_Hold กรณี สินค้ายกเลิกขาย</t>
  </si>
  <si>
    <t>13HO</t>
  </si>
  <si>
    <t>Inventory_คีย์ Order พิเศษผิดรายการ</t>
  </si>
  <si>
    <t>14HO</t>
  </si>
  <si>
    <t xml:space="preserve">Inventory คีย์โอนระหว่างคลังผิดพลาด </t>
  </si>
  <si>
    <t>15HO</t>
  </si>
  <si>
    <t>Inventory_แจ้งสาเหตุ</t>
  </si>
  <si>
    <t>16HO</t>
  </si>
  <si>
    <t>Inventory_Hold Other</t>
  </si>
  <si>
    <t>17HO</t>
  </si>
  <si>
    <t>Inventory_Other</t>
  </si>
  <si>
    <t>18HO</t>
  </si>
  <si>
    <t>Hold สินค้า เนื่องจากขยาย Location</t>
  </si>
  <si>
    <t>19HO</t>
  </si>
  <si>
    <t>Inventory_Hold กรณี สินค้าชำรุด เนื่องจากสปริงเกอร์แตก</t>
  </si>
  <si>
    <t>20HO</t>
  </si>
  <si>
    <t>Inventory_Hold กรณี เลื่อนกระจายสินค้าเนื่องจากยอดงานสูง</t>
  </si>
  <si>
    <t>21HO</t>
  </si>
  <si>
    <t>Inventory_ตัด stock โดยไม่แจ้งล่วงหน้า</t>
  </si>
  <si>
    <t>22HO</t>
  </si>
  <si>
    <t>Inventory_ติดปัญหาการMove stock</t>
  </si>
  <si>
    <t>23HO</t>
  </si>
  <si>
    <t>Inventory_อยู่ในระหว่างการตรวจสอบ BOH</t>
  </si>
  <si>
    <t>24HO</t>
  </si>
  <si>
    <t>โอนร้านสาขาระหว่างคลัง</t>
  </si>
  <si>
    <t>25HO</t>
  </si>
  <si>
    <t>Inventory มีการTRบวก สินค้า Single unit หลังข้อมูลเกลี่ย Order</t>
  </si>
  <si>
    <t>26HO</t>
  </si>
  <si>
    <t>DC/RDC ติดปัญหาการวาง BOH ให้ระบบ (MOVEX)</t>
  </si>
  <si>
    <t>27HO</t>
  </si>
  <si>
    <t>Inventory_Hold กรณี เพื่อลดยอด Work Load</t>
  </si>
  <si>
    <t>28HO</t>
  </si>
  <si>
    <t>Inventory_ระงับการโอนระหว่างคลังชั่วคราว</t>
  </si>
  <si>
    <t>online</t>
  </si>
  <si>
    <t>29HO</t>
  </si>
  <si>
    <t>Inventory_สินค้าพรีเมี่ยม สต๊อกอยู่ใน Amos(PMA90Dummy)</t>
  </si>
  <si>
    <t>01PB</t>
  </si>
  <si>
    <t>ข้อมูลรับ รับสินค้าผิดรายการ</t>
  </si>
  <si>
    <t>02PB</t>
  </si>
  <si>
    <t>ติดปัญหาการรับสินค้า</t>
  </si>
  <si>
    <t>03PB</t>
  </si>
  <si>
    <t>หน่วยงานรับสินค้า รับสินค้าจบหลัง Bomb</t>
  </si>
  <si>
    <t>04PB</t>
  </si>
  <si>
    <t>Location ไม่เพียงพอ</t>
  </si>
  <si>
    <t>05PB</t>
  </si>
  <si>
    <t>คลังติด @ Log</t>
  </si>
  <si>
    <t>06PB</t>
  </si>
  <si>
    <t xml:space="preserve">รับสินค้า Reject การรับสินค้า เนื่องจากหลุดเมลล์ผ่อนผันอายุ </t>
  </si>
  <si>
    <t>07PB</t>
  </si>
  <si>
    <t>ข้อมูลรับ ไม่ Verified เข้าระบบ</t>
  </si>
  <si>
    <t>08PB</t>
  </si>
  <si>
    <t>รับสินค้า_รับล่าช้า</t>
  </si>
  <si>
    <t>09PB</t>
  </si>
  <si>
    <t>รับสินค้าไม่สมบูรณ์</t>
  </si>
  <si>
    <t>01PND</t>
  </si>
  <si>
    <t>PlannerDC_ไม่ได้ Add Order group</t>
  </si>
  <si>
    <t>PlannerDC</t>
  </si>
  <si>
    <t>02PND</t>
  </si>
  <si>
    <t>PlannerDC_ไม่ได้ Add สินค้า New product ลงในไฟล์สั่งสินค้า</t>
  </si>
  <si>
    <t>03PND</t>
  </si>
  <si>
    <t xml:space="preserve">PlannerDC_หลุดรอบการสั่งสินค้า </t>
  </si>
  <si>
    <t>04PND</t>
  </si>
  <si>
    <t>PlannerDC_สั่งสินค้า ไม่ตรงตามเงื่อนไขที่ Supplier ที่กำหนดไว้ในระบบ</t>
  </si>
  <si>
    <t>05PND</t>
  </si>
  <si>
    <t>PlannerDC_สั่งสินค้าผิดจำนวน</t>
  </si>
  <si>
    <t>06PND</t>
  </si>
  <si>
    <t>PlannerDC_สั่งสินค้าผิดรายการ</t>
  </si>
  <si>
    <t>07PND</t>
  </si>
  <si>
    <t>PlannerDC_ไม่ได้ Set รอบสั่ง</t>
  </si>
  <si>
    <t>08PND</t>
  </si>
  <si>
    <t xml:space="preserve">PlannerDC_สั่งสินค้าไม่เพียงพอ </t>
  </si>
  <si>
    <t>09PND</t>
  </si>
  <si>
    <t>PlannerDC_สั่งสินค้าไม่เพียงพอ กรณีจัดซื้อคีย์กระจาย New Product 1 สัปดาห์</t>
  </si>
  <si>
    <t>10PND</t>
  </si>
  <si>
    <t xml:space="preserve">PlannerDC_สั่งสินค้าไม่เพียงพอ กรณี Active หลังจาก Break Order </t>
  </si>
  <si>
    <t>11PND</t>
  </si>
  <si>
    <t xml:space="preserve">PlannerDC_สั่งสินค้าไม่เพียงพอ กรณี Fluctuate Order </t>
  </si>
  <si>
    <t>12PND</t>
  </si>
  <si>
    <t>PlannerDC_สั่งสินค้าไม่เพียงพอ กรณี Promotion</t>
  </si>
  <si>
    <t>13PND</t>
  </si>
  <si>
    <t xml:space="preserve">PlannerDC_สั่งสินค้าไม่เพียงพอ กรณี Promotion ลดอย่างแรง 3 วัน </t>
  </si>
  <si>
    <t>14PND</t>
  </si>
  <si>
    <t xml:space="preserve">PlannerDC_สั่งสินค้าไม่เพียงพอ กรณี Promotion ลดอย่างแรง 7 วัน </t>
  </si>
  <si>
    <t>15PND</t>
  </si>
  <si>
    <t xml:space="preserve">PlannerDC_สั่งสินค้าไม่เพียงพอ กรณีสินค้าจบรายการ Promotion </t>
  </si>
  <si>
    <t>16PND</t>
  </si>
  <si>
    <t>PlannerDC_สั่งสินค้าไม่เพียงพอ กรณีสินค้าจบรายการ Promotion ลดอย่างแรง 7 วัน</t>
  </si>
  <si>
    <t>17PND</t>
  </si>
  <si>
    <t>PlannerDC_สั่งสินค้าไม่เพียงพอ กรณีสินค้าจบรายการ Promotion ลดอย่างแรง 3 วัน</t>
  </si>
  <si>
    <t>18PND</t>
  </si>
  <si>
    <t>PlannerDC_สั่งสินค้าไม่เพียงพอ กรณีมีการเปลี่ยน Pack Size ใหม่</t>
  </si>
  <si>
    <t>19PND</t>
  </si>
  <si>
    <t>PlannerDC_สั่งสินค้าไม่เพียงพอ กรณีร้านเบิกสินค้าไม่ตรงตามฤดูกาล</t>
  </si>
  <si>
    <t>20PND</t>
  </si>
  <si>
    <t>PlannerDC_สั่งสินค้าไม่เพียงพอ กรณีลดการสั่งเนื่องจากไม่มี Location</t>
  </si>
  <si>
    <t>21PND</t>
  </si>
  <si>
    <t>PlannerDC_สั่งสินค้าไม่เพียงพอ กรณีลดการสั่งเพื่อแก้ปัญหาการรับสินค้า</t>
  </si>
  <si>
    <t>22PND</t>
  </si>
  <si>
    <t>PlannerDC_สั่งสินค้าไม่เพียงพอ กรณีขอ Order ล่วงหน้า</t>
  </si>
  <si>
    <t>23PND</t>
  </si>
  <si>
    <t>PlannerDC_สั่งสินค้าไม่เพียงพอ กรณี Gen Order ผิดพลาด</t>
  </si>
  <si>
    <t>24PND</t>
  </si>
  <si>
    <t>PlannerDC_สั่งสินค้าไม่เพียงพอ กรณี เพิ่ม phase ร้านสาขา</t>
  </si>
  <si>
    <t>25PND</t>
  </si>
  <si>
    <t>PlannerDC_สั่งสินค้าไม่เพียงพอ กรณีสินค้าตามฤดูกาล</t>
  </si>
  <si>
    <t>26PND</t>
  </si>
  <si>
    <t>PlannerDC_Set รอบสั่งไม่ถูกต้อง</t>
  </si>
  <si>
    <t>27PND</t>
  </si>
  <si>
    <t>PlannerDC_งดสั่งสินค้า_เหตุอุทกภัย</t>
  </si>
  <si>
    <t>28PND</t>
  </si>
  <si>
    <t>PlannerDC_สั่งสินค้าไม่เพียงพอ กรณี ลดการสั่งเพื่อแก้ปัญหาการรับสินค้า</t>
  </si>
  <si>
    <t>29PND</t>
  </si>
  <si>
    <t>PlannerDC_สั่งสินค้าไม่เพียงพอ กรณี Move Stock</t>
  </si>
  <si>
    <t>30PND</t>
  </si>
  <si>
    <t>PlannerDC_สั่งสินค้าไม่เพียงพอ กรณี Under Forecast</t>
  </si>
  <si>
    <t>31PND</t>
  </si>
  <si>
    <t>PlannerDC_สั่งสินค้าไม่เพียงพอ กรณี Error จากพนักงาน</t>
  </si>
  <si>
    <t>01PN</t>
  </si>
  <si>
    <t>PlannerHERO_ไม่ได้ Add Order group</t>
  </si>
  <si>
    <t>PlannerHERO</t>
  </si>
  <si>
    <t>02PN</t>
  </si>
  <si>
    <t>PlannerHERO_ไม่ได้ Add สินค้า New product ลงในไฟล์สั่งสินค้า</t>
  </si>
  <si>
    <t>03PN</t>
  </si>
  <si>
    <t xml:space="preserve">PlannerHERO_หลุดรอบการสั่งสินค้า </t>
  </si>
  <si>
    <t>04PN</t>
  </si>
  <si>
    <t>PlannerHERO_สั่งสินค้า ไม่ตรงตามเงื่อนไขที่ Supplier ที่กำหนดไว้ในระบบ</t>
  </si>
  <si>
    <t>05PN</t>
  </si>
  <si>
    <t>PlannerHERO_สั่งสินค้าผิดจำนวน</t>
  </si>
  <si>
    <t>06PN</t>
  </si>
  <si>
    <t>PlannerHERO_สั่งสินค้าผิดรายการ</t>
  </si>
  <si>
    <t>07PN</t>
  </si>
  <si>
    <t>PlannerHERO_ไม่ได้ Set รอบสั่ง</t>
  </si>
  <si>
    <t>08PN</t>
  </si>
  <si>
    <t xml:space="preserve">PlannerHERO_สั่งสินค้าไม่เพียงพอ </t>
  </si>
  <si>
    <t>09PN</t>
  </si>
  <si>
    <t>PlannerHERO_สั่งสินค้าไม่เพียงพอ กรณีจัดซื้อคีย์กระจาย New Product 1 สัปดาห์</t>
  </si>
  <si>
    <t>10PN</t>
  </si>
  <si>
    <t xml:space="preserve">PlannerHERO_สั่งสินค้าไม่เพียงพอ กรณี Active หลังจาก Break Order </t>
  </si>
  <si>
    <t>11PN</t>
  </si>
  <si>
    <t xml:space="preserve">PlannerHERO_สั่งสินค้าไม่เพียงพอ กรณี Fluctuate Order </t>
  </si>
  <si>
    <t>12PN</t>
  </si>
  <si>
    <t>PlannerHERO_สั่งสินค้าไม่เพียงพอ กรณี Promotion</t>
  </si>
  <si>
    <t>13PN</t>
  </si>
  <si>
    <t xml:space="preserve">PlannerHERO_สั่งสินค้าไม่เพียงพอ กรณี Promotion ลดอย่างแรง 3 วัน </t>
  </si>
  <si>
    <t>14PN</t>
  </si>
  <si>
    <t xml:space="preserve">PlannerHERO_สั่งสินค้าไม่เพียงพอ กรณี Promotion ลดอย่างแรง 7 วัน </t>
  </si>
  <si>
    <t>15PN</t>
  </si>
  <si>
    <t xml:space="preserve">PlannerHERO_สั่งสินค้าไม่เพียงพอ กรณีสินค้าจบรายการ Promotion </t>
  </si>
  <si>
    <t>16PN</t>
  </si>
  <si>
    <t>PlannerHERO_สั่งสินค้าไม่เพียงพอ กรณีสินค้าจบรายการ Promotion ลดอย่างแรง 7 วัน</t>
  </si>
  <si>
    <t>17PN</t>
  </si>
  <si>
    <t>PlannerHERO_สั่งสินค้าไม่เพียงพอ กรณีสินค้าจบรายการ Promotion ลดอย่างแรง 3 วัน</t>
  </si>
  <si>
    <t>18PN</t>
  </si>
  <si>
    <t>PlannerHERO_สั่งสินค้าไม่เพียงพอ กรณีมีการเปลี่ยน Pack Size ใหม่</t>
  </si>
  <si>
    <t>19PN</t>
  </si>
  <si>
    <t>PlannerHERO_สั่งสินค้าไม่เพียงพอ กรณีร้านเบิกสินค้าไม่ตรงตามฤดูกาล</t>
  </si>
  <si>
    <t>20PN</t>
  </si>
  <si>
    <t>PlannerHERO_สั่งสินค้าไม่เพียงพอ กรณีลดการสั่งเนื่องจากไม่มี Location</t>
  </si>
  <si>
    <t>21PN</t>
  </si>
  <si>
    <t>PlannerHERO_สั่งสินค้าไม่เพียงพอ กรณีลดการสั่งเพื่อแก้ปัญหาการรับสินค้า</t>
  </si>
  <si>
    <t>22PN</t>
  </si>
  <si>
    <t>PlannerHERO_สั่งสินค้าไม่เพียงพอ กรณีขอ Order ล่วงหน้า</t>
  </si>
  <si>
    <t>23PN</t>
  </si>
  <si>
    <t>PlannerHERO_สั่งสินค้าไม่เพียงพอ กรณี Gen Order ผิดพลาด</t>
  </si>
  <si>
    <t>24PN</t>
  </si>
  <si>
    <t>PlannerHERO_สั่งสินค้าไม่เพียงพอ กรณี เพิ่ม phase ร้านสาขา</t>
  </si>
  <si>
    <t>25PN</t>
  </si>
  <si>
    <t>PlannerHERO_สั่งสินค้าไม่เพียงพอ กรณีสินค้าตามฤดูกาล</t>
  </si>
  <si>
    <t>26PN</t>
  </si>
  <si>
    <t>PlannerHERO_Set รอบสั่งไม่ถูกต้อง</t>
  </si>
  <si>
    <t>27PN</t>
  </si>
  <si>
    <t>PlannerHERO_งดสั่งสินค้า_เหตุอุทกภัย</t>
  </si>
  <si>
    <t>28PN</t>
  </si>
  <si>
    <t>PlannerHERO_สั่งสินค้าไม่เพียงพอ กรณี ลดการสั่งเพื่อแก้ปัญหาการรับสินค้า</t>
  </si>
  <si>
    <t>29PN</t>
  </si>
  <si>
    <t>PlannerHERO_สั่งสินค้าไม่เพียงพอ กรณี สั่งสินค้าเกินโควต้า</t>
  </si>
  <si>
    <t>30PN</t>
  </si>
  <si>
    <t>PlannerHERO_สั่งสินค้าไม่เพียงพอ กรณี ติดปัญหาการโอน</t>
  </si>
  <si>
    <t>31PN</t>
  </si>
  <si>
    <t>PlannerHERO_ลด stock ลง เนื่องจากคลังติดปัญหาเรื่อง location</t>
  </si>
  <si>
    <t>32PN</t>
  </si>
  <si>
    <t>PlannerHERO_โอนสินค้าระหว่างคลังผิดพลาด</t>
  </si>
  <si>
    <t>33PN</t>
  </si>
  <si>
    <t>PlannerHERO_แจ้งเลื่อนส่งสินค้าผิดพลาด</t>
  </si>
  <si>
    <t>34PN</t>
  </si>
  <si>
    <t>PlannerHERO_สั่งสินค้าไม่เพียงพอ กรณีระบบ Auto Replenishment</t>
  </si>
  <si>
    <t>35PN</t>
  </si>
  <si>
    <t>PlannerHERO_สั่งสินค้าไม่เพียงพอ กรณี Add White list ช่วย WL 24S</t>
  </si>
  <si>
    <t>36PN</t>
  </si>
  <si>
    <t>ยอด Order สูงเกิน % Forecast เกลี่ยในแต่ละคลัง</t>
  </si>
  <si>
    <t>37PN</t>
  </si>
  <si>
    <t>PlannerHERO_สั่งสินค้าไม่เพียงพอ กรณี โอนย้ายคลัง</t>
  </si>
  <si>
    <t>38PN</t>
  </si>
  <si>
    <t>PlannerHERO_สั่งสินค้าไม่เพียงพอ กรณี Move Stock</t>
  </si>
  <si>
    <t>39PN</t>
  </si>
  <si>
    <t>PlannerHERO_สั่งสินค้าไม่เพียงพอ กรณี Under Forecast</t>
  </si>
  <si>
    <t>40PN</t>
  </si>
  <si>
    <t>PlannerHERO_สั่งสินค้าไม่เพียงพอ กรณี Error จากพนักงาน</t>
  </si>
  <si>
    <t>41PN</t>
  </si>
  <si>
    <t>PlannerHERO_ไม่ได้ Add Whitelist ไปคลังที่จ่ายสินค้า</t>
  </si>
  <si>
    <t>42PN</t>
  </si>
  <si>
    <t>PlannerHERO_ไม่ได้แจ้งเปิด-ปิดปุ่มกรณี Error จากพนักงาน</t>
  </si>
  <si>
    <t>เพิ่มสาเหตุ</t>
  </si>
  <si>
    <t>01OPT</t>
  </si>
  <si>
    <t xml:space="preserve">Operation_สั่งสินค้าผิดจำนวน  </t>
  </si>
  <si>
    <t>Operation</t>
  </si>
  <si>
    <t>02OPT</t>
  </si>
  <si>
    <t>Operation_สั่งสินค้ากระชากเกิน 2 เท่าของปกติ</t>
  </si>
  <si>
    <t>03OPT</t>
  </si>
  <si>
    <t>Operation_ สั่งสินค้ากระชากเกิน 2 เท่าจาก %G Promotion</t>
  </si>
  <si>
    <t>04OPT</t>
  </si>
  <si>
    <t>Operation_สั่งสินค้าล่วงหน้า 1 สัปดาห์ก่อนเล่นรายการ Promotion ลดอย่างแรง</t>
  </si>
  <si>
    <t>05OPT</t>
  </si>
  <si>
    <t xml:space="preserve">Operation_ทำPromotionหน้าร้านไม่แจ้งผู้ที่เกี่ยวข้อง </t>
  </si>
  <si>
    <t>06OPT</t>
  </si>
  <si>
    <t>Operation_สั่งสินค้า New Product ในระหว่างคีย์กระจาย</t>
  </si>
  <si>
    <t>07OPT</t>
  </si>
  <si>
    <t xml:space="preserve">Operation_สั่งสินค้ากระชาก กรณี Active หลังจาก Break Order </t>
  </si>
  <si>
    <t>08OPT</t>
  </si>
  <si>
    <t>Operation_คีย์กระจายสินค้าผิดจำนวน</t>
  </si>
  <si>
    <t>09OPT</t>
  </si>
  <si>
    <t>Operation_สั่งสินค้ากระชาก กรณีร้านเตรียมสินค้ารองรับ COVID-19</t>
  </si>
  <si>
    <t>10OPT</t>
  </si>
  <si>
    <t>Operation_สั่งสินค้ากระชาก กรณี โอนย้ายคลัง</t>
  </si>
  <si>
    <t>01SP</t>
  </si>
  <si>
    <t>Supplier_ส่งสินค้าล่าช้า</t>
  </si>
  <si>
    <t>Pur.&amp;Sup.</t>
  </si>
  <si>
    <t>02SP</t>
  </si>
  <si>
    <t xml:space="preserve">Supplier_ส่งสินค้าล่าช้า กรณี รถขนส่งระหว่างทาง </t>
  </si>
  <si>
    <t>03SP</t>
  </si>
  <si>
    <t>Supplier_ขาดส่ง</t>
  </si>
  <si>
    <t>04SP</t>
  </si>
  <si>
    <t>Supplier_ขาดส่ง กรณี เปลี่ยนPackSize/รูปแบบ/น้ำหนัก</t>
  </si>
  <si>
    <t>05SP</t>
  </si>
  <si>
    <t>Supplier_ขาดส่ง กรณี มีปัญหาคุณภาพสินค้า</t>
  </si>
  <si>
    <t>06SP</t>
  </si>
  <si>
    <t>Supplier_ขาดส่ง กรณี ระงับการผลิตชั่วคราว</t>
  </si>
  <si>
    <t>07SP</t>
  </si>
  <si>
    <t>Supplier_ขาดส่ง กรณี ติดปัญหาอุทกภัย</t>
  </si>
  <si>
    <t>08SP</t>
  </si>
  <si>
    <t>Supplier_ขาดส่ง กรณี แจ้งเลื่อนส่งสินค้า</t>
  </si>
  <si>
    <t>09SP</t>
  </si>
  <si>
    <t>Supplier_ขาดส่ง กรณี วันหยุดเทศกาล</t>
  </si>
  <si>
    <t>10SP</t>
  </si>
  <si>
    <t>Supplier_ขาดส่ง กรณี สินค้าไม่ได้มาตรฐาน</t>
  </si>
  <si>
    <t>11SP</t>
  </si>
  <si>
    <t xml:space="preserve">Supplier_ขาดส่ง กรณี อายุสินค้าไม่ได้ตามเกณฑ์/ไม่ได้มาตรฐาน  </t>
  </si>
  <si>
    <t>12SP</t>
  </si>
  <si>
    <t>Supplier_ขาดส่ง กรณี เก็บสินค้าคืนเนื่องจากสินค้ามีปัญหา</t>
  </si>
  <si>
    <t>13SP</t>
  </si>
  <si>
    <t xml:space="preserve">Supplier_ขาดส่ง กรณี เครื่องจักรเสีย </t>
  </si>
  <si>
    <t>14SP</t>
  </si>
  <si>
    <t>Supplier_ขาดส่ง กรณี จำกัดวงเงินการสั่งสินค้า</t>
  </si>
  <si>
    <t>15SP</t>
  </si>
  <si>
    <t>Supplier_ขาดส่ง กรณี ส่งสินค้าไม่ตรงตามรอบ</t>
  </si>
  <si>
    <t>16SP</t>
  </si>
  <si>
    <t>Supplier_ขาดส่ง กรณี สินค้านำเข้ามีจำนวนจำกัด</t>
  </si>
  <si>
    <t>17SP</t>
  </si>
  <si>
    <t>Supplier_ขาดส่ง กรณี สินค้านำเข้าเป็น Lot.</t>
  </si>
  <si>
    <t>18SP</t>
  </si>
  <si>
    <t>Supplier_ขาดส่ง กรณี โค้วต้ารถจำนวนจำกัด</t>
  </si>
  <si>
    <t>19SP</t>
  </si>
  <si>
    <t>Supplier_ขาดส่ง กรณี ติดปัญหาการขนส่ง</t>
  </si>
  <si>
    <t>20SP</t>
  </si>
  <si>
    <t xml:space="preserve">Supplier_ขาดส่ง กรณี วัตถุดิบไม่เพียงพอ/รอนำเข้า  </t>
  </si>
  <si>
    <t>21SP</t>
  </si>
  <si>
    <t>Supplier_ขาดส่ง กรณี ติดปัญหาเรื่องการผลิต</t>
  </si>
  <si>
    <t>22SP</t>
  </si>
  <si>
    <t>Supplier_ขาดส่ง กรณี ติดปัญหาเรื่องตัวสินค้า</t>
  </si>
  <si>
    <t>23SP</t>
  </si>
  <si>
    <t>Supplier_ขาดส่ง กรณี ติดปัญหาเรื่องอากรสแตมป์บนบรรจุภัณฑ์</t>
  </si>
  <si>
    <t>24SP</t>
  </si>
  <si>
    <t>Supplier_ขาดส่ง กรณี เนื่องจากมีการปรับราคา</t>
  </si>
  <si>
    <t>25SP</t>
  </si>
  <si>
    <t>Supplier_ขาดส่ง กรณี เนื่องจากไม่สามารถออกเอกสาร Invoice เพื่อจัดส่งสินค้า</t>
  </si>
  <si>
    <t>26SP</t>
  </si>
  <si>
    <t>Supplier_ขาดส่ง กรณี ปัญหากำลังการผลิต สินค้าเล่น Promotion</t>
  </si>
  <si>
    <t>27SP</t>
  </si>
  <si>
    <t>Supplier_ขาดส่ง กรณี ปัญหาด้านเอกสารไม่ถูกต้อง(PO-Invoice)</t>
  </si>
  <si>
    <t>28SP</t>
  </si>
  <si>
    <t xml:space="preserve">Supplier_ขาดส่ง กรณี ปัญหาภัยธรรมชาติ </t>
  </si>
  <si>
    <t>29SP</t>
  </si>
  <si>
    <t>Supplier_ขาดส่ง กรณี เป็นสินค้าไม่ได้ Pack</t>
  </si>
  <si>
    <t>30SP</t>
  </si>
  <si>
    <t>Supplier_ขาดส่ง กรณี ผิดระเบียบ/ข้อบังคับที่DC/RDC</t>
  </si>
  <si>
    <t>31SP</t>
  </si>
  <si>
    <t>Supplier_ขาดส่ง กรณี มีปัญหา Line การผลิต</t>
  </si>
  <si>
    <t>32SP</t>
  </si>
  <si>
    <t xml:space="preserve">Supplier_ขาดส่ง กรณี รถขนส่งเกิดอุบัติเหตุ </t>
  </si>
  <si>
    <t>33SP</t>
  </si>
  <si>
    <t>Supplier_ขาดส่ง กรณี ระบบComputer&amp;Networkมีปัญหา</t>
  </si>
  <si>
    <t>34SP</t>
  </si>
  <si>
    <t>Supplier_ขาดส่ง กรณี ส่งสินค้าผิดPackSize</t>
  </si>
  <si>
    <t>35SP</t>
  </si>
  <si>
    <t xml:space="preserve">Supplier_ขาดส่ง กรณี ส่งสินค้าผิดคลัง(สลับคลังสินค้า) </t>
  </si>
  <si>
    <t>36SP</t>
  </si>
  <si>
    <t xml:space="preserve">Supplier_ขาดส่ง กรณี ส่งสินค้าผิดรายการ(สลับรายการ) </t>
  </si>
  <si>
    <t>37SP</t>
  </si>
  <si>
    <t>Supplier_ขาดส่ง กรณี สินค้า Promotion ลดอย่างแรง 7 วัน</t>
  </si>
  <si>
    <t>38SP</t>
  </si>
  <si>
    <t xml:space="preserve">Supplier_ขาดส่ง กรณี สินค้าชำรุดเสียหาย </t>
  </si>
  <si>
    <t>39SP</t>
  </si>
  <si>
    <t>Supplier_ขาดส่ง กรณี ปรับราคาต้นทุน</t>
  </si>
  <si>
    <t>40SP</t>
  </si>
  <si>
    <t>Supplier_ขาดส่ง กรณี อยู่ระหว่างเปลี่ยน Shelf life ของสินค้า</t>
  </si>
  <si>
    <t>41SP</t>
  </si>
  <si>
    <t>Supplier_ส่งสินค้าไม่ครบ</t>
  </si>
  <si>
    <t>42SP</t>
  </si>
  <si>
    <t>Supplier_ส่งสินค้าไม่ครบ กรณี New Product ไม่เพียงพอต่อการกระจายสินค้า</t>
  </si>
  <si>
    <t>43SP</t>
  </si>
  <si>
    <t>Supplier_สินค้าผลิต Lot.เดียว</t>
  </si>
  <si>
    <t>Supplier_สินค้าจำกัดโควต้า (No Repeat Order)</t>
  </si>
  <si>
    <t>45SP</t>
  </si>
  <si>
    <t>Supplier_ขอล่วงหน้า</t>
  </si>
  <si>
    <t>46SP</t>
  </si>
  <si>
    <t>Supplier_สินค้าจำกัดโควต้า กรณี มีการปรับราคาขาย</t>
  </si>
  <si>
    <t>47SP</t>
  </si>
  <si>
    <t>Supplier_ขาดส่ง กรณี สินค้าระบุวันหมดอายุไม่ถูกต้อง</t>
  </si>
  <si>
    <t>48SP</t>
  </si>
  <si>
    <t>Supplier_ขาดส่ง กรณี Supplier ติดปัญหาการรับ PO</t>
  </si>
  <si>
    <t>49SP</t>
  </si>
  <si>
    <t>Supplier_กรณี สินค้าไม่มี GDA</t>
  </si>
  <si>
    <t>50SP</t>
  </si>
  <si>
    <t>Supplier ขาดส่ง กรณี สินค้า Under Forecast</t>
  </si>
  <si>
    <t>51SP</t>
  </si>
  <si>
    <t>Supplier_หยุดส่งสินค้าช่วงเทศกาล</t>
  </si>
  <si>
    <t>01PC</t>
  </si>
  <si>
    <t xml:space="preserve">Purchase_สั่งสินค้าไม่เพียงพอ </t>
  </si>
  <si>
    <t>02PC</t>
  </si>
  <si>
    <t xml:space="preserve">Purchase_สั่งสินค้าไม่เพียงพอ กรณี Fluctuate Order </t>
  </si>
  <si>
    <t>03PC</t>
  </si>
  <si>
    <t>Purchase_สั่งไม่เพียงพอ_กรณีคีย์กระจายสินค้า Promotion</t>
  </si>
  <si>
    <t>04PC</t>
  </si>
  <si>
    <t>Purchase_สั่งไม่เพียงพอ_กรณีคีย์กระจายสินค้าเก่า</t>
  </si>
  <si>
    <t>05PC</t>
  </si>
  <si>
    <t xml:space="preserve">Purchase_สั่งไม่เพียงพอ-กรณีหลังจากBreak Order </t>
  </si>
  <si>
    <t>06PC</t>
  </si>
  <si>
    <t>Purchase_Under Forecast</t>
  </si>
  <si>
    <t>07PC</t>
  </si>
  <si>
    <t>Purchase_ Active Order ไม่แจ้งคลัง</t>
  </si>
  <si>
    <t>08PC</t>
  </si>
  <si>
    <t>Purchase_ Active Order กรณี สินค้ายังไม่เข้าคลัง</t>
  </si>
  <si>
    <t>09PC</t>
  </si>
  <si>
    <t>Purchase_Break Order</t>
  </si>
  <si>
    <t>10PC</t>
  </si>
  <si>
    <t>Purchase_Break Order กรณี ไม่ทราบสาเหตุ</t>
  </si>
  <si>
    <t>11PC</t>
  </si>
  <si>
    <t>Purchase_Break Order กรณี สินค้าเล่น Promotion ลดอย่างแรง 3วัน</t>
  </si>
  <si>
    <t>12PC</t>
  </si>
  <si>
    <t>Purchase_Break Order กรณี สินค้าเล่น Promotion ลดอย่างแรง 7 วัน</t>
  </si>
  <si>
    <t>13PC</t>
  </si>
  <si>
    <t>Purchase_Break Order กรณี Supplier ติดปัญหากำลังการผลิต</t>
  </si>
  <si>
    <t>14PC</t>
  </si>
  <si>
    <t>Purchase_Break Order กรณี Supplier ติดปัญหากำลังการผลิตสินค้าเล่น Promotion</t>
  </si>
  <si>
    <t>15PC</t>
  </si>
  <si>
    <t>Purchase_Break Order กรณี เปลี่ยน Pack Size</t>
  </si>
  <si>
    <t>Purchase_Break Order กรณี สินค้ามีการปรับราคาขึ้น</t>
  </si>
  <si>
    <t>17PC</t>
  </si>
  <si>
    <t>Purchase_Break Order กรณี สินค้ารอนำเข้า</t>
  </si>
  <si>
    <t>18PC</t>
  </si>
  <si>
    <t>Purchase_Break Order กรณี สินค้าอยู่ระหว่างการตรวจคุณภาพ</t>
  </si>
  <si>
    <t>19PC</t>
  </si>
  <si>
    <t xml:space="preserve">Purchase_Manage Order </t>
  </si>
  <si>
    <t>20PC</t>
  </si>
  <si>
    <t>Purchase_Manage Order กรณี สินค้าเล่น Promotion ลดอย่างแรง 3 วัน</t>
  </si>
  <si>
    <t>21PC</t>
  </si>
  <si>
    <t>Purchase_Manage Order กรณี สินค้าเล่น Promotion ลดอย่างแรง 7 วัน</t>
  </si>
  <si>
    <t>22PC</t>
  </si>
  <si>
    <t>Purchase_New Product กรณี สินค้ายังไม่เข้าคลัง</t>
  </si>
  <si>
    <t>23PC</t>
  </si>
  <si>
    <t xml:space="preserve">Purchase_New Product กรณี Buffer ไม่เพียงพอ  </t>
  </si>
  <si>
    <t>24PC</t>
  </si>
  <si>
    <t xml:space="preserve">Purchase_New Product กรณี Fluctuate Order </t>
  </si>
  <si>
    <t>25PC</t>
  </si>
  <si>
    <t>Purchase_Break Order ไม่แจ้งคลัง</t>
  </si>
  <si>
    <t>26PC</t>
  </si>
  <si>
    <t xml:space="preserve">Purchase_Substitute </t>
  </si>
  <si>
    <t>27PC</t>
  </si>
  <si>
    <t>Purchase_คีย์กระจายไม่แจ้ง</t>
  </si>
  <si>
    <t>28PC</t>
  </si>
  <si>
    <t>Purchase_คีย์กระจายผิด</t>
  </si>
  <si>
    <t>29PC</t>
  </si>
  <si>
    <t xml:space="preserve">Purchase_เกี่ยวกับคีย์กระจายสินค้า </t>
  </si>
  <si>
    <t>30PC</t>
  </si>
  <si>
    <t>Purchase_แจ้ง Supplier เก็บสินค้าคืน</t>
  </si>
  <si>
    <t>31PC</t>
  </si>
  <si>
    <t>Purchase_เปลี่ยน Pack Size ไม่แจ้งคลัง</t>
  </si>
  <si>
    <t>32PC</t>
  </si>
  <si>
    <t>Purchase_แจ้งกำหนดวันเล่น Promotion ผิดพลาด</t>
  </si>
  <si>
    <t>33PC</t>
  </si>
  <si>
    <t>Purchase_แจ้งรอบสั่ง/รอบส่งไม่ถูกต้อง/ไม่ได้แจ้ง</t>
  </si>
  <si>
    <t>34PC</t>
  </si>
  <si>
    <t xml:space="preserve">Purchase_ตัดOrder/Adjust Order </t>
  </si>
  <si>
    <t>35PC</t>
  </si>
  <si>
    <t xml:space="preserve">Purchase_ปรับ Min-Max Order </t>
  </si>
  <si>
    <t>36PC</t>
  </si>
  <si>
    <t>Purchase_ไม่ได้แจ้งขยายพื้นที่การจัดจำหน่าย</t>
  </si>
  <si>
    <t>37PC</t>
  </si>
  <si>
    <t>Purchase_ไม่ได้แจ้งรายการเล่น Promotion มาในไฟล์ Promotion</t>
  </si>
  <si>
    <t>38PC</t>
  </si>
  <si>
    <t>Purchase_เลื่อนวัน On Shelf</t>
  </si>
  <si>
    <t>39PC</t>
  </si>
  <si>
    <t xml:space="preserve">Purchase_สินค้าเตรียมยกเลิกขาย </t>
  </si>
  <si>
    <t>40PC</t>
  </si>
  <si>
    <t>Purchase_Other</t>
  </si>
  <si>
    <t>41PC</t>
  </si>
  <si>
    <t>รัฐบาลประกาศปรับราคาด่วน </t>
  </si>
  <si>
    <t>42PC</t>
  </si>
  <si>
    <t>สินค้าส่งตรงไม่ผ่านคลัง</t>
  </si>
  <si>
    <t>43PC</t>
  </si>
  <si>
    <t>Purchase_ปัญหาเกี่ยวกับ Move Stock</t>
  </si>
  <si>
    <t>44PC</t>
  </si>
  <si>
    <t>สินค้ายกเลิกขาย จัดซื้อไม่ทำ Suspend Branch</t>
  </si>
  <si>
    <t>45PC</t>
  </si>
  <si>
    <t>สินค้าNew Product  ไม่ได้สั่ง First Order</t>
  </si>
  <si>
    <t>46PC</t>
  </si>
  <si>
    <t>สินค้าระงับสั่ง รอบ First Order เข้าคลัง</t>
  </si>
  <si>
    <t>47PC</t>
  </si>
  <si>
    <t>Purchase_แจ้งวันกระจายNew Productผิด</t>
  </si>
  <si>
    <t>48PC</t>
  </si>
  <si>
    <t>Purchase_แจ้ง Hold กรณี สินค้ามีปัญหาเรื่องฉลาก</t>
  </si>
  <si>
    <t>49PC</t>
  </si>
  <si>
    <t>Purchase_แจ้งข้อมูลNew Productผิด</t>
  </si>
  <si>
    <t>50PC</t>
  </si>
  <si>
    <t>Purchase ยกเลิก PO</t>
  </si>
  <si>
    <t>51PC</t>
  </si>
  <si>
    <t>Purchase_แจ้งเกลี่ย BOH</t>
  </si>
  <si>
    <t>52PC</t>
  </si>
  <si>
    <t>Purchase_Break Order กรณี ประกาศงดจำหน่ายเครื่องดื่มแอลกอฮอล์ (Covid-19)</t>
  </si>
  <si>
    <t>53PC</t>
  </si>
  <si>
    <t>Purchase_คีย์กระจายร้านเปิดใหม่ผิดจำนวน</t>
  </si>
  <si>
    <t>Purchase_Break Order กรณี สินค้า Under Forecast</t>
  </si>
  <si>
    <t>55PC</t>
  </si>
  <si>
    <t>Purchase_Break Order กรณี ภัยพิบัติ/การจลาจล</t>
  </si>
  <si>
    <t>Purchase_Break Order กรณี หยุดผลิต/เครื่องจักรเสีย</t>
  </si>
  <si>
    <t>Purchase_Break Order กรณี ขาดแคลนสินค้า/วัตถุดิบ</t>
  </si>
  <si>
    <t>58PC</t>
  </si>
  <si>
    <t>Purchase_Break Order กรณี สินค้าฤดูกาล/สินค้าเกษตร</t>
  </si>
  <si>
    <t>59PC</t>
  </si>
  <si>
    <t>Purchase_Break Order กรณี ปัญหาคุณภาพ</t>
  </si>
  <si>
    <t>Purchase_Break Order กรณี เปลี่ยนแปลง Pacakaging</t>
  </si>
  <si>
    <t>61PC</t>
  </si>
  <si>
    <t>Purchase_Break Order กรณี เปลี่ยน CV.Code</t>
  </si>
  <si>
    <t>62PC</t>
  </si>
  <si>
    <t>Purchase_Break Order กรณี สินค้าระบาย stock</t>
  </si>
  <si>
    <t>63PC</t>
  </si>
  <si>
    <t>Purchase_Break Order กรณี PD Link (Unit Pack Case)</t>
  </si>
  <si>
    <t>64PC</t>
  </si>
  <si>
    <t>Purchase_Break Order กรณี Supplier หยุดส่งสินค้าช่วงเทศกาล</t>
  </si>
  <si>
    <t>01PD</t>
  </si>
  <si>
    <t>สินค้าขายบางพื้นที่</t>
  </si>
  <si>
    <t>02PD</t>
  </si>
  <si>
    <t>สินค้าขายตามฤดูกาล</t>
  </si>
  <si>
    <t>03PD</t>
  </si>
  <si>
    <t>สินค้าแจกฟรีวันเด็ก</t>
  </si>
  <si>
    <t>04PD</t>
  </si>
  <si>
    <t>สินค้าขายเฉพาะเทศกาล</t>
  </si>
  <si>
    <t>05PD</t>
  </si>
  <si>
    <t>สินค้ายังไม่เข้าคลัง</t>
  </si>
  <si>
    <t>01DM</t>
  </si>
  <si>
    <t>Dynamic / Crossdock_ส่งสินค้าล่าช้า</t>
  </si>
  <si>
    <t>Dynamic</t>
  </si>
  <si>
    <t>02DM</t>
  </si>
  <si>
    <t>Dynamic / Crossdock_ขาดส่ง</t>
  </si>
  <si>
    <t>03DM</t>
  </si>
  <si>
    <t>Dynamic / Crossdock_ขาดส่ง กรณี ปัญหาภัยธรรมชาติ</t>
  </si>
  <si>
    <t>04DM</t>
  </si>
  <si>
    <t xml:space="preserve">Dynamic / Crossdock_ขาดส่ง กรณี  เกิดอุบัติเหตุ </t>
  </si>
  <si>
    <t>05DM</t>
  </si>
  <si>
    <t>สินค้าตกค้าง Dynamic</t>
  </si>
  <si>
    <t>06DM</t>
  </si>
  <si>
    <t>Dynamic / Crossdock_ส่งสินค้าล่าช้า กรณี  ส่งสินค้าผิดพื้นที่</t>
  </si>
  <si>
    <t>01MT</t>
  </si>
  <si>
    <t>ข้อผิดพลาดระบบ MOP&amp;Exceed&amp;Computer&amp;Networkมีปัญหา</t>
  </si>
  <si>
    <t>Other</t>
  </si>
  <si>
    <t>02MT</t>
  </si>
  <si>
    <t>ข้อผิดพลาดระบบ MOP&amp;Exceed&amp;Computer&amp;Networkมีปัญหา_กรณี Cut Order</t>
  </si>
  <si>
    <t>03MT</t>
  </si>
  <si>
    <t>ข้อผิดพลาดระบบ MOP&amp;Exceed&amp;Computer&amp;Networkมีปัญหา_กรณี Stock ไม่ตรง</t>
  </si>
  <si>
    <t>04MT</t>
  </si>
  <si>
    <t>ข้อผิดพลาดระบบ MOP&amp;Exceed&amp;Computer&amp;Networkมีปัญหา_กรณี Inventory ไม่ Active  สินค้า</t>
  </si>
  <si>
    <t>05MT</t>
  </si>
  <si>
    <t xml:space="preserve">สินค้าชำรุด กรณี ปัญหาภัยธรรมชาติ </t>
  </si>
  <si>
    <t>01CT</t>
  </si>
  <si>
    <t>สื่อสารเบิกทำกิจกรรม</t>
  </si>
  <si>
    <t>01PMT</t>
  </si>
  <si>
    <t>Promotion_Manage Stock</t>
  </si>
  <si>
    <t>Promotion</t>
  </si>
  <si>
    <t>01VMI</t>
  </si>
  <si>
    <t>VMI_ขาดส่ง</t>
  </si>
  <si>
    <t>02VMI</t>
  </si>
  <si>
    <t>VMI_ไม่เติมสินค้า</t>
  </si>
  <si>
    <t>03VMI</t>
  </si>
  <si>
    <t>VMI_เติมสินค้าไม่เพียงพอ กรณี Active หลัง Break Order</t>
  </si>
  <si>
    <t>04VMI</t>
  </si>
  <si>
    <t>VMI_เติมสินค้าไม่เพียงพอ กรณี สินค้าเล่น Promotion</t>
  </si>
  <si>
    <t>05VMI</t>
  </si>
  <si>
    <t xml:space="preserve">VMI_ขาดส่ง กรณี เครื่องจักรเสีย </t>
  </si>
  <si>
    <t>06VMI</t>
  </si>
  <si>
    <t xml:space="preserve">VMI_ขาดส่ง กรณี จัดส่งสินค้าล่าช้าเกินกำหนดเวลา </t>
  </si>
  <si>
    <t>07VMI</t>
  </si>
  <si>
    <t>VMI_ขาดส่ง กรณี ติดปัญหาการขนส่ง</t>
  </si>
  <si>
    <t>08VMI</t>
  </si>
  <si>
    <t xml:space="preserve">VMI_ขาดส่ง กรณี รถขนส่งเกิดอุบัติเหตุ </t>
  </si>
  <si>
    <t>09VMI</t>
  </si>
  <si>
    <t xml:space="preserve">VMI_ขาดส่ง กรณี ปัญหาด้านเอกสารไม่ถูกต้อง(PO-Invoice) </t>
  </si>
  <si>
    <t>10VMI</t>
  </si>
  <si>
    <t>VMI_ขาดส่ง กรณี ระบบComputer&amp;Networkมีปัญหา</t>
  </si>
  <si>
    <t>11VMI</t>
  </si>
  <si>
    <t xml:space="preserve">VMI_ขาดส่ง กรณี วัตถุดิบไม่เพียงพอ/รอนำเข้า  </t>
  </si>
  <si>
    <t>12VMI</t>
  </si>
  <si>
    <t>VMI_ขาดส่ง กรณี ติดปัญหาเรื่องกำลังการผลิต</t>
  </si>
  <si>
    <t>13VMI</t>
  </si>
  <si>
    <t xml:space="preserve">VMI_ขาดส่ง กรณี สินค้าชำรุดเสียหาย </t>
  </si>
  <si>
    <t>14VMI</t>
  </si>
  <si>
    <t>VMI_ขาดส่ง กรณี ส่งสินค้าผิด PackSize</t>
  </si>
  <si>
    <t>15VMI</t>
  </si>
  <si>
    <t xml:space="preserve">VMI_ขาดส่ง กรณี อายุสินค้าไม่ได้ตามเกณฑ์/ไม่ได้มาตรฐาน  </t>
  </si>
  <si>
    <t>VMI_สั่งสินค้าไม่เพียงพอ</t>
  </si>
  <si>
    <t>01O2O</t>
  </si>
  <si>
    <t>สินค้า Code เดี่ยวสั่งผ่านระบบจอง O2O</t>
  </si>
  <si>
    <t>01OPC</t>
  </si>
  <si>
    <t>สินค้า Milk run</t>
  </si>
  <si>
    <t>02OPC</t>
  </si>
  <si>
    <t>สินค้าไม่เก็บ Stock (Online only)</t>
  </si>
  <si>
    <t>03OPC</t>
  </si>
  <si>
    <t>สินค้ามีการเปลี่ยน Code MM</t>
  </si>
  <si>
    <t>04OPC</t>
  </si>
  <si>
    <t>สินค้า Online only สั่งเข้าเฉพาะคลัง BB</t>
  </si>
  <si>
    <t>05OPC</t>
  </si>
  <si>
    <t>สินค้าปรับเปลี่ยนสูตร</t>
  </si>
  <si>
    <t>06OPC</t>
  </si>
  <si>
    <t>Mer ผูกสินค้าพรีเมี่ยมผิดตัว</t>
  </si>
  <si>
    <t>01ODC</t>
  </si>
  <si>
    <t>รับสินค้าหลัง Auto PO</t>
  </si>
  <si>
    <t>02ODC</t>
  </si>
  <si>
    <t>สินค้าติด Maintain /R, /M</t>
  </si>
  <si>
    <t>03ODC</t>
  </si>
  <si>
    <t>สินค้าไม่เก็บ Stock กรณี รายการสินค้าที่คัดเลือกไปคลัง AC ( Over Flow )</t>
  </si>
  <si>
    <t>04ODC</t>
  </si>
  <si>
    <t>สินค้าไม่เก็บ Stock กรณี รายการสินค้าที่คัดเลือกไปคลัง AC ( Variety (VT) )</t>
  </si>
  <si>
    <t>05ODC</t>
  </si>
  <si>
    <t>สินค้าไม่เก็บ Stock กรณี รายการสินค้าที่ถูกยกเลิกระหว่างคัดเลือกไปคลัง AC ( Over Flow )</t>
  </si>
  <si>
    <t>06ODC</t>
  </si>
  <si>
    <t>สินค้าไม่เก็บ Stock กรณี รายการสินค้าที่ถูกยกเลิกระหว่างคัดเลือกไปคลัง AC ( Variety (VT) )</t>
  </si>
  <si>
    <t>01OMT</t>
  </si>
  <si>
    <t>สินค้ามี Stock ระบบไม่ Auto PO</t>
  </si>
  <si>
    <t>02OMT</t>
  </si>
  <si>
    <t xml:space="preserve">ยอด Order สูงเกิน 2 เท่าของ Avg.ปกติ </t>
  </si>
  <si>
    <t>03OMT</t>
  </si>
  <si>
    <t>Under Forecast กรณีสินค้า Promotion</t>
  </si>
  <si>
    <t>04OMT</t>
  </si>
  <si>
    <t>สินค้าเกินโควต้าที่ตั้งหน้า Web</t>
  </si>
  <si>
    <t>05OMT</t>
  </si>
  <si>
    <t>ระบบระบุคลังที่เกิด3Wผิดพลาด</t>
  </si>
  <si>
    <t>06OMT</t>
  </si>
  <si>
    <t>Add White list ด่วนเพื่อช่วย Workload 24S</t>
  </si>
  <si>
    <t>01CDC</t>
  </si>
  <si>
    <t>สินค้าคลัง CDC</t>
  </si>
  <si>
    <t>CDC</t>
  </si>
  <si>
    <t>01ADC</t>
  </si>
  <si>
    <t>สินค้าคลัง ADC</t>
  </si>
  <si>
    <t>ADC</t>
  </si>
  <si>
    <t>BB01</t>
  </si>
  <si>
    <t>Sup ผลิตสินค้ามาให้ใหม่เพื่อปิดเคส</t>
  </si>
  <si>
    <t>BB02</t>
  </si>
  <si>
    <t>สินค้ามี Stock ที่ 24S</t>
  </si>
  <si>
    <t>DC 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</si>
</sst>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87" formatCode="_(&quot;฿&quot;* #,##0.00_);_(&quot;฿&quot;* \(#,##0.00\);_(&quot;฿&quot;* &quot;-&quot;??_);_(@_)"/>
    <numFmt numFmtId="188" formatCode="_(* #,##0.00_);_(* \(#,##0.00\);_(* &quot;-&quot;??_);_(@_)"/>
    <numFmt numFmtId="189" formatCode="0000000"/>
    <numFmt numFmtId="190" formatCode="_(* #,##0_);_(* \(#,##0\);_(* &quot;-&quot;??_);_(@_)"/>
    <numFmt numFmtId="191" formatCode="[$-1070000]d/m/yy;@"/>
  </numFmts>
  <fonts count="96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name val="Arial"/>
      <family val="2"/>
    </font>
    <font>
      <sz val="10"/>
      <name val="Helv"/>
      <family val="2"/>
    </font>
    <font>
      <sz val="10"/>
      <name val="Helv"/>
      <family val="2"/>
      <charset val="222"/>
    </font>
    <font>
      <sz val="10"/>
      <color indexed="8"/>
      <name val="Arial"/>
      <family val="2"/>
    </font>
    <font>
      <sz val="12"/>
      <name val="Times New Roman"/>
      <family val="1"/>
    </font>
    <font>
      <sz val="11"/>
      <color indexed="8"/>
      <name val="Tahoma"/>
      <family val="2"/>
      <charset val="222"/>
    </font>
    <font>
      <sz val="11"/>
      <color indexed="9"/>
      <name val="Tahoma"/>
      <family val="2"/>
      <charset val="222"/>
    </font>
    <font>
      <sz val="11"/>
      <color indexed="20"/>
      <name val="Tahoma"/>
      <family val="2"/>
      <charset val="222"/>
    </font>
    <font>
      <b/>
      <sz val="11"/>
      <color indexed="52"/>
      <name val="Tahoma"/>
      <family val="2"/>
      <charset val="222"/>
    </font>
    <font>
      <b/>
      <sz val="11"/>
      <color indexed="9"/>
      <name val="Tahoma"/>
      <family val="2"/>
      <charset val="222"/>
    </font>
    <font>
      <sz val="11"/>
      <color indexed="8"/>
      <name val="Calibri"/>
      <family val="2"/>
    </font>
    <font>
      <sz val="10"/>
      <color indexed="8"/>
      <name val="Tahoma"/>
      <family val="2"/>
    </font>
    <font>
      <sz val="11"/>
      <color indexed="8"/>
      <name val="Tahoma"/>
      <family val="2"/>
    </font>
    <font>
      <i/>
      <sz val="11"/>
      <color indexed="23"/>
      <name val="Tahoma"/>
      <family val="2"/>
      <charset val="222"/>
    </font>
    <font>
      <sz val="11"/>
      <color indexed="17"/>
      <name val="Tahoma"/>
      <family val="2"/>
      <charset val="222"/>
    </font>
    <font>
      <b/>
      <sz val="15"/>
      <color indexed="56"/>
      <name val="Tahoma"/>
      <family val="2"/>
      <charset val="222"/>
    </font>
    <font>
      <b/>
      <sz val="13"/>
      <color indexed="56"/>
      <name val="Tahoma"/>
      <family val="2"/>
      <charset val="222"/>
    </font>
    <font>
      <b/>
      <sz val="11"/>
      <color indexed="56"/>
      <name val="Tahoma"/>
      <family val="2"/>
      <charset val="222"/>
    </font>
    <font>
      <sz val="11"/>
      <color indexed="62"/>
      <name val="Tahoma"/>
      <family val="2"/>
      <charset val="222"/>
    </font>
    <font>
      <sz val="11"/>
      <color indexed="52"/>
      <name val="Tahoma"/>
      <family val="2"/>
      <charset val="222"/>
    </font>
    <font>
      <sz val="11"/>
      <color indexed="60"/>
      <name val="Tahoma"/>
      <family val="2"/>
      <charset val="222"/>
    </font>
    <font>
      <b/>
      <sz val="11"/>
      <color indexed="63"/>
      <name val="Tahoma"/>
      <family val="2"/>
      <charset val="222"/>
    </font>
    <font>
      <sz val="14"/>
      <name val="AngsanaUPC"/>
      <family val="1"/>
      <charset val="222"/>
    </font>
    <font>
      <b/>
      <sz val="18"/>
      <color indexed="56"/>
      <name val="Tahoma"/>
      <family val="2"/>
      <charset val="222"/>
    </font>
    <font>
      <b/>
      <sz val="11"/>
      <color indexed="8"/>
      <name val="Tahoma"/>
      <family val="2"/>
      <charset val="222"/>
    </font>
    <font>
      <sz val="11"/>
      <color indexed="10"/>
      <name val="Tahoma"/>
      <family val="2"/>
      <charset val="222"/>
    </font>
    <font>
      <sz val="10"/>
      <color theme="1"/>
      <name val="Tahoma"/>
      <family val="2"/>
    </font>
    <font>
      <sz val="11"/>
      <color theme="1"/>
      <name val="Tahoma"/>
      <family val="2"/>
      <scheme val="minor"/>
    </font>
    <font>
      <sz val="11"/>
      <color theme="1"/>
      <name val="Calibri"/>
      <family val="2"/>
      <charset val="222"/>
    </font>
    <font>
      <sz val="9"/>
      <color theme="1"/>
      <name val="Arial"/>
      <family val="2"/>
    </font>
    <font>
      <b/>
      <sz val="9"/>
      <color theme="0"/>
      <name val="Arial"/>
      <family val="2"/>
    </font>
    <font>
      <sz val="10"/>
      <color theme="1"/>
      <name val="Arial"/>
      <family val="2"/>
    </font>
    <font>
      <u/>
      <sz val="10"/>
      <color indexed="12"/>
      <name val="Arial"/>
      <family val="2"/>
    </font>
    <font>
      <b/>
      <sz val="10"/>
      <name val="Arialas Serif††††††††††††††††††"/>
      <family val="2"/>
    </font>
    <font>
      <sz val="11"/>
      <color theme="1"/>
      <name val="Tahoma"/>
      <family val="2"/>
      <charset val="222"/>
    </font>
    <font>
      <sz val="11"/>
      <color theme="0"/>
      <name val="Tahoma"/>
      <family val="2"/>
      <charset val="222"/>
    </font>
    <font>
      <sz val="11"/>
      <color rgb="FF9C0006"/>
      <name val="Tahoma"/>
      <family val="2"/>
      <charset val="222"/>
    </font>
    <font>
      <b/>
      <sz val="11"/>
      <color rgb="FFFA7D00"/>
      <name val="Tahoma"/>
      <family val="2"/>
      <charset val="222"/>
    </font>
    <font>
      <b/>
      <sz val="11"/>
      <color theme="0"/>
      <name val="Tahoma"/>
      <family val="2"/>
      <charset val="222"/>
    </font>
    <font>
      <i/>
      <sz val="11"/>
      <color rgb="FF7F7F7F"/>
      <name val="Tahoma"/>
      <family val="2"/>
      <charset val="222"/>
    </font>
    <font>
      <sz val="11"/>
      <color rgb="FF006100"/>
      <name val="Tahoma"/>
      <family val="2"/>
      <charset val="222"/>
    </font>
    <font>
      <b/>
      <sz val="15"/>
      <color theme="3"/>
      <name val="Tahoma"/>
      <family val="2"/>
      <charset val="222"/>
    </font>
    <font>
      <b/>
      <sz val="13"/>
      <color theme="3"/>
      <name val="Tahoma"/>
      <family val="2"/>
      <charset val="222"/>
    </font>
    <font>
      <b/>
      <sz val="11"/>
      <color theme="3"/>
      <name val="Tahoma"/>
      <family val="2"/>
      <charset val="222"/>
    </font>
    <font>
      <sz val="11"/>
      <color rgb="FF3F3F76"/>
      <name val="Tahoma"/>
      <family val="2"/>
      <charset val="222"/>
    </font>
    <font>
      <sz val="11"/>
      <color rgb="FFFA7D00"/>
      <name val="Tahoma"/>
      <family val="2"/>
      <charset val="222"/>
    </font>
    <font>
      <sz val="11"/>
      <color rgb="FF9C6500"/>
      <name val="Tahoma"/>
      <family val="2"/>
      <charset val="222"/>
    </font>
    <font>
      <b/>
      <sz val="11"/>
      <color rgb="FF3F3F3F"/>
      <name val="Tahoma"/>
      <family val="2"/>
      <charset val="222"/>
    </font>
    <font>
      <b/>
      <sz val="18"/>
      <color theme="3"/>
      <name val="Tahoma"/>
      <family val="2"/>
      <charset val="222"/>
    </font>
    <font>
      <b/>
      <sz val="11"/>
      <color theme="1"/>
      <name val="Tahoma"/>
      <family val="2"/>
      <charset val="222"/>
    </font>
    <font>
      <sz val="11"/>
      <color rgb="FFFF0000"/>
      <name val="Tahoma"/>
      <family val="2"/>
      <charset val="222"/>
    </font>
    <font>
      <sz val="10"/>
      <color theme="1"/>
      <name val="Tahoma"/>
      <family val="2"/>
      <scheme val="major"/>
    </font>
    <font>
      <sz val="9"/>
      <color theme="0"/>
      <name val="Arial"/>
      <family val="2"/>
    </font>
    <font>
      <sz val="10"/>
      <color indexed="12"/>
      <name val="Arial"/>
      <family val="2"/>
    </font>
    <font>
      <b/>
      <sz val="10"/>
      <name val="Arialas Serif††††††††††††††††††"/>
      <family val="2"/>
    </font>
    <font>
      <sz val="10"/>
      <color theme="0"/>
      <name val="Tahoma"/>
      <family val="2"/>
      <scheme val="major"/>
    </font>
    <font>
      <sz val="10"/>
      <name val="Tahoma"/>
      <family val="2"/>
      <scheme val="major"/>
    </font>
    <font>
      <b/>
      <sz val="9"/>
      <color rgb="FF0000FF"/>
      <name val="Arial"/>
      <family val="2"/>
    </font>
    <font>
      <sz val="9"/>
      <name val="Arial"/>
      <family val="2"/>
    </font>
    <font>
      <b/>
      <sz val="10"/>
      <color theme="1"/>
      <name val="Arial"/>
      <family val="2"/>
    </font>
    <font>
      <b/>
      <sz val="14"/>
      <color rgb="FFFF0000"/>
      <name val="Arial"/>
      <family val="2"/>
    </font>
    <font>
      <sz val="8"/>
      <color theme="1"/>
      <name val="Arial"/>
      <family val="2"/>
    </font>
    <font>
      <sz val="8"/>
      <color theme="0"/>
      <name val="Arial"/>
      <family val="2"/>
    </font>
    <font>
      <sz val="10"/>
      <color theme="1"/>
      <name val="Cambria"/>
      <family val="1"/>
    </font>
    <font>
      <sz val="11"/>
      <color theme="1"/>
      <name val="Arial"/>
      <family val="2"/>
    </font>
    <font>
      <sz val="10"/>
      <color theme="0"/>
      <name val="Cambria"/>
      <family val="1"/>
    </font>
    <font>
      <sz val="11"/>
      <color rgb="FFFF0000"/>
      <name val="Arial"/>
      <family val="2"/>
    </font>
    <font>
      <b/>
      <sz val="11"/>
      <color theme="1"/>
      <name val="Arial"/>
      <family val="2"/>
    </font>
    <font>
      <sz val="11"/>
      <color theme="1"/>
      <name val="Calibri"/>
      <family val="2"/>
    </font>
    <font>
      <sz val="9"/>
      <color rgb="FFFF0000"/>
      <name val="Arial"/>
      <family val="2"/>
    </font>
    <font>
      <sz val="9"/>
      <color rgb="FF000000"/>
      <name val="Arial"/>
      <family val="2"/>
    </font>
    <font>
      <b/>
      <sz val="9"/>
      <color rgb="FFFFFFFF"/>
      <name val="Arial"/>
      <family val="2"/>
    </font>
    <font>
      <b/>
      <sz val="8"/>
      <name val="Arial"/>
      <family val="2"/>
    </font>
    <font>
      <sz val="10"/>
      <color rgb="FF000000"/>
      <name val="Tahoma"/>
      <family val="2"/>
    </font>
    <font>
      <b/>
      <sz val="8"/>
      <color rgb="FF000000"/>
      <name val="Arial"/>
      <family val="2"/>
    </font>
    <font>
      <b/>
      <sz val="9"/>
      <color rgb="FFFF0000"/>
      <name val="Arial"/>
      <family val="2"/>
    </font>
    <font>
      <b/>
      <sz val="8"/>
      <color rgb="FFFF0000"/>
      <name val="Arial"/>
      <family val="2"/>
    </font>
    <font>
      <sz val="10"/>
      <color theme="2" tint="-0.89999084444715716"/>
      <name val="Arial"/>
      <family val="2"/>
    </font>
  </fonts>
  <fills count="9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5F5F5F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rgb="FFD8D8D8"/>
        <bgColor rgb="FFD8D8D8"/>
      </patternFill>
    </fill>
    <fill>
      <patternFill patternType="solid">
        <fgColor rgb="FFD6E3BC"/>
        <bgColor rgb="FFD6E3BC"/>
      </patternFill>
    </fill>
    <fill>
      <patternFill patternType="solid">
        <fgColor rgb="FFFFCCCC"/>
        <bgColor rgb="FFFFCCCC"/>
      </patternFill>
    </fill>
    <fill>
      <patternFill patternType="solid">
        <fgColor rgb="FFB6DDE8"/>
        <bgColor rgb="FFB6DDE8"/>
      </patternFill>
    </fill>
    <fill>
      <patternFill patternType="solid">
        <fgColor rgb="FF5F5F5F"/>
        <bgColor rgb="FF5F5F5F"/>
      </patternFill>
    </fill>
    <fill>
      <patternFill patternType="solid">
        <fgColor rgb="FFFFFF99"/>
        <bgColor rgb="FFFFFF99"/>
      </patternFill>
    </fill>
    <fill>
      <patternFill patternType="solid">
        <fgColor theme="1"/>
        <bgColor theme="1"/>
      </patternFill>
    </fill>
    <fill>
      <patternFill patternType="solid">
        <fgColor rgb="FFFFFF00"/>
        <bgColor theme="4" tint="0.79998168889431442"/>
      </patternFill>
    </fill>
    <fill>
      <patternFill patternType="solid">
        <fgColor rgb="FF000000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D8E4BC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AFFFCA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E7ECA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CFFCC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664">
    <xf numFmtId="0" fontId="0" fillId="0" borderId="0"/>
    <xf numFmtId="0" fontId="12" fillId="0" borderId="6" applyNumberFormat="0" applyFill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19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9" fillId="0" borderId="0"/>
    <xf numFmtId="0" fontId="21" fillId="0" borderId="0">
      <alignment vertical="top"/>
    </xf>
    <xf numFmtId="0" fontId="19" fillId="0" borderId="0"/>
    <xf numFmtId="0" fontId="21" fillId="0" borderId="0">
      <alignment vertical="top"/>
    </xf>
    <xf numFmtId="0" fontId="22" fillId="0" borderId="0"/>
    <xf numFmtId="0" fontId="22" fillId="0" borderId="0"/>
    <xf numFmtId="0" fontId="22" fillId="0" borderId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9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1" borderId="0" applyNumberFormat="0" applyBorder="0" applyAlignment="0" applyProtection="0"/>
    <xf numFmtId="0" fontId="1" fillId="42" borderId="0" applyNumberFormat="0" applyBorder="0" applyAlignment="0" applyProtection="0"/>
    <xf numFmtId="0" fontId="1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3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2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3" fillId="40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3" fillId="43" borderId="0" applyNumberFormat="0" applyBorder="0" applyAlignment="0" applyProtection="0"/>
    <xf numFmtId="0" fontId="17" fillId="12" borderId="0" applyNumberFormat="0" applyBorder="0" applyAlignment="0" applyProtection="0"/>
    <xf numFmtId="0" fontId="24" fillId="44" borderId="0" applyNumberFormat="0" applyBorder="0" applyAlignment="0" applyProtection="0"/>
    <xf numFmtId="0" fontId="17" fillId="16" borderId="0" applyNumberFormat="0" applyBorder="0" applyAlignment="0" applyProtection="0"/>
    <xf numFmtId="0" fontId="24" fillId="41" borderId="0" applyNumberFormat="0" applyBorder="0" applyAlignment="0" applyProtection="0"/>
    <xf numFmtId="0" fontId="17" fillId="42" borderId="0" applyNumberFormat="0" applyBorder="0" applyAlignment="0" applyProtection="0"/>
    <xf numFmtId="0" fontId="24" fillId="42" borderId="0" applyNumberFormat="0" applyBorder="0" applyAlignment="0" applyProtection="0"/>
    <xf numFmtId="0" fontId="17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0" fontId="24" fillId="46" borderId="0" applyNumberFormat="0" applyBorder="0" applyAlignment="0" applyProtection="0"/>
    <xf numFmtId="0" fontId="17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12" borderId="0" applyNumberFormat="0" applyBorder="0" applyAlignment="0" applyProtection="0"/>
    <xf numFmtId="0" fontId="24" fillId="44" borderId="0" applyNumberFormat="0" applyBorder="0" applyAlignment="0" applyProtection="0"/>
    <xf numFmtId="0" fontId="17" fillId="16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24" fillId="42" borderId="0" applyNumberFormat="0" applyBorder="0" applyAlignment="0" applyProtection="0"/>
    <xf numFmtId="0" fontId="17" fillId="24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0" fontId="24" fillId="50" borderId="0" applyNumberFormat="0" applyBorder="0" applyAlignment="0" applyProtection="0"/>
    <xf numFmtId="0" fontId="17" fillId="21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24" fillId="46" borderId="0" applyNumberFormat="0" applyBorder="0" applyAlignment="0" applyProtection="0"/>
    <xf numFmtId="0" fontId="17" fillId="29" borderId="0" applyNumberFormat="0" applyBorder="0" applyAlignment="0" applyProtection="0"/>
    <xf numFmtId="0" fontId="24" fillId="51" borderId="0" applyNumberFormat="0" applyBorder="0" applyAlignment="0" applyProtection="0"/>
    <xf numFmtId="0" fontId="7" fillId="3" borderId="0" applyNumberFormat="0" applyBorder="0" applyAlignment="0" applyProtection="0"/>
    <xf numFmtId="0" fontId="25" fillId="34" borderId="0" applyNumberFormat="0" applyBorder="0" applyAlignment="0" applyProtection="0"/>
    <xf numFmtId="0" fontId="11" fillId="6" borderId="4" applyNumberFormat="0" applyAlignment="0" applyProtection="0"/>
    <xf numFmtId="0" fontId="26" fillId="39" borderId="10" applyNumberFormat="0" applyAlignment="0" applyProtection="0"/>
    <xf numFmtId="0" fontId="13" fillId="7" borderId="7" applyNumberFormat="0" applyAlignment="0" applyProtection="0"/>
    <xf numFmtId="0" fontId="27" fillId="52" borderId="11" applyNumberFormat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44" fillId="0" borderId="0" applyFont="0" applyFill="0" applyBorder="0" applyAlignment="0" applyProtection="0"/>
    <xf numFmtId="188" fontId="23" fillId="0" borderId="0" applyFont="0" applyFill="0" applyBorder="0" applyAlignment="0" applyProtection="0"/>
    <xf numFmtId="188" fontId="2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8" fontId="1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28" fillId="0" borderId="0" applyFont="0" applyFill="0" applyBorder="0" applyAlignment="0" applyProtection="0"/>
    <xf numFmtId="190" fontId="44" fillId="0" borderId="0" applyFont="0" applyFill="0" applyBorder="0" applyAlignment="0" applyProtection="0"/>
    <xf numFmtId="188" fontId="18" fillId="0" borderId="0" applyFont="0" applyFill="0" applyBorder="0" applyAlignment="0" applyProtection="0"/>
    <xf numFmtId="189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89" fontId="29" fillId="0" borderId="0" applyFont="0" applyFill="0" applyBorder="0" applyAlignment="0" applyProtection="0"/>
    <xf numFmtId="188" fontId="23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7" fontId="30" fillId="0" borderId="0" applyFont="0" applyFill="0" applyBorder="0" applyAlignment="0" applyProtection="0"/>
    <xf numFmtId="187" fontId="45" fillId="0" borderId="0" applyFont="0" applyFill="0" applyBorder="0" applyAlignment="0" applyProtection="0"/>
    <xf numFmtId="187" fontId="30" fillId="0" borderId="0" applyFont="0" applyFill="0" applyBorder="0" applyAlignment="0" applyProtection="0"/>
    <xf numFmtId="187" fontId="30" fillId="0" borderId="0" applyFont="0" applyFill="0" applyBorder="0" applyAlignment="0" applyProtection="0"/>
    <xf numFmtId="187" fontId="30" fillId="0" borderId="0" applyFont="0" applyFill="0" applyBorder="0" applyAlignment="0" applyProtection="0"/>
    <xf numFmtId="187" fontId="30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2" fillId="35" borderId="0" applyNumberFormat="0" applyBorder="0" applyAlignment="0" applyProtection="0"/>
    <xf numFmtId="0" fontId="3" fillId="0" borderId="1" applyNumberFormat="0" applyFill="0" applyAlignment="0" applyProtection="0"/>
    <xf numFmtId="0" fontId="33" fillId="0" borderId="12" applyNumberFormat="0" applyFill="0" applyAlignment="0" applyProtection="0"/>
    <xf numFmtId="0" fontId="4" fillId="0" borderId="2" applyNumberFormat="0" applyFill="0" applyAlignment="0" applyProtection="0"/>
    <xf numFmtId="0" fontId="34" fillId="0" borderId="13" applyNumberFormat="0" applyFill="0" applyAlignment="0" applyProtection="0"/>
    <xf numFmtId="0" fontId="5" fillId="0" borderId="3" applyNumberFormat="0" applyFill="0" applyAlignment="0" applyProtection="0"/>
    <xf numFmtId="0" fontId="35" fillId="0" borderId="14" applyNumberFormat="0" applyFill="0" applyAlignment="0" applyProtection="0"/>
    <xf numFmtId="0" fontId="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9" fillId="5" borderId="4" applyNumberFormat="0" applyAlignment="0" applyProtection="0"/>
    <xf numFmtId="0" fontId="36" fillId="38" borderId="10" applyNumberFormat="0" applyAlignment="0" applyProtection="0"/>
    <xf numFmtId="0" fontId="36" fillId="39" borderId="10" applyNumberFormat="0" applyAlignment="0" applyProtection="0"/>
    <xf numFmtId="0" fontId="12" fillId="0" borderId="6" applyNumberFormat="0" applyFill="0" applyAlignment="0" applyProtection="0"/>
    <xf numFmtId="0" fontId="37" fillId="0" borderId="15" applyNumberFormat="0" applyFill="0" applyAlignment="0" applyProtection="0"/>
    <xf numFmtId="0" fontId="8" fillId="4" borderId="0" applyNumberFormat="0" applyBorder="0" applyAlignment="0" applyProtection="0"/>
    <xf numFmtId="0" fontId="38" fillId="53" borderId="0" applyNumberFormat="0" applyBorder="0" applyAlignment="0" applyProtection="0"/>
    <xf numFmtId="0" fontId="1" fillId="0" borderId="0"/>
    <xf numFmtId="0" fontId="1" fillId="0" borderId="0"/>
    <xf numFmtId="0" fontId="18" fillId="0" borderId="0"/>
    <xf numFmtId="0" fontId="18" fillId="0" borderId="0"/>
    <xf numFmtId="0" fontId="44" fillId="0" borderId="0"/>
    <xf numFmtId="0" fontId="23" fillId="0" borderId="0"/>
    <xf numFmtId="0" fontId="46" fillId="0" borderId="0"/>
    <xf numFmtId="0" fontId="18" fillId="0" borderId="0"/>
    <xf numFmtId="0" fontId="30" fillId="0" borderId="0"/>
    <xf numFmtId="0" fontId="29" fillId="0" borderId="0"/>
    <xf numFmtId="0" fontId="18" fillId="0" borderId="0"/>
    <xf numFmtId="0" fontId="18" fillId="0" borderId="0"/>
    <xf numFmtId="0" fontId="18" fillId="0" borderId="0"/>
    <xf numFmtId="0" fontId="45" fillId="0" borderId="0"/>
    <xf numFmtId="0" fontId="18" fillId="0" borderId="0"/>
    <xf numFmtId="0" fontId="45" fillId="0" borderId="0"/>
    <xf numFmtId="0" fontId="1" fillId="0" borderId="0"/>
    <xf numFmtId="0" fontId="18" fillId="0" borderId="0"/>
    <xf numFmtId="0" fontId="1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8" fillId="54" borderId="16" applyNumberFormat="0" applyFont="0" applyAlignment="0" applyProtection="0"/>
    <xf numFmtId="0" fontId="10" fillId="6" borderId="5" applyNumberFormat="0" applyAlignment="0" applyProtection="0"/>
    <xf numFmtId="0" fontId="39" fillId="39" borderId="17" applyNumberFormat="0" applyAlignment="0" applyProtection="0"/>
    <xf numFmtId="9" fontId="18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9" fillId="0" borderId="0"/>
    <xf numFmtId="0" fontId="20" fillId="0" borderId="0"/>
    <xf numFmtId="0" fontId="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42" fillId="0" borderId="18" applyNumberFormat="0" applyFill="0" applyAlignment="0" applyProtection="0"/>
    <xf numFmtId="0" fontId="1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1" fillId="6" borderId="4" applyNumberFormat="0" applyAlignment="0" applyProtection="0"/>
    <xf numFmtId="0" fontId="26" fillId="39" borderId="10" applyNumberFormat="0" applyAlignment="0" applyProtection="0"/>
    <xf numFmtId="0" fontId="14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88" fontId="18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13" fillId="7" borderId="7" applyNumberFormat="0" applyAlignment="0" applyProtection="0"/>
    <xf numFmtId="0" fontId="27" fillId="52" borderId="11" applyNumberFormat="0" applyAlignment="0" applyProtection="0"/>
    <xf numFmtId="0" fontId="12" fillId="0" borderId="6" applyNumberFormat="0" applyFill="0" applyAlignment="0" applyProtection="0"/>
    <xf numFmtId="0" fontId="37" fillId="0" borderId="15" applyNumberFormat="0" applyFill="0" applyAlignment="0" applyProtection="0"/>
    <xf numFmtId="0" fontId="6" fillId="2" borderId="0" applyNumberFormat="0" applyBorder="0" applyAlignment="0" applyProtection="0"/>
    <xf numFmtId="0" fontId="32" fillId="35" borderId="0" applyNumberFormat="0" applyBorder="0" applyAlignment="0" applyProtection="0"/>
    <xf numFmtId="0" fontId="18" fillId="0" borderId="0"/>
    <xf numFmtId="0" fontId="18" fillId="0" borderId="0"/>
    <xf numFmtId="0" fontId="9" fillId="5" borderId="4" applyNumberFormat="0" applyAlignment="0" applyProtection="0"/>
    <xf numFmtId="0" fontId="36" fillId="38" borderId="10" applyNumberFormat="0" applyAlignment="0" applyProtection="0"/>
    <xf numFmtId="0" fontId="8" fillId="4" borderId="0" applyNumberFormat="0" applyBorder="0" applyAlignment="0" applyProtection="0"/>
    <xf numFmtId="0" fontId="38" fillId="53" borderId="0" applyNumberFormat="0" applyBorder="0" applyAlignment="0" applyProtection="0"/>
    <xf numFmtId="0" fontId="16" fillId="0" borderId="9" applyNumberFormat="0" applyFill="0" applyAlignment="0" applyProtection="0"/>
    <xf numFmtId="0" fontId="42" fillId="0" borderId="18" applyNumberFormat="0" applyFill="0" applyAlignment="0" applyProtection="0"/>
    <xf numFmtId="0" fontId="7" fillId="3" borderId="0" applyNumberFormat="0" applyBorder="0" applyAlignment="0" applyProtection="0"/>
    <xf numFmtId="0" fontId="25" fillId="34" borderId="0" applyNumberFormat="0" applyBorder="0" applyAlignment="0" applyProtection="0"/>
    <xf numFmtId="0" fontId="19" fillId="0" borderId="0"/>
    <xf numFmtId="0" fontId="17" fillId="9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0" fontId="24" fillId="50" borderId="0" applyNumberFormat="0" applyBorder="0" applyAlignment="0" applyProtection="0"/>
    <xf numFmtId="0" fontId="17" fillId="21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24" fillId="46" borderId="0" applyNumberFormat="0" applyBorder="0" applyAlignment="0" applyProtection="0"/>
    <xf numFmtId="0" fontId="17" fillId="29" borderId="0" applyNumberFormat="0" applyBorder="0" applyAlignment="0" applyProtection="0"/>
    <xf numFmtId="0" fontId="24" fillId="51" borderId="0" applyNumberFormat="0" applyBorder="0" applyAlignment="0" applyProtection="0"/>
    <xf numFmtId="0" fontId="10" fillId="6" borderId="5" applyNumberFormat="0" applyAlignment="0" applyProtection="0"/>
    <xf numFmtId="0" fontId="39" fillId="39" borderId="17" applyNumberForma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8" fillId="54" borderId="16" applyNumberFormat="0" applyFont="0" applyAlignment="0" applyProtection="0"/>
    <xf numFmtId="0" fontId="3" fillId="0" borderId="1" applyNumberFormat="0" applyFill="0" applyAlignment="0" applyProtection="0"/>
    <xf numFmtId="0" fontId="33" fillId="0" borderId="12" applyNumberFormat="0" applyFill="0" applyAlignment="0" applyProtection="0"/>
    <xf numFmtId="0" fontId="4" fillId="0" borderId="2" applyNumberFormat="0" applyFill="0" applyAlignment="0" applyProtection="0"/>
    <xf numFmtId="0" fontId="34" fillId="0" borderId="13" applyNumberFormat="0" applyFill="0" applyAlignment="0" applyProtection="0"/>
    <xf numFmtId="0" fontId="5" fillId="0" borderId="3" applyNumberFormat="0" applyFill="0" applyAlignment="0" applyProtection="0"/>
    <xf numFmtId="0" fontId="35" fillId="0" borderId="14" applyNumberFormat="0" applyFill="0" applyAlignment="0" applyProtection="0"/>
    <xf numFmtId="0" fontId="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52" fillId="33" borderId="0" applyNumberFormat="0" applyBorder="0" applyAlignment="0" applyProtection="0"/>
    <xf numFmtId="0" fontId="52" fillId="34" borderId="0" applyNumberFormat="0" applyBorder="0" applyAlignment="0" applyProtection="0"/>
    <xf numFmtId="0" fontId="52" fillId="35" borderId="0" applyNumberFormat="0" applyBorder="0" applyAlignment="0" applyProtection="0"/>
    <xf numFmtId="0" fontId="52" fillId="36" borderId="0" applyNumberFormat="0" applyBorder="0" applyAlignment="0" applyProtection="0"/>
    <xf numFmtId="0" fontId="52" fillId="26" borderId="0" applyNumberFormat="0" applyBorder="0" applyAlignment="0" applyProtection="0"/>
    <xf numFmtId="0" fontId="52" fillId="3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52" fillId="11" borderId="0" applyNumberFormat="0" applyBorder="0" applyAlignment="0" applyProtection="0"/>
    <xf numFmtId="0" fontId="52" fillId="15" borderId="0" applyNumberFormat="0" applyBorder="0" applyAlignment="0" applyProtection="0"/>
    <xf numFmtId="0" fontId="52" fillId="42" borderId="0" applyNumberFormat="0" applyBorder="0" applyAlignment="0" applyProtection="0"/>
    <xf numFmtId="0" fontId="52" fillId="23" borderId="0" applyNumberFormat="0" applyBorder="0" applyAlignment="0" applyProtection="0"/>
    <xf numFmtId="0" fontId="52" fillId="27" borderId="0" applyNumberFormat="0" applyBorder="0" applyAlignment="0" applyProtection="0"/>
    <xf numFmtId="0" fontId="52" fillId="31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53" fillId="12" borderId="0" applyNumberFormat="0" applyBorder="0" applyAlignment="0" applyProtection="0"/>
    <xf numFmtId="0" fontId="53" fillId="16" borderId="0" applyNumberFormat="0" applyBorder="0" applyAlignment="0" applyProtection="0"/>
    <xf numFmtId="0" fontId="53" fillId="42" borderId="0" applyNumberFormat="0" applyBorder="0" applyAlignment="0" applyProtection="0"/>
    <xf numFmtId="0" fontId="53" fillId="45" borderId="0" applyNumberFormat="0" applyBorder="0" applyAlignment="0" applyProtection="0"/>
    <xf numFmtId="0" fontId="53" fillId="28" borderId="0" applyNumberFormat="0" applyBorder="0" applyAlignment="0" applyProtection="0"/>
    <xf numFmtId="0" fontId="53" fillId="47" borderId="0" applyNumberFormat="0" applyBorder="0" applyAlignment="0" applyProtection="0"/>
    <xf numFmtId="0" fontId="24" fillId="44" borderId="0" applyNumberFormat="0" applyBorder="0" applyAlignment="0" applyProtection="0"/>
    <xf numFmtId="0" fontId="24" fillId="41" borderId="0" applyNumberFormat="0" applyBorder="0" applyAlignment="0" applyProtection="0"/>
    <xf numFmtId="0" fontId="24" fillId="42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47" borderId="0" applyNumberFormat="0" applyBorder="0" applyAlignment="0" applyProtection="0"/>
    <xf numFmtId="0" fontId="53" fillId="9" borderId="0" applyNumberFormat="0" applyBorder="0" applyAlignment="0" applyProtection="0"/>
    <xf numFmtId="0" fontId="53" fillId="13" borderId="0" applyNumberFormat="0" applyBorder="0" applyAlignment="0" applyProtection="0"/>
    <xf numFmtId="0" fontId="53" fillId="17" borderId="0" applyNumberFormat="0" applyBorder="0" applyAlignment="0" applyProtection="0"/>
    <xf numFmtId="0" fontId="53" fillId="21" borderId="0" applyNumberFormat="0" applyBorder="0" applyAlignment="0" applyProtection="0"/>
    <xf numFmtId="0" fontId="53" fillId="25" borderId="0" applyNumberFormat="0" applyBorder="0" applyAlignment="0" applyProtection="0"/>
    <xf numFmtId="0" fontId="53" fillId="29" borderId="0" applyNumberFormat="0" applyBorder="0" applyAlignment="0" applyProtection="0"/>
    <xf numFmtId="0" fontId="54" fillId="3" borderId="0" applyNumberFormat="0" applyBorder="0" applyAlignment="0" applyProtection="0"/>
    <xf numFmtId="0" fontId="55" fillId="6" borderId="4" applyNumberFormat="0" applyAlignment="0" applyProtection="0"/>
    <xf numFmtId="0" fontId="56" fillId="7" borderId="7" applyNumberFormat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90" fontId="29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18" fillId="0" borderId="0" applyFont="0" applyFill="0" applyBorder="0" applyAlignment="0" applyProtection="0"/>
    <xf numFmtId="188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8" fontId="23" fillId="0" borderId="0" applyFont="0" applyFill="0" applyBorder="0" applyAlignment="0" applyProtection="0"/>
    <xf numFmtId="188" fontId="18" fillId="0" borderId="0" applyFont="0" applyFill="0" applyBorder="0" applyAlignment="0" applyProtection="0"/>
    <xf numFmtId="0" fontId="57" fillId="0" borderId="0" applyNumberFormat="0" applyFill="0" applyBorder="0" applyAlignment="0" applyProtection="0"/>
    <xf numFmtId="0" fontId="58" fillId="2" borderId="0" applyNumberFormat="0" applyBorder="0" applyAlignment="0" applyProtection="0"/>
    <xf numFmtId="0" fontId="59" fillId="0" borderId="1" applyNumberFormat="0" applyFill="0" applyAlignment="0" applyProtection="0"/>
    <xf numFmtId="0" fontId="60" fillId="0" borderId="2" applyNumberFormat="0" applyFill="0" applyAlignment="0" applyProtection="0"/>
    <xf numFmtId="0" fontId="61" fillId="0" borderId="3" applyNumberFormat="0" applyFill="0" applyAlignment="0" applyProtection="0"/>
    <xf numFmtId="0" fontId="61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62" fillId="5" borderId="4" applyNumberFormat="0" applyAlignment="0" applyProtection="0"/>
    <xf numFmtId="0" fontId="63" fillId="0" borderId="6" applyNumberFormat="0" applyFill="0" applyAlignment="0" applyProtection="0"/>
    <xf numFmtId="0" fontId="64" fillId="4" borderId="0" applyNumberFormat="0" applyBorder="0" applyAlignment="0" applyProtection="0"/>
    <xf numFmtId="0" fontId="18" fillId="0" borderId="0"/>
    <xf numFmtId="0" fontId="18" fillId="0" borderId="0"/>
    <xf numFmtId="0" fontId="18" fillId="0" borderId="0"/>
    <xf numFmtId="0" fontId="5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30" fillId="0" borderId="0"/>
    <xf numFmtId="0" fontId="23" fillId="0" borderId="0"/>
    <xf numFmtId="0" fontId="18" fillId="0" borderId="0"/>
    <xf numFmtId="0" fontId="18" fillId="0" borderId="0"/>
    <xf numFmtId="0" fontId="52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23" fillId="8" borderId="8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23" fillId="54" borderId="16" applyNumberFormat="0" applyFont="0" applyAlignment="0" applyProtection="0"/>
    <xf numFmtId="0" fontId="65" fillId="6" borderId="5" applyNumberForma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9" applyNumberFormat="0" applyFill="0" applyAlignment="0" applyProtection="0"/>
    <xf numFmtId="0" fontId="68" fillId="0" borderId="0" applyNumberFormat="0" applyFill="0" applyBorder="0" applyAlignment="0" applyProtection="0"/>
    <xf numFmtId="0" fontId="26" fillId="39" borderId="10" applyNumberFormat="0" applyAlignment="0" applyProtection="0"/>
    <xf numFmtId="0" fontId="43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27" fillId="52" borderId="11" applyNumberFormat="0" applyAlignment="0" applyProtection="0"/>
    <xf numFmtId="0" fontId="37" fillId="0" borderId="15" applyNumberFormat="0" applyFill="0" applyAlignment="0" applyProtection="0"/>
    <xf numFmtId="0" fontId="32" fillId="35" borderId="0" applyNumberFormat="0" applyBorder="0" applyAlignment="0" applyProtection="0"/>
    <xf numFmtId="0" fontId="18" fillId="0" borderId="0"/>
    <xf numFmtId="0" fontId="36" fillId="38" borderId="10" applyNumberFormat="0" applyAlignment="0" applyProtection="0"/>
    <xf numFmtId="0" fontId="38" fillId="53" borderId="0" applyNumberFormat="0" applyBorder="0" applyAlignment="0" applyProtection="0"/>
    <xf numFmtId="0" fontId="42" fillId="0" borderId="18" applyNumberFormat="0" applyFill="0" applyAlignment="0" applyProtection="0"/>
    <xf numFmtId="0" fontId="25" fillId="34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50" borderId="0" applyNumberFormat="0" applyBorder="0" applyAlignment="0" applyProtection="0"/>
    <xf numFmtId="0" fontId="24" fillId="45" borderId="0" applyNumberFormat="0" applyBorder="0" applyAlignment="0" applyProtection="0"/>
    <xf numFmtId="0" fontId="24" fillId="46" borderId="0" applyNumberFormat="0" applyBorder="0" applyAlignment="0" applyProtection="0"/>
    <xf numFmtId="0" fontId="24" fillId="51" borderId="0" applyNumberFormat="0" applyBorder="0" applyAlignment="0" applyProtection="0"/>
    <xf numFmtId="0" fontId="39" fillId="39" borderId="17" applyNumberFormat="0" applyAlignment="0" applyProtection="0"/>
    <xf numFmtId="0" fontId="18" fillId="54" borderId="16" applyNumberFormat="0" applyFont="0" applyAlignment="0" applyProtection="0"/>
    <xf numFmtId="0" fontId="18" fillId="54" borderId="16" applyNumberFormat="0" applyFont="0" applyAlignment="0" applyProtection="0"/>
    <xf numFmtId="0" fontId="33" fillId="0" borderId="12" applyNumberFormat="0" applyFill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5" fillId="0" borderId="0" applyNumberFormat="0" applyFill="0" applyBorder="0" applyAlignment="0" applyProtection="0"/>
    <xf numFmtId="188" fontId="18" fillId="0" borderId="0" applyFont="0" applyFill="0" applyBorder="0" applyAlignment="0" applyProtection="0"/>
    <xf numFmtId="0" fontId="71" fillId="0" borderId="0"/>
    <xf numFmtId="9" fontId="23" fillId="0" borderId="0" applyFont="0" applyFill="0" applyBorder="0" applyAlignment="0" applyProtection="0"/>
    <xf numFmtId="0" fontId="72" fillId="0" borderId="0"/>
    <xf numFmtId="0" fontId="1" fillId="0" borderId="0"/>
    <xf numFmtId="0" fontId="18" fillId="0" borderId="0"/>
    <xf numFmtId="188" fontId="40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0" fontId="82" fillId="0" borderId="0"/>
    <xf numFmtId="9" fontId="82" fillId="0" borderId="0" applyFont="0" applyFill="0" applyBorder="0" applyAlignment="0" applyProtection="0"/>
    <xf numFmtId="188" fontId="82" fillId="0" borderId="0" applyFont="0" applyFill="0" applyBorder="0" applyAlignment="0" applyProtection="0"/>
    <xf numFmtId="188" fontId="40" fillId="0" borderId="0" applyFont="0" applyFill="0" applyBorder="0" applyAlignment="0" applyProtection="0"/>
  </cellStyleXfs>
  <cellXfs count="174">
    <xf numFmtId="0" fontId="0" fillId="0" borderId="0" xfId="0"/>
    <xf numFmtId="0" fontId="47" fillId="0" borderId="0" xfId="0" applyFont="1"/>
    <xf numFmtId="0" fontId="4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8" fillId="0" borderId="0" xfId="660" applyFont="1"/>
    <xf numFmtId="0" fontId="48" fillId="0" borderId="0" xfId="660" applyFont="1"/>
    <xf numFmtId="0" fontId="47" fillId="0" borderId="0" xfId="660" applyFont="1"/>
    <xf numFmtId="0" fontId="79" fillId="0" borderId="0" xfId="660" applyFont="1"/>
    <xf numFmtId="0" fontId="79" fillId="64" borderId="0" xfId="660" applyFont="1" applyFill="1"/>
    <xf numFmtId="0" fontId="79" fillId="65" borderId="0" xfId="660" applyFont="1" applyFill="1"/>
    <xf numFmtId="0" fontId="79" fillId="66" borderId="0" xfId="660" applyFont="1" applyFill="1"/>
    <xf numFmtId="0" fontId="79" fillId="67" borderId="0" xfId="660" applyFont="1" applyFill="1"/>
    <xf numFmtId="0" fontId="79" fillId="68" borderId="0" xfId="660" applyFont="1" applyFill="1"/>
    <xf numFmtId="0" fontId="80" fillId="69" borderId="0" xfId="660" applyFont="1" applyFill="1"/>
    <xf numFmtId="0" fontId="79" fillId="70" borderId="0" xfId="660" applyFont="1" applyFill="1"/>
    <xf numFmtId="0" fontId="82" fillId="0" borderId="0" xfId="660"/>
    <xf numFmtId="0" fontId="83" fillId="71" borderId="0" xfId="660" applyFont="1" applyFill="1" applyAlignment="1">
      <alignment horizontal="left"/>
    </xf>
    <xf numFmtId="0" fontId="81" fillId="70" borderId="0" xfId="660" applyFont="1" applyFill="1" applyAlignment="1">
      <alignment horizontal="left"/>
    </xf>
    <xf numFmtId="49" fontId="81" fillId="0" borderId="0" xfId="660" applyNumberFormat="1" applyFont="1" applyAlignment="1">
      <alignment horizontal="left"/>
    </xf>
    <xf numFmtId="0" fontId="81" fillId="0" borderId="0" xfId="660" applyFont="1" applyAlignment="1">
      <alignment horizontal="left"/>
    </xf>
    <xf numFmtId="0" fontId="81" fillId="64" borderId="0" xfId="660" applyFont="1" applyFill="1" applyAlignment="1">
      <alignment horizontal="left"/>
    </xf>
    <xf numFmtId="0" fontId="81" fillId="65" borderId="0" xfId="660" applyFont="1" applyFill="1" applyAlignment="1">
      <alignment horizontal="left"/>
    </xf>
    <xf numFmtId="0" fontId="81" fillId="66" borderId="0" xfId="660" applyFont="1" applyFill="1" applyAlignment="1">
      <alignment horizontal="left"/>
    </xf>
    <xf numFmtId="0" fontId="81" fillId="67" borderId="0" xfId="660" applyFont="1" applyFill="1" applyAlignment="1">
      <alignment horizontal="center"/>
    </xf>
    <xf numFmtId="0" fontId="81" fillId="68" borderId="0" xfId="660" applyFont="1" applyFill="1" applyAlignment="1">
      <alignment horizontal="left"/>
    </xf>
    <xf numFmtId="0" fontId="83" fillId="69" borderId="0" xfId="660" applyFont="1" applyFill="1" applyAlignment="1">
      <alignment horizontal="left"/>
    </xf>
    <xf numFmtId="0" fontId="77" fillId="70" borderId="0" xfId="660" applyFont="1" applyFill="1" applyAlignment="1">
      <alignment horizontal="center"/>
    </xf>
    <xf numFmtId="0" fontId="48" fillId="71" borderId="0" xfId="660" applyFont="1" applyFill="1"/>
    <xf numFmtId="14" fontId="47" fillId="70" borderId="0" xfId="660" applyNumberFormat="1" applyFont="1" applyFill="1"/>
    <xf numFmtId="0" fontId="47" fillId="64" borderId="0" xfId="660" applyFont="1" applyFill="1"/>
    <xf numFmtId="0" fontId="47" fillId="65" borderId="0" xfId="660" applyFont="1" applyFill="1"/>
    <xf numFmtId="0" fontId="47" fillId="66" borderId="0" xfId="660" applyFont="1" applyFill="1"/>
    <xf numFmtId="0" fontId="49" fillId="67" borderId="0" xfId="660" applyFont="1" applyFill="1" applyAlignment="1">
      <alignment horizontal="center"/>
    </xf>
    <xf numFmtId="0" fontId="47" fillId="68" borderId="0" xfId="660" applyFont="1" applyFill="1"/>
    <xf numFmtId="0" fontId="70" fillId="69" borderId="0" xfId="660" applyFont="1" applyFill="1"/>
    <xf numFmtId="0" fontId="47" fillId="70" borderId="0" xfId="660" applyFont="1" applyFill="1"/>
    <xf numFmtId="14" fontId="47" fillId="0" borderId="0" xfId="660" applyNumberFormat="1" applyFont="1"/>
    <xf numFmtId="0" fontId="49" fillId="0" borderId="0" xfId="660" applyFont="1" applyAlignment="1">
      <alignment horizontal="center"/>
    </xf>
    <xf numFmtId="0" fontId="70" fillId="0" borderId="0" xfId="660" applyFont="1"/>
    <xf numFmtId="0" fontId="78" fillId="56" borderId="0" xfId="660" applyFont="1" applyFill="1"/>
    <xf numFmtId="0" fontId="84" fillId="56" borderId="0" xfId="660" applyFont="1" applyFill="1"/>
    <xf numFmtId="0" fontId="85" fillId="72" borderId="29" xfId="660" applyFont="1" applyFill="1" applyBorder="1"/>
    <xf numFmtId="0" fontId="47" fillId="63" borderId="0" xfId="660" applyFont="1" applyFill="1"/>
    <xf numFmtId="9" fontId="47" fillId="63" borderId="0" xfId="660" applyNumberFormat="1" applyFont="1" applyFill="1"/>
    <xf numFmtId="9" fontId="47" fillId="0" borderId="0" xfId="660" applyNumberFormat="1" applyFont="1"/>
    <xf numFmtId="0" fontId="86" fillId="0" borderId="0" xfId="660" applyFont="1"/>
    <xf numFmtId="0" fontId="86" fillId="70" borderId="0" xfId="660" applyFont="1" applyFill="1"/>
    <xf numFmtId="9" fontId="47" fillId="0" borderId="0" xfId="661" applyFont="1" applyFill="1"/>
    <xf numFmtId="0" fontId="0" fillId="0" borderId="0" xfId="0" pivotButton="1"/>
    <xf numFmtId="191" fontId="74" fillId="56" borderId="0" xfId="347" applyNumberFormat="1" applyFont="1" applyFill="1" applyAlignment="1">
      <alignment horizontal="left"/>
    </xf>
    <xf numFmtId="14" fontId="88" fillId="74" borderId="0" xfId="0" applyNumberFormat="1" applyFont="1" applyFill="1"/>
    <xf numFmtId="0" fontId="73" fillId="55" borderId="0" xfId="0" applyFont="1" applyFill="1" applyAlignment="1">
      <alignment horizontal="left"/>
    </xf>
    <xf numFmtId="0" fontId="48" fillId="55" borderId="0" xfId="0" applyFont="1" applyFill="1"/>
    <xf numFmtId="0" fontId="89" fillId="73" borderId="0" xfId="0" applyFont="1" applyFill="1"/>
    <xf numFmtId="0" fontId="69" fillId="0" borderId="0" xfId="0" applyFont="1" applyAlignment="1">
      <alignment horizontal="left"/>
    </xf>
    <xf numFmtId="0" fontId="74" fillId="0" borderId="0" xfId="347" applyFont="1" applyAlignment="1">
      <alignment horizontal="left"/>
    </xf>
    <xf numFmtId="0" fontId="74" fillId="60" borderId="0" xfId="347" applyFont="1" applyFill="1" applyAlignment="1">
      <alignment horizontal="left"/>
    </xf>
    <xf numFmtId="0" fontId="74" fillId="58" borderId="0" xfId="347" applyFont="1" applyFill="1" applyAlignment="1">
      <alignment horizontal="left"/>
    </xf>
    <xf numFmtId="0" fontId="69" fillId="57" borderId="0" xfId="347" applyFont="1" applyFill="1" applyAlignment="1">
      <alignment horizontal="left"/>
    </xf>
    <xf numFmtId="0" fontId="74" fillId="59" borderId="0" xfId="347" applyFont="1" applyFill="1" applyAlignment="1">
      <alignment horizontal="center"/>
    </xf>
    <xf numFmtId="0" fontId="74" fillId="62" borderId="0" xfId="347" applyFont="1" applyFill="1" applyAlignment="1">
      <alignment horizontal="left"/>
    </xf>
    <xf numFmtId="0" fontId="73" fillId="61" borderId="0" xfId="347" applyFont="1" applyFill="1" applyAlignment="1">
      <alignment horizontal="left"/>
    </xf>
    <xf numFmtId="0" fontId="77" fillId="56" borderId="0" xfId="0" applyFont="1" applyFill="1" applyAlignment="1">
      <alignment horizontal="center"/>
    </xf>
    <xf numFmtId="0" fontId="77" fillId="59" borderId="0" xfId="0" applyFont="1" applyFill="1" applyAlignment="1">
      <alignment horizontal="center"/>
    </xf>
    <xf numFmtId="0" fontId="91" fillId="75" borderId="0" xfId="0" applyFont="1" applyFill="1"/>
    <xf numFmtId="0" fontId="92" fillId="74" borderId="0" xfId="0" applyFont="1" applyFill="1"/>
    <xf numFmtId="0" fontId="47" fillId="60" borderId="0" xfId="0" applyFont="1" applyFill="1"/>
    <xf numFmtId="0" fontId="47" fillId="58" borderId="0" xfId="0" applyFont="1" applyFill="1"/>
    <xf numFmtId="0" fontId="47" fillId="57" borderId="0" xfId="0" applyFont="1" applyFill="1"/>
    <xf numFmtId="0" fontId="18" fillId="59" borderId="0" xfId="347" applyFill="1" applyAlignment="1">
      <alignment horizontal="center"/>
    </xf>
    <xf numFmtId="0" fontId="47" fillId="62" borderId="0" xfId="0" applyFont="1" applyFill="1"/>
    <xf numFmtId="0" fontId="70" fillId="61" borderId="0" xfId="0" applyFont="1" applyFill="1"/>
    <xf numFmtId="0" fontId="18" fillId="56" borderId="0" xfId="347" applyFill="1" applyAlignment="1">
      <alignment horizontal="center"/>
    </xf>
    <xf numFmtId="0" fontId="47" fillId="56" borderId="0" xfId="0" applyFont="1" applyFill="1"/>
    <xf numFmtId="0" fontId="87" fillId="59" borderId="0" xfId="0" applyFont="1" applyFill="1"/>
    <xf numFmtId="0" fontId="47" fillId="57" borderId="0" xfId="0" applyFont="1" applyFill="1" applyAlignment="1">
      <alignment horizontal="center" vertical="center"/>
    </xf>
    <xf numFmtId="0" fontId="79" fillId="56" borderId="0" xfId="0" applyFont="1" applyFill="1" applyAlignment="1">
      <alignment horizontal="center" vertical="center"/>
    </xf>
    <xf numFmtId="0" fontId="88" fillId="77" borderId="0" xfId="0" applyFont="1" applyFill="1"/>
    <xf numFmtId="0" fontId="95" fillId="78" borderId="0" xfId="351" applyFont="1" applyFill="1" applyAlignment="1">
      <alignment horizontal="center" vertical="center"/>
    </xf>
    <xf numFmtId="0" fontId="95" fillId="78" borderId="0" xfId="351" applyFont="1" applyFill="1" applyAlignment="1">
      <alignment vertical="center"/>
    </xf>
    <xf numFmtId="0" fontId="75" fillId="79" borderId="19" xfId="351" applyFont="1" applyFill="1" applyBorder="1" applyAlignment="1">
      <alignment horizontal="center" vertical="center"/>
    </xf>
    <xf numFmtId="0" fontId="75" fillId="79" borderId="20" xfId="351" applyFont="1" applyFill="1" applyBorder="1" applyAlignment="1">
      <alignment vertical="center"/>
    </xf>
    <xf numFmtId="0" fontId="75" fillId="79" borderId="21" xfId="351" applyFont="1" applyFill="1" applyBorder="1" applyAlignment="1">
      <alignment vertical="center"/>
    </xf>
    <xf numFmtId="0" fontId="90" fillId="80" borderId="21" xfId="351" applyFont="1" applyFill="1" applyBorder="1" applyAlignment="1">
      <alignment vertical="center"/>
    </xf>
    <xf numFmtId="0" fontId="76" fillId="79" borderId="19" xfId="351" applyFont="1" applyFill="1" applyBorder="1" applyAlignment="1">
      <alignment horizontal="center" vertical="center"/>
    </xf>
    <xf numFmtId="0" fontId="76" fillId="79" borderId="20" xfId="351" applyFont="1" applyFill="1" applyBorder="1" applyAlignment="1">
      <alignment vertical="center"/>
    </xf>
    <xf numFmtId="0" fontId="76" fillId="79" borderId="21" xfId="351" applyFont="1" applyFill="1" applyBorder="1" applyAlignment="1">
      <alignment vertical="center"/>
    </xf>
    <xf numFmtId="0" fontId="76" fillId="81" borderId="19" xfId="351" applyFont="1" applyFill="1" applyBorder="1" applyAlignment="1">
      <alignment horizontal="center" vertical="center"/>
    </xf>
    <xf numFmtId="0" fontId="76" fillId="81" borderId="20" xfId="351" applyFont="1" applyFill="1" applyBorder="1" applyAlignment="1">
      <alignment vertical="center"/>
    </xf>
    <xf numFmtId="0" fontId="76" fillId="81" borderId="21" xfId="351" applyFont="1" applyFill="1" applyBorder="1" applyAlignment="1">
      <alignment vertical="center"/>
    </xf>
    <xf numFmtId="0" fontId="76" fillId="81" borderId="19" xfId="0" applyFont="1" applyFill="1" applyBorder="1" applyAlignment="1">
      <alignment horizontal="center" vertical="center"/>
    </xf>
    <xf numFmtId="0" fontId="47" fillId="81" borderId="20" xfId="351" applyFont="1" applyFill="1" applyBorder="1" applyAlignment="1">
      <alignment vertical="center"/>
    </xf>
    <xf numFmtId="0" fontId="0" fillId="82" borderId="0" xfId="0" applyFill="1"/>
    <xf numFmtId="0" fontId="76" fillId="83" borderId="19" xfId="351" applyFont="1" applyFill="1" applyBorder="1" applyAlignment="1">
      <alignment horizontal="center" vertical="center"/>
    </xf>
    <xf numFmtId="0" fontId="76" fillId="83" borderId="20" xfId="351" applyFont="1" applyFill="1" applyBorder="1" applyAlignment="1">
      <alignment vertical="center"/>
    </xf>
    <xf numFmtId="0" fontId="76" fillId="83" borderId="21" xfId="351" applyFont="1" applyFill="1" applyBorder="1" applyAlignment="1">
      <alignment vertical="center"/>
    </xf>
    <xf numFmtId="0" fontId="75" fillId="83" borderId="19" xfId="351" applyFont="1" applyFill="1" applyBorder="1" applyAlignment="1">
      <alignment horizontal="center" vertical="center"/>
    </xf>
    <xf numFmtId="0" fontId="75" fillId="83" borderId="20" xfId="351" applyFont="1" applyFill="1" applyBorder="1" applyAlignment="1">
      <alignment vertical="center"/>
    </xf>
    <xf numFmtId="0" fontId="75" fillId="83" borderId="21" xfId="351" applyFont="1" applyFill="1" applyBorder="1" applyAlignment="1">
      <alignment vertical="center"/>
    </xf>
    <xf numFmtId="0" fontId="76" fillId="84" borderId="19" xfId="351" applyFont="1" applyFill="1" applyBorder="1" applyAlignment="1">
      <alignment horizontal="center" vertical="center"/>
    </xf>
    <xf numFmtId="0" fontId="76" fillId="84" borderId="20" xfId="351" applyFont="1" applyFill="1" applyBorder="1" applyAlignment="1">
      <alignment vertical="center"/>
    </xf>
    <xf numFmtId="0" fontId="76" fillId="84" borderId="21" xfId="351" applyFont="1" applyFill="1" applyBorder="1" applyAlignment="1">
      <alignment vertical="center"/>
    </xf>
    <xf numFmtId="0" fontId="75" fillId="84" borderId="19" xfId="351" applyFont="1" applyFill="1" applyBorder="1" applyAlignment="1">
      <alignment horizontal="center" vertical="center"/>
    </xf>
    <xf numFmtId="0" fontId="75" fillId="84" borderId="20" xfId="351" applyFont="1" applyFill="1" applyBorder="1" applyAlignment="1">
      <alignment vertical="center"/>
    </xf>
    <xf numFmtId="0" fontId="75" fillId="84" borderId="21" xfId="351" applyFont="1" applyFill="1" applyBorder="1" applyAlignment="1">
      <alignment vertical="center"/>
    </xf>
    <xf numFmtId="0" fontId="93" fillId="63" borderId="19" xfId="351" applyFont="1" applyFill="1" applyBorder="1" applyAlignment="1">
      <alignment horizontal="center" vertical="center"/>
    </xf>
    <xf numFmtId="0" fontId="93" fillId="63" borderId="20" xfId="351" applyFont="1" applyFill="1" applyBorder="1" applyAlignment="1">
      <alignment vertical="center"/>
    </xf>
    <xf numFmtId="0" fontId="93" fillId="63" borderId="21" xfId="351" applyFont="1" applyFill="1" applyBorder="1" applyAlignment="1">
      <alignment vertical="center"/>
    </xf>
    <xf numFmtId="0" fontId="94" fillId="63" borderId="21" xfId="351" applyFont="1" applyFill="1" applyBorder="1" applyAlignment="1">
      <alignment vertical="center"/>
    </xf>
    <xf numFmtId="0" fontId="14" fillId="63" borderId="0" xfId="0" applyFont="1" applyFill="1"/>
    <xf numFmtId="0" fontId="76" fillId="85" borderId="19" xfId="351" applyFont="1" applyFill="1" applyBorder="1" applyAlignment="1">
      <alignment horizontal="center" vertical="center"/>
    </xf>
    <xf numFmtId="0" fontId="76" fillId="85" borderId="20" xfId="351" applyFont="1" applyFill="1" applyBorder="1" applyAlignment="1">
      <alignment vertical="center"/>
    </xf>
    <xf numFmtId="0" fontId="76" fillId="85" borderId="21" xfId="351" applyFont="1" applyFill="1" applyBorder="1" applyAlignment="1">
      <alignment vertical="center"/>
    </xf>
    <xf numFmtId="0" fontId="75" fillId="85" borderId="19" xfId="351" applyFont="1" applyFill="1" applyBorder="1" applyAlignment="1">
      <alignment horizontal="center" vertical="center"/>
    </xf>
    <xf numFmtId="0" fontId="75" fillId="85" borderId="20" xfId="351" applyFont="1" applyFill="1" applyBorder="1" applyAlignment="1">
      <alignment vertical="center"/>
    </xf>
    <xf numFmtId="0" fontId="75" fillId="85" borderId="21" xfId="351" applyFont="1" applyFill="1" applyBorder="1" applyAlignment="1">
      <alignment vertical="center"/>
    </xf>
    <xf numFmtId="0" fontId="76" fillId="86" borderId="19" xfId="351" applyFont="1" applyFill="1" applyBorder="1" applyAlignment="1">
      <alignment horizontal="center" vertical="center"/>
    </xf>
    <xf numFmtId="0" fontId="76" fillId="86" borderId="20" xfId="351" applyFont="1" applyFill="1" applyBorder="1" applyAlignment="1">
      <alignment vertical="center"/>
    </xf>
    <xf numFmtId="0" fontId="76" fillId="86" borderId="21" xfId="351" applyFont="1" applyFill="1" applyBorder="1" applyAlignment="1">
      <alignment vertical="center"/>
    </xf>
    <xf numFmtId="0" fontId="75" fillId="86" borderId="19" xfId="351" applyFont="1" applyFill="1" applyBorder="1" applyAlignment="1">
      <alignment horizontal="center" vertical="center"/>
    </xf>
    <xf numFmtId="0" fontId="75" fillId="86" borderId="20" xfId="351" applyFont="1" applyFill="1" applyBorder="1" applyAlignment="1">
      <alignment vertical="center"/>
    </xf>
    <xf numFmtId="0" fontId="75" fillId="86" borderId="21" xfId="351" applyFont="1" applyFill="1" applyBorder="1" applyAlignment="1">
      <alignment vertical="center"/>
    </xf>
    <xf numFmtId="0" fontId="76" fillId="58" borderId="19" xfId="351" applyFont="1" applyFill="1" applyBorder="1" applyAlignment="1">
      <alignment horizontal="center" vertical="center"/>
    </xf>
    <xf numFmtId="0" fontId="76" fillId="58" borderId="20" xfId="351" applyFont="1" applyFill="1" applyBorder="1" applyAlignment="1">
      <alignment vertical="center"/>
    </xf>
    <xf numFmtId="0" fontId="76" fillId="58" borderId="21" xfId="351" applyFont="1" applyFill="1" applyBorder="1" applyAlignment="1">
      <alignment vertical="center"/>
    </xf>
    <xf numFmtId="0" fontId="75" fillId="58" borderId="19" xfId="351" applyFont="1" applyFill="1" applyBorder="1" applyAlignment="1">
      <alignment horizontal="center" vertical="center"/>
    </xf>
    <xf numFmtId="0" fontId="75" fillId="58" borderId="20" xfId="351" applyFont="1" applyFill="1" applyBorder="1" applyAlignment="1">
      <alignment vertical="center"/>
    </xf>
    <xf numFmtId="0" fontId="75" fillId="58" borderId="21" xfId="351" applyFont="1" applyFill="1" applyBorder="1" applyAlignment="1">
      <alignment vertical="center"/>
    </xf>
    <xf numFmtId="0" fontId="75" fillId="87" borderId="19" xfId="351" applyFont="1" applyFill="1" applyBorder="1" applyAlignment="1">
      <alignment horizontal="center" vertical="center"/>
    </xf>
    <xf numFmtId="0" fontId="75" fillId="87" borderId="20" xfId="351" applyFont="1" applyFill="1" applyBorder="1" applyAlignment="1">
      <alignment vertical="center"/>
    </xf>
    <xf numFmtId="0" fontId="75" fillId="87" borderId="21" xfId="351" applyFont="1" applyFill="1" applyBorder="1" applyAlignment="1">
      <alignment vertical="center"/>
    </xf>
    <xf numFmtId="0" fontId="76" fillId="87" borderId="19" xfId="351" applyFont="1" applyFill="1" applyBorder="1" applyAlignment="1">
      <alignment horizontal="center" vertical="center"/>
    </xf>
    <xf numFmtId="0" fontId="76" fillId="87" borderId="20" xfId="351" applyFont="1" applyFill="1" applyBorder="1" applyAlignment="1">
      <alignment vertical="center"/>
    </xf>
    <xf numFmtId="0" fontId="76" fillId="87" borderId="21" xfId="351" applyFont="1" applyFill="1" applyBorder="1" applyAlignment="1">
      <alignment vertical="center"/>
    </xf>
    <xf numFmtId="0" fontId="76" fillId="87" borderId="30" xfId="351" applyFont="1" applyFill="1" applyBorder="1" applyAlignment="1">
      <alignment horizontal="center" vertical="center"/>
    </xf>
    <xf numFmtId="0" fontId="76" fillId="87" borderId="31" xfId="351" applyFont="1" applyFill="1" applyBorder="1" applyAlignment="1">
      <alignment vertical="center"/>
    </xf>
    <xf numFmtId="0" fontId="76" fillId="87" borderId="32" xfId="351" applyFont="1" applyFill="1" applyBorder="1" applyAlignment="1">
      <alignment vertical="center"/>
    </xf>
    <xf numFmtId="0" fontId="76" fillId="87" borderId="23" xfId="351" applyFont="1" applyFill="1" applyBorder="1" applyAlignment="1">
      <alignment horizontal="center" vertical="center"/>
    </xf>
    <xf numFmtId="0" fontId="76" fillId="87" borderId="24" xfId="351" applyFont="1" applyFill="1" applyBorder="1" applyAlignment="1">
      <alignment vertical="center"/>
    </xf>
    <xf numFmtId="0" fontId="75" fillId="82" borderId="19" xfId="351" applyFont="1" applyFill="1" applyBorder="1" applyAlignment="1">
      <alignment horizontal="center" vertical="center"/>
    </xf>
    <xf numFmtId="0" fontId="75" fillId="82" borderId="20" xfId="351" applyFont="1" applyFill="1" applyBorder="1" applyAlignment="1">
      <alignment vertical="center"/>
    </xf>
    <xf numFmtId="0" fontId="75" fillId="82" borderId="22" xfId="351" applyFont="1" applyFill="1" applyBorder="1" applyAlignment="1">
      <alignment vertical="center"/>
    </xf>
    <xf numFmtId="0" fontId="76" fillId="82" borderId="19" xfId="351" applyFont="1" applyFill="1" applyBorder="1" applyAlignment="1">
      <alignment horizontal="center" vertical="center"/>
    </xf>
    <xf numFmtId="0" fontId="76" fillId="82" borderId="20" xfId="351" applyFont="1" applyFill="1" applyBorder="1" applyAlignment="1">
      <alignment vertical="center"/>
    </xf>
    <xf numFmtId="0" fontId="76" fillId="82" borderId="21" xfId="351" applyFont="1" applyFill="1" applyBorder="1" applyAlignment="1">
      <alignment vertical="center"/>
    </xf>
    <xf numFmtId="0" fontId="76" fillId="86" borderId="23" xfId="351" applyFont="1" applyFill="1" applyBorder="1" applyAlignment="1">
      <alignment horizontal="center" vertical="center"/>
    </xf>
    <xf numFmtId="0" fontId="76" fillId="86" borderId="24" xfId="351" applyFont="1" applyFill="1" applyBorder="1" applyAlignment="1">
      <alignment vertical="center"/>
    </xf>
    <xf numFmtId="0" fontId="76" fillId="86" borderId="25" xfId="351" applyFont="1" applyFill="1" applyBorder="1" applyAlignment="1">
      <alignment vertical="center"/>
    </xf>
    <xf numFmtId="0" fontId="76" fillId="0" borderId="19" xfId="351" applyFont="1" applyBorder="1" applyAlignment="1">
      <alignment horizontal="center" vertical="center"/>
    </xf>
    <xf numFmtId="0" fontId="76" fillId="0" borderId="20" xfId="351" applyFont="1" applyBorder="1" applyAlignment="1">
      <alignment vertical="center"/>
    </xf>
    <xf numFmtId="0" fontId="76" fillId="0" borderId="21" xfId="351" applyFont="1" applyBorder="1" applyAlignment="1">
      <alignment vertical="center"/>
    </xf>
    <xf numFmtId="0" fontId="76" fillId="88" borderId="19" xfId="351" applyFont="1" applyFill="1" applyBorder="1" applyAlignment="1">
      <alignment horizontal="center" vertical="center"/>
    </xf>
    <xf numFmtId="0" fontId="76" fillId="88" borderId="20" xfId="351" applyFont="1" applyFill="1" applyBorder="1" applyAlignment="1">
      <alignment vertical="center"/>
    </xf>
    <xf numFmtId="0" fontId="76" fillId="88" borderId="21" xfId="351" applyFont="1" applyFill="1" applyBorder="1" applyAlignment="1">
      <alignment vertical="center"/>
    </xf>
    <xf numFmtId="0" fontId="75" fillId="88" borderId="19" xfId="351" applyFont="1" applyFill="1" applyBorder="1" applyAlignment="1">
      <alignment horizontal="center" vertical="center"/>
    </xf>
    <xf numFmtId="0" fontId="75" fillId="88" borderId="20" xfId="351" applyFont="1" applyFill="1" applyBorder="1" applyAlignment="1">
      <alignment vertical="center"/>
    </xf>
    <xf numFmtId="0" fontId="75" fillId="88" borderId="21" xfId="351" applyFont="1" applyFill="1" applyBorder="1" applyAlignment="1">
      <alignment vertical="center"/>
    </xf>
    <xf numFmtId="0" fontId="90" fillId="80" borderId="0" xfId="351" applyFont="1" applyFill="1" applyAlignment="1">
      <alignment vertical="center"/>
    </xf>
    <xf numFmtId="0" fontId="75" fillId="89" borderId="26" xfId="351" applyFont="1" applyFill="1" applyBorder="1" applyAlignment="1">
      <alignment horizontal="center" vertical="center"/>
    </xf>
    <xf numFmtId="0" fontId="75" fillId="89" borderId="27" xfId="351" applyFont="1" applyFill="1" applyBorder="1" applyAlignment="1">
      <alignment vertical="center"/>
    </xf>
    <xf numFmtId="0" fontId="75" fillId="89" borderId="28" xfId="351" applyFont="1" applyFill="1" applyBorder="1" applyAlignment="1">
      <alignment vertical="center"/>
    </xf>
    <xf numFmtId="0" fontId="47" fillId="90" borderId="33" xfId="351" applyFont="1" applyFill="1" applyBorder="1" applyAlignment="1">
      <alignment horizontal="center" vertical="center"/>
    </xf>
    <xf numFmtId="0" fontId="47" fillId="90" borderId="33" xfId="351" applyFont="1" applyFill="1" applyBorder="1" applyAlignment="1">
      <alignment vertical="center"/>
    </xf>
    <xf numFmtId="0" fontId="47" fillId="78" borderId="33" xfId="351" applyFont="1" applyFill="1" applyBorder="1" applyAlignment="1">
      <alignment horizontal="center" vertical="center"/>
    </xf>
    <xf numFmtId="0" fontId="47" fillId="78" borderId="33" xfId="351" applyFont="1" applyFill="1" applyBorder="1" applyAlignment="1">
      <alignment vertical="center"/>
    </xf>
    <xf numFmtId="0" fontId="75" fillId="76" borderId="26" xfId="0" applyFont="1" applyFill="1" applyBorder="1" applyAlignment="1">
      <alignment horizontal="center" vertical="center"/>
    </xf>
    <xf numFmtId="0" fontId="75" fillId="76" borderId="27" xfId="0" applyFont="1" applyFill="1" applyBorder="1" applyAlignment="1">
      <alignment vertical="center"/>
    </xf>
    <xf numFmtId="0" fontId="75" fillId="76" borderId="28" xfId="0" applyFont="1" applyFill="1" applyBorder="1" applyAlignment="1">
      <alignment vertical="center"/>
    </xf>
    <xf numFmtId="0" fontId="47" fillId="57" borderId="33" xfId="351" applyFont="1" applyFill="1" applyBorder="1" applyAlignment="1">
      <alignment horizontal="center" vertical="center"/>
    </xf>
    <xf numFmtId="0" fontId="47" fillId="57" borderId="33" xfId="351" applyFont="1" applyFill="1" applyBorder="1" applyAlignment="1">
      <alignment vertical="center"/>
    </xf>
    <xf numFmtId="0" fontId="47" fillId="85" borderId="33" xfId="351" applyFont="1" applyFill="1" applyBorder="1" applyAlignment="1">
      <alignment horizontal="center" vertical="center"/>
    </xf>
    <xf numFmtId="0" fontId="47" fillId="85" borderId="33" xfId="351" applyFont="1" applyFill="1" applyBorder="1" applyAlignment="1">
      <alignment vertical="center"/>
    </xf>
    <xf numFmtId="0" fontId="47" fillId="91" borderId="33" xfId="351" applyFont="1" applyFill="1" applyBorder="1" applyAlignment="1">
      <alignment horizontal="center" vertical="center"/>
    </xf>
    <xf numFmtId="0" fontId="47" fillId="91" borderId="33" xfId="351" applyFont="1" applyFill="1" applyBorder="1" applyAlignment="1">
      <alignment vertical="center"/>
    </xf>
  </cellXfs>
  <cellStyles count="664">
    <cellStyle name="_2012_06_26" xfId="2"/>
    <cellStyle name="_2012_06_27" xfId="3"/>
    <cellStyle name="_2012_06_28" xfId="4"/>
    <cellStyle name="_2012_06_29" xfId="5"/>
    <cellStyle name="_2012_07_02" xfId="6"/>
    <cellStyle name="_24.04.12" xfId="7"/>
    <cellStyle name="_25.04.12" xfId="8"/>
    <cellStyle name="_AS-400" xfId="9"/>
    <cellStyle name="_Cut Order'2012_Update_Check1" xfId="10"/>
    <cellStyle name="_DC Items Jeab 16_05_11" xfId="11"/>
    <cellStyle name="_DC Items Joy" xfId="12"/>
    <cellStyle name="_DC Items Joy_DC Items01_01_11" xfId="13"/>
    <cellStyle name="_DC Items Joy_DC Items01_02_11" xfId="14"/>
    <cellStyle name="_DC Items Joy_DC Items01_03_11" xfId="15"/>
    <cellStyle name="_DC Items Joy_DC Items01_04_11" xfId="16"/>
    <cellStyle name="_DC Items Joy_DC Items01_12_10" xfId="17"/>
    <cellStyle name="_DC Items Joy_DC Items02_02_11" xfId="18"/>
    <cellStyle name="_DC Items Joy_DC Items02_03_11" xfId="19"/>
    <cellStyle name="_DC Items Joy_DC Items02_04_11" xfId="20"/>
    <cellStyle name="_DC Items Joy_DC Items02_05_11" xfId="21"/>
    <cellStyle name="_DC Items Joy_DC Items02_12_10" xfId="22"/>
    <cellStyle name="_DC Items Joy_DC Items03_01_11" xfId="23"/>
    <cellStyle name="_DC Items Joy_DC Items03_02_11" xfId="24"/>
    <cellStyle name="_DC Items Joy_DC Items03_03_11" xfId="25"/>
    <cellStyle name="_DC Items Joy_DC Items03_05_11" xfId="26"/>
    <cellStyle name="_DC Items Joy_DC Items03_12_10" xfId="27"/>
    <cellStyle name="_DC Items Joy_DC Items04_01_11" xfId="28"/>
    <cellStyle name="_DC Items Joy_DC Items04_02_11" xfId="29"/>
    <cellStyle name="_DC Items Joy_DC Items04_03_11" xfId="30"/>
    <cellStyle name="_DC Items Joy_DC Items04_04_11" xfId="31"/>
    <cellStyle name="_DC Items Joy_DC Items04_05_11" xfId="32"/>
    <cellStyle name="_DC Items Joy_DC Items04_12_10" xfId="33"/>
    <cellStyle name="_DC Items Joy_DC Items05_01_11" xfId="34"/>
    <cellStyle name="_DC Items Joy_DC Items05_02_11" xfId="35"/>
    <cellStyle name="_DC Items Joy_DC Items05_03_11" xfId="36"/>
    <cellStyle name="_DC Items Joy_DC Items05_04_11" xfId="37"/>
    <cellStyle name="_DC Items Joy_DC Items05_05_11" xfId="38"/>
    <cellStyle name="_DC Items Joy_DC Items06_01_11" xfId="39"/>
    <cellStyle name="_DC Items Joy_DC Items06_04_11" xfId="40"/>
    <cellStyle name="_DC Items Joy_DC Items06_11_10" xfId="41"/>
    <cellStyle name="_DC Items Joy_DC Items06_12_10" xfId="42"/>
    <cellStyle name="_DC Items Joy_DC Items07_01_11" xfId="43"/>
    <cellStyle name="_DC Items Joy_DC Items07_02_11" xfId="44"/>
    <cellStyle name="_DC Items Joy_DC Items07_03_11" xfId="45"/>
    <cellStyle name="_DC Items Joy_DC Items07_04_11" xfId="46"/>
    <cellStyle name="_DC Items Joy_DC Items07_05_11" xfId="47"/>
    <cellStyle name="_DC Items Joy_DC Items07_12_10" xfId="48"/>
    <cellStyle name="_DC Items Joy_DC Items08_02_11" xfId="49"/>
    <cellStyle name="_DC Items Joy_DC Items08_03_11" xfId="50"/>
    <cellStyle name="_DC Items Joy_DC Items08_04_11" xfId="51"/>
    <cellStyle name="_DC Items Joy_DC Items08_11_10" xfId="52"/>
    <cellStyle name="_DC Items Joy_DC Items08_12_10" xfId="53"/>
    <cellStyle name="_DC Items Joy_DC Items09_02_11" xfId="54"/>
    <cellStyle name="_DC Items Joy_DC Items09_03_11" xfId="55"/>
    <cellStyle name="_DC Items Joy_DC Items09_04_11" xfId="56"/>
    <cellStyle name="_DC Items Joy_DC Items09_05_11" xfId="57"/>
    <cellStyle name="_DC Items Joy_DC Items09_11_10" xfId="58"/>
    <cellStyle name="_DC Items Joy_DC Items09_12_10" xfId="59"/>
    <cellStyle name="_DC Items Joy_DC Items10_01_11" xfId="60"/>
    <cellStyle name="_DC Items Joy_DC Items10_02_11" xfId="61"/>
    <cellStyle name="_DC Items Joy_DC Items10_03_11" xfId="62"/>
    <cellStyle name="_DC Items Joy_DC Items10_05_11" xfId="63"/>
    <cellStyle name="_DC Items Joy_DC Items10_11_10" xfId="64"/>
    <cellStyle name="_DC Items Joy_DC Items10_12_10" xfId="65"/>
    <cellStyle name="_DC Items Joy_DC Items11_01_11" xfId="66"/>
    <cellStyle name="_DC Items Joy_DC Items11_02_11" xfId="67"/>
    <cellStyle name="_DC Items Joy_DC Items11_03_11" xfId="68"/>
    <cellStyle name="_DC Items Joy_DC Items11_04_11" xfId="69"/>
    <cellStyle name="_DC Items Joy_DC Items11_05_11" xfId="70"/>
    <cellStyle name="_DC Items Joy_DC Items11_11_10" xfId="71"/>
    <cellStyle name="_DC Items Joy_DC Items11_12_10" xfId="72"/>
    <cellStyle name="_DC Items Joy_DC Items12_01_11" xfId="73"/>
    <cellStyle name="_DC Items Joy_DC Items12_02_11" xfId="74"/>
    <cellStyle name="_DC Items Joy_DC Items12_03_11" xfId="75"/>
    <cellStyle name="_DC Items Joy_DC Items12_04_11" xfId="76"/>
    <cellStyle name="_DC Items Joy_DC Items12_05_11" xfId="77"/>
    <cellStyle name="_DC Items Joy_DC Items12_11_10" xfId="78"/>
    <cellStyle name="_DC Items Joy_DC Items13_01_11" xfId="79"/>
    <cellStyle name="_DC Items Joy_DC Items13_04_11" xfId="80"/>
    <cellStyle name="_DC Items Joy_DC Items13_05_11" xfId="81"/>
    <cellStyle name="_DC Items Joy_DC Items13_11_10" xfId="82"/>
    <cellStyle name="_DC Items Joy_DC Items14_01_11" xfId="83"/>
    <cellStyle name="_DC Items Joy_DC Items14_02_11" xfId="84"/>
    <cellStyle name="_DC Items Joy_DC Items14_03_11" xfId="85"/>
    <cellStyle name="_DC Items Joy_DC Items14_04_11" xfId="86"/>
    <cellStyle name="_DC Items Joy_DC Items14_05_11" xfId="87"/>
    <cellStyle name="_DC Items Joy_DC Items14_12_10" xfId="88"/>
    <cellStyle name="_DC Items Joy_DC Items15_01_11" xfId="89"/>
    <cellStyle name="_DC Items Joy_DC Items15_02_11" xfId="90"/>
    <cellStyle name="_DC Items Joy_DC Items15_03_11" xfId="91"/>
    <cellStyle name="_DC Items Joy_DC Items15_04_11" xfId="92"/>
    <cellStyle name="_DC Items Joy_DC Items15_11_10" xfId="93"/>
    <cellStyle name="_DC Items Joy_DC Items15_12_10" xfId="94"/>
    <cellStyle name="_DC Items Joy_DC Items16_02_11" xfId="95"/>
    <cellStyle name="_DC Items Joy_DC Items16_03_11" xfId="96"/>
    <cellStyle name="_DC Items Joy_DC Items16_04_11" xfId="97"/>
    <cellStyle name="_DC Items Joy_DC Items16_05_11" xfId="98"/>
    <cellStyle name="_DC Items Joy_DC Items16_05_11_joy" xfId="99"/>
    <cellStyle name="_DC Items Joy_DC Items16_11_10" xfId="100"/>
    <cellStyle name="_DC Items Joy_DC Items16_12_10" xfId="101"/>
    <cellStyle name="_DC Items Joy_DC Items17_01_11" xfId="102"/>
    <cellStyle name="_DC Items Joy_DC Items17_02_11" xfId="103"/>
    <cellStyle name="_DC Items Joy_DC Items17_11_10" xfId="104"/>
    <cellStyle name="_DC Items Joy_DC Items17_12_10" xfId="105"/>
    <cellStyle name="_DC Items Joy_DC Items18_01_11" xfId="106"/>
    <cellStyle name="_DC Items Joy_DC Items18_04_11" xfId="107"/>
    <cellStyle name="_DC Items Joy_DC Items18_11_10" xfId="108"/>
    <cellStyle name="_DC Items Joy_DC Items18_12_10" xfId="109"/>
    <cellStyle name="_DC Items Joy_DC Items19_01_11" xfId="110"/>
    <cellStyle name="_DC Items Joy_DC Items19_04_11" xfId="111"/>
    <cellStyle name="_DC Items Joy_DC Items19_11_10" xfId="112"/>
    <cellStyle name="_DC Items Joy_DC Items20_04_11" xfId="113"/>
    <cellStyle name="_DC Items Joy_DC Items20_11_10" xfId="114"/>
    <cellStyle name="_DC Items Joy_DC Items20_12_10" xfId="115"/>
    <cellStyle name="_DC Items Joy_DC Items21_01_11" xfId="116"/>
    <cellStyle name="_DC Items Joy_DC Items21_02_11" xfId="117"/>
    <cellStyle name="_DC Items Joy_DC Items21_03_11" xfId="118"/>
    <cellStyle name="_DC Items Joy_DC Items21_04_11" xfId="119"/>
    <cellStyle name="_DC Items Joy_DC Items21_12_10" xfId="120"/>
    <cellStyle name="_DC Items Joy_DC Items22_01_11" xfId="121"/>
    <cellStyle name="_DC Items Joy_DC Items22_02_11" xfId="122"/>
    <cellStyle name="_DC Items Joy_DC Items22_03_11" xfId="123"/>
    <cellStyle name="_DC Items Joy_DC Items22_11_10" xfId="124"/>
    <cellStyle name="_DC Items Joy_DC Items22_12_10" xfId="125"/>
    <cellStyle name="_DC Items Joy_DC Items23_02_11" xfId="126"/>
    <cellStyle name="_DC Items Joy_DC Items23_03_11" xfId="127"/>
    <cellStyle name="_DC Items Joy_DC Items23_11_10" xfId="128"/>
    <cellStyle name="_DC Items Joy_DC Items23_12_10" xfId="129"/>
    <cellStyle name="_DC Items Joy_DC Items24_01_11" xfId="130"/>
    <cellStyle name="_DC Items Joy_DC Items24_02_11" xfId="131"/>
    <cellStyle name="_DC Items Joy_DC Items24_03_11" xfId="132"/>
    <cellStyle name="_DC Items Joy_DC Items24_11_10" xfId="133"/>
    <cellStyle name="_DC Items Joy_DC Items24_12_10" xfId="134"/>
    <cellStyle name="_DC Items Joy_DC Items25_01_11" xfId="135"/>
    <cellStyle name="_DC Items Joy_DC Items25_02_11 " xfId="136"/>
    <cellStyle name="_DC Items Joy_DC Items25_03_11" xfId="137"/>
    <cellStyle name="_DC Items Joy_DC Items25_04_11" xfId="138"/>
    <cellStyle name="_DC Items Joy_DC Items25_11_10" xfId="139"/>
    <cellStyle name="_DC Items Joy_DC Items25_12_10" xfId="140"/>
    <cellStyle name="_DC Items Joy_DC Items26_01_11" xfId="141"/>
    <cellStyle name="_DC Items Joy_DC Items26_02_11" xfId="142"/>
    <cellStyle name="_DC Items Joy_DC Items26_03_11" xfId="143"/>
    <cellStyle name="_DC Items Joy_DC Items26_04_11" xfId="144"/>
    <cellStyle name="_DC Items Joy_DC Items26_11_10" xfId="145"/>
    <cellStyle name="_DC Items Joy_DC Items27_01_11" xfId="146"/>
    <cellStyle name="_DC Items Joy_DC Items27_04_11" xfId="147"/>
    <cellStyle name="_DC Items Joy_DC Items27_11_10" xfId="148"/>
    <cellStyle name="_DC Items Joy_DC Items27_12_10" xfId="149"/>
    <cellStyle name="_DC Items Joy_DC Items28_01_11" xfId="150"/>
    <cellStyle name="_DC Items Joy_DC Items28_02_11" xfId="151"/>
    <cellStyle name="_DC Items Joy_DC Items28_03_11" xfId="152"/>
    <cellStyle name="_DC Items Joy_DC Items28_04_11" xfId="153"/>
    <cellStyle name="_DC Items Joy_DC Items28_12_10" xfId="154"/>
    <cellStyle name="_DC Items Joy_DC Items29_01_11" xfId="155"/>
    <cellStyle name="_DC Items Joy_DC Items29_03_11" xfId="156"/>
    <cellStyle name="_DC Items Joy_DC Items29_04_11" xfId="157"/>
    <cellStyle name="_DC Items Joy_DC Items29_11_10" xfId="158"/>
    <cellStyle name="_DC Items Joy_DC Items29_12_10" xfId="159"/>
    <cellStyle name="_DC Items Joy_DC Items30_03_11" xfId="160"/>
    <cellStyle name="_DC Items Joy_DC Items30_11_10" xfId="161"/>
    <cellStyle name="_DC Items Joy_DC Items30_12_10" xfId="162"/>
    <cellStyle name="_DC Items Joy_DC Items31_01_11" xfId="163"/>
    <cellStyle name="_DC Items Joy_DC Items31_12_10" xfId="164"/>
    <cellStyle name="_DC Items Out Of Stock Proactive Prevention 24,10,2009" xfId="165"/>
    <cellStyle name="_DC Items08_06_13" xfId="166"/>
    <cellStyle name="_DC_Items น้อย_06_06_11" xfId="167"/>
    <cellStyle name="_List แลกซื้อ APR12 update Revise Sale Store" xfId="168"/>
    <cellStyle name="_ProBrief-Dec'2010" xfId="169"/>
    <cellStyle name="_Stock Hold 22.03.2012" xfId="170"/>
    <cellStyle name="_สินค้าคงคลัง RDC CM 24.4.55" xfId="171"/>
    <cellStyle name="_สินค้าคงคลัง RDC CM 25.4.55" xfId="172"/>
    <cellStyle name="0,0_x000d__x000a_NA_x000d__x000a_" xfId="173"/>
    <cellStyle name="20% - Accent1" xfId="475" builtinId="30" customBuiltin="1"/>
    <cellStyle name="20% - Accent1 2" xfId="174"/>
    <cellStyle name="20% - Accent1 2 2" xfId="175"/>
    <cellStyle name="20% - Accent1 2 3" xfId="469"/>
    <cellStyle name="20% - Accent1 3" xfId="176"/>
    <cellStyle name="20% - Accent2" xfId="478" builtinId="34" customBuiltin="1"/>
    <cellStyle name="20% - Accent2 2" xfId="177"/>
    <cellStyle name="20% - Accent2 2 2" xfId="178"/>
    <cellStyle name="20% - Accent2 2 3" xfId="470"/>
    <cellStyle name="20% - Accent2 3" xfId="179"/>
    <cellStyle name="20% - Accent3" xfId="481" builtinId="38" customBuiltin="1"/>
    <cellStyle name="20% - Accent3 2" xfId="180"/>
    <cellStyle name="20% - Accent3 2 2" xfId="181"/>
    <cellStyle name="20% - Accent3 2 3" xfId="471"/>
    <cellStyle name="20% - Accent3 3" xfId="182"/>
    <cellStyle name="20% - Accent4" xfId="484" builtinId="42" customBuiltin="1"/>
    <cellStyle name="20% - Accent4 2" xfId="183"/>
    <cellStyle name="20% - Accent4 2 2" xfId="184"/>
    <cellStyle name="20% - Accent4 2 3" xfId="472"/>
    <cellStyle name="20% - Accent4 3" xfId="185"/>
    <cellStyle name="20% - Accent5" xfId="487" builtinId="46" customBuiltin="1"/>
    <cellStyle name="20% - Accent5 2" xfId="186"/>
    <cellStyle name="20% - Accent5 2 2" xfId="187"/>
    <cellStyle name="20% - Accent5 2 3" xfId="473"/>
    <cellStyle name="20% - Accent5 3" xfId="188"/>
    <cellStyle name="20% - Accent6" xfId="490" builtinId="50" customBuiltin="1"/>
    <cellStyle name="20% - Accent6 2" xfId="189"/>
    <cellStyle name="20% - Accent6 2 2" xfId="190"/>
    <cellStyle name="20% - Accent6 2 3" xfId="474"/>
    <cellStyle name="20% - Accent6 3" xfId="191"/>
    <cellStyle name="20% - Accent6 4" xfId="192"/>
    <cellStyle name="20% - ส่วนที่ถูกเน้น1 2" xfId="193"/>
    <cellStyle name="20% - ส่วนที่ถูกเน้น1 2 2" xfId="194"/>
    <cellStyle name="20% - ส่วนที่ถูกเน้น1 2 3" xfId="476"/>
    <cellStyle name="20% - ส่วนที่ถูกเน้น1 3" xfId="195"/>
    <cellStyle name="20% - ส่วนที่ถูกเน้น1_Work Load" xfId="477"/>
    <cellStyle name="20% - ส่วนที่ถูกเน้น2 2" xfId="196"/>
    <cellStyle name="20% - ส่วนที่ถูกเน้น2 2 2" xfId="197"/>
    <cellStyle name="20% - ส่วนที่ถูกเน้น2 2 3" xfId="479"/>
    <cellStyle name="20% - ส่วนที่ถูกเน้น2 3" xfId="198"/>
    <cellStyle name="20% - ส่วนที่ถูกเน้น2_Work Load" xfId="480"/>
    <cellStyle name="20% - ส่วนที่ถูกเน้น3 2" xfId="199"/>
    <cellStyle name="20% - ส่วนที่ถูกเน้น3 2 2" xfId="200"/>
    <cellStyle name="20% - ส่วนที่ถูกเน้น3 2 3" xfId="482"/>
    <cellStyle name="20% - ส่วนที่ถูกเน้น3 3" xfId="201"/>
    <cellStyle name="20% - ส่วนที่ถูกเน้น3_Work Load" xfId="483"/>
    <cellStyle name="20% - ส่วนที่ถูกเน้น4 2" xfId="202"/>
    <cellStyle name="20% - ส่วนที่ถูกเน้น4 2 2" xfId="203"/>
    <cellStyle name="20% - ส่วนที่ถูกเน้น4 2 3" xfId="485"/>
    <cellStyle name="20% - ส่วนที่ถูกเน้น4 3" xfId="204"/>
    <cellStyle name="20% - ส่วนที่ถูกเน้น4_Work Load" xfId="486"/>
    <cellStyle name="20% - ส่วนที่ถูกเน้น5 2" xfId="205"/>
    <cellStyle name="20% - ส่วนที่ถูกเน้น5 2 2" xfId="206"/>
    <cellStyle name="20% - ส่วนที่ถูกเน้น5 2 3" xfId="488"/>
    <cellStyle name="20% - ส่วนที่ถูกเน้น5 3" xfId="207"/>
    <cellStyle name="20% - ส่วนที่ถูกเน้น5_Work Load" xfId="489"/>
    <cellStyle name="20% - ส่วนที่ถูกเน้น6 2" xfId="208"/>
    <cellStyle name="20% - ส่วนที่ถูกเน้น6 2 2" xfId="209"/>
    <cellStyle name="20% - ส่วนที่ถูกเน้น6 2 3" xfId="491"/>
    <cellStyle name="20% - ส่วนที่ถูกเน้น6 3" xfId="210"/>
    <cellStyle name="20% - ส่วนที่ถูกเน้น6_Work Load" xfId="492"/>
    <cellStyle name="40% - Accent1" xfId="499" builtinId="31" customBuiltin="1"/>
    <cellStyle name="40% - Accent1 2" xfId="211"/>
    <cellStyle name="40% - Accent1 2 2" xfId="212"/>
    <cellStyle name="40% - Accent1 2 3" xfId="493"/>
    <cellStyle name="40% - Accent1 3" xfId="213"/>
    <cellStyle name="40% - Accent2" xfId="502" builtinId="35" customBuiltin="1"/>
    <cellStyle name="40% - Accent2 2" xfId="214"/>
    <cellStyle name="40% - Accent2 2 2" xfId="215"/>
    <cellStyle name="40% - Accent2 2 3" xfId="494"/>
    <cellStyle name="40% - Accent2 3" xfId="216"/>
    <cellStyle name="40% - Accent3" xfId="505" builtinId="39" customBuiltin="1"/>
    <cellStyle name="40% - Accent3 2" xfId="217"/>
    <cellStyle name="40% - Accent3 2 2" xfId="218"/>
    <cellStyle name="40% - Accent3 2 3" xfId="495"/>
    <cellStyle name="40% - Accent3 3" xfId="219"/>
    <cellStyle name="40% - Accent4" xfId="508" builtinId="43" customBuiltin="1"/>
    <cellStyle name="40% - Accent4 2" xfId="220"/>
    <cellStyle name="40% - Accent4 2 2" xfId="221"/>
    <cellStyle name="40% - Accent4 2 3" xfId="496"/>
    <cellStyle name="40% - Accent4 3" xfId="222"/>
    <cellStyle name="40% - Accent5" xfId="511" builtinId="47" customBuiltin="1"/>
    <cellStyle name="40% - Accent5 2" xfId="223"/>
    <cellStyle name="40% - Accent5 2 2" xfId="224"/>
    <cellStyle name="40% - Accent5 2 3" xfId="497"/>
    <cellStyle name="40% - Accent5 3" xfId="225"/>
    <cellStyle name="40% - Accent6" xfId="514" builtinId="51" customBuiltin="1"/>
    <cellStyle name="40% - Accent6 2" xfId="226"/>
    <cellStyle name="40% - Accent6 2 2" xfId="227"/>
    <cellStyle name="40% - Accent6 2 3" xfId="498"/>
    <cellStyle name="40% - Accent6 3" xfId="228"/>
    <cellStyle name="40% - ส่วนที่ถูกเน้น1 2" xfId="229"/>
    <cellStyle name="40% - ส่วนที่ถูกเน้น1 2 2" xfId="230"/>
    <cellStyle name="40% - ส่วนที่ถูกเน้น1 2 3" xfId="500"/>
    <cellStyle name="40% - ส่วนที่ถูกเน้น1 3" xfId="231"/>
    <cellStyle name="40% - ส่วนที่ถูกเน้น1_Work Load" xfId="501"/>
    <cellStyle name="40% - ส่วนที่ถูกเน้น2 2" xfId="232"/>
    <cellStyle name="40% - ส่วนที่ถูกเน้น2 2 2" xfId="233"/>
    <cellStyle name="40% - ส่วนที่ถูกเน้น2 2 3" xfId="503"/>
    <cellStyle name="40% - ส่วนที่ถูกเน้น2 3" xfId="234"/>
    <cellStyle name="40% - ส่วนที่ถูกเน้น2_Work Load" xfId="504"/>
    <cellStyle name="40% - ส่วนที่ถูกเน้น3 2" xfId="235"/>
    <cellStyle name="40% - ส่วนที่ถูกเน้น3 2 2" xfId="236"/>
    <cellStyle name="40% - ส่วนที่ถูกเน้น3 2 3" xfId="506"/>
    <cellStyle name="40% - ส่วนที่ถูกเน้น3 3" xfId="237"/>
    <cellStyle name="40% - ส่วนที่ถูกเน้น3_Work Load" xfId="507"/>
    <cellStyle name="40% - ส่วนที่ถูกเน้น4 2" xfId="238"/>
    <cellStyle name="40% - ส่วนที่ถูกเน้น4 2 2" xfId="239"/>
    <cellStyle name="40% - ส่วนที่ถูกเน้น4 2 3" xfId="509"/>
    <cellStyle name="40% - ส่วนที่ถูกเน้น4 3" xfId="240"/>
    <cellStyle name="40% - ส่วนที่ถูกเน้น4_Work Load" xfId="510"/>
    <cellStyle name="40% - ส่วนที่ถูกเน้น5 2" xfId="241"/>
    <cellStyle name="40% - ส่วนที่ถูกเน้น5 2 2" xfId="242"/>
    <cellStyle name="40% - ส่วนที่ถูกเน้น5 2 3" xfId="512"/>
    <cellStyle name="40% - ส่วนที่ถูกเน้น5 3" xfId="243"/>
    <cellStyle name="40% - ส่วนที่ถูกเน้น5_Work Load" xfId="513"/>
    <cellStyle name="40% - ส่วนที่ถูกเน้น6 2" xfId="244"/>
    <cellStyle name="40% - ส่วนที่ถูกเน้น6 2 2" xfId="245"/>
    <cellStyle name="40% - ส่วนที่ถูกเน้น6 2 3" xfId="515"/>
    <cellStyle name="40% - ส่วนที่ถูกเน้น6 3" xfId="246"/>
    <cellStyle name="40% - ส่วนที่ถูกเน้น6_Work Load" xfId="516"/>
    <cellStyle name="60% - Accent1" xfId="523" builtinId="32" customBuiltin="1"/>
    <cellStyle name="60% - Accent1 2" xfId="247"/>
    <cellStyle name="60% - Accent1 2 2" xfId="517"/>
    <cellStyle name="60% - Accent1 3" xfId="248"/>
    <cellStyle name="60% - Accent2" xfId="524" builtinId="36" customBuiltin="1"/>
    <cellStyle name="60% - Accent2 2" xfId="249"/>
    <cellStyle name="60% - Accent2 2 2" xfId="518"/>
    <cellStyle name="60% - Accent2 3" xfId="250"/>
    <cellStyle name="60% - Accent3" xfId="525" builtinId="40" customBuiltin="1"/>
    <cellStyle name="60% - Accent3 2" xfId="251"/>
    <cellStyle name="60% - Accent3 2 2" xfId="519"/>
    <cellStyle name="60% - Accent3 3" xfId="252"/>
    <cellStyle name="60% - Accent4" xfId="526" builtinId="44" customBuiltin="1"/>
    <cellStyle name="60% - Accent4 2" xfId="253"/>
    <cellStyle name="60% - Accent4 2 2" xfId="520"/>
    <cellStyle name="60% - Accent4 3" xfId="254"/>
    <cellStyle name="60% - Accent5" xfId="527" builtinId="48" customBuiltin="1"/>
    <cellStyle name="60% - Accent5 2" xfId="255"/>
    <cellStyle name="60% - Accent5 2 2" xfId="521"/>
    <cellStyle name="60% - Accent5 3" xfId="256"/>
    <cellStyle name="60% - Accent6" xfId="528" builtinId="52" customBuiltin="1"/>
    <cellStyle name="60% - Accent6 2" xfId="257"/>
    <cellStyle name="60% - Accent6 2 2" xfId="522"/>
    <cellStyle name="60% - Accent6 3" xfId="258"/>
    <cellStyle name="60% - ส่วนที่ถูกเน้น1 2" xfId="259"/>
    <cellStyle name="60% - ส่วนที่ถูกเน้น1 3" xfId="260"/>
    <cellStyle name="60% - ส่วนที่ถูกเน้น2 2" xfId="261"/>
    <cellStyle name="60% - ส่วนที่ถูกเน้น2 3" xfId="262"/>
    <cellStyle name="60% - ส่วนที่ถูกเน้น3 2" xfId="263"/>
    <cellStyle name="60% - ส่วนที่ถูกเน้น3 3" xfId="264"/>
    <cellStyle name="60% - ส่วนที่ถูกเน้น4 2" xfId="265"/>
    <cellStyle name="60% - ส่วนที่ถูกเน้น4 3" xfId="266"/>
    <cellStyle name="60% - ส่วนที่ถูกเน้น5 2" xfId="267"/>
    <cellStyle name="60% - ส่วนที่ถูกเน้น5 3" xfId="268"/>
    <cellStyle name="60% - ส่วนที่ถูกเน้น6 2" xfId="269"/>
    <cellStyle name="60% - ส่วนที่ถูกเน้น6 3" xfId="270"/>
    <cellStyle name="Accent1" xfId="638" builtinId="29" customBuiltin="1"/>
    <cellStyle name="Accent1 2" xfId="271"/>
    <cellStyle name="Accent1 2 2" xfId="529"/>
    <cellStyle name="Accent1 3" xfId="272"/>
    <cellStyle name="Accent2" xfId="639" builtinId="33" customBuiltin="1"/>
    <cellStyle name="Accent2 2" xfId="273"/>
    <cellStyle name="Accent2 2 2" xfId="530"/>
    <cellStyle name="Accent2 3" xfId="274"/>
    <cellStyle name="Accent3" xfId="640" builtinId="37" customBuiltin="1"/>
    <cellStyle name="Accent3 2" xfId="275"/>
    <cellStyle name="Accent3 2 2" xfId="531"/>
    <cellStyle name="Accent3 3" xfId="276"/>
    <cellStyle name="Accent4" xfId="641" builtinId="41" customBuiltin="1"/>
    <cellStyle name="Accent4 2" xfId="277"/>
    <cellStyle name="Accent4 2 2" xfId="532"/>
    <cellStyle name="Accent4 3" xfId="278"/>
    <cellStyle name="Accent5" xfId="642" builtinId="45" customBuiltin="1"/>
    <cellStyle name="Accent5 2" xfId="279"/>
    <cellStyle name="Accent5 2 2" xfId="533"/>
    <cellStyle name="Accent5 3" xfId="280"/>
    <cellStyle name="Accent6" xfId="643" builtinId="49" customBuiltin="1"/>
    <cellStyle name="Accent6 2" xfId="281"/>
    <cellStyle name="Accent6 2 2" xfId="534"/>
    <cellStyle name="Accent6 3" xfId="282"/>
    <cellStyle name="Bad" xfId="637" builtinId="27" customBuiltin="1"/>
    <cellStyle name="Bad 2" xfId="283"/>
    <cellStyle name="Bad 2 2" xfId="535"/>
    <cellStyle name="Bad 3" xfId="284"/>
    <cellStyle name="Calculation" xfId="626" builtinId="22" customBuiltin="1"/>
    <cellStyle name="Calculation 2" xfId="285"/>
    <cellStyle name="Calculation 2 2" xfId="536"/>
    <cellStyle name="Calculation 3" xfId="286"/>
    <cellStyle name="Check Cell" xfId="630" builtinId="23" customBuiltin="1"/>
    <cellStyle name="Check Cell 2" xfId="287"/>
    <cellStyle name="Check Cell 2 2" xfId="537"/>
    <cellStyle name="Check Cell 3" xfId="288"/>
    <cellStyle name="Comma 10" xfId="289"/>
    <cellStyle name="Comma 10 2" xfId="538"/>
    <cellStyle name="Comma 11" xfId="290"/>
    <cellStyle name="Comma 11 2" xfId="539"/>
    <cellStyle name="Comma 12" xfId="291"/>
    <cellStyle name="Comma 12 2" xfId="540"/>
    <cellStyle name="Comma 13" xfId="541"/>
    <cellStyle name="Comma 14" xfId="542"/>
    <cellStyle name="Comma 15" xfId="543"/>
    <cellStyle name="Comma 16" xfId="544"/>
    <cellStyle name="Comma 17" xfId="662"/>
    <cellStyle name="Comma 2" xfId="292"/>
    <cellStyle name="Comma 2 2" xfId="293"/>
    <cellStyle name="Comma 2 2 2" xfId="545"/>
    <cellStyle name="Comma 2 3" xfId="294"/>
    <cellStyle name="Comma 2 3 2" xfId="657"/>
    <cellStyle name="Comma 2 3 2 2" xfId="663"/>
    <cellStyle name="Comma 2 4" xfId="651"/>
    <cellStyle name="Comma 3" xfId="295"/>
    <cellStyle name="Comma 3 2" xfId="296"/>
    <cellStyle name="Comma 3 2 2" xfId="547"/>
    <cellStyle name="Comma 3 2 3" xfId="546"/>
    <cellStyle name="Comma 3 3" xfId="297"/>
    <cellStyle name="Comma 3 3 2" xfId="548"/>
    <cellStyle name="Comma 3 4" xfId="298"/>
    <cellStyle name="Comma 3 5" xfId="299"/>
    <cellStyle name="Comma 3_Top550 ม.ค.ใช้ กพ." xfId="549"/>
    <cellStyle name="Comma 4" xfId="300"/>
    <cellStyle name="Comma 4 15" xfId="301"/>
    <cellStyle name="Comma 4 15 2" xfId="550"/>
    <cellStyle name="Comma 4 2" xfId="302"/>
    <cellStyle name="Comma 4 3" xfId="303"/>
    <cellStyle name="Comma 4 3 2" xfId="551"/>
    <cellStyle name="Comma 4 4" xfId="304"/>
    <cellStyle name="Comma 4 5" xfId="305"/>
    <cellStyle name="Comma 4 6" xfId="306"/>
    <cellStyle name="Comma 4 7" xfId="307"/>
    <cellStyle name="Comma 4 8" xfId="308"/>
    <cellStyle name="Comma 5" xfId="309"/>
    <cellStyle name="Comma 5 2" xfId="310"/>
    <cellStyle name="Comma 5 2 2" xfId="552"/>
    <cellStyle name="Comma 5 2 2 2" xfId="553"/>
    <cellStyle name="Comma 5 2 2 2 2" xfId="554"/>
    <cellStyle name="Comma 5 2 2 2 2 2" xfId="555"/>
    <cellStyle name="Comma 5 2 2 2 2 2 2" xfId="556"/>
    <cellStyle name="Comma 5 2 2 2 2 2 2 2" xfId="557"/>
    <cellStyle name="Comma 5 2 2_Sheet1" xfId="558"/>
    <cellStyle name="Comma 5 2 3" xfId="559"/>
    <cellStyle name="Comma 6" xfId="311"/>
    <cellStyle name="Comma 6 2" xfId="312"/>
    <cellStyle name="Comma 7" xfId="313"/>
    <cellStyle name="Comma 7 2" xfId="314"/>
    <cellStyle name="Comma 8" xfId="315"/>
    <cellStyle name="Comma 8 2" xfId="316"/>
    <cellStyle name="Comma 9" xfId="317"/>
    <cellStyle name="Comma 9 2" xfId="318"/>
    <cellStyle name="Currency 2" xfId="319"/>
    <cellStyle name="Currency 2 2" xfId="320"/>
    <cellStyle name="Currency 3" xfId="321"/>
    <cellStyle name="Currency 3 2" xfId="322"/>
    <cellStyle name="Currency 4" xfId="323"/>
    <cellStyle name="Currency 4 2" xfId="324"/>
    <cellStyle name="Explanatory Text" xfId="628" builtinId="53" customBuiltin="1"/>
    <cellStyle name="Explanatory Text 2" xfId="325"/>
    <cellStyle name="Explanatory Text 2 2" xfId="560"/>
    <cellStyle name="Explanatory Text 3" xfId="326"/>
    <cellStyle name="Good" xfId="632" builtinId="26" customBuiltin="1"/>
    <cellStyle name="Good 2" xfId="327"/>
    <cellStyle name="Good 2 2" xfId="561"/>
    <cellStyle name="Good 3" xfId="328"/>
    <cellStyle name="Heading 1" xfId="647" builtinId="16" customBuiltin="1"/>
    <cellStyle name="Heading 1 2" xfId="329"/>
    <cellStyle name="Heading 1 2 2" xfId="562"/>
    <cellStyle name="Heading 1 3" xfId="330"/>
    <cellStyle name="Heading 2" xfId="648" builtinId="17" customBuiltin="1"/>
    <cellStyle name="Heading 2 2" xfId="331"/>
    <cellStyle name="Heading 2 2 2" xfId="563"/>
    <cellStyle name="Heading 2 3" xfId="332"/>
    <cellStyle name="Heading 3" xfId="649" builtinId="18" customBuiltin="1"/>
    <cellStyle name="Heading 3 2" xfId="333"/>
    <cellStyle name="Heading 3 2 2" xfId="564"/>
    <cellStyle name="Heading 3 3" xfId="334"/>
    <cellStyle name="Heading 4" xfId="650" builtinId="19" customBuiltin="1"/>
    <cellStyle name="Heading 4 2" xfId="335"/>
    <cellStyle name="Heading 4 2 2" xfId="565"/>
    <cellStyle name="Heading 4 3" xfId="336"/>
    <cellStyle name="Hyperlink 2" xfId="566"/>
    <cellStyle name="Input" xfId="634" builtinId="20" customBuiltin="1"/>
    <cellStyle name="Input 2" xfId="337"/>
    <cellStyle name="Input 2 2" xfId="567"/>
    <cellStyle name="Input 3" xfId="338"/>
    <cellStyle name="Input 4" xfId="339"/>
    <cellStyle name="Linked Cell" xfId="1" builtinId="24" customBuiltin="1"/>
    <cellStyle name="Linked Cell 2" xfId="340"/>
    <cellStyle name="Linked Cell 2 2" xfId="568"/>
    <cellStyle name="Linked Cell 3" xfId="341"/>
    <cellStyle name="Neutral" xfId="635" builtinId="28" customBuiltin="1"/>
    <cellStyle name="Neutral 2" xfId="342"/>
    <cellStyle name="Neutral 2 2" xfId="569"/>
    <cellStyle name="Neutral 3" xfId="343"/>
    <cellStyle name="Normal" xfId="0" builtinId="0"/>
    <cellStyle name="Normal 10" xfId="344"/>
    <cellStyle name="Normal 10 2" xfId="345"/>
    <cellStyle name="Normal 10 2 2" xfId="571"/>
    <cellStyle name="Normal 10 3" xfId="570"/>
    <cellStyle name="Normal 10_Fill in" xfId="572"/>
    <cellStyle name="Normal 11" xfId="346"/>
    <cellStyle name="Normal 11 2" xfId="574"/>
    <cellStyle name="Normal 11 3" xfId="573"/>
    <cellStyle name="Normal 11 4" xfId="654"/>
    <cellStyle name="Normal 11_Fill in" xfId="575"/>
    <cellStyle name="Normal 12" xfId="347"/>
    <cellStyle name="Normal 13" xfId="348"/>
    <cellStyle name="Normal 14" xfId="660"/>
    <cellStyle name="Normal 15" xfId="656"/>
    <cellStyle name="Normal 15 2" xfId="658"/>
    <cellStyle name="Normal 2" xfId="349"/>
    <cellStyle name="Normal 2 2" xfId="350"/>
    <cellStyle name="Normal 2 2 2" xfId="577"/>
    <cellStyle name="Normal 2 2 3" xfId="576"/>
    <cellStyle name="Normal 2 2_Fill in" xfId="578"/>
    <cellStyle name="Normal 2 3" xfId="351"/>
    <cellStyle name="Normal 2 4" xfId="352"/>
    <cellStyle name="Normal 2_Copy of Xl0000027" xfId="353"/>
    <cellStyle name="Normal 3" xfId="354"/>
    <cellStyle name="Normal 3 2" xfId="355"/>
    <cellStyle name="Normal 3 2 2" xfId="579"/>
    <cellStyle name="Normal 3 3" xfId="356"/>
    <cellStyle name="Normal 3 4" xfId="357"/>
    <cellStyle name="Normal 3_Sheet1" xfId="580"/>
    <cellStyle name="Normal 31" xfId="655"/>
    <cellStyle name="Normal 4" xfId="358"/>
    <cellStyle name="Normal 4 2" xfId="359"/>
    <cellStyle name="Normal 4 2 2" xfId="581"/>
    <cellStyle name="Normal 4 3" xfId="360"/>
    <cellStyle name="Normal 4_Fill in" xfId="582"/>
    <cellStyle name="Normal 5" xfId="361"/>
    <cellStyle name="Normal 5 2" xfId="362"/>
    <cellStyle name="Normal 5 3" xfId="583"/>
    <cellStyle name="Normal 6" xfId="363"/>
    <cellStyle name="Normal 6 2" xfId="364"/>
    <cellStyle name="Normal 6 2 2" xfId="585"/>
    <cellStyle name="Normal 6 3" xfId="584"/>
    <cellStyle name="Normal 6_Fill in" xfId="586"/>
    <cellStyle name="Normal 7" xfId="365"/>
    <cellStyle name="Normal 7 2" xfId="366"/>
    <cellStyle name="Normal 7 2 2" xfId="588"/>
    <cellStyle name="Normal 7 3" xfId="587"/>
    <cellStyle name="Normal 7 4" xfId="652"/>
    <cellStyle name="Normal 7_Fill in" xfId="589"/>
    <cellStyle name="Normal 8" xfId="367"/>
    <cellStyle name="Normal 8 2" xfId="368"/>
    <cellStyle name="Normal 8 2 2" xfId="591"/>
    <cellStyle name="Normal 8 3" xfId="590"/>
    <cellStyle name="Normal 8_Fill in" xfId="592"/>
    <cellStyle name="Normal 9" xfId="369"/>
    <cellStyle name="Normal 9 2" xfId="370"/>
    <cellStyle name="Normal 9 2 2" xfId="594"/>
    <cellStyle name="Normal 9 3" xfId="593"/>
    <cellStyle name="Normal 9_Fill in" xfId="595"/>
    <cellStyle name="Note" xfId="645" builtinId="10" customBuiltin="1"/>
    <cellStyle name="Note 10" xfId="371"/>
    <cellStyle name="Note 11" xfId="372"/>
    <cellStyle name="Note 12" xfId="373"/>
    <cellStyle name="Note 13" xfId="374"/>
    <cellStyle name="Note 2" xfId="375"/>
    <cellStyle name="Note 2 2" xfId="596"/>
    <cellStyle name="Note 3" xfId="376"/>
    <cellStyle name="Note 3 2" xfId="377"/>
    <cellStyle name="Note 3_Fill in" xfId="597"/>
    <cellStyle name="Note 4" xfId="378"/>
    <cellStyle name="Note 4 2" xfId="379"/>
    <cellStyle name="Note 4_Fill in" xfId="598"/>
    <cellStyle name="Note 5" xfId="380"/>
    <cellStyle name="Note 5 2" xfId="381"/>
    <cellStyle name="Note 5_Fill in" xfId="599"/>
    <cellStyle name="Note 6" xfId="382"/>
    <cellStyle name="Note 6 2" xfId="383"/>
    <cellStyle name="Note 7" xfId="384"/>
    <cellStyle name="Note 7 2" xfId="385"/>
    <cellStyle name="Note 8" xfId="386"/>
    <cellStyle name="Note 9" xfId="387"/>
    <cellStyle name="Output" xfId="644" builtinId="21" customBuiltin="1"/>
    <cellStyle name="Output 2" xfId="388"/>
    <cellStyle name="Output 2 2" xfId="600"/>
    <cellStyle name="Output 3" xfId="389"/>
    <cellStyle name="Percent 10" xfId="390"/>
    <cellStyle name="Percent 10 2" xfId="601"/>
    <cellStyle name="Percent 11" xfId="391"/>
    <cellStyle name="Percent 11 2" xfId="602"/>
    <cellStyle name="Percent 12" xfId="603"/>
    <cellStyle name="Percent 13" xfId="604"/>
    <cellStyle name="Percent 14" xfId="605"/>
    <cellStyle name="Percent 15" xfId="606"/>
    <cellStyle name="Percent 16" xfId="661"/>
    <cellStyle name="Percent 2" xfId="392"/>
    <cellStyle name="Percent 2 2" xfId="393"/>
    <cellStyle name="Percent 2 2 2" xfId="607"/>
    <cellStyle name="Percent 3" xfId="394"/>
    <cellStyle name="Percent 3 2" xfId="395"/>
    <cellStyle name="Percent 3 2 2" xfId="608"/>
    <cellStyle name="Percent 3 3" xfId="396"/>
    <cellStyle name="Percent 3 3 2" xfId="609"/>
    <cellStyle name="Percent 3 4" xfId="653"/>
    <cellStyle name="Percent 4" xfId="397"/>
    <cellStyle name="Percent 4 2" xfId="398"/>
    <cellStyle name="Percent 4 2 2" xfId="659"/>
    <cellStyle name="Percent 4 3" xfId="399"/>
    <cellStyle name="Percent 5" xfId="400"/>
    <cellStyle name="Percent 5 2" xfId="401"/>
    <cellStyle name="Percent 6" xfId="402"/>
    <cellStyle name="Percent 6 2" xfId="403"/>
    <cellStyle name="Percent 6 2 2" xfId="610"/>
    <cellStyle name="Percent 6 2 2 2" xfId="611"/>
    <cellStyle name="Percent 6 2 2 2 2" xfId="612"/>
    <cellStyle name="Percent 6 2 2 2 2 2" xfId="613"/>
    <cellStyle name="Percent 6 2 2 2 2 2 2" xfId="614"/>
    <cellStyle name="Percent 6 2 2 2 2 2 2 2" xfId="615"/>
    <cellStyle name="Percent 7" xfId="404"/>
    <cellStyle name="Percent 7 2" xfId="405"/>
    <cellStyle name="Percent 7 2 2" xfId="616"/>
    <cellStyle name="Percent 7 2 2 2" xfId="617"/>
    <cellStyle name="Percent 7 2 2 3" xfId="618"/>
    <cellStyle name="Percent 7 2 2 3 2" xfId="619"/>
    <cellStyle name="Percent 7 2 2 4" xfId="620"/>
    <cellStyle name="Percent 7 2 2 4 2" xfId="621"/>
    <cellStyle name="Percent 7 2 2 4 2 2" xfId="622"/>
    <cellStyle name="Percent 8" xfId="406"/>
    <cellStyle name="Percent 8 2" xfId="407"/>
    <cellStyle name="Percent 9" xfId="408"/>
    <cellStyle name="Percent 9 2" xfId="409"/>
    <cellStyle name="Style 1" xfId="410"/>
    <cellStyle name="Style 1 2" xfId="411"/>
    <cellStyle name="Title" xfId="629" builtinId="15" customBuiltin="1"/>
    <cellStyle name="Title 2" xfId="412"/>
    <cellStyle name="Title 2 2" xfId="623"/>
    <cellStyle name="Title 3" xfId="413"/>
    <cellStyle name="Total" xfId="636" builtinId="25" customBuiltin="1"/>
    <cellStyle name="Total 2" xfId="414"/>
    <cellStyle name="Total 2 2" xfId="624"/>
    <cellStyle name="Total 3" xfId="415"/>
    <cellStyle name="Warning Text" xfId="627" builtinId="11" customBuiltin="1"/>
    <cellStyle name="Warning Text 2" xfId="416"/>
    <cellStyle name="Warning Text 2 2" xfId="625"/>
    <cellStyle name="Warning Text 3" xfId="417"/>
    <cellStyle name="การคำนวณ 2" xfId="418"/>
    <cellStyle name="การคำนวณ 3" xfId="419"/>
    <cellStyle name="ข้อความเตือน 2" xfId="420"/>
    <cellStyle name="ข้อความเตือน 3" xfId="421"/>
    <cellStyle name="ข้อความอธิบาย 2" xfId="422"/>
    <cellStyle name="ข้อความอธิบาย 3" xfId="423"/>
    <cellStyle name="เครื่องหมายจุลภาค 2" xfId="424"/>
    <cellStyle name="ชื่อเรื่อง 2" xfId="425"/>
    <cellStyle name="ชื่อเรื่อง 3" xfId="426"/>
    <cellStyle name="เซลล์ตรวจสอบ 2" xfId="427"/>
    <cellStyle name="เซลล์ตรวจสอบ 3" xfId="428"/>
    <cellStyle name="เซลล์ที่มีการเชื่อมโยง" xfId="631"/>
    <cellStyle name="เซลล์ที่มีการเชื่อมโยง 2" xfId="429"/>
    <cellStyle name="เซลล์ที่มีการเชื่อมโยง 3" xfId="430"/>
    <cellStyle name="ดี 2" xfId="431"/>
    <cellStyle name="ดี 3" xfId="432"/>
    <cellStyle name="ปกติ 2" xfId="433"/>
    <cellStyle name="ปกติ 6" xfId="434"/>
    <cellStyle name="ปกติ_~0214288" xfId="633"/>
    <cellStyle name="ป้อนค่า 2" xfId="435"/>
    <cellStyle name="ป้อนค่า 3" xfId="436"/>
    <cellStyle name="ปานกลาง 2" xfId="437"/>
    <cellStyle name="ปานกลาง 3" xfId="438"/>
    <cellStyle name="ผลรวม 2" xfId="439"/>
    <cellStyle name="ผลรวม 3" xfId="440"/>
    <cellStyle name="แย่ 2" xfId="441"/>
    <cellStyle name="แย่ 3" xfId="442"/>
    <cellStyle name="ลักษณะ 1" xfId="443"/>
    <cellStyle name="ส่วนที่ถูกเน้น1 2" xfId="444"/>
    <cellStyle name="ส่วนที่ถูกเน้น1 3" xfId="445"/>
    <cellStyle name="ส่วนที่ถูกเน้น2 2" xfId="446"/>
    <cellStyle name="ส่วนที่ถูกเน้น2 3" xfId="447"/>
    <cellStyle name="ส่วนที่ถูกเน้น3 2" xfId="448"/>
    <cellStyle name="ส่วนที่ถูกเน้น3 3" xfId="449"/>
    <cellStyle name="ส่วนที่ถูกเน้น4 2" xfId="450"/>
    <cellStyle name="ส่วนที่ถูกเน้น4 3" xfId="451"/>
    <cellStyle name="ส่วนที่ถูกเน้น5 2" xfId="452"/>
    <cellStyle name="ส่วนที่ถูกเน้น5 3" xfId="453"/>
    <cellStyle name="ส่วนที่ถูกเน้น6 2" xfId="454"/>
    <cellStyle name="ส่วนที่ถูกเน้น6 3" xfId="455"/>
    <cellStyle name="แสดงผล 2" xfId="456"/>
    <cellStyle name="แสดงผล 3" xfId="457"/>
    <cellStyle name="หมายเหตุ 2" xfId="458"/>
    <cellStyle name="หมายเหตุ 2 2" xfId="459"/>
    <cellStyle name="หมายเหตุ 2 3" xfId="646"/>
    <cellStyle name="หมายเหตุ 3" xfId="460"/>
    <cellStyle name="หัวเรื่อง 1 2" xfId="461"/>
    <cellStyle name="หัวเรื่อง 1 3" xfId="462"/>
    <cellStyle name="หัวเรื่อง 2 2" xfId="463"/>
    <cellStyle name="หัวเรื่อง 2 3" xfId="464"/>
    <cellStyle name="หัวเรื่อง 3 2" xfId="465"/>
    <cellStyle name="หัวเรื่อง 3 3" xfId="466"/>
    <cellStyle name="หัวเรื่อง 4 2" xfId="467"/>
    <cellStyle name="หัวเรื่อง 4 3" xfId="468"/>
  </cellStyles>
  <dxfs count="8">
    <dxf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 patternType="solid">
          <fgColor rgb="FFFFFF00"/>
          <bgColor rgb="FFFFFF00"/>
        </patternFill>
      </fill>
    </dxf>
    <dxf>
      <font>
        <color theme="0"/>
      </font>
      <fill>
        <patternFill patternType="solid">
          <fgColor rgb="FFFF0000"/>
          <bgColor rgb="FFFF0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FF00"/>
        </patternFill>
      </fill>
    </dxf>
    <dxf>
      <font>
        <color theme="0"/>
      </font>
      <fill>
        <patternFill>
          <bgColor rgb="FFFF0000"/>
        </patternFill>
      </fill>
    </dxf>
  </dxfs>
  <tableStyles count="1" defaultTableStyle="TableStyleMedium2" defaultPivotStyle="PivotStyleLight16">
    <tableStyle name="Table Style 1" pivot="0" count="0"/>
  </tableStyles>
  <colors>
    <mruColors>
      <color rgb="FFFFCCCC"/>
      <color rgb="FFCCFFCC"/>
      <color rgb="FF0000FF"/>
      <color rgb="FFAFFFCA"/>
      <color rgb="FFFFCC99"/>
      <color rgb="FF00FF00"/>
      <color rgb="FFCCFFFF"/>
      <color rgb="FFFFFF99"/>
      <color rgb="FF5F5F5F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hatpaphatson Kumpa" refreshedDate="44655.350165509262" createdVersion="4" refreshedVersion="5" minRefreshableVersion="3" recordCount="11498">
  <cacheSource type="worksheet">
    <worksheetSource ref="A1:Z1048576" sheet="NP by Day"/>
  </cacheSource>
  <cacheFields count="26">
    <cacheField name="WH_Code" numFmtId="0">
      <sharedItems containsBlank="1"/>
    </cacheField>
    <cacheField name="WH" numFmtId="0">
      <sharedItems containsBlank="1"/>
    </cacheField>
    <cacheField name="Date" numFmtId="0">
      <sharedItems containsNonDate="0" containsDate="1" containsString="0" containsBlank="1" minDate="2022-04-01T00:00:00" maxDate="2022-04-04T00:00:00" count="4">
        <d v="2022-04-01T00:00:00"/>
        <d v="2022-04-02T00:00:00"/>
        <d v="2022-04-03T00:00:00"/>
        <m/>
      </sharedItems>
    </cacheField>
    <cacheField name="ITEM ID" numFmtId="0">
      <sharedItems containsString="0" containsBlank="1" containsNumber="1" containsInteger="1" minValue="2000616" maxValue="9500643" count="4">
        <n v="2000616"/>
        <n v="4200397"/>
        <n v="9500643"/>
        <m/>
      </sharedItems>
    </cacheField>
    <cacheField name="Product Name" numFmtId="0">
      <sharedItems containsBlank="1" count="4">
        <s v="ช้อนสั้นพลาสติก100ชิ้น"/>
        <s v="สิงห์เลมอนยูซุโซดา 330 มล"/>
        <s v="ถุงใส่แก้วน้ำขนาด4X14นิ้ว"/>
        <m/>
      </sharedItems>
    </cacheField>
    <cacheField name="Pack" numFmtId="0">
      <sharedItems containsString="0" containsBlank="1" containsNumber="1" containsInteger="1" minValue="24" maxValue="100"/>
    </cacheField>
    <cacheField name="Order" numFmtId="0">
      <sharedItems containsString="0" containsBlank="1" containsNumber="1" containsInteger="1" minValue="367" maxValue="2904"/>
    </cacheField>
    <cacheField name="Notship" numFmtId="0">
      <sharedItems containsString="0" containsBlank="1" containsNumber="1" containsInteger="1" minValue="285" maxValue="1910"/>
    </cacheField>
    <cacheField name="NotCode" numFmtId="0">
      <sharedItems containsNonDate="0" containsString="0" containsBlank="1"/>
    </cacheField>
    <cacheField name="Reason" numFmtId="0">
      <sharedItems containsBlank="1"/>
    </cacheField>
    <cacheField name="NotOwner" numFmtId="0">
      <sharedItems containsBlank="1"/>
    </cacheField>
    <cacheField name="PMA" numFmtId="0">
      <sharedItems containsBlank="1"/>
    </cacheField>
    <cacheField name="PMA Group" numFmtId="0">
      <sharedItems containsBlank="1"/>
    </cacheField>
    <cacheField name="Owner_Planner" numFmtId="0">
      <sharedItems containsBlank="1"/>
    </cacheField>
    <cacheField name="Planner" numFmtId="0">
      <sharedItems containsBlank="1" count="4">
        <s v="Kanokporn"/>
        <s v="Pichayaporn"/>
        <m/>
        <e v="#N/A" u="1"/>
      </sharedItems>
    </cacheField>
    <cacheField name="Group_NS" numFmtId="0">
      <sharedItems containsBlank="1" count="4">
        <s v="Normal"/>
        <s v="Pro"/>
        <m/>
        <e v="#N/A" u="1"/>
      </sharedItems>
    </cacheField>
    <cacheField name="Rank Top คลัง" numFmtId="0">
      <sharedItems containsBlank="1" containsMixedTypes="1" containsNumber="1" containsInteger="1" minValue="412" maxValue="412"/>
    </cacheField>
    <cacheField name="Pro_NS" numFmtId="0">
      <sharedItems containsBlank="1"/>
    </cacheField>
    <cacheField name="Pro_NS_Date" numFmtId="0">
      <sharedItems containsBlank="1"/>
    </cacheField>
    <cacheField name="Vendor Code_NS" numFmtId="0">
      <sharedItems containsString="0" containsBlank="1" containsNumber="1" containsInteger="1" minValue="12812" maxValue="73228"/>
    </cacheField>
    <cacheField name="Vendor Name_NS" numFmtId="0">
      <sharedItems containsBlank="1"/>
    </cacheField>
    <cacheField name="C2" numFmtId="0">
      <sharedItems containsString="0" containsBlank="1" containsNumber="1" minValue="17.170000000000002" maxValue="242.88"/>
    </cacheField>
    <cacheField name="C2 Value" numFmtId="0">
      <sharedItems containsString="0" containsBlank="1" containsNumber="1" minValue="4893.4500000000007" maxValue="103466.88"/>
    </cacheField>
    <cacheField name="Retail" numFmtId="0">
      <sharedItems containsString="0" containsBlank="1" containsNumber="1" containsInteger="1" minValue="0" maxValue="16"/>
    </cacheField>
    <cacheField name="Retail Value" numFmtId="0">
      <sharedItems containsString="0" containsBlank="1" containsNumber="1" containsInteger="1" minValue="0" maxValue="163584"/>
    </cacheField>
    <cacheField name="#REF!" numFmtId="0">
      <sharedItems containsBlank="1" containsMixedTypes="1" containsNumber="1" containsInteger="1" minValue="0" maxValue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498">
  <r>
    <s v="RDCBR2000616"/>
    <s v="RDCBR"/>
    <x v="0"/>
    <x v="0"/>
    <x v="0"/>
    <n v="100"/>
    <n v="1179"/>
    <n v="764"/>
    <m/>
    <e v="#N/A"/>
    <e v="#N/A"/>
    <s v="20"/>
    <s v="FROZEN MEAL BOX"/>
    <s v="HERO"/>
    <x v="0"/>
    <x v="0"/>
    <s v=""/>
    <s v=""/>
    <s v=""/>
    <n v="41234"/>
    <s v="บจก. ไทยเวิลด์แวร์โพลีโพรดักส์"/>
    <n v="41.41"/>
    <n v="31637.239999999998"/>
    <n v="0"/>
    <n v="0"/>
    <n v="0"/>
  </r>
  <r>
    <s v="RDCBR2000616"/>
    <s v="RDCBR"/>
    <x v="1"/>
    <x v="0"/>
    <x v="0"/>
    <n v="100"/>
    <n v="829"/>
    <n v="439"/>
    <m/>
    <e v="#N/A"/>
    <e v="#N/A"/>
    <s v="20"/>
    <s v="FROZEN MEAL BOX"/>
    <s v="HERO"/>
    <x v="0"/>
    <x v="0"/>
    <s v=""/>
    <s v=""/>
    <s v=""/>
    <n v="41234"/>
    <s v="บจก. ไทยเวิลด์แวร์โพลีโพรดักส์"/>
    <n v="41.41"/>
    <n v="18178.989999999998"/>
    <n v="0"/>
    <n v="0"/>
    <n v="0"/>
  </r>
  <r>
    <s v="RDCBR2000616"/>
    <s v="RDCBR"/>
    <x v="2"/>
    <x v="0"/>
    <x v="0"/>
    <n v="100"/>
    <n v="976"/>
    <n v="976"/>
    <m/>
    <e v="#N/A"/>
    <e v="#N/A"/>
    <s v="20"/>
    <s v="FROZEN MEAL BOX"/>
    <s v="HERO"/>
    <x v="0"/>
    <x v="0"/>
    <s v=""/>
    <s v=""/>
    <s v=""/>
    <n v="41234"/>
    <s v="บจก. ไทยเวิลด์แวร์โพลีโพรดักส์"/>
    <n v="41.41"/>
    <n v="40416.159999999996"/>
    <n v="0"/>
    <n v="0"/>
    <n v="0"/>
  </r>
  <r>
    <s v="RDCBR4200397"/>
    <s v="RDCBR"/>
    <x v="0"/>
    <x v="1"/>
    <x v="1"/>
    <n v="24"/>
    <n v="412"/>
    <n v="412"/>
    <m/>
    <e v="#N/A"/>
    <e v="#N/A"/>
    <s v="42"/>
    <s v="CARBONATED SOFT DRINK (CSD)"/>
    <s v="HERO"/>
    <x v="1"/>
    <x v="1"/>
    <n v="412"/>
    <s v="ซื้อคู่...ถูกกว่า"/>
    <s v="24 มี.ค. 2565 - 23 เม.ย. 2565"/>
    <n v="73228"/>
    <s v="บุญรอดเทรดดิ้ง บจก."/>
    <n v="242.88"/>
    <n v="100066.56"/>
    <n v="16"/>
    <n v="158208"/>
    <s v="2-งดสั่งชั่วคราว"/>
  </r>
  <r>
    <s v="RDCBR9500643"/>
    <s v="RDCBR"/>
    <x v="0"/>
    <x v="2"/>
    <x v="2"/>
    <n v="100"/>
    <n v="2904"/>
    <n v="904"/>
    <m/>
    <e v="#N/A"/>
    <e v="#N/A"/>
    <s v="95"/>
    <s v="SUPPLY USED"/>
    <s v="HERO"/>
    <x v="1"/>
    <x v="0"/>
    <s v=""/>
    <s v=""/>
    <s v=""/>
    <n v="12812"/>
    <s v="บจ.นารายณ์แพค"/>
    <n v="17.170000000000002"/>
    <n v="15521.680000000002"/>
    <n v="0"/>
    <n v="0"/>
    <n v="0"/>
  </r>
  <r>
    <s v="RDCBR4200397"/>
    <s v="RDCBR"/>
    <x v="1"/>
    <x v="1"/>
    <x v="1"/>
    <n v="24"/>
    <n v="367"/>
    <n v="367"/>
    <m/>
    <e v="#N/A"/>
    <e v="#N/A"/>
    <s v="42"/>
    <s v="CARBONATED SOFT DRINK (CSD)"/>
    <s v="HERO"/>
    <x v="1"/>
    <x v="1"/>
    <n v="412"/>
    <s v="ซื้อคู่...ถูกกว่า"/>
    <s v="24 มี.ค. 2565 - 23 เม.ย. 2565"/>
    <n v="73228"/>
    <s v="บุญรอดเทรดดิ้ง บจก."/>
    <n v="242.88"/>
    <n v="89136.959999999992"/>
    <n v="16"/>
    <n v="140928"/>
    <s v="2-งดสั่งชั่วคราว"/>
  </r>
  <r>
    <s v="RDCBR9500643"/>
    <s v="RDCBR"/>
    <x v="1"/>
    <x v="2"/>
    <x v="2"/>
    <n v="100"/>
    <n v="1910"/>
    <n v="1910"/>
    <m/>
    <e v="#N/A"/>
    <e v="#N/A"/>
    <s v="95"/>
    <s v="SUPPLY USED"/>
    <s v="HERO"/>
    <x v="1"/>
    <x v="0"/>
    <s v=""/>
    <s v=""/>
    <s v=""/>
    <n v="12812"/>
    <s v="บจ.นารายณ์แพค"/>
    <n v="17.170000000000002"/>
    <n v="32794.700000000004"/>
    <n v="0"/>
    <n v="0"/>
    <n v="0"/>
  </r>
  <r>
    <s v="RDCBR4200397"/>
    <s v="RDCBR"/>
    <x v="2"/>
    <x v="1"/>
    <x v="1"/>
    <n v="24"/>
    <n v="426"/>
    <n v="426"/>
    <m/>
    <e v="#N/A"/>
    <e v="#N/A"/>
    <s v="42"/>
    <s v="CARBONATED SOFT DRINK (CSD)"/>
    <s v="HERO"/>
    <x v="1"/>
    <x v="1"/>
    <n v="412"/>
    <s v="ซื้อคู่...ถูกกว่า"/>
    <s v="24 มี.ค. 2565 - 23 เม.ย. 2565"/>
    <n v="73228"/>
    <s v="บุญรอดเทรดดิ้ง บจก."/>
    <n v="242.88"/>
    <n v="103466.88"/>
    <n v="16"/>
    <n v="163584"/>
    <s v="2-งดสั่งชั่วคราว"/>
  </r>
  <r>
    <s v="RDCBR9500643"/>
    <s v="RDCBR"/>
    <x v="2"/>
    <x v="2"/>
    <x v="2"/>
    <n v="100"/>
    <n v="2285"/>
    <n v="285"/>
    <m/>
    <e v="#N/A"/>
    <e v="#N/A"/>
    <s v="95"/>
    <s v="SUPPLY USED"/>
    <s v="HERO"/>
    <x v="1"/>
    <x v="0"/>
    <s v=""/>
    <s v=""/>
    <s v=""/>
    <n v="12812"/>
    <s v="บจ.นารายณ์แพค"/>
    <n v="17.170000000000002"/>
    <n v="4893.4500000000007"/>
    <n v="0"/>
    <n v="0"/>
    <n v="0"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  <r>
    <m/>
    <m/>
    <x v="3"/>
    <x v="3"/>
    <x v="3"/>
    <m/>
    <m/>
    <m/>
    <m/>
    <m/>
    <m/>
    <m/>
    <m/>
    <m/>
    <x v="2"/>
    <x v="2"/>
    <m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0" applyNumberFormats="0" applyBorderFormats="0" applyFontFormats="0" applyPatternFormats="0" applyAlignmentFormats="0" applyWidthHeightFormats="1" dataCaption="Values" updatedVersion="5" minRefreshableVersion="3" useAutoFormatting="1" itemPrintTitles="1" createdVersion="4" indent="0" compact="0" compactData="0" gridDropZones="1" multipleFieldFilters="0">
  <location ref="A32:D38" firstHeaderRow="2" firstDataRow="2" firstDataCol="3" rowPageCount="2" colPageCount="1"/>
  <pivotFields count="26">
    <pivotField compact="0" outline="0" showAll="0"/>
    <pivotField compact="0" outline="0" showAll="0"/>
    <pivotField axis="axisPage" compact="0" numFmtId="14" outline="0" multipleItemSelectionAllowed="1" showAll="0">
      <items count="5">
        <item x="3"/>
        <item x="0"/>
        <item x="1"/>
        <item x="2"/>
        <item t="default"/>
      </items>
    </pivotField>
    <pivotField axis="axisRow" compact="0" outline="0" showAll="0" sortType="descending" defaultSubtotal="0">
      <items count="4">
        <item x="3"/>
        <item x="0"/>
        <item x="1"/>
        <item x="2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 defaultSubtotal="0">
      <items count="4">
        <item x="3"/>
        <item x="0"/>
        <item x="1"/>
        <item x="2"/>
      </items>
    </pivotField>
    <pivotField compact="0" outline="0" showAll="0"/>
    <pivotField compact="0" outline="0" showAll="0"/>
    <pivotField dataField="1"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axis="axisRow" compact="0" outline="0" showAll="0" defaultSubtotal="0">
      <items count="4">
        <item m="1" x="3"/>
        <item x="2"/>
        <item x="0"/>
        <item x="1"/>
      </items>
    </pivotField>
    <pivotField axis="axisPage" compact="0" outline="0" multipleItemSelectionAllowed="1" showAll="0">
      <items count="5">
        <item m="1" x="3"/>
        <item x="2"/>
        <item x="0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compact="0" outline="0" showAll="0" defaultSubtotal="0"/>
  </pivotFields>
  <rowFields count="3">
    <field x="3"/>
    <field x="4"/>
    <field x="14"/>
  </rowFields>
  <rowItems count="5">
    <i>
      <x v="3"/>
      <x v="3"/>
      <x v="3"/>
    </i>
    <i>
      <x v="1"/>
      <x v="1"/>
      <x v="2"/>
    </i>
    <i>
      <x v="2"/>
      <x v="2"/>
      <x v="3"/>
    </i>
    <i>
      <x/>
      <x/>
      <x v="1"/>
    </i>
    <i t="grand">
      <x/>
    </i>
  </rowItems>
  <colItems count="1">
    <i/>
  </colItems>
  <pageFields count="2">
    <pageField fld="2" hier="-1"/>
    <pageField fld="15" hier="-1"/>
  </pageFields>
  <dataFields count="1">
    <dataField name="Sum of Notship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00B050"/>
  </sheetPr>
  <dimension ref="A1:AF20"/>
  <sheetViews>
    <sheetView tabSelected="1" zoomScale="70" zoomScaleNormal="70" workbookViewId="0">
      <pane xSplit="8" ySplit="1" topLeftCell="I2" activePane="bottomRight" state="frozen"/>
      <selection pane="topRight"/>
      <selection pane="bottomLeft"/>
      <selection pane="bottomRight" activeCell="C10" sqref="C10"/>
    </sheetView>
  </sheetViews>
  <sheetFormatPr defaultColWidth="9" defaultRowHeight="14.25"/>
  <cols>
    <col min="1" max="1" width="11.375" customWidth="1"/>
    <col min="2" max="2" width="6.875" customWidth="1"/>
    <col min="3" max="3" width="10.625" bestFit="1" customWidth="1"/>
    <col min="4" max="4" width="10" bestFit="1" customWidth="1"/>
    <col min="5" max="5" width="17.875" customWidth="1"/>
    <col min="6" max="6" width="7.375" customWidth="1"/>
    <col min="7" max="7" width="6.25" customWidth="1"/>
    <col min="8" max="8" width="7" customWidth="1"/>
    <col min="9" max="9" width="10.25" customWidth="1"/>
    <col min="10" max="10" width="27.625" customWidth="1"/>
    <col min="11" max="11" width="10.625" customWidth="1"/>
    <col min="12" max="12" width="4.625" customWidth="1"/>
    <col min="13" max="13" width="9" customWidth="1"/>
    <col min="14" max="14" width="6.875" customWidth="1"/>
    <col min="15" max="15" width="11.125" bestFit="1" customWidth="1"/>
    <col min="16" max="21" width="7.625" customWidth="1"/>
    <col min="22" max="25" width="5" customWidth="1"/>
    <col min="26" max="26" width="12.5" customWidth="1"/>
    <col min="27" max="28" width="8.375" customWidth="1"/>
    <col min="29" max="29" width="13.375" customWidth="1"/>
    <col min="30" max="30" width="11.875" bestFit="1" customWidth="1"/>
  </cols>
  <sheetData>
    <row r="1" spans="1:32" s="2" customFormat="1">
      <c r="A1" s="51" t="s">
        <v>0</v>
      </c>
      <c r="B1" s="51" t="s">
        <v>1</v>
      </c>
      <c r="C1" s="49" t="s">
        <v>2</v>
      </c>
      <c r="D1" s="54" t="s">
        <v>3</v>
      </c>
      <c r="E1" s="54" t="s">
        <v>4</v>
      </c>
      <c r="F1" s="55" t="s">
        <v>5</v>
      </c>
      <c r="G1" s="55" t="s">
        <v>6</v>
      </c>
      <c r="H1" s="55" t="s">
        <v>7</v>
      </c>
      <c r="I1" s="56" t="s">
        <v>8</v>
      </c>
      <c r="J1" s="56" t="s">
        <v>9</v>
      </c>
      <c r="K1" s="56" t="s">
        <v>10</v>
      </c>
      <c r="L1" s="57" t="s">
        <v>11</v>
      </c>
      <c r="M1" s="57" t="s">
        <v>12</v>
      </c>
      <c r="N1" s="58" t="s">
        <v>13</v>
      </c>
      <c r="O1" s="58" t="s">
        <v>14</v>
      </c>
      <c r="P1" s="59" t="s">
        <v>15</v>
      </c>
      <c r="Q1" s="59" t="s">
        <v>16</v>
      </c>
      <c r="R1" s="59" t="s">
        <v>17</v>
      </c>
      <c r="S1" s="59" t="s">
        <v>18</v>
      </c>
      <c r="T1" s="60" t="s">
        <v>19</v>
      </c>
      <c r="U1" s="60" t="s">
        <v>20</v>
      </c>
      <c r="V1" s="61" t="s">
        <v>21</v>
      </c>
      <c r="W1" s="61" t="s">
        <v>22</v>
      </c>
      <c r="X1" s="61" t="s">
        <v>23</v>
      </c>
      <c r="Y1" s="61" t="s">
        <v>24</v>
      </c>
      <c r="Z1" s="1" t="s">
        <v>25</v>
      </c>
      <c r="AA1" s="62" t="s">
        <v>26</v>
      </c>
      <c r="AB1" s="62" t="s">
        <v>27</v>
      </c>
      <c r="AC1" s="63" t="s">
        <v>28</v>
      </c>
      <c r="AD1" s="64" t="s">
        <v>29</v>
      </c>
      <c r="AE1" s="65" t="s">
        <v>30</v>
      </c>
      <c r="AF1"/>
    </row>
    <row r="2" spans="1:32" s="1" customFormat="1">
      <c r="A2" s="52" t="s">
        <v>31</v>
      </c>
      <c r="B2" s="53" t="s">
        <v>32</v>
      </c>
      <c r="C2" s="50">
        <v>44958</v>
      </c>
      <c r="D2" s="1">
        <v>3201419</v>
      </c>
      <c r="E2" s="1" t="s">
        <v>33</v>
      </c>
      <c r="F2" s="1">
        <v>1</v>
      </c>
      <c r="G2" s="1">
        <v>45</v>
      </c>
      <c r="H2" s="1">
        <v>45</v>
      </c>
      <c r="I2" s="66" t="s">
        <v>34</v>
      </c>
      <c r="J2" s="66" t="str">
        <f>VLOOKUP('NP by Day'!$I:$I,'Cause NP'!$A:$C,2,0)</f>
        <v>Supplier_สินค้าจำกัดโควต้า (No Repeat Order)</v>
      </c>
      <c r="K2" s="66" t="str">
        <f>VLOOKUP(I:I,'Cause NP'!A:C,3,0)</f>
        <v>Pur.&amp;Sup.</v>
      </c>
      <c r="L2" s="77" t="s">
        <v>35</v>
      </c>
      <c r="M2" s="67" t="s">
        <v>36</v>
      </c>
      <c r="N2" s="68" t="s">
        <v>37</v>
      </c>
      <c r="O2" s="68" t="s">
        <v>38</v>
      </c>
      <c r="P2" s="69" t="s">
        <v>39</v>
      </c>
      <c r="Q2" s="69" t="s">
        <v>40</v>
      </c>
      <c r="R2" s="69" t="s">
        <v>40</v>
      </c>
      <c r="S2" s="69" t="s">
        <v>40</v>
      </c>
      <c r="T2" s="70">
        <v>73299</v>
      </c>
      <c r="U2" s="70" t="s">
        <v>41</v>
      </c>
      <c r="V2" s="71">
        <v>213.44</v>
      </c>
      <c r="W2" s="71">
        <v>9604.7999999999993</v>
      </c>
      <c r="X2" s="71">
        <v>235</v>
      </c>
      <c r="Y2" s="71">
        <v>10575</v>
      </c>
      <c r="Z2" s="1" t="s">
        <v>42</v>
      </c>
      <c r="AA2" s="72" t="s">
        <v>39</v>
      </c>
      <c r="AB2" s="73" t="s">
        <v>40</v>
      </c>
      <c r="AC2" s="74" t="s">
        <v>43</v>
      </c>
      <c r="AD2" s="75" t="s">
        <v>42</v>
      </c>
      <c r="AE2" s="76" t="s">
        <v>44</v>
      </c>
      <c r="AF2"/>
    </row>
    <row r="3" spans="1:32" s="1" customFormat="1">
      <c r="A3" s="52" t="s">
        <v>45</v>
      </c>
      <c r="B3" s="53" t="s">
        <v>32</v>
      </c>
      <c r="C3" s="50">
        <v>44958</v>
      </c>
      <c r="D3" s="1">
        <v>3800426</v>
      </c>
      <c r="E3" s="1" t="s">
        <v>46</v>
      </c>
      <c r="F3" s="1">
        <v>12</v>
      </c>
      <c r="G3" s="1">
        <v>918</v>
      </c>
      <c r="H3" s="1">
        <v>305</v>
      </c>
      <c r="I3" s="66" t="s">
        <v>34</v>
      </c>
      <c r="J3" s="66" t="str">
        <f>VLOOKUP('NP by Day'!$I:$I,'Cause NP'!$A:$C,2,0)</f>
        <v>Supplier_สินค้าจำกัดโควต้า (No Repeat Order)</v>
      </c>
      <c r="K3" s="66" t="str">
        <f>VLOOKUP(I:I,'Cause NP'!A:C,3,0)</f>
        <v>Pur.&amp;Sup.</v>
      </c>
      <c r="L3" s="77" t="s">
        <v>47</v>
      </c>
      <c r="M3" s="67" t="s">
        <v>48</v>
      </c>
      <c r="N3" s="68" t="s">
        <v>37</v>
      </c>
      <c r="O3" s="68" t="s">
        <v>49</v>
      </c>
      <c r="P3" s="69" t="s">
        <v>50</v>
      </c>
      <c r="Q3" s="69">
        <v>93</v>
      </c>
      <c r="R3" s="69" t="s">
        <v>40</v>
      </c>
      <c r="S3" s="69" t="s">
        <v>40</v>
      </c>
      <c r="T3" s="70">
        <v>73228</v>
      </c>
      <c r="U3" s="70" t="s">
        <v>51</v>
      </c>
      <c r="V3" s="71">
        <v>69.36</v>
      </c>
      <c r="W3" s="71">
        <v>21154.799999999999</v>
      </c>
      <c r="X3" s="71">
        <v>105</v>
      </c>
      <c r="Y3" s="71">
        <v>384300</v>
      </c>
      <c r="Z3" s="1">
        <v>0</v>
      </c>
      <c r="AA3" s="72" t="s">
        <v>50</v>
      </c>
      <c r="AB3" s="73" t="s">
        <v>40</v>
      </c>
      <c r="AC3" s="74" t="s">
        <v>52</v>
      </c>
      <c r="AD3" s="75" t="s">
        <v>44</v>
      </c>
      <c r="AE3" s="76" t="s">
        <v>44</v>
      </c>
      <c r="AF3"/>
    </row>
    <row r="4" spans="1:32" s="1" customFormat="1">
      <c r="A4" s="52" t="s">
        <v>53</v>
      </c>
      <c r="B4" s="53" t="s">
        <v>32</v>
      </c>
      <c r="C4" s="50">
        <v>44958</v>
      </c>
      <c r="D4" s="1">
        <v>3800552</v>
      </c>
      <c r="E4" s="1" t="s">
        <v>54</v>
      </c>
      <c r="F4" s="1">
        <v>6</v>
      </c>
      <c r="G4" s="1">
        <v>1114</v>
      </c>
      <c r="H4" s="1">
        <v>51</v>
      </c>
      <c r="I4" s="66" t="s">
        <v>34</v>
      </c>
      <c r="J4" s="66" t="str">
        <f>VLOOKUP('NP by Day'!$I:$I,'Cause NP'!$A:$C,2,0)</f>
        <v>Supplier_สินค้าจำกัดโควต้า (No Repeat Order)</v>
      </c>
      <c r="K4" s="66" t="str">
        <f>VLOOKUP(I:I,'Cause NP'!A:C,3,0)</f>
        <v>Pur.&amp;Sup.</v>
      </c>
      <c r="L4" s="77" t="s">
        <v>47</v>
      </c>
      <c r="M4" s="67" t="s">
        <v>48</v>
      </c>
      <c r="N4" s="68" t="s">
        <v>37</v>
      </c>
      <c r="O4" s="68" t="s">
        <v>49</v>
      </c>
      <c r="P4" s="69" t="s">
        <v>50</v>
      </c>
      <c r="Q4" s="69">
        <v>208</v>
      </c>
      <c r="R4" s="69" t="s">
        <v>40</v>
      </c>
      <c r="S4" s="69" t="s">
        <v>40</v>
      </c>
      <c r="T4" s="70">
        <v>73228</v>
      </c>
      <c r="U4" s="70" t="s">
        <v>51</v>
      </c>
      <c r="V4" s="71">
        <v>66.36</v>
      </c>
      <c r="W4" s="71">
        <v>3384.36</v>
      </c>
      <c r="X4" s="71">
        <v>99</v>
      </c>
      <c r="Y4" s="71">
        <v>30294</v>
      </c>
      <c r="Z4" s="1">
        <v>0</v>
      </c>
      <c r="AA4" s="72" t="s">
        <v>50</v>
      </c>
      <c r="AB4" s="73" t="s">
        <v>40</v>
      </c>
      <c r="AC4" s="74" t="s">
        <v>55</v>
      </c>
      <c r="AD4" s="75" t="s">
        <v>44</v>
      </c>
      <c r="AE4" s="76" t="s">
        <v>44</v>
      </c>
      <c r="AF4"/>
    </row>
    <row r="5" spans="1:32" s="1" customFormat="1">
      <c r="A5" s="52" t="s">
        <v>56</v>
      </c>
      <c r="B5" s="53" t="s">
        <v>32</v>
      </c>
      <c r="C5" s="50">
        <v>44958</v>
      </c>
      <c r="D5" s="1">
        <v>3801007</v>
      </c>
      <c r="E5" s="1" t="s">
        <v>57</v>
      </c>
      <c r="F5" s="1">
        <v>30</v>
      </c>
      <c r="G5" s="1">
        <v>1083</v>
      </c>
      <c r="H5" s="1">
        <v>225</v>
      </c>
      <c r="I5" s="66" t="s">
        <v>58</v>
      </c>
      <c r="J5" s="66" t="str">
        <f>VLOOKUP('NP by Day'!$I:$I,'Cause NP'!$A:$C,2,0)</f>
        <v>VMI_สั่งสินค้าไม่เพียงพอ</v>
      </c>
      <c r="K5" s="66" t="str">
        <f>VLOOKUP(I:I,'Cause NP'!A:C,3,0)</f>
        <v>VMI</v>
      </c>
      <c r="L5" s="77" t="s">
        <v>47</v>
      </c>
      <c r="M5" s="67" t="s">
        <v>48</v>
      </c>
      <c r="N5" s="68" t="s">
        <v>59</v>
      </c>
      <c r="O5" s="68" t="s">
        <v>60</v>
      </c>
      <c r="P5" s="69" t="s">
        <v>50</v>
      </c>
      <c r="Q5" s="69">
        <v>7</v>
      </c>
      <c r="R5" s="69" t="s">
        <v>40</v>
      </c>
      <c r="S5" s="69" t="s">
        <v>40</v>
      </c>
      <c r="T5" s="70">
        <v>374</v>
      </c>
      <c r="U5" s="70" t="s">
        <v>61</v>
      </c>
      <c r="V5" s="71">
        <v>304.8</v>
      </c>
      <c r="W5" s="71">
        <v>68580</v>
      </c>
      <c r="X5" s="71">
        <v>15</v>
      </c>
      <c r="Y5" s="71">
        <v>101250</v>
      </c>
      <c r="Z5" s="1">
        <v>0</v>
      </c>
      <c r="AA5" s="72" t="s">
        <v>50</v>
      </c>
      <c r="AB5" s="73" t="s">
        <v>40</v>
      </c>
      <c r="AC5" s="74" t="s">
        <v>44</v>
      </c>
      <c r="AD5" s="75" t="s">
        <v>44</v>
      </c>
      <c r="AE5" s="76" t="s">
        <v>44</v>
      </c>
      <c r="AF5"/>
    </row>
    <row r="6" spans="1:32" s="1" customFormat="1">
      <c r="A6" s="52" t="s">
        <v>62</v>
      </c>
      <c r="B6" s="53" t="s">
        <v>63</v>
      </c>
      <c r="C6" s="50">
        <v>44958</v>
      </c>
      <c r="D6" s="1">
        <v>2900255</v>
      </c>
      <c r="E6" s="1" t="s">
        <v>64</v>
      </c>
      <c r="F6" s="1">
        <v>48</v>
      </c>
      <c r="G6" s="1">
        <v>51</v>
      </c>
      <c r="H6" s="1">
        <v>5</v>
      </c>
      <c r="I6" s="66" t="s">
        <v>65</v>
      </c>
      <c r="J6" s="66" t="str">
        <f>VLOOKUP('NP by Day'!$I:$I,'Cause NP'!$A:$C,2,0)</f>
        <v>Purchase_Break Order กรณี ขาดแคลนสินค้า/วัตถุดิบ</v>
      </c>
      <c r="K6" s="66" t="str">
        <f>VLOOKUP(I:I,'Cause NP'!A:C,3,0)</f>
        <v>Pur.&amp;Sup.</v>
      </c>
      <c r="L6" s="77" t="s">
        <v>66</v>
      </c>
      <c r="M6" s="67" t="s">
        <v>67</v>
      </c>
      <c r="N6" s="68" t="s">
        <v>68</v>
      </c>
      <c r="O6" s="68" t="s">
        <v>69</v>
      </c>
      <c r="P6" s="69" t="s">
        <v>70</v>
      </c>
      <c r="Q6" s="69" t="s">
        <v>40</v>
      </c>
      <c r="R6" s="69" t="s">
        <v>71</v>
      </c>
      <c r="S6" s="69" t="s">
        <v>72</v>
      </c>
      <c r="T6" s="70">
        <v>184</v>
      </c>
      <c r="U6" s="70" t="s">
        <v>73</v>
      </c>
      <c r="V6" s="71">
        <v>361.38</v>
      </c>
      <c r="W6" s="71">
        <v>1806.9</v>
      </c>
      <c r="X6" s="71">
        <v>40</v>
      </c>
      <c r="Y6" s="71">
        <v>9600</v>
      </c>
      <c r="Z6" s="1" t="s">
        <v>74</v>
      </c>
      <c r="AA6" s="72" t="s">
        <v>75</v>
      </c>
      <c r="AB6" s="73" t="s">
        <v>76</v>
      </c>
      <c r="AC6" s="74" t="s">
        <v>77</v>
      </c>
      <c r="AD6" s="75" t="s">
        <v>44</v>
      </c>
      <c r="AE6" s="76" t="s">
        <v>44</v>
      </c>
      <c r="AF6"/>
    </row>
    <row r="7" spans="1:32" s="1" customFormat="1">
      <c r="A7" s="52" t="s">
        <v>78</v>
      </c>
      <c r="B7" s="53" t="s">
        <v>63</v>
      </c>
      <c r="C7" s="50">
        <v>44958</v>
      </c>
      <c r="D7" s="1">
        <v>3203345</v>
      </c>
      <c r="E7" s="1" t="s">
        <v>79</v>
      </c>
      <c r="F7" s="1">
        <v>12</v>
      </c>
      <c r="G7" s="1">
        <v>222</v>
      </c>
      <c r="H7" s="1">
        <v>213</v>
      </c>
      <c r="I7" s="66" t="s">
        <v>34</v>
      </c>
      <c r="J7" s="66" t="str">
        <f>VLOOKUP('NP by Day'!$I:$I,'Cause NP'!$A:$C,2,0)</f>
        <v>Supplier_สินค้าจำกัดโควต้า (No Repeat Order)</v>
      </c>
      <c r="K7" s="66" t="str">
        <f>VLOOKUP(I:I,'Cause NP'!A:C,3,0)</f>
        <v>Pur.&amp;Sup.</v>
      </c>
      <c r="L7" s="77" t="s">
        <v>35</v>
      </c>
      <c r="M7" s="67" t="s">
        <v>36</v>
      </c>
      <c r="N7" s="68" t="s">
        <v>68</v>
      </c>
      <c r="O7" s="68" t="s">
        <v>80</v>
      </c>
      <c r="P7" s="69" t="s">
        <v>39</v>
      </c>
      <c r="Q7" s="69" t="s">
        <v>40</v>
      </c>
      <c r="R7" s="69" t="s">
        <v>40</v>
      </c>
      <c r="S7" s="69" t="s">
        <v>40</v>
      </c>
      <c r="T7" s="70">
        <v>12340</v>
      </c>
      <c r="U7" s="70" t="s">
        <v>81</v>
      </c>
      <c r="V7" s="71">
        <v>525.71</v>
      </c>
      <c r="W7" s="71">
        <v>111976.23000000001</v>
      </c>
      <c r="X7" s="71">
        <v>48</v>
      </c>
      <c r="Y7" s="71">
        <v>122688</v>
      </c>
      <c r="Z7" s="1" t="s">
        <v>42</v>
      </c>
      <c r="AA7" s="72" t="s">
        <v>39</v>
      </c>
      <c r="AB7" s="73" t="s">
        <v>40</v>
      </c>
      <c r="AC7" s="74" t="s">
        <v>82</v>
      </c>
      <c r="AD7" s="75" t="s">
        <v>42</v>
      </c>
      <c r="AE7" s="76" t="s">
        <v>44</v>
      </c>
      <c r="AF7"/>
    </row>
    <row r="8" spans="1:32" s="1" customFormat="1">
      <c r="A8" s="52" t="s">
        <v>83</v>
      </c>
      <c r="B8" s="53" t="s">
        <v>84</v>
      </c>
      <c r="C8" s="50">
        <v>44958</v>
      </c>
      <c r="D8" s="1">
        <v>3203801</v>
      </c>
      <c r="E8" s="1" t="s">
        <v>85</v>
      </c>
      <c r="F8" s="1">
        <v>12</v>
      </c>
      <c r="G8" s="1">
        <v>148</v>
      </c>
      <c r="H8" s="1">
        <v>96</v>
      </c>
      <c r="I8" s="66" t="s">
        <v>34</v>
      </c>
      <c r="J8" s="66" t="str">
        <f>VLOOKUP('NP by Day'!$I:$I,'Cause NP'!$A:$C,2,0)</f>
        <v>Supplier_สินค้าจำกัดโควต้า (No Repeat Order)</v>
      </c>
      <c r="K8" s="66" t="str">
        <f>VLOOKUP(I:I,'Cause NP'!A:C,3,0)</f>
        <v>Pur.&amp;Sup.</v>
      </c>
      <c r="L8" s="77" t="s">
        <v>35</v>
      </c>
      <c r="M8" s="67" t="s">
        <v>36</v>
      </c>
      <c r="N8" s="68" t="s">
        <v>68</v>
      </c>
      <c r="O8" s="68" t="s">
        <v>86</v>
      </c>
      <c r="P8" s="69" t="s">
        <v>50</v>
      </c>
      <c r="Q8" s="69">
        <v>619</v>
      </c>
      <c r="R8" s="69" t="s">
        <v>40</v>
      </c>
      <c r="S8" s="69" t="s">
        <v>40</v>
      </c>
      <c r="T8" s="70">
        <v>3552</v>
      </c>
      <c r="U8" s="70" t="s">
        <v>87</v>
      </c>
      <c r="V8" s="71">
        <v>531.46</v>
      </c>
      <c r="W8" s="71">
        <v>51020.160000000003</v>
      </c>
      <c r="X8" s="71">
        <v>48</v>
      </c>
      <c r="Y8" s="71">
        <v>55296</v>
      </c>
      <c r="Z8" s="1" t="s">
        <v>42</v>
      </c>
      <c r="AA8" s="72" t="s">
        <v>50</v>
      </c>
      <c r="AB8" s="73" t="s">
        <v>40</v>
      </c>
      <c r="AC8" s="74" t="s">
        <v>82</v>
      </c>
      <c r="AD8" s="75" t="s">
        <v>42</v>
      </c>
      <c r="AE8" s="76" t="s">
        <v>44</v>
      </c>
      <c r="AF8"/>
    </row>
    <row r="9" spans="1:32" s="1" customFormat="1">
      <c r="A9" s="52" t="s">
        <v>88</v>
      </c>
      <c r="B9" s="53" t="s">
        <v>84</v>
      </c>
      <c r="C9" s="50">
        <v>44958</v>
      </c>
      <c r="D9" s="1">
        <v>3300266</v>
      </c>
      <c r="E9" s="1" t="s">
        <v>89</v>
      </c>
      <c r="F9" s="1">
        <v>1</v>
      </c>
      <c r="G9" s="1">
        <v>18</v>
      </c>
      <c r="H9" s="1">
        <v>18</v>
      </c>
      <c r="I9" s="66" t="s">
        <v>34</v>
      </c>
      <c r="J9" s="66" t="str">
        <f>VLOOKUP('NP by Day'!$I:$I,'Cause NP'!$A:$C,2,0)</f>
        <v>Supplier_สินค้าจำกัดโควต้า (No Repeat Order)</v>
      </c>
      <c r="K9" s="66" t="str">
        <f>VLOOKUP(I:I,'Cause NP'!A:C,3,0)</f>
        <v>Pur.&amp;Sup.</v>
      </c>
      <c r="L9" s="77" t="s">
        <v>90</v>
      </c>
      <c r="M9" s="67" t="s">
        <v>91</v>
      </c>
      <c r="N9" s="68" t="s">
        <v>68</v>
      </c>
      <c r="O9" s="68" t="s">
        <v>92</v>
      </c>
      <c r="P9" s="69" t="s">
        <v>39</v>
      </c>
      <c r="Q9" s="69" t="s">
        <v>40</v>
      </c>
      <c r="R9" s="69" t="s">
        <v>40</v>
      </c>
      <c r="S9" s="69" t="s">
        <v>40</v>
      </c>
      <c r="T9" s="70">
        <v>538</v>
      </c>
      <c r="U9" s="70" t="s">
        <v>93</v>
      </c>
      <c r="V9" s="71">
        <v>33.49</v>
      </c>
      <c r="W9" s="71">
        <v>602.82000000000005</v>
      </c>
      <c r="X9" s="71">
        <v>39</v>
      </c>
      <c r="Y9" s="71">
        <v>702</v>
      </c>
      <c r="Z9" s="1">
        <v>0</v>
      </c>
      <c r="AA9" s="72" t="s">
        <v>39</v>
      </c>
      <c r="AB9" s="73" t="s">
        <v>40</v>
      </c>
      <c r="AC9" s="74" t="s">
        <v>94</v>
      </c>
      <c r="AD9" s="75" t="s">
        <v>95</v>
      </c>
      <c r="AE9" s="76" t="s">
        <v>44</v>
      </c>
      <c r="AF9"/>
    </row>
    <row r="10" spans="1:32" s="1" customFormat="1">
      <c r="A10" s="52" t="s">
        <v>96</v>
      </c>
      <c r="B10" s="53" t="s">
        <v>84</v>
      </c>
      <c r="C10" s="50">
        <v>44958</v>
      </c>
      <c r="D10" s="1">
        <v>3301041</v>
      </c>
      <c r="E10" s="1" t="s">
        <v>97</v>
      </c>
      <c r="F10" s="1">
        <v>6</v>
      </c>
      <c r="G10" s="1">
        <v>314</v>
      </c>
      <c r="H10" s="1">
        <v>41</v>
      </c>
      <c r="I10" s="66" t="s">
        <v>34</v>
      </c>
      <c r="J10" s="66" t="str">
        <f>VLOOKUP('NP by Day'!$I:$I,'Cause NP'!$A:$C,2,0)</f>
        <v>Supplier_สินค้าจำกัดโควต้า (No Repeat Order)</v>
      </c>
      <c r="K10" s="66" t="str">
        <f>VLOOKUP(I:I,'Cause NP'!A:C,3,0)</f>
        <v>Pur.&amp;Sup.</v>
      </c>
      <c r="L10" s="77" t="s">
        <v>90</v>
      </c>
      <c r="M10" s="67" t="s">
        <v>91</v>
      </c>
      <c r="N10" s="68" t="s">
        <v>68</v>
      </c>
      <c r="O10" s="68" t="s">
        <v>92</v>
      </c>
      <c r="P10" s="69" t="s">
        <v>70</v>
      </c>
      <c r="Q10" s="69" t="s">
        <v>40</v>
      </c>
      <c r="R10" s="69" t="s">
        <v>98</v>
      </c>
      <c r="S10" s="69" t="s">
        <v>99</v>
      </c>
      <c r="T10" s="70">
        <v>538</v>
      </c>
      <c r="U10" s="70" t="s">
        <v>93</v>
      </c>
      <c r="V10" s="71">
        <v>67.930000000000007</v>
      </c>
      <c r="W10" s="71">
        <v>2785.13</v>
      </c>
      <c r="X10" s="71">
        <v>85</v>
      </c>
      <c r="Y10" s="71">
        <v>20910</v>
      </c>
      <c r="Z10" s="1">
        <v>0</v>
      </c>
      <c r="AA10" s="72" t="s">
        <v>75</v>
      </c>
      <c r="AB10" s="73" t="s">
        <v>98</v>
      </c>
      <c r="AC10" s="74" t="s">
        <v>94</v>
      </c>
      <c r="AD10" s="75" t="s">
        <v>95</v>
      </c>
      <c r="AE10" s="76" t="s">
        <v>44</v>
      </c>
      <c r="AF10"/>
    </row>
    <row r="11" spans="1:32" s="1" customFormat="1">
      <c r="A11" s="52" t="s">
        <v>100</v>
      </c>
      <c r="B11" s="53" t="s">
        <v>101</v>
      </c>
      <c r="C11" s="50">
        <v>44958</v>
      </c>
      <c r="D11" s="1">
        <v>2900189</v>
      </c>
      <c r="E11" s="1" t="s">
        <v>102</v>
      </c>
      <c r="F11" s="1">
        <v>48</v>
      </c>
      <c r="G11" s="1">
        <v>31</v>
      </c>
      <c r="H11" s="1">
        <v>16</v>
      </c>
      <c r="I11" s="66" t="s">
        <v>65</v>
      </c>
      <c r="J11" s="66" t="str">
        <f>VLOOKUP('NP by Day'!$I:$I,'Cause NP'!$A:$C,2,0)</f>
        <v>Purchase_Break Order กรณี ขาดแคลนสินค้า/วัตถุดิบ</v>
      </c>
      <c r="K11" s="66" t="str">
        <f>VLOOKUP(I:I,'Cause NP'!A:C,3,0)</f>
        <v>Pur.&amp;Sup.</v>
      </c>
      <c r="L11" s="77" t="s">
        <v>66</v>
      </c>
      <c r="M11" s="67" t="s">
        <v>67</v>
      </c>
      <c r="N11" s="68" t="s">
        <v>68</v>
      </c>
      <c r="O11" s="68" t="s">
        <v>69</v>
      </c>
      <c r="P11" s="69" t="s">
        <v>70</v>
      </c>
      <c r="Q11" s="69" t="s">
        <v>40</v>
      </c>
      <c r="R11" s="69" t="s">
        <v>71</v>
      </c>
      <c r="S11" s="69" t="s">
        <v>72</v>
      </c>
      <c r="T11" s="70">
        <v>184</v>
      </c>
      <c r="U11" s="70" t="s">
        <v>73</v>
      </c>
      <c r="V11" s="71">
        <v>387.81</v>
      </c>
      <c r="W11" s="71">
        <v>6204.96</v>
      </c>
      <c r="X11" s="71">
        <v>40</v>
      </c>
      <c r="Y11" s="71">
        <v>30720</v>
      </c>
      <c r="Z11" s="1" t="s">
        <v>74</v>
      </c>
      <c r="AA11" s="72" t="s">
        <v>75</v>
      </c>
      <c r="AB11" s="73" t="s">
        <v>76</v>
      </c>
      <c r="AC11" s="74" t="s">
        <v>77</v>
      </c>
      <c r="AD11" s="75" t="s">
        <v>44</v>
      </c>
      <c r="AE11" s="76" t="s">
        <v>44</v>
      </c>
      <c r="AF11"/>
    </row>
    <row r="12" spans="1:32" s="1" customFormat="1">
      <c r="A12" s="52" t="s">
        <v>103</v>
      </c>
      <c r="B12" s="53" t="s">
        <v>101</v>
      </c>
      <c r="C12" s="50">
        <v>44958</v>
      </c>
      <c r="D12" s="1">
        <v>3203350</v>
      </c>
      <c r="E12" s="1" t="s">
        <v>104</v>
      </c>
      <c r="F12" s="1">
        <v>12</v>
      </c>
      <c r="G12" s="1">
        <v>43</v>
      </c>
      <c r="H12" s="1">
        <v>43</v>
      </c>
      <c r="I12" s="66" t="s">
        <v>34</v>
      </c>
      <c r="J12" s="66" t="str">
        <f>VLOOKUP('NP by Day'!$I:$I,'Cause NP'!$A:$C,2,0)</f>
        <v>Supplier_สินค้าจำกัดโควต้า (No Repeat Order)</v>
      </c>
      <c r="K12" s="66" t="str">
        <f>VLOOKUP(I:I,'Cause NP'!A:C,3,0)</f>
        <v>Pur.&amp;Sup.</v>
      </c>
      <c r="L12" s="77" t="s">
        <v>35</v>
      </c>
      <c r="M12" s="67" t="s">
        <v>36</v>
      </c>
      <c r="N12" s="68" t="s">
        <v>68</v>
      </c>
      <c r="O12" s="68" t="s">
        <v>80</v>
      </c>
      <c r="P12" s="69" t="s">
        <v>50</v>
      </c>
      <c r="Q12" s="69">
        <v>710</v>
      </c>
      <c r="R12" s="69" t="s">
        <v>40</v>
      </c>
      <c r="S12" s="69" t="s">
        <v>40</v>
      </c>
      <c r="T12" s="70">
        <v>70333</v>
      </c>
      <c r="U12" s="70" t="s">
        <v>105</v>
      </c>
      <c r="V12" s="71">
        <v>708.51</v>
      </c>
      <c r="W12" s="71">
        <v>30465.93</v>
      </c>
      <c r="X12" s="71">
        <v>65</v>
      </c>
      <c r="Y12" s="71">
        <v>33540</v>
      </c>
      <c r="Z12" s="1">
        <v>0</v>
      </c>
      <c r="AA12" s="72" t="s">
        <v>50</v>
      </c>
      <c r="AB12" s="73" t="s">
        <v>40</v>
      </c>
      <c r="AC12" s="74" t="s">
        <v>82</v>
      </c>
      <c r="AD12" s="75" t="s">
        <v>44</v>
      </c>
      <c r="AE12" s="76" t="s">
        <v>44</v>
      </c>
      <c r="AF12"/>
    </row>
    <row r="13" spans="1:32" s="1" customFormat="1">
      <c r="A13" s="52" t="s">
        <v>106</v>
      </c>
      <c r="B13" s="53" t="s">
        <v>101</v>
      </c>
      <c r="C13" s="50">
        <v>44958</v>
      </c>
      <c r="D13" s="1">
        <v>3300266</v>
      </c>
      <c r="E13" s="1" t="s">
        <v>89</v>
      </c>
      <c r="F13" s="1">
        <v>1</v>
      </c>
      <c r="G13" s="1">
        <v>39</v>
      </c>
      <c r="H13" s="1">
        <v>39</v>
      </c>
      <c r="I13" s="66" t="s">
        <v>34</v>
      </c>
      <c r="J13" s="66" t="str">
        <f>VLOOKUP('NP by Day'!$I:$I,'Cause NP'!$A:$C,2,0)</f>
        <v>Supplier_สินค้าจำกัดโควต้า (No Repeat Order)</v>
      </c>
      <c r="K13" s="66" t="str">
        <f>VLOOKUP(I:I,'Cause NP'!A:C,3,0)</f>
        <v>Pur.&amp;Sup.</v>
      </c>
      <c r="L13" s="77" t="s">
        <v>90</v>
      </c>
      <c r="M13" s="67" t="s">
        <v>91</v>
      </c>
      <c r="N13" s="68" t="s">
        <v>68</v>
      </c>
      <c r="O13" s="68" t="s">
        <v>92</v>
      </c>
      <c r="P13" s="69" t="s">
        <v>39</v>
      </c>
      <c r="Q13" s="69" t="s">
        <v>40</v>
      </c>
      <c r="R13" s="69" t="s">
        <v>40</v>
      </c>
      <c r="S13" s="69" t="s">
        <v>40</v>
      </c>
      <c r="T13" s="70">
        <v>538</v>
      </c>
      <c r="U13" s="70" t="s">
        <v>93</v>
      </c>
      <c r="V13" s="71">
        <v>33.659999999999997</v>
      </c>
      <c r="W13" s="71">
        <v>1312.7399999999998</v>
      </c>
      <c r="X13" s="71">
        <v>39</v>
      </c>
      <c r="Y13" s="71">
        <v>1521</v>
      </c>
      <c r="Z13" s="1">
        <v>0</v>
      </c>
      <c r="AA13" s="72" t="s">
        <v>39</v>
      </c>
      <c r="AB13" s="73" t="s">
        <v>40</v>
      </c>
      <c r="AC13" s="74" t="s">
        <v>94</v>
      </c>
      <c r="AD13" s="75" t="s">
        <v>95</v>
      </c>
      <c r="AE13" s="76" t="s">
        <v>44</v>
      </c>
      <c r="AF13"/>
    </row>
    <row r="14" spans="1:32" s="1" customFormat="1">
      <c r="A14" s="52" t="s">
        <v>107</v>
      </c>
      <c r="B14" s="53" t="s">
        <v>101</v>
      </c>
      <c r="C14" s="50">
        <v>44958</v>
      </c>
      <c r="D14" s="1">
        <v>3801423</v>
      </c>
      <c r="E14" s="1" t="s">
        <v>108</v>
      </c>
      <c r="F14" s="1">
        <v>24</v>
      </c>
      <c r="G14" s="1">
        <v>28</v>
      </c>
      <c r="H14" s="1">
        <v>28</v>
      </c>
      <c r="I14" s="66" t="s">
        <v>65</v>
      </c>
      <c r="J14" s="66" t="str">
        <f>VLOOKUP('NP by Day'!$I:$I,'Cause NP'!$A:$C,2,0)</f>
        <v>Purchase_Break Order กรณี ขาดแคลนสินค้า/วัตถุดิบ</v>
      </c>
      <c r="K14" s="66" t="str">
        <f>VLOOKUP(I:I,'Cause NP'!A:C,3,0)</f>
        <v>Pur.&amp;Sup.</v>
      </c>
      <c r="L14" s="77" t="s">
        <v>47</v>
      </c>
      <c r="M14" s="67" t="s">
        <v>48</v>
      </c>
      <c r="N14" s="68" t="s">
        <v>68</v>
      </c>
      <c r="O14" s="68" t="s">
        <v>109</v>
      </c>
      <c r="P14" s="69" t="s">
        <v>39</v>
      </c>
      <c r="Q14" s="69" t="s">
        <v>40</v>
      </c>
      <c r="R14" s="69" t="s">
        <v>40</v>
      </c>
      <c r="S14" s="69" t="s">
        <v>40</v>
      </c>
      <c r="T14" s="70">
        <v>182</v>
      </c>
      <c r="U14" s="70" t="s">
        <v>110</v>
      </c>
      <c r="V14" s="71">
        <v>327.89</v>
      </c>
      <c r="W14" s="71">
        <v>9180.92</v>
      </c>
      <c r="X14" s="71">
        <v>124</v>
      </c>
      <c r="Y14" s="71">
        <v>83328</v>
      </c>
      <c r="Z14" s="1" t="s">
        <v>74</v>
      </c>
      <c r="AA14" s="72" t="s">
        <v>39</v>
      </c>
      <c r="AB14" s="73" t="s">
        <v>40</v>
      </c>
      <c r="AC14" s="74" t="s">
        <v>111</v>
      </c>
      <c r="AD14" s="75" t="s">
        <v>44</v>
      </c>
      <c r="AE14" s="76" t="s">
        <v>44</v>
      </c>
      <c r="AF14"/>
    </row>
    <row r="15" spans="1:32" s="1" customFormat="1">
      <c r="A15" s="52" t="s">
        <v>112</v>
      </c>
      <c r="B15" s="53" t="s">
        <v>113</v>
      </c>
      <c r="C15" s="50">
        <v>44958</v>
      </c>
      <c r="D15" s="1">
        <v>3300266</v>
      </c>
      <c r="E15" s="1" t="s">
        <v>89</v>
      </c>
      <c r="F15" s="1">
        <v>1</v>
      </c>
      <c r="G15" s="1">
        <v>15</v>
      </c>
      <c r="H15" s="1">
        <v>14</v>
      </c>
      <c r="I15" s="66" t="s">
        <v>34</v>
      </c>
      <c r="J15" s="66" t="str">
        <f>VLOOKUP('NP by Day'!$I:$I,'Cause NP'!$A:$C,2,0)</f>
        <v>Supplier_สินค้าจำกัดโควต้า (No Repeat Order)</v>
      </c>
      <c r="K15" s="66" t="str">
        <f>VLOOKUP(I:I,'Cause NP'!A:C,3,0)</f>
        <v>Pur.&amp;Sup.</v>
      </c>
      <c r="L15" s="77" t="s">
        <v>90</v>
      </c>
      <c r="M15" s="67" t="s">
        <v>91</v>
      </c>
      <c r="N15" s="68" t="s">
        <v>68</v>
      </c>
      <c r="O15" s="68" t="s">
        <v>92</v>
      </c>
      <c r="P15" s="69" t="s">
        <v>39</v>
      </c>
      <c r="Q15" s="69" t="s">
        <v>40</v>
      </c>
      <c r="R15" s="69" t="s">
        <v>40</v>
      </c>
      <c r="S15" s="69" t="s">
        <v>40</v>
      </c>
      <c r="T15" s="70">
        <v>538</v>
      </c>
      <c r="U15" s="70" t="s">
        <v>93</v>
      </c>
      <c r="V15" s="71">
        <v>33.49</v>
      </c>
      <c r="W15" s="71">
        <v>468.86</v>
      </c>
      <c r="X15" s="71">
        <v>39</v>
      </c>
      <c r="Y15" s="71">
        <v>546</v>
      </c>
      <c r="Z15" s="1">
        <v>0</v>
      </c>
      <c r="AA15" s="72" t="s">
        <v>39</v>
      </c>
      <c r="AB15" s="73" t="s">
        <v>40</v>
      </c>
      <c r="AC15" s="74" t="s">
        <v>94</v>
      </c>
      <c r="AD15" s="75" t="s">
        <v>95</v>
      </c>
      <c r="AE15" s="76" t="s">
        <v>44</v>
      </c>
      <c r="AF15"/>
    </row>
    <row r="16" spans="1:32" s="1" customFormat="1">
      <c r="A16" s="52" t="s">
        <v>114</v>
      </c>
      <c r="B16" s="53" t="s">
        <v>113</v>
      </c>
      <c r="C16" s="50">
        <v>44958</v>
      </c>
      <c r="D16" s="1">
        <v>3300540</v>
      </c>
      <c r="E16" s="1" t="s">
        <v>115</v>
      </c>
      <c r="F16" s="1">
        <v>24</v>
      </c>
      <c r="G16" s="1">
        <v>186</v>
      </c>
      <c r="H16" s="1">
        <v>152</v>
      </c>
      <c r="I16" s="66" t="s">
        <v>34</v>
      </c>
      <c r="J16" s="66" t="str">
        <f>VLOOKUP('NP by Day'!$I:$I,'Cause NP'!$A:$C,2,0)</f>
        <v>Supplier_สินค้าจำกัดโควต้า (No Repeat Order)</v>
      </c>
      <c r="K16" s="66" t="str">
        <f>VLOOKUP(I:I,'Cause NP'!A:C,3,0)</f>
        <v>Pur.&amp;Sup.</v>
      </c>
      <c r="L16" s="77" t="s">
        <v>90</v>
      </c>
      <c r="M16" s="67" t="s">
        <v>91</v>
      </c>
      <c r="N16" s="68" t="s">
        <v>68</v>
      </c>
      <c r="O16" s="68" t="s">
        <v>92</v>
      </c>
      <c r="P16" s="69" t="s">
        <v>70</v>
      </c>
      <c r="Q16" s="69">
        <v>115</v>
      </c>
      <c r="R16" s="69" t="s">
        <v>71</v>
      </c>
      <c r="S16" s="69" t="s">
        <v>72</v>
      </c>
      <c r="T16" s="70">
        <v>538</v>
      </c>
      <c r="U16" s="70" t="s">
        <v>93</v>
      </c>
      <c r="V16" s="71">
        <v>200.95</v>
      </c>
      <c r="W16" s="71">
        <v>30544.399999999998</v>
      </c>
      <c r="X16" s="71">
        <v>239</v>
      </c>
      <c r="Y16" s="71">
        <v>871872</v>
      </c>
      <c r="Z16" s="1">
        <v>0</v>
      </c>
      <c r="AA16" s="72" t="s">
        <v>75</v>
      </c>
      <c r="AB16" s="73" t="s">
        <v>116</v>
      </c>
      <c r="AC16" s="74" t="s">
        <v>94</v>
      </c>
      <c r="AD16" s="75" t="s">
        <v>95</v>
      </c>
      <c r="AE16" s="76" t="s">
        <v>44</v>
      </c>
      <c r="AF16"/>
    </row>
    <row r="17" spans="1:32" s="1" customFormat="1">
      <c r="A17" s="52" t="s">
        <v>117</v>
      </c>
      <c r="B17" s="53" t="s">
        <v>113</v>
      </c>
      <c r="C17" s="50">
        <v>44958</v>
      </c>
      <c r="D17" s="1">
        <v>3803156</v>
      </c>
      <c r="E17" s="1" t="s">
        <v>118</v>
      </c>
      <c r="F17" s="1">
        <v>24</v>
      </c>
      <c r="G17" s="1">
        <v>61</v>
      </c>
      <c r="H17" s="1">
        <v>11</v>
      </c>
      <c r="I17" s="66" t="s">
        <v>34</v>
      </c>
      <c r="J17" s="66" t="str">
        <f>VLOOKUP('NP by Day'!$I:$I,'Cause NP'!$A:$C,2,0)</f>
        <v>Supplier_สินค้าจำกัดโควต้า (No Repeat Order)</v>
      </c>
      <c r="K17" s="66" t="str">
        <f>VLOOKUP(I:I,'Cause NP'!A:C,3,0)</f>
        <v>Pur.&amp;Sup.</v>
      </c>
      <c r="L17" s="77" t="s">
        <v>47</v>
      </c>
      <c r="M17" s="67" t="s">
        <v>48</v>
      </c>
      <c r="N17" s="68" t="s">
        <v>68</v>
      </c>
      <c r="O17" s="68" t="s">
        <v>69</v>
      </c>
      <c r="P17" s="69" t="s">
        <v>70</v>
      </c>
      <c r="Q17" s="69" t="s">
        <v>40</v>
      </c>
      <c r="R17" s="69" t="s">
        <v>119</v>
      </c>
      <c r="S17" s="69" t="s">
        <v>72</v>
      </c>
      <c r="T17" s="70">
        <v>73988</v>
      </c>
      <c r="U17" s="70" t="s">
        <v>120</v>
      </c>
      <c r="V17" s="71">
        <v>291.61</v>
      </c>
      <c r="W17" s="71">
        <v>3207.71</v>
      </c>
      <c r="X17" s="71">
        <v>432</v>
      </c>
      <c r="Y17" s="71">
        <v>114048</v>
      </c>
      <c r="Z17" s="1">
        <v>0</v>
      </c>
      <c r="AA17" s="72" t="s">
        <v>39</v>
      </c>
      <c r="AB17" s="73" t="s">
        <v>40</v>
      </c>
      <c r="AC17" s="74" t="s">
        <v>43</v>
      </c>
      <c r="AD17" s="75" t="s">
        <v>44</v>
      </c>
      <c r="AE17" s="76" t="s">
        <v>44</v>
      </c>
      <c r="AF17"/>
    </row>
    <row r="18" spans="1:32" s="1" customFormat="1">
      <c r="A18" s="52" t="s">
        <v>121</v>
      </c>
      <c r="B18" s="53" t="s">
        <v>122</v>
      </c>
      <c r="C18" s="50">
        <v>44958</v>
      </c>
      <c r="D18" s="1">
        <v>2900255</v>
      </c>
      <c r="E18" s="1" t="s">
        <v>64</v>
      </c>
      <c r="F18" s="1">
        <v>48</v>
      </c>
      <c r="G18" s="1">
        <v>45</v>
      </c>
      <c r="H18" s="1">
        <v>31</v>
      </c>
      <c r="I18" s="66" t="s">
        <v>65</v>
      </c>
      <c r="J18" s="66" t="str">
        <f>VLOOKUP('NP by Day'!$I:$I,'Cause NP'!$A:$C,2,0)</f>
        <v>Purchase_Break Order กรณี ขาดแคลนสินค้า/วัตถุดิบ</v>
      </c>
      <c r="K18" s="66" t="str">
        <f>VLOOKUP(I:I,'Cause NP'!A:C,3,0)</f>
        <v>Pur.&amp;Sup.</v>
      </c>
      <c r="L18" s="77" t="s">
        <v>66</v>
      </c>
      <c r="M18" s="67" t="s">
        <v>67</v>
      </c>
      <c r="N18" s="68" t="s">
        <v>68</v>
      </c>
      <c r="O18" s="68" t="s">
        <v>69</v>
      </c>
      <c r="P18" s="69" t="s">
        <v>70</v>
      </c>
      <c r="Q18" s="69">
        <v>885</v>
      </c>
      <c r="R18" s="69" t="s">
        <v>71</v>
      </c>
      <c r="S18" s="69" t="s">
        <v>72</v>
      </c>
      <c r="T18" s="70">
        <v>184</v>
      </c>
      <c r="U18" s="70" t="s">
        <v>73</v>
      </c>
      <c r="V18" s="71">
        <v>364.99</v>
      </c>
      <c r="W18" s="71">
        <v>11314.69</v>
      </c>
      <c r="X18" s="71">
        <v>40</v>
      </c>
      <c r="Y18" s="71">
        <v>59520</v>
      </c>
      <c r="Z18" s="1" t="s">
        <v>74</v>
      </c>
      <c r="AA18" s="72" t="s">
        <v>75</v>
      </c>
      <c r="AB18" s="73" t="s">
        <v>76</v>
      </c>
      <c r="AC18" s="74" t="s">
        <v>77</v>
      </c>
      <c r="AD18" s="75" t="s">
        <v>44</v>
      </c>
      <c r="AE18" s="76" t="s">
        <v>44</v>
      </c>
      <c r="AF18"/>
    </row>
    <row r="19" spans="1:32" s="1" customFormat="1">
      <c r="A19" s="52" t="s">
        <v>123</v>
      </c>
      <c r="B19" s="53" t="s">
        <v>124</v>
      </c>
      <c r="C19" s="50">
        <v>44958</v>
      </c>
      <c r="D19" s="1">
        <v>3201118</v>
      </c>
      <c r="E19" s="1" t="s">
        <v>125</v>
      </c>
      <c r="F19" s="1">
        <v>1</v>
      </c>
      <c r="G19" s="1">
        <v>348</v>
      </c>
      <c r="H19" s="1">
        <v>4</v>
      </c>
      <c r="I19" s="66" t="s">
        <v>34</v>
      </c>
      <c r="J19" s="66" t="str">
        <f>VLOOKUP('NP by Day'!$I:$I,'Cause NP'!$A:$C,2,0)</f>
        <v>Supplier_สินค้าจำกัดโควต้า (No Repeat Order)</v>
      </c>
      <c r="K19" s="66" t="str">
        <f>VLOOKUP(I:I,'Cause NP'!A:C,3,0)</f>
        <v>Pur.&amp;Sup.</v>
      </c>
      <c r="L19" s="77" t="s">
        <v>35</v>
      </c>
      <c r="M19" s="67" t="s">
        <v>36</v>
      </c>
      <c r="N19" s="68" t="s">
        <v>68</v>
      </c>
      <c r="O19" s="68" t="s">
        <v>126</v>
      </c>
      <c r="P19" s="69" t="s">
        <v>39</v>
      </c>
      <c r="Q19" s="69" t="s">
        <v>40</v>
      </c>
      <c r="R19" s="69" t="s">
        <v>40</v>
      </c>
      <c r="S19" s="69" t="s">
        <v>40</v>
      </c>
      <c r="T19" s="70">
        <v>72240</v>
      </c>
      <c r="U19" s="70" t="s">
        <v>127</v>
      </c>
      <c r="V19" s="71">
        <v>87.32</v>
      </c>
      <c r="W19" s="71">
        <v>349.28</v>
      </c>
      <c r="X19" s="71">
        <v>95</v>
      </c>
      <c r="Y19" s="71">
        <v>380</v>
      </c>
      <c r="Z19" s="1" t="s">
        <v>42</v>
      </c>
      <c r="AA19" s="72" t="s">
        <v>39</v>
      </c>
      <c r="AB19" s="73" t="s">
        <v>40</v>
      </c>
      <c r="AC19" s="74" t="s">
        <v>82</v>
      </c>
      <c r="AD19" s="75" t="s">
        <v>42</v>
      </c>
      <c r="AE19" s="76" t="s">
        <v>44</v>
      </c>
      <c r="AF19"/>
    </row>
    <row r="20" spans="1:32" s="1" customFormat="1">
      <c r="A20" s="52" t="s">
        <v>128</v>
      </c>
      <c r="B20" s="53" t="s">
        <v>124</v>
      </c>
      <c r="C20" s="50">
        <v>44958</v>
      </c>
      <c r="D20" s="1">
        <v>4000724</v>
      </c>
      <c r="E20" s="1" t="s">
        <v>129</v>
      </c>
      <c r="F20" s="1">
        <v>12</v>
      </c>
      <c r="G20" s="1">
        <v>39</v>
      </c>
      <c r="H20" s="1">
        <v>1</v>
      </c>
      <c r="I20" s="66" t="s">
        <v>34</v>
      </c>
      <c r="J20" s="66" t="str">
        <f>VLOOKUP('NP by Day'!$I:$I,'Cause NP'!$A:$C,2,0)</f>
        <v>Supplier_สินค้าจำกัดโควต้า (No Repeat Order)</v>
      </c>
      <c r="K20" s="66" t="str">
        <f>VLOOKUP(I:I,'Cause NP'!A:C,3,0)</f>
        <v>Pur.&amp;Sup.</v>
      </c>
      <c r="L20" s="77" t="s">
        <v>130</v>
      </c>
      <c r="M20" s="67" t="s">
        <v>131</v>
      </c>
      <c r="N20" s="68" t="s">
        <v>68</v>
      </c>
      <c r="O20" s="68" t="s">
        <v>132</v>
      </c>
      <c r="P20" s="69" t="s">
        <v>39</v>
      </c>
      <c r="Q20" s="69" t="s">
        <v>40</v>
      </c>
      <c r="R20" s="69" t="s">
        <v>40</v>
      </c>
      <c r="S20" s="69" t="s">
        <v>40</v>
      </c>
      <c r="T20" s="70">
        <v>628</v>
      </c>
      <c r="U20" s="70" t="s">
        <v>133</v>
      </c>
      <c r="V20" s="71">
        <v>85.9</v>
      </c>
      <c r="W20" s="71">
        <v>85.9</v>
      </c>
      <c r="X20" s="71">
        <v>12</v>
      </c>
      <c r="Y20" s="71">
        <v>144</v>
      </c>
      <c r="Z20" s="1">
        <v>0</v>
      </c>
      <c r="AA20" s="72" t="s">
        <v>39</v>
      </c>
      <c r="AB20" s="73" t="s">
        <v>40</v>
      </c>
      <c r="AC20" s="74" t="s">
        <v>43</v>
      </c>
      <c r="AD20" s="75" t="s">
        <v>95</v>
      </c>
      <c r="AE20" s="76" t="s">
        <v>44</v>
      </c>
      <c r="AF20"/>
    </row>
  </sheetData>
  <autoFilter ref="A1:AF1"/>
  <conditionalFormatting sqref="P2:S20 AA2:AA20">
    <cfRule type="containsText" dxfId="7" priority="18" operator="containsText" text="Top">
      <formula>NOT(ISERROR(SEARCH("Top",P2)))</formula>
    </cfRule>
  </conditionalFormatting>
  <conditionalFormatting sqref="P2:S20 AA2:AA20">
    <cfRule type="containsText" dxfId="6" priority="17" operator="containsText" text="Pro">
      <formula>NOT(ISERROR(SEARCH("Pro",P2)))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00B050"/>
  </sheetPr>
  <dimension ref="A1:AB934"/>
  <sheetViews>
    <sheetView topLeftCell="A23" zoomScale="60" zoomScaleNormal="60" workbookViewId="0">
      <selection activeCell="D47" sqref="D47"/>
    </sheetView>
  </sheetViews>
  <sheetFormatPr defaultColWidth="12.625" defaultRowHeight="15" customHeight="1"/>
  <cols>
    <col min="1" max="1" width="12.375" style="15" customWidth="1"/>
    <col min="2" max="2" width="12.125" style="15" customWidth="1"/>
    <col min="3" max="3" width="11.625" style="15" customWidth="1"/>
    <col min="4" max="4" width="21.625" style="15" customWidth="1"/>
    <col min="5" max="5" width="5.875" style="15" customWidth="1"/>
    <col min="6" max="6" width="6.375" style="15" customWidth="1"/>
    <col min="7" max="7" width="7.875" style="15" customWidth="1"/>
    <col min="8" max="8" width="6.125" style="15" customWidth="1"/>
    <col min="9" max="9" width="9.875" style="15" customWidth="1"/>
    <col min="10" max="10" width="11.625" style="15" customWidth="1"/>
    <col min="11" max="11" width="13.625" style="15" customWidth="1"/>
    <col min="12" max="12" width="5.375" style="15" customWidth="1"/>
    <col min="13" max="13" width="10.75" style="15" customWidth="1"/>
    <col min="14" max="14" width="10" style="15" customWidth="1"/>
    <col min="15" max="15" width="9.75" style="15" customWidth="1"/>
    <col min="16" max="18" width="6.625" style="15" customWidth="1"/>
    <col min="19" max="20" width="9.875" style="15" customWidth="1"/>
    <col min="21" max="21" width="11.375" style="15" customWidth="1"/>
    <col min="22" max="22" width="6.625" style="15" customWidth="1"/>
    <col min="23" max="23" width="9.875" style="15" customWidth="1"/>
    <col min="24" max="25" width="3.375" style="15" customWidth="1"/>
    <col min="26" max="27" width="5.375" style="15" customWidth="1"/>
    <col min="28" max="28" width="10.625" style="15" customWidth="1"/>
    <col min="29" max="16384" width="12.625" style="15"/>
  </cols>
  <sheetData>
    <row r="1" spans="1:28" ht="17.25" customHeight="1">
      <c r="A1" s="4" t="s">
        <v>138</v>
      </c>
      <c r="B1" s="5"/>
      <c r="C1" s="6"/>
      <c r="D1" s="7" t="s">
        <v>139</v>
      </c>
      <c r="E1" s="7"/>
      <c r="F1" s="7"/>
      <c r="G1" s="7"/>
      <c r="H1" s="7"/>
      <c r="I1" s="8"/>
      <c r="J1" s="8"/>
      <c r="K1" s="8"/>
      <c r="L1" s="9">
        <v>4</v>
      </c>
      <c r="M1" s="9">
        <v>5</v>
      </c>
      <c r="N1" s="10">
        <v>42</v>
      </c>
      <c r="O1" s="10">
        <v>44</v>
      </c>
      <c r="P1" s="11">
        <v>45</v>
      </c>
      <c r="Q1" s="11"/>
      <c r="R1" s="11"/>
      <c r="S1" s="11"/>
      <c r="T1" s="12">
        <v>9</v>
      </c>
      <c r="U1" s="12">
        <v>10</v>
      </c>
      <c r="V1" s="13">
        <v>34</v>
      </c>
      <c r="W1" s="13"/>
      <c r="X1" s="13">
        <v>35</v>
      </c>
      <c r="Y1" s="13"/>
      <c r="Z1" s="7"/>
      <c r="AA1" s="14"/>
      <c r="AB1" s="14"/>
    </row>
    <row r="2" spans="1:28" ht="14.25">
      <c r="A2" s="16" t="s">
        <v>0</v>
      </c>
      <c r="B2" s="16" t="s">
        <v>1</v>
      </c>
      <c r="C2" s="17" t="s">
        <v>2</v>
      </c>
      <c r="D2" s="18" t="s">
        <v>3</v>
      </c>
      <c r="E2" s="19" t="s">
        <v>4</v>
      </c>
      <c r="F2" s="19" t="s">
        <v>5</v>
      </c>
      <c r="G2" s="19" t="s">
        <v>6</v>
      </c>
      <c r="H2" s="19" t="s">
        <v>7</v>
      </c>
      <c r="I2" s="20" t="s">
        <v>8</v>
      </c>
      <c r="J2" s="20" t="s">
        <v>9</v>
      </c>
      <c r="K2" s="20" t="s">
        <v>10</v>
      </c>
      <c r="L2" s="21" t="s">
        <v>11</v>
      </c>
      <c r="M2" s="21" t="s">
        <v>12</v>
      </c>
      <c r="N2" s="22" t="s">
        <v>13</v>
      </c>
      <c r="O2" s="22" t="s">
        <v>14</v>
      </c>
      <c r="P2" s="23" t="s">
        <v>15</v>
      </c>
      <c r="Q2" s="23" t="s">
        <v>16</v>
      </c>
      <c r="R2" s="23" t="s">
        <v>17</v>
      </c>
      <c r="S2" s="23" t="s">
        <v>18</v>
      </c>
      <c r="T2" s="24" t="s">
        <v>19</v>
      </c>
      <c r="U2" s="24" t="s">
        <v>20</v>
      </c>
      <c r="V2" s="25" t="s">
        <v>21</v>
      </c>
      <c r="W2" s="25" t="s">
        <v>22</v>
      </c>
      <c r="X2" s="25" t="s">
        <v>23</v>
      </c>
      <c r="Y2" s="25" t="s">
        <v>24</v>
      </c>
      <c r="Z2" s="6"/>
      <c r="AA2" s="26" t="s">
        <v>140</v>
      </c>
      <c r="AB2" s="26" t="s">
        <v>141</v>
      </c>
    </row>
    <row r="3" spans="1:28" ht="14.25">
      <c r="A3" s="27" t="str">
        <f t="shared" ref="A3:A17" si="0">B3&amp;D3</f>
        <v/>
      </c>
      <c r="B3" s="27"/>
      <c r="C3" s="28"/>
      <c r="D3" s="6"/>
      <c r="E3" s="6"/>
      <c r="F3" s="6" t="e">
        <f>VLOOKUP($D:$D,'NP by Day'!D:I,3,0)</f>
        <v>#N/A</v>
      </c>
      <c r="G3" s="6" t="e">
        <f>VLOOKUP($D:$D,'NP by Day'!D:I,4,0)</f>
        <v>#N/A</v>
      </c>
      <c r="H3" s="6" t="e">
        <f>VLOOKUP($D:$D,'NP by Day'!D:I,5,0)</f>
        <v>#N/A</v>
      </c>
      <c r="I3" s="29" t="e">
        <f>VLOOKUP($D:$D,'NP by Day'!D:I,6,0)</f>
        <v>#N/A</v>
      </c>
      <c r="J3" s="29" t="e">
        <f>VLOOKUP(I:I,'Cause NP'!A:B,2,0)</f>
        <v>#N/A</v>
      </c>
      <c r="K3" s="29" t="e">
        <f>VLOOKUP(I:I,'Cause NP'!A:C,3,0)</f>
        <v>#N/A</v>
      </c>
      <c r="L3" s="30" t="str">
        <f>LEFT(D3,2)</f>
        <v/>
      </c>
      <c r="M3" s="30" t="e">
        <f>VLOOKUP($D:$D,'NP by Day'!D:Z,10,0)</f>
        <v>#N/A</v>
      </c>
      <c r="N3" s="31" t="e">
        <f>VLOOKUP($D:$D,'NP by Day'!D:Z,11,0)</f>
        <v>#N/A</v>
      </c>
      <c r="O3" s="31" t="e">
        <f>VLOOKUP($D:$D,'NP by Day'!D:Z,12,0)</f>
        <v>#N/A</v>
      </c>
      <c r="P3" s="32" t="e">
        <f>VLOOKUP($D:$D,'NP by Day'!D:Z,13,0)</f>
        <v>#N/A</v>
      </c>
      <c r="Q3" s="32" t="e">
        <f>VLOOKUP($D:$D,'NP by Day'!D:Z,14,0)</f>
        <v>#N/A</v>
      </c>
      <c r="R3" s="32" t="e">
        <f>VLOOKUP($D:$D,'NP by Day'!D:Z,15,0)</f>
        <v>#N/A</v>
      </c>
      <c r="S3" s="32" t="e">
        <f>VLOOKUP($D:$D,'NP by Day'!D:Z,16,0)</f>
        <v>#N/A</v>
      </c>
      <c r="T3" s="33" t="e">
        <f>VLOOKUP($D:$D,'NP by Day'!D:Z,17,0)</f>
        <v>#N/A</v>
      </c>
      <c r="U3" s="33" t="e">
        <f>VLOOKUP($D:$D,'NP by Day'!D:Z,18,0)</f>
        <v>#N/A</v>
      </c>
      <c r="V3" s="34" t="e">
        <f>VLOOKUP($D:$D,'NP by Day'!D:Z,19,0)</f>
        <v>#N/A</v>
      </c>
      <c r="W3" s="34" t="e">
        <f>VLOOKUP($D:$D,'NP by Day'!D:Z,20,0)</f>
        <v>#N/A</v>
      </c>
      <c r="X3" s="34" t="e">
        <f>VLOOKUP($D:$D,'NP by Day'!D:Z,21,0)</f>
        <v>#N/A</v>
      </c>
      <c r="Y3" s="34" t="e">
        <f>VLOOKUP($D:$D,'NP by Day'!D:Z,22,0)</f>
        <v>#N/A</v>
      </c>
      <c r="Z3" s="6" t="e">
        <f>VLOOKUP($D:$D,'NP by Day'!D:Z,23,0)</f>
        <v>#N/A</v>
      </c>
      <c r="AA3" s="35" t="e">
        <f>VLOOKUP($D:$D,'NP by Day'!D:AF,24,0)</f>
        <v>#N/A</v>
      </c>
      <c r="AB3" s="35" t="e">
        <f>VLOOKUP($D:$D,'NP by Day'!D:AF,25,0)</f>
        <v>#N/A</v>
      </c>
    </row>
    <row r="4" spans="1:28" ht="14.25">
      <c r="A4" s="27" t="str">
        <f t="shared" si="0"/>
        <v/>
      </c>
      <c r="B4" s="27"/>
      <c r="C4" s="28"/>
      <c r="D4" s="6"/>
      <c r="E4" s="6"/>
      <c r="F4" s="6" t="e">
        <f>VLOOKUP($D:$D,'NP by Day'!D:I,3,0)</f>
        <v>#N/A</v>
      </c>
      <c r="G4" s="6" t="e">
        <f>VLOOKUP($D:$D,'NP by Day'!D:I,4,0)</f>
        <v>#N/A</v>
      </c>
      <c r="H4" s="6" t="e">
        <f>VLOOKUP($D:$D,'NP by Day'!D:I,5,0)</f>
        <v>#N/A</v>
      </c>
      <c r="I4" s="29" t="e">
        <f>VLOOKUP($D:$D,'NP by Day'!D:I,6,0)</f>
        <v>#N/A</v>
      </c>
      <c r="J4" s="29" t="e">
        <f>VLOOKUP(I:I,'Cause NP'!A:B,2,0)</f>
        <v>#N/A</v>
      </c>
      <c r="K4" s="29" t="e">
        <f>VLOOKUP(I:I,'Cause NP'!A:C,3,0)</f>
        <v>#N/A</v>
      </c>
      <c r="L4" s="30" t="str">
        <f t="shared" ref="L4:L17" si="1">LEFT(D4,2)</f>
        <v/>
      </c>
      <c r="M4" s="30" t="e">
        <f>VLOOKUP($D:$D,'NP by Day'!D:Z,10,0)</f>
        <v>#N/A</v>
      </c>
      <c r="N4" s="31" t="e">
        <f>VLOOKUP($D:$D,'NP by Day'!D:Z,11,0)</f>
        <v>#N/A</v>
      </c>
      <c r="O4" s="31" t="e">
        <f>VLOOKUP($D:$D,'NP by Day'!D:Z,12,0)</f>
        <v>#N/A</v>
      </c>
      <c r="P4" s="32" t="e">
        <f>VLOOKUP($D:$D,'NP by Day'!D:Z,13,0)</f>
        <v>#N/A</v>
      </c>
      <c r="Q4" s="32" t="e">
        <f>VLOOKUP($D:$D,'NP by Day'!D:Z,14,0)</f>
        <v>#N/A</v>
      </c>
      <c r="R4" s="32" t="e">
        <f>VLOOKUP($D:$D,'NP by Day'!D:Z,15,0)</f>
        <v>#N/A</v>
      </c>
      <c r="S4" s="32" t="e">
        <f>VLOOKUP($D:$D,'NP by Day'!D:Z,16,0)</f>
        <v>#N/A</v>
      </c>
      <c r="T4" s="33" t="e">
        <f>VLOOKUP($D:$D,'NP by Day'!D:Z,17,0)</f>
        <v>#N/A</v>
      </c>
      <c r="U4" s="33" t="e">
        <f>VLOOKUP($D:$D,'NP by Day'!D:Z,18,0)</f>
        <v>#N/A</v>
      </c>
      <c r="V4" s="34" t="e">
        <f>VLOOKUP($D:$D,'NP by Day'!D:Z,19,0)</f>
        <v>#N/A</v>
      </c>
      <c r="W4" s="34" t="e">
        <f>VLOOKUP($D:$D,'NP by Day'!D:Z,20,0)</f>
        <v>#N/A</v>
      </c>
      <c r="X4" s="34" t="e">
        <f>VLOOKUP($D:$D,'NP by Day'!D:Z,21,0)</f>
        <v>#N/A</v>
      </c>
      <c r="Y4" s="34" t="e">
        <f>VLOOKUP($D:$D,'NP by Day'!D:Z,22,0)</f>
        <v>#N/A</v>
      </c>
      <c r="Z4" s="6" t="e">
        <f>VLOOKUP($D:$D,'NP by Day'!D:Z,23,0)</f>
        <v>#N/A</v>
      </c>
      <c r="AA4" s="35" t="e">
        <f>VLOOKUP($D:$D,'NP by Day'!D:AF,24,0)</f>
        <v>#N/A</v>
      </c>
      <c r="AB4" s="35" t="e">
        <f>VLOOKUP($D:$D,'NP by Day'!D:AF,25,0)</f>
        <v>#N/A</v>
      </c>
    </row>
    <row r="5" spans="1:28" ht="14.25">
      <c r="A5" s="27" t="str">
        <f t="shared" si="0"/>
        <v/>
      </c>
      <c r="B5" s="27"/>
      <c r="C5" s="28"/>
      <c r="D5" s="6"/>
      <c r="E5" s="6"/>
      <c r="F5" s="6" t="e">
        <f>VLOOKUP($D:$D,'NP by Day'!D:I,3,0)</f>
        <v>#N/A</v>
      </c>
      <c r="G5" s="6" t="e">
        <f>VLOOKUP($D:$D,'NP by Day'!D:I,4,0)</f>
        <v>#N/A</v>
      </c>
      <c r="H5" s="6" t="e">
        <f>VLOOKUP($D:$D,'NP by Day'!D:I,5,0)</f>
        <v>#N/A</v>
      </c>
      <c r="I5" s="29" t="e">
        <f>VLOOKUP($D:$D,'NP by Day'!D:I,6,0)</f>
        <v>#N/A</v>
      </c>
      <c r="J5" s="29" t="e">
        <f>VLOOKUP(I:I,'Cause NP'!A:B,2,0)</f>
        <v>#N/A</v>
      </c>
      <c r="K5" s="29" t="e">
        <f>VLOOKUP(I:I,'Cause NP'!A:C,3,0)</f>
        <v>#N/A</v>
      </c>
      <c r="L5" s="30" t="str">
        <f t="shared" si="1"/>
        <v/>
      </c>
      <c r="M5" s="30" t="e">
        <f>VLOOKUP($D:$D,'NP by Day'!D:Z,10,0)</f>
        <v>#N/A</v>
      </c>
      <c r="N5" s="31" t="e">
        <f>VLOOKUP($D:$D,'NP by Day'!D:Z,11,0)</f>
        <v>#N/A</v>
      </c>
      <c r="O5" s="31" t="e">
        <f>VLOOKUP($D:$D,'NP by Day'!D:Z,12,0)</f>
        <v>#N/A</v>
      </c>
      <c r="P5" s="32" t="e">
        <f>VLOOKUP($D:$D,'NP by Day'!D:Z,13,0)</f>
        <v>#N/A</v>
      </c>
      <c r="Q5" s="32" t="e">
        <f>VLOOKUP($D:$D,'NP by Day'!D:Z,14,0)</f>
        <v>#N/A</v>
      </c>
      <c r="R5" s="32" t="e">
        <f>VLOOKUP($D:$D,'NP by Day'!D:Z,15,0)</f>
        <v>#N/A</v>
      </c>
      <c r="S5" s="32" t="e">
        <f>VLOOKUP($D:$D,'NP by Day'!D:Z,16,0)</f>
        <v>#N/A</v>
      </c>
      <c r="T5" s="33" t="e">
        <f>VLOOKUP($D:$D,'NP by Day'!D:Z,17,0)</f>
        <v>#N/A</v>
      </c>
      <c r="U5" s="33" t="e">
        <f>VLOOKUP($D:$D,'NP by Day'!D:Z,18,0)</f>
        <v>#N/A</v>
      </c>
      <c r="V5" s="34" t="e">
        <f>VLOOKUP($D:$D,'NP by Day'!D:Z,19,0)</f>
        <v>#N/A</v>
      </c>
      <c r="W5" s="34" t="e">
        <f>VLOOKUP($D:$D,'NP by Day'!D:Z,20,0)</f>
        <v>#N/A</v>
      </c>
      <c r="X5" s="34" t="e">
        <f>VLOOKUP($D:$D,'NP by Day'!D:Z,21,0)</f>
        <v>#N/A</v>
      </c>
      <c r="Y5" s="34" t="e">
        <f>VLOOKUP($D:$D,'NP by Day'!D:Z,22,0)</f>
        <v>#N/A</v>
      </c>
      <c r="Z5" s="6" t="e">
        <f>VLOOKUP($D:$D,'NP by Day'!D:Z,23,0)</f>
        <v>#N/A</v>
      </c>
      <c r="AA5" s="35" t="e">
        <f>VLOOKUP($D:$D,'NP by Day'!D:AF,24,0)</f>
        <v>#N/A</v>
      </c>
      <c r="AB5" s="35" t="e">
        <f>VLOOKUP($D:$D,'NP by Day'!D:AF,25,0)</f>
        <v>#N/A</v>
      </c>
    </row>
    <row r="6" spans="1:28" ht="14.25">
      <c r="A6" s="27" t="str">
        <f t="shared" si="0"/>
        <v/>
      </c>
      <c r="B6" s="27"/>
      <c r="C6" s="28"/>
      <c r="D6" s="6"/>
      <c r="E6" s="6"/>
      <c r="F6" s="6" t="e">
        <f>VLOOKUP($D:$D,'NP by Day'!D:I,3,0)</f>
        <v>#N/A</v>
      </c>
      <c r="G6" s="6" t="e">
        <f>VLOOKUP($D:$D,'NP by Day'!D:I,4,0)</f>
        <v>#N/A</v>
      </c>
      <c r="H6" s="6" t="e">
        <f>VLOOKUP($D:$D,'NP by Day'!D:I,5,0)</f>
        <v>#N/A</v>
      </c>
      <c r="I6" s="29" t="e">
        <f>VLOOKUP($D:$D,'NP by Day'!D:I,6,0)</f>
        <v>#N/A</v>
      </c>
      <c r="J6" s="29" t="e">
        <f>VLOOKUP(I:I,'Cause NP'!A:B,2,0)</f>
        <v>#N/A</v>
      </c>
      <c r="K6" s="29" t="e">
        <f>VLOOKUP(I:I,'Cause NP'!A:C,3,0)</f>
        <v>#N/A</v>
      </c>
      <c r="L6" s="30" t="str">
        <f t="shared" si="1"/>
        <v/>
      </c>
      <c r="M6" s="30" t="e">
        <f>VLOOKUP($D:$D,'NP by Day'!D:Z,10,0)</f>
        <v>#N/A</v>
      </c>
      <c r="N6" s="31" t="e">
        <f>VLOOKUP($D:$D,'NP by Day'!D:Z,11,0)</f>
        <v>#N/A</v>
      </c>
      <c r="O6" s="31" t="e">
        <f>VLOOKUP($D:$D,'NP by Day'!D:Z,12,0)</f>
        <v>#N/A</v>
      </c>
      <c r="P6" s="32" t="e">
        <f>VLOOKUP($D:$D,'NP by Day'!D:Z,13,0)</f>
        <v>#N/A</v>
      </c>
      <c r="Q6" s="32" t="e">
        <f>VLOOKUP($D:$D,'NP by Day'!D:Z,14,0)</f>
        <v>#N/A</v>
      </c>
      <c r="R6" s="32" t="e">
        <f>VLOOKUP($D:$D,'NP by Day'!D:Z,15,0)</f>
        <v>#N/A</v>
      </c>
      <c r="S6" s="32" t="e">
        <f>VLOOKUP($D:$D,'NP by Day'!D:Z,16,0)</f>
        <v>#N/A</v>
      </c>
      <c r="T6" s="33" t="e">
        <f>VLOOKUP($D:$D,'NP by Day'!D:Z,17,0)</f>
        <v>#N/A</v>
      </c>
      <c r="U6" s="33" t="e">
        <f>VLOOKUP($D:$D,'NP by Day'!D:Z,18,0)</f>
        <v>#N/A</v>
      </c>
      <c r="V6" s="34" t="e">
        <f>VLOOKUP($D:$D,'NP by Day'!D:Z,19,0)</f>
        <v>#N/A</v>
      </c>
      <c r="W6" s="34" t="e">
        <f>VLOOKUP($D:$D,'NP by Day'!D:Z,20,0)</f>
        <v>#N/A</v>
      </c>
      <c r="X6" s="34" t="e">
        <f>VLOOKUP($D:$D,'NP by Day'!D:Z,21,0)</f>
        <v>#N/A</v>
      </c>
      <c r="Y6" s="34" t="e">
        <f>VLOOKUP($D:$D,'NP by Day'!D:Z,22,0)</f>
        <v>#N/A</v>
      </c>
      <c r="Z6" s="6" t="e">
        <f>VLOOKUP($D:$D,'NP by Day'!D:Z,23,0)</f>
        <v>#N/A</v>
      </c>
      <c r="AA6" s="35" t="e">
        <f>VLOOKUP($D:$D,'NP by Day'!D:AF,24,0)</f>
        <v>#N/A</v>
      </c>
      <c r="AB6" s="35" t="e">
        <f>VLOOKUP($D:$D,'NP by Day'!D:AF,25,0)</f>
        <v>#N/A</v>
      </c>
    </row>
    <row r="7" spans="1:28" ht="14.25">
      <c r="A7" s="27" t="str">
        <f t="shared" si="0"/>
        <v/>
      </c>
      <c r="B7" s="27"/>
      <c r="C7" s="28"/>
      <c r="D7" s="6"/>
      <c r="E7" s="6"/>
      <c r="F7" s="6" t="e">
        <f>VLOOKUP($D:$D,'NP by Day'!D:I,3,0)</f>
        <v>#N/A</v>
      </c>
      <c r="G7" s="6" t="e">
        <f>VLOOKUP($D:$D,'NP by Day'!D:I,4,0)</f>
        <v>#N/A</v>
      </c>
      <c r="H7" s="6" t="e">
        <f>VLOOKUP($D:$D,'NP by Day'!D:I,5,0)</f>
        <v>#N/A</v>
      </c>
      <c r="I7" s="29" t="e">
        <f>VLOOKUP($D:$D,'NP by Day'!D:I,6,0)</f>
        <v>#N/A</v>
      </c>
      <c r="J7" s="29" t="e">
        <f>VLOOKUP(I:I,'Cause NP'!A:B,2,0)</f>
        <v>#N/A</v>
      </c>
      <c r="K7" s="29" t="e">
        <f>VLOOKUP(I:I,'Cause NP'!A:C,3,0)</f>
        <v>#N/A</v>
      </c>
      <c r="L7" s="30" t="str">
        <f t="shared" si="1"/>
        <v/>
      </c>
      <c r="M7" s="30" t="e">
        <f>VLOOKUP($D:$D,'NP by Day'!D:Z,10,0)</f>
        <v>#N/A</v>
      </c>
      <c r="N7" s="31" t="e">
        <f>VLOOKUP($D:$D,'NP by Day'!D:Z,11,0)</f>
        <v>#N/A</v>
      </c>
      <c r="O7" s="31" t="e">
        <f>VLOOKUP($D:$D,'NP by Day'!D:Z,12,0)</f>
        <v>#N/A</v>
      </c>
      <c r="P7" s="32" t="e">
        <f>VLOOKUP($D:$D,'NP by Day'!D:Z,13,0)</f>
        <v>#N/A</v>
      </c>
      <c r="Q7" s="32" t="e">
        <f>VLOOKUP($D:$D,'NP by Day'!D:Z,14,0)</f>
        <v>#N/A</v>
      </c>
      <c r="R7" s="32" t="e">
        <f>VLOOKUP($D:$D,'NP by Day'!D:Z,15,0)</f>
        <v>#N/A</v>
      </c>
      <c r="S7" s="32" t="e">
        <f>VLOOKUP($D:$D,'NP by Day'!D:Z,16,0)</f>
        <v>#N/A</v>
      </c>
      <c r="T7" s="33" t="e">
        <f>VLOOKUP($D:$D,'NP by Day'!D:Z,17,0)</f>
        <v>#N/A</v>
      </c>
      <c r="U7" s="33" t="e">
        <f>VLOOKUP($D:$D,'NP by Day'!D:Z,18,0)</f>
        <v>#N/A</v>
      </c>
      <c r="V7" s="34" t="e">
        <f>VLOOKUP($D:$D,'NP by Day'!D:Z,19,0)</f>
        <v>#N/A</v>
      </c>
      <c r="W7" s="34" t="e">
        <f>VLOOKUP($D:$D,'NP by Day'!D:Z,20,0)</f>
        <v>#N/A</v>
      </c>
      <c r="X7" s="34" t="e">
        <f>VLOOKUP($D:$D,'NP by Day'!D:Z,21,0)</f>
        <v>#N/A</v>
      </c>
      <c r="Y7" s="34" t="e">
        <f>VLOOKUP($D:$D,'NP by Day'!D:Z,22,0)</f>
        <v>#N/A</v>
      </c>
      <c r="Z7" s="6" t="e">
        <f>VLOOKUP($D:$D,'NP by Day'!D:Z,23,0)</f>
        <v>#N/A</v>
      </c>
      <c r="AA7" s="35" t="e">
        <f>VLOOKUP($D:$D,'NP by Day'!D:AF,24,0)</f>
        <v>#N/A</v>
      </c>
      <c r="AB7" s="35" t="e">
        <f>VLOOKUP($D:$D,'NP by Day'!D:AF,25,0)</f>
        <v>#N/A</v>
      </c>
    </row>
    <row r="8" spans="1:28" ht="14.25">
      <c r="A8" s="27" t="str">
        <f t="shared" si="0"/>
        <v/>
      </c>
      <c r="B8" s="27"/>
      <c r="C8" s="28"/>
      <c r="D8" s="6"/>
      <c r="E8" s="6"/>
      <c r="F8" s="6" t="e">
        <f>VLOOKUP($D:$D,'NP by Day'!D:I,3,0)</f>
        <v>#N/A</v>
      </c>
      <c r="G8" s="6" t="e">
        <f>VLOOKUP($D:$D,'NP by Day'!D:I,4,0)</f>
        <v>#N/A</v>
      </c>
      <c r="H8" s="6" t="e">
        <f>VLOOKUP($D:$D,'NP by Day'!D:I,5,0)</f>
        <v>#N/A</v>
      </c>
      <c r="I8" s="29" t="e">
        <f>VLOOKUP($D:$D,'NP by Day'!D:I,6,0)</f>
        <v>#N/A</v>
      </c>
      <c r="J8" s="29" t="e">
        <f>VLOOKUP(I:I,'Cause NP'!A:B,2,0)</f>
        <v>#N/A</v>
      </c>
      <c r="K8" s="29" t="e">
        <f>VLOOKUP(I:I,'Cause NP'!A:C,3,0)</f>
        <v>#N/A</v>
      </c>
      <c r="L8" s="30" t="str">
        <f t="shared" si="1"/>
        <v/>
      </c>
      <c r="M8" s="30" t="e">
        <f>VLOOKUP($D:$D,'NP by Day'!D:Z,10,0)</f>
        <v>#N/A</v>
      </c>
      <c r="N8" s="31" t="e">
        <f>VLOOKUP($D:$D,'NP by Day'!D:Z,11,0)</f>
        <v>#N/A</v>
      </c>
      <c r="O8" s="31" t="e">
        <f>VLOOKUP($D:$D,'NP by Day'!D:Z,12,0)</f>
        <v>#N/A</v>
      </c>
      <c r="P8" s="32" t="e">
        <f>VLOOKUP($D:$D,'NP by Day'!D:Z,13,0)</f>
        <v>#N/A</v>
      </c>
      <c r="Q8" s="32" t="e">
        <f>VLOOKUP($D:$D,'NP by Day'!D:Z,14,0)</f>
        <v>#N/A</v>
      </c>
      <c r="R8" s="32" t="e">
        <f>VLOOKUP($D:$D,'NP by Day'!D:Z,15,0)</f>
        <v>#N/A</v>
      </c>
      <c r="S8" s="32" t="e">
        <f>VLOOKUP($D:$D,'NP by Day'!D:Z,16,0)</f>
        <v>#N/A</v>
      </c>
      <c r="T8" s="33" t="e">
        <f>VLOOKUP($D:$D,'NP by Day'!D:Z,17,0)</f>
        <v>#N/A</v>
      </c>
      <c r="U8" s="33" t="e">
        <f>VLOOKUP($D:$D,'NP by Day'!D:Z,18,0)</f>
        <v>#N/A</v>
      </c>
      <c r="V8" s="34" t="e">
        <f>VLOOKUP($D:$D,'NP by Day'!D:Z,19,0)</f>
        <v>#N/A</v>
      </c>
      <c r="W8" s="34" t="e">
        <f>VLOOKUP($D:$D,'NP by Day'!D:Z,20,0)</f>
        <v>#N/A</v>
      </c>
      <c r="X8" s="34" t="e">
        <f>VLOOKUP($D:$D,'NP by Day'!D:Z,21,0)</f>
        <v>#N/A</v>
      </c>
      <c r="Y8" s="34" t="e">
        <f>VLOOKUP($D:$D,'NP by Day'!D:Z,22,0)</f>
        <v>#N/A</v>
      </c>
      <c r="Z8" s="6" t="e">
        <f>VLOOKUP($D:$D,'NP by Day'!D:Z,23,0)</f>
        <v>#N/A</v>
      </c>
      <c r="AA8" s="35" t="e">
        <f>VLOOKUP($D:$D,'NP by Day'!D:AF,24,0)</f>
        <v>#N/A</v>
      </c>
      <c r="AB8" s="35" t="e">
        <f>VLOOKUP($D:$D,'NP by Day'!D:AF,25,0)</f>
        <v>#N/A</v>
      </c>
    </row>
    <row r="9" spans="1:28" ht="14.25">
      <c r="A9" s="27" t="str">
        <f t="shared" si="0"/>
        <v/>
      </c>
      <c r="B9" s="27"/>
      <c r="C9" s="28"/>
      <c r="D9" s="6"/>
      <c r="E9" s="6"/>
      <c r="F9" s="6" t="e">
        <f>VLOOKUP($D:$D,'NP by Day'!D:I,3,0)</f>
        <v>#N/A</v>
      </c>
      <c r="G9" s="6" t="e">
        <f>VLOOKUP($D:$D,'NP by Day'!D:I,4,0)</f>
        <v>#N/A</v>
      </c>
      <c r="H9" s="6" t="e">
        <f>VLOOKUP($D:$D,'NP by Day'!D:I,5,0)</f>
        <v>#N/A</v>
      </c>
      <c r="I9" s="29" t="e">
        <f>VLOOKUP($D:$D,'NP by Day'!D:I,6,0)</f>
        <v>#N/A</v>
      </c>
      <c r="J9" s="29" t="e">
        <f>VLOOKUP(I:I,'Cause NP'!A:B,2,0)</f>
        <v>#N/A</v>
      </c>
      <c r="K9" s="29" t="e">
        <f>VLOOKUP(I:I,'Cause NP'!A:C,3,0)</f>
        <v>#N/A</v>
      </c>
      <c r="L9" s="30" t="str">
        <f t="shared" si="1"/>
        <v/>
      </c>
      <c r="M9" s="30" t="e">
        <f>VLOOKUP($D:$D,'NP by Day'!D:Z,10,0)</f>
        <v>#N/A</v>
      </c>
      <c r="N9" s="31" t="e">
        <f>VLOOKUP($D:$D,'NP by Day'!D:Z,11,0)</f>
        <v>#N/A</v>
      </c>
      <c r="O9" s="31" t="e">
        <f>VLOOKUP($D:$D,'NP by Day'!D:Z,12,0)</f>
        <v>#N/A</v>
      </c>
      <c r="P9" s="32" t="e">
        <f>VLOOKUP($D:$D,'NP by Day'!D:Z,13,0)</f>
        <v>#N/A</v>
      </c>
      <c r="Q9" s="32" t="e">
        <f>VLOOKUP($D:$D,'NP by Day'!D:Z,14,0)</f>
        <v>#N/A</v>
      </c>
      <c r="R9" s="32" t="e">
        <f>VLOOKUP($D:$D,'NP by Day'!D:Z,15,0)</f>
        <v>#N/A</v>
      </c>
      <c r="S9" s="32" t="e">
        <f>VLOOKUP($D:$D,'NP by Day'!D:Z,16,0)</f>
        <v>#N/A</v>
      </c>
      <c r="T9" s="33" t="e">
        <f>VLOOKUP($D:$D,'NP by Day'!D:Z,17,0)</f>
        <v>#N/A</v>
      </c>
      <c r="U9" s="33" t="e">
        <f>VLOOKUP($D:$D,'NP by Day'!D:Z,18,0)</f>
        <v>#N/A</v>
      </c>
      <c r="V9" s="34" t="e">
        <f>VLOOKUP($D:$D,'NP by Day'!D:Z,19,0)</f>
        <v>#N/A</v>
      </c>
      <c r="W9" s="34" t="e">
        <f>VLOOKUP($D:$D,'NP by Day'!D:Z,20,0)</f>
        <v>#N/A</v>
      </c>
      <c r="X9" s="34" t="e">
        <f>VLOOKUP($D:$D,'NP by Day'!D:Z,21,0)</f>
        <v>#N/A</v>
      </c>
      <c r="Y9" s="34" t="e">
        <f>VLOOKUP($D:$D,'NP by Day'!D:Z,22,0)</f>
        <v>#N/A</v>
      </c>
      <c r="Z9" s="6" t="e">
        <f>VLOOKUP($D:$D,'NP by Day'!D:Z,23,0)</f>
        <v>#N/A</v>
      </c>
      <c r="AA9" s="35" t="e">
        <f>VLOOKUP($D:$D,'NP by Day'!D:AF,24,0)</f>
        <v>#N/A</v>
      </c>
      <c r="AB9" s="35" t="e">
        <f>VLOOKUP($D:$D,'NP by Day'!D:AF,25,0)</f>
        <v>#N/A</v>
      </c>
    </row>
    <row r="10" spans="1:28" ht="14.25">
      <c r="A10" s="27" t="str">
        <f t="shared" si="0"/>
        <v/>
      </c>
      <c r="B10" s="27"/>
      <c r="C10" s="28"/>
      <c r="D10" s="6"/>
      <c r="E10" s="6"/>
      <c r="F10" s="6" t="e">
        <f>VLOOKUP($D:$D,'NP by Day'!D:I,3,0)</f>
        <v>#N/A</v>
      </c>
      <c r="G10" s="6" t="e">
        <f>VLOOKUP($D:$D,'NP by Day'!D:I,4,0)</f>
        <v>#N/A</v>
      </c>
      <c r="H10" s="6" t="e">
        <f>VLOOKUP($D:$D,'NP by Day'!D:I,5,0)</f>
        <v>#N/A</v>
      </c>
      <c r="I10" s="29" t="e">
        <f>VLOOKUP($D:$D,'NP by Day'!D:I,6,0)</f>
        <v>#N/A</v>
      </c>
      <c r="J10" s="29" t="e">
        <f>VLOOKUP(I:I,'Cause NP'!A:B,2,0)</f>
        <v>#N/A</v>
      </c>
      <c r="K10" s="29" t="e">
        <f>VLOOKUP(I:I,'Cause NP'!A:C,3,0)</f>
        <v>#N/A</v>
      </c>
      <c r="L10" s="30" t="str">
        <f t="shared" si="1"/>
        <v/>
      </c>
      <c r="M10" s="30" t="e">
        <f>VLOOKUP($D:$D,'NP by Day'!D:Z,10,0)</f>
        <v>#N/A</v>
      </c>
      <c r="N10" s="31" t="e">
        <f>VLOOKUP($D:$D,'NP by Day'!D:Z,11,0)</f>
        <v>#N/A</v>
      </c>
      <c r="O10" s="31" t="e">
        <f>VLOOKUP($D:$D,'NP by Day'!D:Z,12,0)</f>
        <v>#N/A</v>
      </c>
      <c r="P10" s="32" t="e">
        <f>VLOOKUP($D:$D,'NP by Day'!D:Z,13,0)</f>
        <v>#N/A</v>
      </c>
      <c r="Q10" s="32" t="e">
        <f>VLOOKUP($D:$D,'NP by Day'!D:Z,14,0)</f>
        <v>#N/A</v>
      </c>
      <c r="R10" s="32" t="e">
        <f>VLOOKUP($D:$D,'NP by Day'!D:Z,15,0)</f>
        <v>#N/A</v>
      </c>
      <c r="S10" s="32" t="e">
        <f>VLOOKUP($D:$D,'NP by Day'!D:Z,16,0)</f>
        <v>#N/A</v>
      </c>
      <c r="T10" s="33" t="e">
        <f>VLOOKUP($D:$D,'NP by Day'!D:Z,17,0)</f>
        <v>#N/A</v>
      </c>
      <c r="U10" s="33" t="e">
        <f>VLOOKUP($D:$D,'NP by Day'!D:Z,18,0)</f>
        <v>#N/A</v>
      </c>
      <c r="V10" s="34" t="e">
        <f>VLOOKUP($D:$D,'NP by Day'!D:Z,19,0)</f>
        <v>#N/A</v>
      </c>
      <c r="W10" s="34" t="e">
        <f>VLOOKUP($D:$D,'NP by Day'!D:Z,20,0)</f>
        <v>#N/A</v>
      </c>
      <c r="X10" s="34" t="e">
        <f>VLOOKUP($D:$D,'NP by Day'!D:Z,21,0)</f>
        <v>#N/A</v>
      </c>
      <c r="Y10" s="34" t="e">
        <f>VLOOKUP($D:$D,'NP by Day'!D:Z,22,0)</f>
        <v>#N/A</v>
      </c>
      <c r="Z10" s="6" t="e">
        <f>VLOOKUP($D:$D,'NP by Day'!D:Z,23,0)</f>
        <v>#N/A</v>
      </c>
      <c r="AA10" s="35" t="e">
        <f>VLOOKUP($D:$D,'NP by Day'!D:AF,24,0)</f>
        <v>#N/A</v>
      </c>
      <c r="AB10" s="35" t="e">
        <f>VLOOKUP($D:$D,'NP by Day'!D:AF,25,0)</f>
        <v>#N/A</v>
      </c>
    </row>
    <row r="11" spans="1:28" ht="14.25">
      <c r="A11" s="27" t="str">
        <f t="shared" si="0"/>
        <v/>
      </c>
      <c r="B11" s="27"/>
      <c r="C11" s="28"/>
      <c r="D11" s="6"/>
      <c r="E11" s="6"/>
      <c r="F11" s="6" t="e">
        <f>VLOOKUP($D:$D,'NP by Day'!D:I,3,0)</f>
        <v>#N/A</v>
      </c>
      <c r="G11" s="6" t="e">
        <f>VLOOKUP($D:$D,'NP by Day'!D:I,4,0)</f>
        <v>#N/A</v>
      </c>
      <c r="H11" s="6" t="e">
        <f>VLOOKUP($D:$D,'NP by Day'!D:I,5,0)</f>
        <v>#N/A</v>
      </c>
      <c r="I11" s="29" t="e">
        <f>VLOOKUP($D:$D,'NP by Day'!D:I,6,0)</f>
        <v>#N/A</v>
      </c>
      <c r="J11" s="29" t="e">
        <f>VLOOKUP(I:I,'Cause NP'!A:B,2,0)</f>
        <v>#N/A</v>
      </c>
      <c r="K11" s="29" t="e">
        <f>VLOOKUP(I:I,'Cause NP'!A:C,3,0)</f>
        <v>#N/A</v>
      </c>
      <c r="L11" s="30" t="str">
        <f t="shared" si="1"/>
        <v/>
      </c>
      <c r="M11" s="30" t="e">
        <f>VLOOKUP($D:$D,'NP by Day'!D:Z,10,0)</f>
        <v>#N/A</v>
      </c>
      <c r="N11" s="31" t="e">
        <f>VLOOKUP($D:$D,'NP by Day'!D:Z,11,0)</f>
        <v>#N/A</v>
      </c>
      <c r="O11" s="31" t="e">
        <f>VLOOKUP($D:$D,'NP by Day'!D:Z,12,0)</f>
        <v>#N/A</v>
      </c>
      <c r="P11" s="32" t="e">
        <f>VLOOKUP($D:$D,'NP by Day'!D:Z,13,0)</f>
        <v>#N/A</v>
      </c>
      <c r="Q11" s="32" t="e">
        <f>VLOOKUP($D:$D,'NP by Day'!D:Z,14,0)</f>
        <v>#N/A</v>
      </c>
      <c r="R11" s="32" t="e">
        <f>VLOOKUP($D:$D,'NP by Day'!D:Z,15,0)</f>
        <v>#N/A</v>
      </c>
      <c r="S11" s="32" t="e">
        <f>VLOOKUP($D:$D,'NP by Day'!D:Z,16,0)</f>
        <v>#N/A</v>
      </c>
      <c r="T11" s="33" t="e">
        <f>VLOOKUP($D:$D,'NP by Day'!D:Z,17,0)</f>
        <v>#N/A</v>
      </c>
      <c r="U11" s="33" t="e">
        <f>VLOOKUP($D:$D,'NP by Day'!D:Z,18,0)</f>
        <v>#N/A</v>
      </c>
      <c r="V11" s="34" t="e">
        <f>VLOOKUP($D:$D,'NP by Day'!D:Z,19,0)</f>
        <v>#N/A</v>
      </c>
      <c r="W11" s="34" t="e">
        <f>VLOOKUP($D:$D,'NP by Day'!D:Z,20,0)</f>
        <v>#N/A</v>
      </c>
      <c r="X11" s="34" t="e">
        <f>VLOOKUP($D:$D,'NP by Day'!D:Z,21,0)</f>
        <v>#N/A</v>
      </c>
      <c r="Y11" s="34" t="e">
        <f>VLOOKUP($D:$D,'NP by Day'!D:Z,22,0)</f>
        <v>#N/A</v>
      </c>
      <c r="Z11" s="6" t="e">
        <f>VLOOKUP($D:$D,'NP by Day'!D:Z,23,0)</f>
        <v>#N/A</v>
      </c>
      <c r="AA11" s="35" t="e">
        <f>VLOOKUP($D:$D,'NP by Day'!D:AF,24,0)</f>
        <v>#N/A</v>
      </c>
      <c r="AB11" s="35" t="e">
        <f>VLOOKUP($D:$D,'NP by Day'!D:AF,25,0)</f>
        <v>#N/A</v>
      </c>
    </row>
    <row r="12" spans="1:28" ht="14.25">
      <c r="A12" s="27" t="str">
        <f t="shared" si="0"/>
        <v/>
      </c>
      <c r="B12" s="27"/>
      <c r="C12" s="28"/>
      <c r="D12" s="6"/>
      <c r="E12" s="6"/>
      <c r="F12" s="6" t="e">
        <f>VLOOKUP($D:$D,'NP by Day'!D:I,3,0)</f>
        <v>#N/A</v>
      </c>
      <c r="G12" s="6" t="e">
        <f>VLOOKUP($D:$D,'NP by Day'!D:I,4,0)</f>
        <v>#N/A</v>
      </c>
      <c r="H12" s="6" t="e">
        <f>VLOOKUP($D:$D,'NP by Day'!D:I,5,0)</f>
        <v>#N/A</v>
      </c>
      <c r="I12" s="29" t="e">
        <f>VLOOKUP($D:$D,'NP by Day'!D:I,6,0)</f>
        <v>#N/A</v>
      </c>
      <c r="J12" s="29" t="e">
        <f>VLOOKUP(I:I,'Cause NP'!A:B,2,0)</f>
        <v>#N/A</v>
      </c>
      <c r="K12" s="29" t="e">
        <f>VLOOKUP(I:I,'Cause NP'!A:C,3,0)</f>
        <v>#N/A</v>
      </c>
      <c r="L12" s="30" t="str">
        <f t="shared" si="1"/>
        <v/>
      </c>
      <c r="M12" s="30" t="e">
        <f>VLOOKUP($D:$D,'NP by Day'!D:Z,10,0)</f>
        <v>#N/A</v>
      </c>
      <c r="N12" s="31" t="e">
        <f>VLOOKUP($D:$D,'NP by Day'!D:Z,11,0)</f>
        <v>#N/A</v>
      </c>
      <c r="O12" s="31" t="e">
        <f>VLOOKUP($D:$D,'NP by Day'!D:Z,12,0)</f>
        <v>#N/A</v>
      </c>
      <c r="P12" s="32" t="e">
        <f>VLOOKUP($D:$D,'NP by Day'!D:Z,13,0)</f>
        <v>#N/A</v>
      </c>
      <c r="Q12" s="32" t="e">
        <f>VLOOKUP($D:$D,'NP by Day'!D:Z,14,0)</f>
        <v>#N/A</v>
      </c>
      <c r="R12" s="32" t="e">
        <f>VLOOKUP($D:$D,'NP by Day'!D:Z,15,0)</f>
        <v>#N/A</v>
      </c>
      <c r="S12" s="32" t="e">
        <f>VLOOKUP($D:$D,'NP by Day'!D:Z,16,0)</f>
        <v>#N/A</v>
      </c>
      <c r="T12" s="33" t="e">
        <f>VLOOKUP($D:$D,'NP by Day'!D:Z,17,0)</f>
        <v>#N/A</v>
      </c>
      <c r="U12" s="33" t="e">
        <f>VLOOKUP($D:$D,'NP by Day'!D:Z,18,0)</f>
        <v>#N/A</v>
      </c>
      <c r="V12" s="34" t="e">
        <f>VLOOKUP($D:$D,'NP by Day'!D:Z,19,0)</f>
        <v>#N/A</v>
      </c>
      <c r="W12" s="34" t="e">
        <f>VLOOKUP($D:$D,'NP by Day'!D:Z,20,0)</f>
        <v>#N/A</v>
      </c>
      <c r="X12" s="34" t="e">
        <f>VLOOKUP($D:$D,'NP by Day'!D:Z,21,0)</f>
        <v>#N/A</v>
      </c>
      <c r="Y12" s="34" t="e">
        <f>VLOOKUP($D:$D,'NP by Day'!D:Z,22,0)</f>
        <v>#N/A</v>
      </c>
      <c r="Z12" s="6" t="e">
        <f>VLOOKUP($D:$D,'NP by Day'!D:Z,23,0)</f>
        <v>#N/A</v>
      </c>
      <c r="AA12" s="35" t="e">
        <f>VLOOKUP($D:$D,'NP by Day'!D:AF,24,0)</f>
        <v>#N/A</v>
      </c>
      <c r="AB12" s="35" t="e">
        <f>VLOOKUP($D:$D,'NP by Day'!D:AF,25,0)</f>
        <v>#N/A</v>
      </c>
    </row>
    <row r="13" spans="1:28" ht="14.25">
      <c r="A13" s="27" t="str">
        <f t="shared" si="0"/>
        <v/>
      </c>
      <c r="B13" s="27"/>
      <c r="C13" s="28"/>
      <c r="D13" s="6"/>
      <c r="E13" s="6"/>
      <c r="F13" s="6" t="e">
        <f>VLOOKUP($D:$D,'NP by Day'!D:I,3,0)</f>
        <v>#N/A</v>
      </c>
      <c r="G13" s="6" t="e">
        <f>VLOOKUP($D:$D,'NP by Day'!D:I,4,0)</f>
        <v>#N/A</v>
      </c>
      <c r="H13" s="6" t="e">
        <f>VLOOKUP($D:$D,'NP by Day'!D:I,5,0)</f>
        <v>#N/A</v>
      </c>
      <c r="I13" s="29" t="e">
        <f>VLOOKUP($D:$D,'NP by Day'!D:I,6,0)</f>
        <v>#N/A</v>
      </c>
      <c r="J13" s="29" t="e">
        <f>VLOOKUP(I:I,'Cause NP'!A:B,2,0)</f>
        <v>#N/A</v>
      </c>
      <c r="K13" s="29" t="e">
        <f>VLOOKUP(I:I,'Cause NP'!A:C,3,0)</f>
        <v>#N/A</v>
      </c>
      <c r="L13" s="30" t="str">
        <f t="shared" si="1"/>
        <v/>
      </c>
      <c r="M13" s="30" t="e">
        <f>VLOOKUP($D:$D,'NP by Day'!D:Z,10,0)</f>
        <v>#N/A</v>
      </c>
      <c r="N13" s="31" t="e">
        <f>VLOOKUP($D:$D,'NP by Day'!D:Z,11,0)</f>
        <v>#N/A</v>
      </c>
      <c r="O13" s="31" t="e">
        <f>VLOOKUP($D:$D,'NP by Day'!D:Z,12,0)</f>
        <v>#N/A</v>
      </c>
      <c r="P13" s="32" t="e">
        <f>VLOOKUP($D:$D,'NP by Day'!D:Z,13,0)</f>
        <v>#N/A</v>
      </c>
      <c r="Q13" s="32" t="e">
        <f>VLOOKUP($D:$D,'NP by Day'!D:Z,14,0)</f>
        <v>#N/A</v>
      </c>
      <c r="R13" s="32" t="e">
        <f>VLOOKUP($D:$D,'NP by Day'!D:Z,15,0)</f>
        <v>#N/A</v>
      </c>
      <c r="S13" s="32" t="e">
        <f>VLOOKUP($D:$D,'NP by Day'!D:Z,16,0)</f>
        <v>#N/A</v>
      </c>
      <c r="T13" s="33" t="e">
        <f>VLOOKUP($D:$D,'NP by Day'!D:Z,17,0)</f>
        <v>#N/A</v>
      </c>
      <c r="U13" s="33" t="e">
        <f>VLOOKUP($D:$D,'NP by Day'!D:Z,18,0)</f>
        <v>#N/A</v>
      </c>
      <c r="V13" s="34" t="e">
        <f>VLOOKUP($D:$D,'NP by Day'!D:Z,19,0)</f>
        <v>#N/A</v>
      </c>
      <c r="W13" s="34" t="e">
        <f>VLOOKUP($D:$D,'NP by Day'!D:Z,20,0)</f>
        <v>#N/A</v>
      </c>
      <c r="X13" s="34" t="e">
        <f>VLOOKUP($D:$D,'NP by Day'!D:Z,21,0)</f>
        <v>#N/A</v>
      </c>
      <c r="Y13" s="34" t="e">
        <f>VLOOKUP($D:$D,'NP by Day'!D:Z,22,0)</f>
        <v>#N/A</v>
      </c>
      <c r="Z13" s="6" t="e">
        <f>VLOOKUP($D:$D,'NP by Day'!D:Z,23,0)</f>
        <v>#N/A</v>
      </c>
      <c r="AA13" s="35" t="e">
        <f>VLOOKUP($D:$D,'NP by Day'!D:AF,24,0)</f>
        <v>#N/A</v>
      </c>
      <c r="AB13" s="35" t="e">
        <f>VLOOKUP($D:$D,'NP by Day'!D:AF,25,0)</f>
        <v>#N/A</v>
      </c>
    </row>
    <row r="14" spans="1:28" ht="14.25">
      <c r="A14" s="27" t="str">
        <f t="shared" si="0"/>
        <v/>
      </c>
      <c r="B14" s="27"/>
      <c r="C14" s="28"/>
      <c r="D14" s="6"/>
      <c r="E14" s="6"/>
      <c r="F14" s="6" t="e">
        <f>VLOOKUP($D:$D,'NP by Day'!D:I,3,0)</f>
        <v>#N/A</v>
      </c>
      <c r="G14" s="6" t="e">
        <f>VLOOKUP($D:$D,'NP by Day'!D:I,4,0)</f>
        <v>#N/A</v>
      </c>
      <c r="H14" s="6" t="e">
        <f>VLOOKUP($D:$D,'NP by Day'!D:I,5,0)</f>
        <v>#N/A</v>
      </c>
      <c r="I14" s="29" t="e">
        <f>VLOOKUP($D:$D,'NP by Day'!D:I,6,0)</f>
        <v>#N/A</v>
      </c>
      <c r="J14" s="29" t="e">
        <f>VLOOKUP(I:I,'Cause NP'!A:B,2,0)</f>
        <v>#N/A</v>
      </c>
      <c r="K14" s="29" t="e">
        <f>VLOOKUP(I:I,'Cause NP'!A:C,3,0)</f>
        <v>#N/A</v>
      </c>
      <c r="L14" s="30" t="str">
        <f t="shared" si="1"/>
        <v/>
      </c>
      <c r="M14" s="30" t="e">
        <f>VLOOKUP($D:$D,'NP by Day'!D:Z,10,0)</f>
        <v>#N/A</v>
      </c>
      <c r="N14" s="31" t="e">
        <f>VLOOKUP($D:$D,'NP by Day'!D:Z,11,0)</f>
        <v>#N/A</v>
      </c>
      <c r="O14" s="31" t="e">
        <f>VLOOKUP($D:$D,'NP by Day'!D:Z,12,0)</f>
        <v>#N/A</v>
      </c>
      <c r="P14" s="32" t="e">
        <f>VLOOKUP($D:$D,'NP by Day'!D:Z,13,0)</f>
        <v>#N/A</v>
      </c>
      <c r="Q14" s="32" t="e">
        <f>VLOOKUP($D:$D,'NP by Day'!D:Z,14,0)</f>
        <v>#N/A</v>
      </c>
      <c r="R14" s="32" t="e">
        <f>VLOOKUP($D:$D,'NP by Day'!D:Z,15,0)</f>
        <v>#N/A</v>
      </c>
      <c r="S14" s="32" t="e">
        <f>VLOOKUP($D:$D,'NP by Day'!D:Z,16,0)</f>
        <v>#N/A</v>
      </c>
      <c r="T14" s="33" t="e">
        <f>VLOOKUP($D:$D,'NP by Day'!D:Z,17,0)</f>
        <v>#N/A</v>
      </c>
      <c r="U14" s="33" t="e">
        <f>VLOOKUP($D:$D,'NP by Day'!D:Z,18,0)</f>
        <v>#N/A</v>
      </c>
      <c r="V14" s="34" t="e">
        <f>VLOOKUP($D:$D,'NP by Day'!D:Z,19,0)</f>
        <v>#N/A</v>
      </c>
      <c r="W14" s="34" t="e">
        <f>VLOOKUP($D:$D,'NP by Day'!D:Z,20,0)</f>
        <v>#N/A</v>
      </c>
      <c r="X14" s="34" t="e">
        <f>VLOOKUP($D:$D,'NP by Day'!D:Z,21,0)</f>
        <v>#N/A</v>
      </c>
      <c r="Y14" s="34" t="e">
        <f>VLOOKUP($D:$D,'NP by Day'!D:Z,22,0)</f>
        <v>#N/A</v>
      </c>
      <c r="Z14" s="6" t="e">
        <f>VLOOKUP($D:$D,'NP by Day'!D:Z,23,0)</f>
        <v>#N/A</v>
      </c>
      <c r="AA14" s="35" t="e">
        <f>VLOOKUP($D:$D,'NP by Day'!D:AF,24,0)</f>
        <v>#N/A</v>
      </c>
      <c r="AB14" s="35" t="e">
        <f>VLOOKUP($D:$D,'NP by Day'!D:AF,25,0)</f>
        <v>#N/A</v>
      </c>
    </row>
    <row r="15" spans="1:28" ht="14.25">
      <c r="A15" s="27" t="str">
        <f t="shared" si="0"/>
        <v/>
      </c>
      <c r="B15" s="27"/>
      <c r="C15" s="28"/>
      <c r="D15" s="6"/>
      <c r="E15" s="6"/>
      <c r="F15" s="6" t="e">
        <f>VLOOKUP($D:$D,'NP by Day'!D:I,3,0)</f>
        <v>#N/A</v>
      </c>
      <c r="G15" s="6" t="e">
        <f>VLOOKUP($D:$D,'NP by Day'!D:I,4,0)</f>
        <v>#N/A</v>
      </c>
      <c r="H15" s="6" t="e">
        <f>VLOOKUP($D:$D,'NP by Day'!D:I,5,0)</f>
        <v>#N/A</v>
      </c>
      <c r="I15" s="29" t="e">
        <f>VLOOKUP($D:$D,'NP by Day'!D:I,6,0)</f>
        <v>#N/A</v>
      </c>
      <c r="J15" s="29" t="e">
        <f>VLOOKUP(I:I,'Cause NP'!A:B,2,0)</f>
        <v>#N/A</v>
      </c>
      <c r="K15" s="29" t="e">
        <f>VLOOKUP(I:I,'Cause NP'!A:C,3,0)</f>
        <v>#N/A</v>
      </c>
      <c r="L15" s="30" t="str">
        <f t="shared" si="1"/>
        <v/>
      </c>
      <c r="M15" s="30" t="e">
        <f>VLOOKUP($D:$D,'NP by Day'!D:Z,10,0)</f>
        <v>#N/A</v>
      </c>
      <c r="N15" s="31" t="e">
        <f>VLOOKUP($D:$D,'NP by Day'!D:Z,11,0)</f>
        <v>#N/A</v>
      </c>
      <c r="O15" s="31" t="e">
        <f>VLOOKUP($D:$D,'NP by Day'!D:Z,12,0)</f>
        <v>#N/A</v>
      </c>
      <c r="P15" s="32" t="e">
        <f>VLOOKUP($D:$D,'NP by Day'!D:Z,13,0)</f>
        <v>#N/A</v>
      </c>
      <c r="Q15" s="32" t="e">
        <f>VLOOKUP($D:$D,'NP by Day'!D:Z,14,0)</f>
        <v>#N/A</v>
      </c>
      <c r="R15" s="32" t="e">
        <f>VLOOKUP($D:$D,'NP by Day'!D:Z,15,0)</f>
        <v>#N/A</v>
      </c>
      <c r="S15" s="32" t="e">
        <f>VLOOKUP($D:$D,'NP by Day'!D:Z,16,0)</f>
        <v>#N/A</v>
      </c>
      <c r="T15" s="33" t="e">
        <f>VLOOKUP($D:$D,'NP by Day'!D:Z,17,0)</f>
        <v>#N/A</v>
      </c>
      <c r="U15" s="33" t="e">
        <f>VLOOKUP($D:$D,'NP by Day'!D:Z,18,0)</f>
        <v>#N/A</v>
      </c>
      <c r="V15" s="34" t="e">
        <f>VLOOKUP($D:$D,'NP by Day'!D:Z,19,0)</f>
        <v>#N/A</v>
      </c>
      <c r="W15" s="34" t="e">
        <f>VLOOKUP($D:$D,'NP by Day'!D:Z,20,0)</f>
        <v>#N/A</v>
      </c>
      <c r="X15" s="34" t="e">
        <f>VLOOKUP($D:$D,'NP by Day'!D:Z,21,0)</f>
        <v>#N/A</v>
      </c>
      <c r="Y15" s="34" t="e">
        <f>VLOOKUP($D:$D,'NP by Day'!D:Z,22,0)</f>
        <v>#N/A</v>
      </c>
      <c r="Z15" s="6" t="e">
        <f>VLOOKUP($D:$D,'NP by Day'!D:Z,23,0)</f>
        <v>#N/A</v>
      </c>
      <c r="AA15" s="35" t="e">
        <f>VLOOKUP($D:$D,'NP by Day'!D:AF,24,0)</f>
        <v>#N/A</v>
      </c>
      <c r="AB15" s="35" t="e">
        <f>VLOOKUP($D:$D,'NP by Day'!D:AF,25,0)</f>
        <v>#N/A</v>
      </c>
    </row>
    <row r="16" spans="1:28" ht="14.25">
      <c r="A16" s="27" t="str">
        <f t="shared" si="0"/>
        <v/>
      </c>
      <c r="B16" s="27"/>
      <c r="C16" s="28"/>
      <c r="D16" s="6"/>
      <c r="E16" s="6"/>
      <c r="F16" s="6" t="e">
        <f>VLOOKUP($D:$D,'NP by Day'!D:I,3,0)</f>
        <v>#N/A</v>
      </c>
      <c r="G16" s="6" t="e">
        <f>VLOOKUP($D:$D,'NP by Day'!D:I,4,0)</f>
        <v>#N/A</v>
      </c>
      <c r="H16" s="6" t="e">
        <f>VLOOKUP($D:$D,'NP by Day'!D:I,5,0)</f>
        <v>#N/A</v>
      </c>
      <c r="I16" s="29" t="e">
        <f>VLOOKUP($D:$D,'NP by Day'!D:I,6,0)</f>
        <v>#N/A</v>
      </c>
      <c r="J16" s="29" t="e">
        <f>VLOOKUP(I:I,'Cause NP'!A:B,2,0)</f>
        <v>#N/A</v>
      </c>
      <c r="K16" s="29" t="e">
        <f>VLOOKUP(I:I,'Cause NP'!A:C,3,0)</f>
        <v>#N/A</v>
      </c>
      <c r="L16" s="30" t="str">
        <f t="shared" si="1"/>
        <v/>
      </c>
      <c r="M16" s="30" t="e">
        <f>VLOOKUP($D:$D,'NP by Day'!D:Z,10,0)</f>
        <v>#N/A</v>
      </c>
      <c r="N16" s="31" t="e">
        <f>VLOOKUP($D:$D,'NP by Day'!D:Z,11,0)</f>
        <v>#N/A</v>
      </c>
      <c r="O16" s="31" t="e">
        <f>VLOOKUP($D:$D,'NP by Day'!D:Z,12,0)</f>
        <v>#N/A</v>
      </c>
      <c r="P16" s="32" t="e">
        <f>VLOOKUP($D:$D,'NP by Day'!D:Z,13,0)</f>
        <v>#N/A</v>
      </c>
      <c r="Q16" s="32" t="e">
        <f>VLOOKUP($D:$D,'NP by Day'!D:Z,14,0)</f>
        <v>#N/A</v>
      </c>
      <c r="R16" s="32" t="e">
        <f>VLOOKUP($D:$D,'NP by Day'!D:Z,15,0)</f>
        <v>#N/A</v>
      </c>
      <c r="S16" s="32" t="e">
        <f>VLOOKUP($D:$D,'NP by Day'!D:Z,16,0)</f>
        <v>#N/A</v>
      </c>
      <c r="T16" s="33" t="e">
        <f>VLOOKUP($D:$D,'NP by Day'!D:Z,17,0)</f>
        <v>#N/A</v>
      </c>
      <c r="U16" s="33" t="e">
        <f>VLOOKUP($D:$D,'NP by Day'!D:Z,18,0)</f>
        <v>#N/A</v>
      </c>
      <c r="V16" s="34" t="e">
        <f>VLOOKUP($D:$D,'NP by Day'!D:Z,19,0)</f>
        <v>#N/A</v>
      </c>
      <c r="W16" s="34" t="e">
        <f>VLOOKUP($D:$D,'NP by Day'!D:Z,20,0)</f>
        <v>#N/A</v>
      </c>
      <c r="X16" s="34" t="e">
        <f>VLOOKUP($D:$D,'NP by Day'!D:Z,21,0)</f>
        <v>#N/A</v>
      </c>
      <c r="Y16" s="34" t="e">
        <f>VLOOKUP($D:$D,'NP by Day'!D:Z,22,0)</f>
        <v>#N/A</v>
      </c>
      <c r="Z16" s="6" t="e">
        <f>VLOOKUP($D:$D,'NP by Day'!D:Z,23,0)</f>
        <v>#N/A</v>
      </c>
      <c r="AA16" s="35" t="e">
        <f>VLOOKUP($D:$D,'NP by Day'!D:AF,24,0)</f>
        <v>#N/A</v>
      </c>
      <c r="AB16" s="35" t="e">
        <f>VLOOKUP($D:$D,'NP by Day'!D:AF,25,0)</f>
        <v>#N/A</v>
      </c>
    </row>
    <row r="17" spans="1:28" ht="14.25">
      <c r="A17" s="27" t="str">
        <f t="shared" si="0"/>
        <v/>
      </c>
      <c r="B17" s="27"/>
      <c r="C17" s="28"/>
      <c r="D17" s="6"/>
      <c r="E17" s="6"/>
      <c r="F17" s="6" t="e">
        <f>VLOOKUP($D:$D,'NP by Day'!D:I,3,0)</f>
        <v>#N/A</v>
      </c>
      <c r="G17" s="6" t="e">
        <f>VLOOKUP($D:$D,'NP by Day'!D:I,4,0)</f>
        <v>#N/A</v>
      </c>
      <c r="H17" s="6" t="e">
        <f>VLOOKUP($D:$D,'NP by Day'!D:I,5,0)</f>
        <v>#N/A</v>
      </c>
      <c r="I17" s="29" t="e">
        <f>VLOOKUP($D:$D,'NP by Day'!D:I,6,0)</f>
        <v>#N/A</v>
      </c>
      <c r="J17" s="29" t="e">
        <f>VLOOKUP(I:I,'Cause NP'!A:B,2,0)</f>
        <v>#N/A</v>
      </c>
      <c r="K17" s="29" t="e">
        <f>VLOOKUP(I:I,'Cause NP'!A:C,3,0)</f>
        <v>#N/A</v>
      </c>
      <c r="L17" s="30" t="str">
        <f t="shared" si="1"/>
        <v/>
      </c>
      <c r="M17" s="30" t="e">
        <f>VLOOKUP($D:$D,'NP by Day'!D:Z,10,0)</f>
        <v>#N/A</v>
      </c>
      <c r="N17" s="31" t="e">
        <f>VLOOKUP($D:$D,'NP by Day'!D:Z,11,0)</f>
        <v>#N/A</v>
      </c>
      <c r="O17" s="31" t="e">
        <f>VLOOKUP($D:$D,'NP by Day'!D:Z,12,0)</f>
        <v>#N/A</v>
      </c>
      <c r="P17" s="32" t="e">
        <f>VLOOKUP($D:$D,'NP by Day'!D:Z,13,0)</f>
        <v>#N/A</v>
      </c>
      <c r="Q17" s="32" t="e">
        <f>VLOOKUP($D:$D,'NP by Day'!D:Z,14,0)</f>
        <v>#N/A</v>
      </c>
      <c r="R17" s="32" t="e">
        <f>VLOOKUP($D:$D,'NP by Day'!D:Z,15,0)</f>
        <v>#N/A</v>
      </c>
      <c r="S17" s="32" t="e">
        <f>VLOOKUP($D:$D,'NP by Day'!D:Z,16,0)</f>
        <v>#N/A</v>
      </c>
      <c r="T17" s="33" t="e">
        <f>VLOOKUP($D:$D,'NP by Day'!D:Z,17,0)</f>
        <v>#N/A</v>
      </c>
      <c r="U17" s="33" t="e">
        <f>VLOOKUP($D:$D,'NP by Day'!D:Z,18,0)</f>
        <v>#N/A</v>
      </c>
      <c r="V17" s="34" t="e">
        <f>VLOOKUP($D:$D,'NP by Day'!D:Z,19,0)</f>
        <v>#N/A</v>
      </c>
      <c r="W17" s="34" t="e">
        <f>VLOOKUP($D:$D,'NP by Day'!D:Z,20,0)</f>
        <v>#N/A</v>
      </c>
      <c r="X17" s="34" t="e">
        <f>VLOOKUP($D:$D,'NP by Day'!D:Z,21,0)</f>
        <v>#N/A</v>
      </c>
      <c r="Y17" s="34" t="e">
        <f>VLOOKUP($D:$D,'NP by Day'!D:Z,22,0)</f>
        <v>#N/A</v>
      </c>
      <c r="Z17" s="6" t="e">
        <f>VLOOKUP($D:$D,'NP by Day'!D:Z,23,0)</f>
        <v>#N/A</v>
      </c>
      <c r="AA17" s="35" t="e">
        <f>VLOOKUP($D:$D,'NP by Day'!D:AF,24,0)</f>
        <v>#N/A</v>
      </c>
      <c r="AB17" s="35" t="e">
        <f>VLOOKUP($D:$D,'NP by Day'!D:AF,25,0)</f>
        <v>#N/A</v>
      </c>
    </row>
    <row r="18" spans="1:28" ht="14.25">
      <c r="A18" s="27"/>
      <c r="B18" s="27"/>
      <c r="C18" s="28"/>
      <c r="D18" s="6"/>
      <c r="E18" s="6"/>
      <c r="F18" s="6" t="e">
        <f>VLOOKUP($D:$D,'NP by Day'!D:I,3,0)</f>
        <v>#N/A</v>
      </c>
      <c r="G18" s="6" t="e">
        <f>VLOOKUP($D:$D,'NP by Day'!D:I,4,0)</f>
        <v>#N/A</v>
      </c>
      <c r="H18" s="6" t="e">
        <f>VLOOKUP($D:$D,'NP by Day'!D:I,5,0)</f>
        <v>#N/A</v>
      </c>
      <c r="I18" s="29" t="e">
        <f>VLOOKUP($D:$D,'NP by Day'!D:I,6,0)</f>
        <v>#N/A</v>
      </c>
      <c r="J18" s="29" t="e">
        <f>VLOOKUP(I:I,'Cause NP'!A:B,2,0)</f>
        <v>#N/A</v>
      </c>
      <c r="K18" s="29" t="e">
        <f>VLOOKUP(I:I,'Cause NP'!A:C,3,0)</f>
        <v>#N/A</v>
      </c>
      <c r="L18" s="30" t="str">
        <f t="shared" ref="L18:L24" si="2">LEFT(D18,2)</f>
        <v/>
      </c>
      <c r="M18" s="30" t="e">
        <f>VLOOKUP($D:$D,'NP by Day'!D:Z,10,0)</f>
        <v>#N/A</v>
      </c>
      <c r="N18" s="31" t="e">
        <f>VLOOKUP($D:$D,'NP by Day'!D:Z,11,0)</f>
        <v>#N/A</v>
      </c>
      <c r="O18" s="31" t="e">
        <f>VLOOKUP($D:$D,'NP by Day'!D:Z,12,0)</f>
        <v>#N/A</v>
      </c>
      <c r="P18" s="32" t="e">
        <f>VLOOKUP($D:$D,'NP by Day'!D:Z,13,0)</f>
        <v>#N/A</v>
      </c>
      <c r="Q18" s="32" t="e">
        <f>VLOOKUP($D:$D,'NP by Day'!D:Z,14,0)</f>
        <v>#N/A</v>
      </c>
      <c r="R18" s="32" t="e">
        <f>VLOOKUP($D:$D,'NP by Day'!D:Z,15,0)</f>
        <v>#N/A</v>
      </c>
      <c r="S18" s="32" t="e">
        <f>VLOOKUP($D:$D,'NP by Day'!D:Z,16,0)</f>
        <v>#N/A</v>
      </c>
      <c r="T18" s="33" t="e">
        <f>VLOOKUP($D:$D,'NP by Day'!D:Z,17,0)</f>
        <v>#N/A</v>
      </c>
      <c r="U18" s="33" t="e">
        <f>VLOOKUP($D:$D,'NP by Day'!D:Z,18,0)</f>
        <v>#N/A</v>
      </c>
      <c r="V18" s="34" t="e">
        <f>VLOOKUP($D:$D,'NP by Day'!D:Z,19,0)</f>
        <v>#N/A</v>
      </c>
      <c r="W18" s="34" t="e">
        <f>VLOOKUP($D:$D,'NP by Day'!D:Z,20,0)</f>
        <v>#N/A</v>
      </c>
      <c r="X18" s="34" t="e">
        <f>VLOOKUP($D:$D,'NP by Day'!D:Z,21,0)</f>
        <v>#N/A</v>
      </c>
      <c r="Y18" s="34" t="e">
        <f>VLOOKUP($D:$D,'NP by Day'!D:Z,22,0)</f>
        <v>#N/A</v>
      </c>
      <c r="Z18" s="6" t="e">
        <f>VLOOKUP($D:$D,'NP by Day'!D:Z,23,0)</f>
        <v>#N/A</v>
      </c>
      <c r="AA18" s="35" t="e">
        <f>VLOOKUP($D:$D,'NP by Day'!D:AF,24,0)</f>
        <v>#N/A</v>
      </c>
      <c r="AB18" s="35" t="e">
        <f>VLOOKUP($D:$D,'NP by Day'!D:AF,25,0)</f>
        <v>#N/A</v>
      </c>
    </row>
    <row r="19" spans="1:28" ht="14.25">
      <c r="A19" s="27"/>
      <c r="B19" s="27"/>
      <c r="C19" s="28"/>
      <c r="D19" s="6"/>
      <c r="E19" s="6"/>
      <c r="F19" s="6" t="e">
        <f>VLOOKUP($D:$D,'NP by Day'!D:I,3,0)</f>
        <v>#N/A</v>
      </c>
      <c r="G19" s="6" t="e">
        <f>VLOOKUP($D:$D,'NP by Day'!D:I,4,0)</f>
        <v>#N/A</v>
      </c>
      <c r="H19" s="6" t="e">
        <f>VLOOKUP($D:$D,'NP by Day'!D:I,5,0)</f>
        <v>#N/A</v>
      </c>
      <c r="I19" s="29" t="e">
        <f>VLOOKUP($D:$D,'NP by Day'!D:I,6,0)</f>
        <v>#N/A</v>
      </c>
      <c r="J19" s="29" t="e">
        <f>VLOOKUP(I:I,'Cause NP'!A:B,2,0)</f>
        <v>#N/A</v>
      </c>
      <c r="K19" s="29" t="e">
        <f>VLOOKUP(I:I,'Cause NP'!A:C,3,0)</f>
        <v>#N/A</v>
      </c>
      <c r="L19" s="30" t="str">
        <f t="shared" si="2"/>
        <v/>
      </c>
      <c r="M19" s="30" t="e">
        <f>VLOOKUP($D:$D,'NP by Day'!D:Z,10,0)</f>
        <v>#N/A</v>
      </c>
      <c r="N19" s="31" t="e">
        <f>VLOOKUP($D:$D,'NP by Day'!D:Z,11,0)</f>
        <v>#N/A</v>
      </c>
      <c r="O19" s="31" t="e">
        <f>VLOOKUP($D:$D,'NP by Day'!D:Z,12,0)</f>
        <v>#N/A</v>
      </c>
      <c r="P19" s="32" t="e">
        <f>VLOOKUP($D:$D,'NP by Day'!D:Z,13,0)</f>
        <v>#N/A</v>
      </c>
      <c r="Q19" s="32" t="e">
        <f>VLOOKUP($D:$D,'NP by Day'!D:Z,14,0)</f>
        <v>#N/A</v>
      </c>
      <c r="R19" s="32" t="e">
        <f>VLOOKUP($D:$D,'NP by Day'!D:Z,15,0)</f>
        <v>#N/A</v>
      </c>
      <c r="S19" s="32" t="e">
        <f>VLOOKUP($D:$D,'NP by Day'!D:Z,16,0)</f>
        <v>#N/A</v>
      </c>
      <c r="T19" s="33" t="e">
        <f>VLOOKUP($D:$D,'NP by Day'!D:Z,17,0)</f>
        <v>#N/A</v>
      </c>
      <c r="U19" s="33" t="e">
        <f>VLOOKUP($D:$D,'NP by Day'!D:Z,18,0)</f>
        <v>#N/A</v>
      </c>
      <c r="V19" s="34" t="e">
        <f>VLOOKUP($D:$D,'NP by Day'!D:Z,19,0)</f>
        <v>#N/A</v>
      </c>
      <c r="W19" s="34" t="e">
        <f>VLOOKUP($D:$D,'NP by Day'!D:Z,20,0)</f>
        <v>#N/A</v>
      </c>
      <c r="X19" s="34" t="e">
        <f>VLOOKUP($D:$D,'NP by Day'!D:Z,21,0)</f>
        <v>#N/A</v>
      </c>
      <c r="Y19" s="34" t="e">
        <f>VLOOKUP($D:$D,'NP by Day'!D:Z,22,0)</f>
        <v>#N/A</v>
      </c>
      <c r="Z19" s="6" t="e">
        <f>VLOOKUP($D:$D,'NP by Day'!D:Z,23,0)</f>
        <v>#N/A</v>
      </c>
      <c r="AA19" s="35" t="e">
        <f>VLOOKUP($D:$D,'NP by Day'!D:AF,24,0)</f>
        <v>#N/A</v>
      </c>
      <c r="AB19" s="35" t="e">
        <f>VLOOKUP($D:$D,'NP by Day'!D:AF,25,0)</f>
        <v>#N/A</v>
      </c>
    </row>
    <row r="20" spans="1:28" ht="14.25">
      <c r="A20" s="27"/>
      <c r="B20" s="27"/>
      <c r="C20" s="28"/>
      <c r="D20" s="6"/>
      <c r="E20" s="6"/>
      <c r="F20" s="6" t="e">
        <f>VLOOKUP($D:$D,'NP by Day'!D:I,3,0)</f>
        <v>#N/A</v>
      </c>
      <c r="G20" s="6" t="e">
        <f>VLOOKUP($D:$D,'NP by Day'!D:I,4,0)</f>
        <v>#N/A</v>
      </c>
      <c r="H20" s="6" t="e">
        <f>VLOOKUP($D:$D,'NP by Day'!D:I,5,0)</f>
        <v>#N/A</v>
      </c>
      <c r="I20" s="29" t="e">
        <f>VLOOKUP($D:$D,'NP by Day'!D:I,6,0)</f>
        <v>#N/A</v>
      </c>
      <c r="J20" s="29" t="e">
        <f>VLOOKUP(I:I,'Cause NP'!A:B,2,0)</f>
        <v>#N/A</v>
      </c>
      <c r="K20" s="29" t="e">
        <f>VLOOKUP(I:I,'Cause NP'!A:C,3,0)</f>
        <v>#N/A</v>
      </c>
      <c r="L20" s="30" t="str">
        <f t="shared" si="2"/>
        <v/>
      </c>
      <c r="M20" s="30" t="e">
        <f>VLOOKUP($D:$D,'NP by Day'!D:Z,10,0)</f>
        <v>#N/A</v>
      </c>
      <c r="N20" s="31" t="e">
        <f>VLOOKUP($D:$D,'NP by Day'!D:Z,11,0)</f>
        <v>#N/A</v>
      </c>
      <c r="O20" s="31" t="e">
        <f>VLOOKUP($D:$D,'NP by Day'!D:Z,12,0)</f>
        <v>#N/A</v>
      </c>
      <c r="P20" s="32" t="e">
        <f>VLOOKUP($D:$D,'NP by Day'!D:Z,13,0)</f>
        <v>#N/A</v>
      </c>
      <c r="Q20" s="32" t="e">
        <f>VLOOKUP($D:$D,'NP by Day'!D:Z,14,0)</f>
        <v>#N/A</v>
      </c>
      <c r="R20" s="32" t="e">
        <f>VLOOKUP($D:$D,'NP by Day'!D:Z,15,0)</f>
        <v>#N/A</v>
      </c>
      <c r="S20" s="32" t="e">
        <f>VLOOKUP($D:$D,'NP by Day'!D:Z,16,0)</f>
        <v>#N/A</v>
      </c>
      <c r="T20" s="33" t="e">
        <f>VLOOKUP($D:$D,'NP by Day'!D:Z,17,0)</f>
        <v>#N/A</v>
      </c>
      <c r="U20" s="33" t="e">
        <f>VLOOKUP($D:$D,'NP by Day'!D:Z,18,0)</f>
        <v>#N/A</v>
      </c>
      <c r="V20" s="34" t="e">
        <f>VLOOKUP($D:$D,'NP by Day'!D:Z,19,0)</f>
        <v>#N/A</v>
      </c>
      <c r="W20" s="34" t="e">
        <f>VLOOKUP($D:$D,'NP by Day'!D:Z,20,0)</f>
        <v>#N/A</v>
      </c>
      <c r="X20" s="34" t="e">
        <f>VLOOKUP($D:$D,'NP by Day'!D:Z,21,0)</f>
        <v>#N/A</v>
      </c>
      <c r="Y20" s="34" t="e">
        <f>VLOOKUP($D:$D,'NP by Day'!D:Z,22,0)</f>
        <v>#N/A</v>
      </c>
      <c r="Z20" s="6" t="e">
        <f>VLOOKUP($D:$D,'NP by Day'!D:Z,23,0)</f>
        <v>#N/A</v>
      </c>
      <c r="AA20" s="35" t="e">
        <f>VLOOKUP($D:$D,'NP by Day'!D:AF,24,0)</f>
        <v>#N/A</v>
      </c>
      <c r="AB20" s="35" t="e">
        <f>VLOOKUP($D:$D,'NP by Day'!D:AF,25,0)</f>
        <v>#N/A</v>
      </c>
    </row>
    <row r="21" spans="1:28" ht="14.25">
      <c r="A21" s="27"/>
      <c r="B21" s="27"/>
      <c r="C21" s="28"/>
      <c r="D21" s="6"/>
      <c r="E21" s="6"/>
      <c r="F21" s="6" t="e">
        <f>VLOOKUP($D:$D,'NP by Day'!D:I,3,0)</f>
        <v>#N/A</v>
      </c>
      <c r="G21" s="6" t="e">
        <f>VLOOKUP($D:$D,'NP by Day'!D:I,4,0)</f>
        <v>#N/A</v>
      </c>
      <c r="H21" s="6" t="e">
        <f>VLOOKUP($D:$D,'NP by Day'!D:I,5,0)</f>
        <v>#N/A</v>
      </c>
      <c r="I21" s="29" t="e">
        <f>VLOOKUP($D:$D,'NP by Day'!D:I,6,0)</f>
        <v>#N/A</v>
      </c>
      <c r="J21" s="29" t="e">
        <f>VLOOKUP(I:I,'Cause NP'!A:B,2,0)</f>
        <v>#N/A</v>
      </c>
      <c r="K21" s="29" t="e">
        <f>VLOOKUP(I:I,'Cause NP'!A:C,3,0)</f>
        <v>#N/A</v>
      </c>
      <c r="L21" s="30" t="str">
        <f t="shared" si="2"/>
        <v/>
      </c>
      <c r="M21" s="30" t="e">
        <f>VLOOKUP($D:$D,'NP by Day'!D:Z,10,0)</f>
        <v>#N/A</v>
      </c>
      <c r="N21" s="31" t="e">
        <f>VLOOKUP($D:$D,'NP by Day'!D:Z,11,0)</f>
        <v>#N/A</v>
      </c>
      <c r="O21" s="31" t="e">
        <f>VLOOKUP($D:$D,'NP by Day'!D:Z,12,0)</f>
        <v>#N/A</v>
      </c>
      <c r="P21" s="32" t="e">
        <f>VLOOKUP($D:$D,'NP by Day'!D:Z,13,0)</f>
        <v>#N/A</v>
      </c>
      <c r="Q21" s="32" t="e">
        <f>VLOOKUP($D:$D,'NP by Day'!D:Z,14,0)</f>
        <v>#N/A</v>
      </c>
      <c r="R21" s="32" t="e">
        <f>VLOOKUP($D:$D,'NP by Day'!D:Z,15,0)</f>
        <v>#N/A</v>
      </c>
      <c r="S21" s="32" t="e">
        <f>VLOOKUP($D:$D,'NP by Day'!D:Z,16,0)</f>
        <v>#N/A</v>
      </c>
      <c r="T21" s="33" t="e">
        <f>VLOOKUP($D:$D,'NP by Day'!D:Z,17,0)</f>
        <v>#N/A</v>
      </c>
      <c r="U21" s="33" t="e">
        <f>VLOOKUP($D:$D,'NP by Day'!D:Z,18,0)</f>
        <v>#N/A</v>
      </c>
      <c r="V21" s="34" t="e">
        <f>VLOOKUP($D:$D,'NP by Day'!D:Z,19,0)</f>
        <v>#N/A</v>
      </c>
      <c r="W21" s="34" t="e">
        <f>VLOOKUP($D:$D,'NP by Day'!D:Z,20,0)</f>
        <v>#N/A</v>
      </c>
      <c r="X21" s="34" t="e">
        <f>VLOOKUP($D:$D,'NP by Day'!D:Z,21,0)</f>
        <v>#N/A</v>
      </c>
      <c r="Y21" s="34" t="e">
        <f>VLOOKUP($D:$D,'NP by Day'!D:Z,22,0)</f>
        <v>#N/A</v>
      </c>
      <c r="Z21" s="6" t="e">
        <f>VLOOKUP($D:$D,'NP by Day'!D:Z,23,0)</f>
        <v>#N/A</v>
      </c>
      <c r="AA21" s="35" t="e">
        <f>VLOOKUP($D:$D,'NP by Day'!D:AF,24,0)</f>
        <v>#N/A</v>
      </c>
      <c r="AB21" s="35" t="e">
        <f>VLOOKUP($D:$D,'NP by Day'!D:AF,25,0)</f>
        <v>#N/A</v>
      </c>
    </row>
    <row r="22" spans="1:28" ht="14.25">
      <c r="A22" s="27"/>
      <c r="B22" s="27"/>
      <c r="C22" s="28"/>
      <c r="D22" s="6"/>
      <c r="E22" s="6"/>
      <c r="F22" s="6" t="e">
        <f>VLOOKUP($D:$D,'NP by Day'!D:I,3,0)</f>
        <v>#N/A</v>
      </c>
      <c r="G22" s="6" t="e">
        <f>VLOOKUP($D:$D,'NP by Day'!D:I,4,0)</f>
        <v>#N/A</v>
      </c>
      <c r="H22" s="6" t="e">
        <f>VLOOKUP($D:$D,'NP by Day'!D:I,5,0)</f>
        <v>#N/A</v>
      </c>
      <c r="I22" s="29" t="e">
        <f>VLOOKUP($D:$D,'NP by Day'!D:I,6,0)</f>
        <v>#N/A</v>
      </c>
      <c r="J22" s="29" t="e">
        <f>VLOOKUP(I:I,'Cause NP'!A:B,2,0)</f>
        <v>#N/A</v>
      </c>
      <c r="K22" s="29" t="e">
        <f>VLOOKUP(I:I,'Cause NP'!A:C,3,0)</f>
        <v>#N/A</v>
      </c>
      <c r="L22" s="30" t="str">
        <f t="shared" si="2"/>
        <v/>
      </c>
      <c r="M22" s="30" t="e">
        <f>VLOOKUP($D:$D,'NP by Day'!D:Z,10,0)</f>
        <v>#N/A</v>
      </c>
      <c r="N22" s="31" t="e">
        <f>VLOOKUP($D:$D,'NP by Day'!D:Z,11,0)</f>
        <v>#N/A</v>
      </c>
      <c r="O22" s="31" t="e">
        <f>VLOOKUP($D:$D,'NP by Day'!D:Z,12,0)</f>
        <v>#N/A</v>
      </c>
      <c r="P22" s="32" t="e">
        <f>VLOOKUP($D:$D,'NP by Day'!D:Z,13,0)</f>
        <v>#N/A</v>
      </c>
      <c r="Q22" s="32" t="e">
        <f>VLOOKUP($D:$D,'NP by Day'!D:Z,14,0)</f>
        <v>#N/A</v>
      </c>
      <c r="R22" s="32" t="e">
        <f>VLOOKUP($D:$D,'NP by Day'!D:Z,15,0)</f>
        <v>#N/A</v>
      </c>
      <c r="S22" s="32" t="e">
        <f>VLOOKUP($D:$D,'NP by Day'!D:Z,16,0)</f>
        <v>#N/A</v>
      </c>
      <c r="T22" s="33" t="e">
        <f>VLOOKUP($D:$D,'NP by Day'!D:Z,17,0)</f>
        <v>#N/A</v>
      </c>
      <c r="U22" s="33" t="e">
        <f>VLOOKUP($D:$D,'NP by Day'!D:Z,18,0)</f>
        <v>#N/A</v>
      </c>
      <c r="V22" s="34" t="e">
        <f>VLOOKUP($D:$D,'NP by Day'!D:Z,19,0)</f>
        <v>#N/A</v>
      </c>
      <c r="W22" s="34" t="e">
        <f>VLOOKUP($D:$D,'NP by Day'!D:Z,20,0)</f>
        <v>#N/A</v>
      </c>
      <c r="X22" s="34" t="e">
        <f>VLOOKUP($D:$D,'NP by Day'!D:Z,21,0)</f>
        <v>#N/A</v>
      </c>
      <c r="Y22" s="34" t="e">
        <f>VLOOKUP($D:$D,'NP by Day'!D:Z,22,0)</f>
        <v>#N/A</v>
      </c>
      <c r="Z22" s="6" t="e">
        <f>VLOOKUP($D:$D,'NP by Day'!D:Z,23,0)</f>
        <v>#N/A</v>
      </c>
      <c r="AA22" s="35" t="e">
        <f>VLOOKUP($D:$D,'NP by Day'!D:AF,24,0)</f>
        <v>#N/A</v>
      </c>
      <c r="AB22" s="35" t="e">
        <f>VLOOKUP($D:$D,'NP by Day'!D:AF,25,0)</f>
        <v>#N/A</v>
      </c>
    </row>
    <row r="23" spans="1:28" ht="14.25">
      <c r="A23" s="27"/>
      <c r="B23" s="27"/>
      <c r="C23" s="28"/>
      <c r="D23" s="6"/>
      <c r="E23" s="6"/>
      <c r="F23" s="6" t="e">
        <f>VLOOKUP($D:$D,'NP by Day'!D:I,3,0)</f>
        <v>#N/A</v>
      </c>
      <c r="G23" s="6" t="e">
        <f>VLOOKUP($D:$D,'NP by Day'!D:I,4,0)</f>
        <v>#N/A</v>
      </c>
      <c r="H23" s="6" t="e">
        <f>VLOOKUP($D:$D,'NP by Day'!D:I,5,0)</f>
        <v>#N/A</v>
      </c>
      <c r="I23" s="29" t="e">
        <f>VLOOKUP($D:$D,'NP by Day'!D:I,6,0)</f>
        <v>#N/A</v>
      </c>
      <c r="J23" s="29" t="e">
        <f>VLOOKUP(I:I,'Cause NP'!A:B,2,0)</f>
        <v>#N/A</v>
      </c>
      <c r="K23" s="29" t="e">
        <f>VLOOKUP(I:I,'Cause NP'!A:C,3,0)</f>
        <v>#N/A</v>
      </c>
      <c r="L23" s="30" t="str">
        <f t="shared" si="2"/>
        <v/>
      </c>
      <c r="M23" s="30" t="e">
        <f>VLOOKUP($D:$D,'NP by Day'!D:Z,10,0)</f>
        <v>#N/A</v>
      </c>
      <c r="N23" s="31" t="e">
        <f>VLOOKUP($D:$D,'NP by Day'!D:Z,11,0)</f>
        <v>#N/A</v>
      </c>
      <c r="O23" s="31" t="e">
        <f>VLOOKUP($D:$D,'NP by Day'!D:Z,12,0)</f>
        <v>#N/A</v>
      </c>
      <c r="P23" s="32" t="e">
        <f>VLOOKUP($D:$D,'NP by Day'!D:Z,13,0)</f>
        <v>#N/A</v>
      </c>
      <c r="Q23" s="32" t="e">
        <f>VLOOKUP($D:$D,'NP by Day'!D:Z,14,0)</f>
        <v>#N/A</v>
      </c>
      <c r="R23" s="32" t="e">
        <f>VLOOKUP($D:$D,'NP by Day'!D:Z,15,0)</f>
        <v>#N/A</v>
      </c>
      <c r="S23" s="32" t="e">
        <f>VLOOKUP($D:$D,'NP by Day'!D:Z,16,0)</f>
        <v>#N/A</v>
      </c>
      <c r="T23" s="33" t="e">
        <f>VLOOKUP($D:$D,'NP by Day'!D:Z,17,0)</f>
        <v>#N/A</v>
      </c>
      <c r="U23" s="33" t="e">
        <f>VLOOKUP($D:$D,'NP by Day'!D:Z,18,0)</f>
        <v>#N/A</v>
      </c>
      <c r="V23" s="34" t="e">
        <f>VLOOKUP($D:$D,'NP by Day'!D:Z,19,0)</f>
        <v>#N/A</v>
      </c>
      <c r="W23" s="34" t="e">
        <f>VLOOKUP($D:$D,'NP by Day'!D:Z,20,0)</f>
        <v>#N/A</v>
      </c>
      <c r="X23" s="34" t="e">
        <f>VLOOKUP($D:$D,'NP by Day'!D:Z,21,0)</f>
        <v>#N/A</v>
      </c>
      <c r="Y23" s="34" t="e">
        <f>VLOOKUP($D:$D,'NP by Day'!D:Z,22,0)</f>
        <v>#N/A</v>
      </c>
      <c r="Z23" s="6" t="e">
        <f>VLOOKUP($D:$D,'NP by Day'!D:Z,23,0)</f>
        <v>#N/A</v>
      </c>
      <c r="AA23" s="35" t="e">
        <f>VLOOKUP($D:$D,'NP by Day'!D:AF,24,0)</f>
        <v>#N/A</v>
      </c>
      <c r="AB23" s="35" t="e">
        <f>VLOOKUP($D:$D,'NP by Day'!D:AF,25,0)</f>
        <v>#N/A</v>
      </c>
    </row>
    <row r="24" spans="1:28" ht="14.25">
      <c r="A24" s="27"/>
      <c r="B24" s="27"/>
      <c r="C24" s="28"/>
      <c r="D24" s="6"/>
      <c r="E24" s="6"/>
      <c r="F24" s="6" t="e">
        <f>VLOOKUP($D:$D,'NP by Day'!D:I,3,0)</f>
        <v>#N/A</v>
      </c>
      <c r="G24" s="6" t="e">
        <f>VLOOKUP($D:$D,'NP by Day'!D:I,4,0)</f>
        <v>#N/A</v>
      </c>
      <c r="H24" s="6" t="e">
        <f>VLOOKUP($D:$D,'NP by Day'!D:I,5,0)</f>
        <v>#N/A</v>
      </c>
      <c r="I24" s="29" t="e">
        <f>VLOOKUP($D:$D,'NP by Day'!D:I,6,0)</f>
        <v>#N/A</v>
      </c>
      <c r="J24" s="29" t="e">
        <f>VLOOKUP(I:I,'Cause NP'!A:B,2,0)</f>
        <v>#N/A</v>
      </c>
      <c r="K24" s="29" t="e">
        <f>VLOOKUP(I:I,'Cause NP'!A:C,3,0)</f>
        <v>#N/A</v>
      </c>
      <c r="L24" s="30" t="str">
        <f t="shared" si="2"/>
        <v/>
      </c>
      <c r="M24" s="30" t="e">
        <f>VLOOKUP($D:$D,'NP by Day'!D:Z,10,0)</f>
        <v>#N/A</v>
      </c>
      <c r="N24" s="31" t="e">
        <f>VLOOKUP($D:$D,'NP by Day'!D:Z,11,0)</f>
        <v>#N/A</v>
      </c>
      <c r="O24" s="31" t="e">
        <f>VLOOKUP($D:$D,'NP by Day'!D:Z,12,0)</f>
        <v>#N/A</v>
      </c>
      <c r="P24" s="32" t="e">
        <f>VLOOKUP($D:$D,'NP by Day'!D:Z,13,0)</f>
        <v>#N/A</v>
      </c>
      <c r="Q24" s="32" t="e">
        <f>VLOOKUP($D:$D,'NP by Day'!D:Z,14,0)</f>
        <v>#N/A</v>
      </c>
      <c r="R24" s="32" t="e">
        <f>VLOOKUP($D:$D,'NP by Day'!D:Z,15,0)</f>
        <v>#N/A</v>
      </c>
      <c r="S24" s="32" t="e">
        <f>VLOOKUP($D:$D,'NP by Day'!D:Z,16,0)</f>
        <v>#N/A</v>
      </c>
      <c r="T24" s="33" t="e">
        <f>VLOOKUP($D:$D,'NP by Day'!D:Z,17,0)</f>
        <v>#N/A</v>
      </c>
      <c r="U24" s="33" t="e">
        <f>VLOOKUP($D:$D,'NP by Day'!D:Z,18,0)</f>
        <v>#N/A</v>
      </c>
      <c r="V24" s="34" t="e">
        <f>VLOOKUP($D:$D,'NP by Day'!D:Z,19,0)</f>
        <v>#N/A</v>
      </c>
      <c r="W24" s="34" t="e">
        <f>VLOOKUP($D:$D,'NP by Day'!D:Z,20,0)</f>
        <v>#N/A</v>
      </c>
      <c r="X24" s="34" t="e">
        <f>VLOOKUP($D:$D,'NP by Day'!D:Z,21,0)</f>
        <v>#N/A</v>
      </c>
      <c r="Y24" s="34" t="e">
        <f>VLOOKUP($D:$D,'NP by Day'!D:Z,22,0)</f>
        <v>#N/A</v>
      </c>
      <c r="Z24" s="6" t="e">
        <f>VLOOKUP($D:$D,'NP by Day'!D:Z,23,0)</f>
        <v>#N/A</v>
      </c>
      <c r="AA24" s="35" t="e">
        <f>VLOOKUP($D:$D,'NP by Day'!D:AF,24,0)</f>
        <v>#N/A</v>
      </c>
      <c r="AB24" s="35" t="e">
        <f>VLOOKUP($D:$D,'NP by Day'!D:AF,25,0)</f>
        <v>#N/A</v>
      </c>
    </row>
    <row r="25" spans="1:28" ht="14.25">
      <c r="A25" s="27"/>
      <c r="B25" s="27"/>
      <c r="C25" s="28"/>
      <c r="D25" s="6"/>
      <c r="E25" s="6"/>
      <c r="F25" s="6" t="str">
        <f>IFERROR(VLOOKUP($D:$D,'NP by Day'!D:I,3,0),"")</f>
        <v/>
      </c>
      <c r="G25" s="6"/>
      <c r="H25" s="6"/>
      <c r="I25" s="29"/>
      <c r="J25" s="29"/>
      <c r="K25" s="29"/>
      <c r="L25" s="30"/>
      <c r="M25" s="30"/>
      <c r="N25" s="31"/>
      <c r="O25" s="31"/>
      <c r="P25" s="32"/>
      <c r="Q25" s="32"/>
      <c r="R25" s="32"/>
      <c r="S25" s="32"/>
      <c r="T25" s="33"/>
      <c r="U25" s="33"/>
      <c r="V25" s="34"/>
      <c r="W25" s="34"/>
      <c r="X25" s="34"/>
      <c r="Y25" s="34"/>
      <c r="Z25" s="6"/>
      <c r="AA25" s="35"/>
      <c r="AB25" s="35"/>
    </row>
    <row r="26" spans="1:28" ht="14.25">
      <c r="A26" s="27"/>
      <c r="B26" s="27"/>
      <c r="C26" s="28"/>
      <c r="D26" s="6"/>
      <c r="E26" s="6"/>
      <c r="F26" s="6" t="str">
        <f>IFERROR(VLOOKUP($D:$D,'NP by Day'!D:I,3,0),"")</f>
        <v/>
      </c>
      <c r="G26" s="6"/>
      <c r="H26" s="6"/>
      <c r="I26" s="29"/>
      <c r="J26" s="29"/>
      <c r="K26" s="29"/>
      <c r="L26" s="30"/>
      <c r="M26" s="30"/>
      <c r="N26" s="31"/>
      <c r="O26" s="31"/>
      <c r="P26" s="32"/>
      <c r="Q26" s="32"/>
      <c r="R26" s="32"/>
      <c r="S26" s="32"/>
      <c r="T26" s="33"/>
      <c r="U26" s="33"/>
      <c r="V26" s="34"/>
      <c r="W26" s="34"/>
      <c r="X26" s="34"/>
      <c r="Y26" s="34"/>
      <c r="Z26" s="6"/>
      <c r="AA26" s="35"/>
      <c r="AB26" s="35"/>
    </row>
    <row r="27" spans="1:28" ht="15.75" customHeight="1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37"/>
      <c r="Q27" s="37"/>
      <c r="R27" s="37"/>
      <c r="S27" s="37"/>
      <c r="T27" s="6"/>
      <c r="U27" s="6"/>
      <c r="V27" s="38"/>
      <c r="W27" s="38"/>
      <c r="X27" s="38"/>
      <c r="Y27" s="38"/>
      <c r="Z27" s="6"/>
      <c r="AA27" s="6"/>
      <c r="AB27" s="6"/>
    </row>
    <row r="28" spans="1:28" ht="15.75" customHeight="1">
      <c r="A28" s="39" t="s">
        <v>142</v>
      </c>
      <c r="B28" s="40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 spans="1:28" ht="15.75" customHeight="1">
      <c r="A29" s="48" t="s">
        <v>2</v>
      </c>
      <c r="B29" t="s">
        <v>143</v>
      </c>
      <c r="C29" s="6" t="s">
        <v>144</v>
      </c>
      <c r="D29" s="6" t="s">
        <v>145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 spans="1:28" ht="15.75" customHeight="1">
      <c r="A30" s="48" t="s">
        <v>15</v>
      </c>
      <c r="B30" t="s">
        <v>143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 spans="1:28" ht="15.75" customHeight="1">
      <c r="C31" s="41" t="s">
        <v>146</v>
      </c>
      <c r="D31" s="6" t="s">
        <v>147</v>
      </c>
      <c r="E31" s="6"/>
      <c r="F31" s="42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 spans="1:28" ht="15.75" customHeight="1">
      <c r="A32" s="48" t="s">
        <v>148</v>
      </c>
      <c r="B32"/>
      <c r="C32"/>
      <c r="D32"/>
      <c r="E32"/>
      <c r="F32" s="43">
        <v>1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28" ht="15.75" customHeight="1">
      <c r="A33" s="48" t="s">
        <v>3</v>
      </c>
      <c r="B33" s="48" t="s">
        <v>4</v>
      </c>
      <c r="C33" s="48" t="s">
        <v>14</v>
      </c>
      <c r="D33" t="s">
        <v>149</v>
      </c>
      <c r="E33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 spans="1:28" ht="15.75" customHeight="1">
      <c r="A34">
        <v>9500643</v>
      </c>
      <c r="B34" t="s">
        <v>150</v>
      </c>
      <c r="C34" t="s">
        <v>151</v>
      </c>
      <c r="D34">
        <v>3099</v>
      </c>
      <c r="E34"/>
      <c r="F34" s="47" t="e">
        <f>E34/$F$31</f>
        <v>#DIV/0!</v>
      </c>
      <c r="G34" s="44" t="e">
        <f>F34</f>
        <v>#DIV/0!</v>
      </c>
      <c r="H34" s="6" t="s">
        <v>152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 spans="1:28" ht="15.75" customHeight="1">
      <c r="A35">
        <v>2000616</v>
      </c>
      <c r="B35" t="s">
        <v>153</v>
      </c>
      <c r="C35" t="s">
        <v>86</v>
      </c>
      <c r="D35">
        <v>2179</v>
      </c>
      <c r="E35"/>
      <c r="F35" s="47" t="e">
        <f t="shared" ref="F35:F38" si="3">E35/$F$31</f>
        <v>#DIV/0!</v>
      </c>
      <c r="G35" s="44" t="e">
        <f>G34+F35</f>
        <v>#DIV/0!</v>
      </c>
      <c r="H35" s="6" t="s">
        <v>152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 spans="1:28" ht="15.75" customHeight="1">
      <c r="A36">
        <v>4200397</v>
      </c>
      <c r="B36" t="s">
        <v>154</v>
      </c>
      <c r="C36" t="s">
        <v>151</v>
      </c>
      <c r="D36">
        <v>1205</v>
      </c>
      <c r="E36"/>
      <c r="F36" s="47" t="e">
        <f t="shared" si="3"/>
        <v>#DIV/0!</v>
      </c>
      <c r="G36" s="44" t="e">
        <f>G35+F36</f>
        <v>#DIV/0!</v>
      </c>
      <c r="H36" s="6" t="s">
        <v>152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 spans="1:28" ht="15.75" customHeight="1">
      <c r="A37" t="s">
        <v>155</v>
      </c>
      <c r="B37" t="s">
        <v>155</v>
      </c>
      <c r="C37" t="s">
        <v>155</v>
      </c>
      <c r="D37"/>
      <c r="E37" s="6"/>
      <c r="F37" s="47" t="e">
        <f t="shared" si="3"/>
        <v>#DIV/0!</v>
      </c>
      <c r="G37" s="44" t="e">
        <f>G36+F37</f>
        <v>#DIV/0!</v>
      </c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 spans="1:28" ht="15.75" customHeight="1">
      <c r="A38" t="s">
        <v>146</v>
      </c>
      <c r="B38"/>
      <c r="C38"/>
      <c r="D38">
        <v>6483</v>
      </c>
      <c r="E38" s="6"/>
      <c r="F38" s="47" t="e">
        <f t="shared" si="3"/>
        <v>#DIV/0!</v>
      </c>
      <c r="G38" s="44" t="e">
        <f>G37+F38</f>
        <v>#DIV/0!</v>
      </c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 spans="1:28" ht="15.75" customHeight="1">
      <c r="A39"/>
      <c r="B39"/>
      <c r="C39"/>
      <c r="D39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 spans="1:28" ht="15.75" customHeight="1">
      <c r="A40" s="5" t="str">
        <f t="shared" ref="A40:A191" si="4">B40&amp;D40</f>
        <v/>
      </c>
      <c r="B40" s="5"/>
      <c r="C40" s="3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37"/>
      <c r="Q40" s="37"/>
      <c r="R40" s="37"/>
      <c r="S40" s="37"/>
      <c r="T40" s="6"/>
      <c r="U40" s="6"/>
      <c r="V40" s="38"/>
      <c r="W40" s="38"/>
      <c r="X40" s="38"/>
      <c r="Y40" s="38"/>
      <c r="Z40" s="6"/>
      <c r="AA40" s="6"/>
      <c r="AB40" s="6"/>
    </row>
    <row r="41" spans="1:28" ht="15.75" customHeight="1">
      <c r="A41" s="5" t="str">
        <f t="shared" si="4"/>
        <v/>
      </c>
      <c r="B41" s="5"/>
      <c r="C41" s="3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37"/>
      <c r="Q41" s="37"/>
      <c r="R41" s="37"/>
      <c r="S41" s="37"/>
      <c r="T41" s="6"/>
      <c r="U41" s="6"/>
      <c r="V41" s="38"/>
      <c r="W41" s="38"/>
      <c r="X41" s="38"/>
      <c r="Y41" s="38"/>
      <c r="Z41" s="6"/>
      <c r="AA41" s="6"/>
      <c r="AB41" s="6"/>
    </row>
    <row r="42" spans="1:28" ht="15.75" customHeight="1">
      <c r="A42" s="5" t="str">
        <f t="shared" si="4"/>
        <v/>
      </c>
      <c r="B42" s="5"/>
      <c r="C42" s="3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37"/>
      <c r="Q42" s="37"/>
      <c r="R42" s="37"/>
      <c r="S42" s="37"/>
      <c r="T42" s="6"/>
      <c r="U42" s="6"/>
      <c r="V42" s="38"/>
      <c r="W42" s="38"/>
      <c r="X42" s="38"/>
      <c r="Y42" s="38"/>
      <c r="Z42" s="6"/>
      <c r="AA42" s="6"/>
      <c r="AB42" s="6"/>
    </row>
    <row r="43" spans="1:28" ht="15.75" customHeight="1">
      <c r="A43" s="5" t="str">
        <f t="shared" si="4"/>
        <v/>
      </c>
      <c r="B43" s="5"/>
      <c r="C43" s="3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37"/>
      <c r="Q43" s="37"/>
      <c r="R43" s="37"/>
      <c r="S43" s="37"/>
      <c r="T43" s="6"/>
      <c r="U43" s="6"/>
      <c r="V43" s="38"/>
      <c r="W43" s="38"/>
      <c r="X43" s="38"/>
      <c r="Y43" s="38"/>
      <c r="Z43" s="6"/>
      <c r="AA43" s="6"/>
      <c r="AB43" s="6"/>
    </row>
    <row r="44" spans="1:28" ht="15.75" customHeight="1">
      <c r="A44" s="5" t="str">
        <f t="shared" si="4"/>
        <v/>
      </c>
      <c r="B44" s="5"/>
      <c r="C44" s="3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37"/>
      <c r="Q44" s="37"/>
      <c r="R44" s="37"/>
      <c r="S44" s="37"/>
      <c r="T44" s="6"/>
      <c r="U44" s="6"/>
      <c r="V44" s="38"/>
      <c r="W44" s="38"/>
      <c r="X44" s="38"/>
      <c r="Y44" s="38"/>
      <c r="Z44" s="6"/>
      <c r="AA44" s="6"/>
      <c r="AB44" s="6"/>
    </row>
    <row r="45" spans="1:28" ht="15.75" customHeight="1">
      <c r="A45" s="5" t="str">
        <f t="shared" si="4"/>
        <v/>
      </c>
      <c r="B45" s="5"/>
      <c r="C45" s="3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37"/>
      <c r="Q45" s="37"/>
      <c r="R45" s="37"/>
      <c r="S45" s="37"/>
      <c r="T45" s="6"/>
      <c r="U45" s="6"/>
      <c r="V45" s="38"/>
      <c r="W45" s="38"/>
      <c r="X45" s="38"/>
      <c r="Y45" s="38"/>
      <c r="Z45" s="6"/>
      <c r="AA45" s="6"/>
      <c r="AB45" s="6"/>
    </row>
    <row r="46" spans="1:28" ht="15.75" customHeight="1">
      <c r="A46" s="5" t="str">
        <f t="shared" si="4"/>
        <v/>
      </c>
      <c r="B46" s="5"/>
      <c r="C46" s="3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37"/>
      <c r="Q46" s="37"/>
      <c r="R46" s="37"/>
      <c r="S46" s="37"/>
      <c r="T46" s="6"/>
      <c r="U46" s="6"/>
      <c r="V46" s="38"/>
      <c r="W46" s="38"/>
      <c r="X46" s="38"/>
      <c r="Y46" s="38"/>
      <c r="Z46" s="6"/>
      <c r="AA46" s="6"/>
      <c r="AB46" s="6"/>
    </row>
    <row r="47" spans="1:28" ht="15.75" customHeight="1">
      <c r="A47" s="5" t="str">
        <f t="shared" si="4"/>
        <v/>
      </c>
      <c r="B47" s="5"/>
      <c r="C47" s="3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37"/>
      <c r="Q47" s="37"/>
      <c r="R47" s="37"/>
      <c r="S47" s="37"/>
      <c r="T47" s="6"/>
      <c r="U47" s="6"/>
      <c r="V47" s="38"/>
      <c r="W47" s="38"/>
      <c r="X47" s="38"/>
      <c r="Y47" s="38"/>
      <c r="Z47" s="6"/>
      <c r="AA47" s="6"/>
      <c r="AB47" s="6"/>
    </row>
    <row r="48" spans="1:28" ht="15.75" customHeight="1">
      <c r="A48" s="5" t="str">
        <f t="shared" si="4"/>
        <v/>
      </c>
      <c r="B48" s="5"/>
      <c r="C48" s="3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37"/>
      <c r="Q48" s="37"/>
      <c r="R48" s="37"/>
      <c r="S48" s="37"/>
      <c r="T48" s="6"/>
      <c r="U48" s="6"/>
      <c r="V48" s="38"/>
      <c r="W48" s="38"/>
      <c r="X48" s="38"/>
      <c r="Y48" s="38"/>
      <c r="Z48" s="6"/>
      <c r="AA48" s="6"/>
      <c r="AB48" s="6"/>
    </row>
    <row r="49" spans="1:28" ht="15.75" customHeight="1">
      <c r="A49" s="5" t="str">
        <f t="shared" si="4"/>
        <v/>
      </c>
      <c r="B49" s="5"/>
      <c r="C49" s="3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37"/>
      <c r="Q49" s="37"/>
      <c r="R49" s="37"/>
      <c r="S49" s="37"/>
      <c r="T49" s="6"/>
      <c r="U49" s="6"/>
      <c r="V49" s="38"/>
      <c r="W49" s="38"/>
      <c r="X49" s="38"/>
      <c r="Y49" s="38"/>
      <c r="Z49" s="6"/>
      <c r="AA49" s="6"/>
      <c r="AB49" s="6"/>
    </row>
    <row r="50" spans="1:28" ht="15.75" customHeight="1">
      <c r="A50" s="5" t="str">
        <f t="shared" si="4"/>
        <v/>
      </c>
      <c r="B50" s="5"/>
      <c r="C50" s="3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37"/>
      <c r="Q50" s="37"/>
      <c r="R50" s="37"/>
      <c r="S50" s="37"/>
      <c r="T50" s="6"/>
      <c r="U50" s="6"/>
      <c r="V50" s="38"/>
      <c r="W50" s="38"/>
      <c r="X50" s="38"/>
      <c r="Y50" s="38"/>
      <c r="Z50" s="6"/>
      <c r="AA50" s="6"/>
      <c r="AB50" s="6"/>
    </row>
    <row r="51" spans="1:28" ht="15.75" customHeight="1">
      <c r="A51" s="5" t="str">
        <f t="shared" si="4"/>
        <v/>
      </c>
      <c r="B51" s="5"/>
      <c r="C51" s="3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37"/>
      <c r="Q51" s="37"/>
      <c r="R51" s="37"/>
      <c r="S51" s="37"/>
      <c r="T51" s="6"/>
      <c r="U51" s="6"/>
      <c r="V51" s="38"/>
      <c r="W51" s="38"/>
      <c r="X51" s="38"/>
      <c r="Y51" s="38"/>
      <c r="Z51" s="6"/>
      <c r="AA51" s="6"/>
      <c r="AB51" s="6"/>
    </row>
    <row r="52" spans="1:28" ht="15.75" customHeight="1">
      <c r="A52" s="5" t="str">
        <f t="shared" si="4"/>
        <v/>
      </c>
      <c r="B52" s="5"/>
      <c r="C52" s="3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37"/>
      <c r="Q52" s="37"/>
      <c r="R52" s="37"/>
      <c r="S52" s="37"/>
      <c r="T52" s="6"/>
      <c r="U52" s="6"/>
      <c r="V52" s="38"/>
      <c r="W52" s="38"/>
      <c r="X52" s="38"/>
      <c r="Y52" s="38"/>
      <c r="Z52" s="6"/>
      <c r="AA52" s="6"/>
      <c r="AB52" s="6"/>
    </row>
    <row r="53" spans="1:28" ht="15.75" customHeight="1">
      <c r="A53" s="5" t="str">
        <f t="shared" si="4"/>
        <v/>
      </c>
      <c r="B53" s="5"/>
      <c r="C53" s="3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37"/>
      <c r="Q53" s="37"/>
      <c r="R53" s="37"/>
      <c r="S53" s="37"/>
      <c r="T53" s="6"/>
      <c r="U53" s="6"/>
      <c r="V53" s="38"/>
      <c r="W53" s="38"/>
      <c r="X53" s="38"/>
      <c r="Y53" s="38"/>
      <c r="Z53" s="6"/>
      <c r="AA53" s="6"/>
      <c r="AB53" s="6"/>
    </row>
    <row r="54" spans="1:28" ht="15.75" customHeight="1">
      <c r="A54" s="5" t="str">
        <f t="shared" si="4"/>
        <v/>
      </c>
      <c r="B54" s="5"/>
      <c r="C54" s="3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37"/>
      <c r="Q54" s="37"/>
      <c r="R54" s="37"/>
      <c r="S54" s="37"/>
      <c r="T54" s="6"/>
      <c r="U54" s="6"/>
      <c r="V54" s="38"/>
      <c r="W54" s="38"/>
      <c r="X54" s="38"/>
      <c r="Y54" s="38"/>
      <c r="Z54" s="6"/>
      <c r="AA54" s="6"/>
      <c r="AB54" s="6"/>
    </row>
    <row r="55" spans="1:28" ht="15.75" customHeight="1">
      <c r="A55" s="5" t="str">
        <f t="shared" si="4"/>
        <v/>
      </c>
      <c r="B55" s="5"/>
      <c r="C55" s="3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37"/>
      <c r="Q55" s="37"/>
      <c r="R55" s="37"/>
      <c r="S55" s="37"/>
      <c r="T55" s="6"/>
      <c r="U55" s="6"/>
      <c r="V55" s="38"/>
      <c r="W55" s="38"/>
      <c r="X55" s="38"/>
      <c r="Y55" s="38"/>
      <c r="Z55" s="6"/>
      <c r="AA55" s="6"/>
      <c r="AB55" s="6"/>
    </row>
    <row r="56" spans="1:28" ht="15.75" customHeight="1">
      <c r="A56" s="5" t="str">
        <f t="shared" si="4"/>
        <v/>
      </c>
      <c r="B56" s="5"/>
      <c r="C56" s="3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37"/>
      <c r="Q56" s="37"/>
      <c r="R56" s="37"/>
      <c r="S56" s="37"/>
      <c r="T56" s="6"/>
      <c r="U56" s="6"/>
      <c r="V56" s="38"/>
      <c r="W56" s="38"/>
      <c r="X56" s="38"/>
      <c r="Y56" s="38"/>
      <c r="Z56" s="6"/>
      <c r="AA56" s="6"/>
      <c r="AB56" s="6"/>
    </row>
    <row r="57" spans="1:28" ht="15.75" customHeight="1">
      <c r="A57" s="5" t="str">
        <f t="shared" si="4"/>
        <v/>
      </c>
      <c r="B57" s="5"/>
      <c r="C57" s="3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37"/>
      <c r="Q57" s="37"/>
      <c r="R57" s="37"/>
      <c r="S57" s="37"/>
      <c r="T57" s="6"/>
      <c r="U57" s="6"/>
      <c r="V57" s="38"/>
      <c r="W57" s="38"/>
      <c r="X57" s="38"/>
      <c r="Y57" s="38"/>
      <c r="Z57" s="6"/>
      <c r="AA57" s="6"/>
      <c r="AB57" s="6"/>
    </row>
    <row r="58" spans="1:28" ht="15.75" customHeight="1">
      <c r="A58" s="5" t="str">
        <f t="shared" si="4"/>
        <v/>
      </c>
      <c r="B58" s="5"/>
      <c r="C58" s="3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37"/>
      <c r="Q58" s="37"/>
      <c r="R58" s="37"/>
      <c r="S58" s="37"/>
      <c r="T58" s="6"/>
      <c r="U58" s="6"/>
      <c r="V58" s="38"/>
      <c r="W58" s="38"/>
      <c r="X58" s="38"/>
      <c r="Y58" s="38"/>
      <c r="Z58" s="6"/>
      <c r="AA58" s="6"/>
      <c r="AB58" s="6"/>
    </row>
    <row r="59" spans="1:28" ht="15.75" customHeight="1">
      <c r="A59" s="5" t="str">
        <f t="shared" si="4"/>
        <v/>
      </c>
      <c r="B59" s="5"/>
      <c r="C59" s="3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37"/>
      <c r="Q59" s="37"/>
      <c r="R59" s="37"/>
      <c r="S59" s="37"/>
      <c r="T59" s="6"/>
      <c r="U59" s="6"/>
      <c r="V59" s="38"/>
      <c r="W59" s="38"/>
      <c r="X59" s="38"/>
      <c r="Y59" s="38"/>
      <c r="Z59" s="6"/>
      <c r="AA59" s="6"/>
      <c r="AB59" s="6"/>
    </row>
    <row r="60" spans="1:28" ht="15.75" customHeight="1">
      <c r="A60" s="5" t="str">
        <f t="shared" si="4"/>
        <v/>
      </c>
      <c r="B60" s="5"/>
      <c r="C60" s="3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37"/>
      <c r="Q60" s="37"/>
      <c r="R60" s="37"/>
      <c r="S60" s="37"/>
      <c r="T60" s="6"/>
      <c r="U60" s="6"/>
      <c r="V60" s="38"/>
      <c r="W60" s="38"/>
      <c r="X60" s="38"/>
      <c r="Y60" s="38"/>
      <c r="Z60" s="6"/>
      <c r="AA60" s="6"/>
      <c r="AB60" s="6"/>
    </row>
    <row r="61" spans="1:28" ht="15.75" customHeight="1">
      <c r="A61" s="5" t="str">
        <f t="shared" si="4"/>
        <v/>
      </c>
      <c r="B61" s="5"/>
      <c r="C61" s="3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37"/>
      <c r="Q61" s="37"/>
      <c r="R61" s="37"/>
      <c r="S61" s="37"/>
      <c r="T61" s="6"/>
      <c r="U61" s="6"/>
      <c r="V61" s="38"/>
      <c r="W61" s="38"/>
      <c r="X61" s="38"/>
      <c r="Y61" s="38"/>
      <c r="Z61" s="6"/>
      <c r="AA61" s="6"/>
      <c r="AB61" s="6"/>
    </row>
    <row r="62" spans="1:28" ht="15.75" customHeight="1">
      <c r="A62" s="5" t="str">
        <f t="shared" si="4"/>
        <v/>
      </c>
      <c r="B62" s="5"/>
      <c r="C62" s="3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37"/>
      <c r="Q62" s="37"/>
      <c r="R62" s="37"/>
      <c r="S62" s="37"/>
      <c r="T62" s="6"/>
      <c r="U62" s="6"/>
      <c r="V62" s="38"/>
      <c r="W62" s="38"/>
      <c r="X62" s="38"/>
      <c r="Y62" s="38"/>
      <c r="Z62" s="6"/>
      <c r="AA62" s="6"/>
      <c r="AB62" s="6"/>
    </row>
    <row r="63" spans="1:28" ht="15.75" customHeight="1">
      <c r="A63" s="5" t="str">
        <f t="shared" si="4"/>
        <v/>
      </c>
      <c r="B63" s="5"/>
      <c r="C63" s="3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37"/>
      <c r="Q63" s="37"/>
      <c r="R63" s="37"/>
      <c r="S63" s="37"/>
      <c r="T63" s="6"/>
      <c r="U63" s="6"/>
      <c r="V63" s="38"/>
      <c r="W63" s="38"/>
      <c r="X63" s="38"/>
      <c r="Y63" s="38"/>
      <c r="Z63" s="6"/>
      <c r="AA63" s="6"/>
      <c r="AB63" s="6"/>
    </row>
    <row r="64" spans="1:28" ht="15.75" customHeight="1">
      <c r="A64" s="5" t="str">
        <f t="shared" si="4"/>
        <v/>
      </c>
      <c r="B64" s="5"/>
      <c r="C64" s="3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37"/>
      <c r="Q64" s="37"/>
      <c r="R64" s="37"/>
      <c r="S64" s="37"/>
      <c r="T64" s="6"/>
      <c r="U64" s="6"/>
      <c r="V64" s="38"/>
      <c r="W64" s="38"/>
      <c r="X64" s="38"/>
      <c r="Y64" s="38"/>
      <c r="Z64" s="6"/>
      <c r="AA64" s="6"/>
      <c r="AB64" s="6"/>
    </row>
    <row r="65" spans="1:28" ht="15.75" customHeight="1">
      <c r="A65" s="5" t="str">
        <f t="shared" si="4"/>
        <v/>
      </c>
      <c r="B65" s="5"/>
      <c r="C65" s="3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37"/>
      <c r="Q65" s="37"/>
      <c r="R65" s="37"/>
      <c r="S65" s="37"/>
      <c r="T65" s="6"/>
      <c r="U65" s="6"/>
      <c r="V65" s="38"/>
      <c r="W65" s="38"/>
      <c r="X65" s="38"/>
      <c r="Y65" s="38"/>
      <c r="Z65" s="6"/>
      <c r="AA65" s="6"/>
      <c r="AB65" s="6"/>
    </row>
    <row r="66" spans="1:28" ht="15.75" customHeight="1">
      <c r="A66" s="5" t="str">
        <f t="shared" si="4"/>
        <v/>
      </c>
      <c r="B66" s="5"/>
      <c r="C66" s="3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37"/>
      <c r="Q66" s="37"/>
      <c r="R66" s="37"/>
      <c r="S66" s="37"/>
      <c r="T66" s="6"/>
      <c r="U66" s="6"/>
      <c r="V66" s="38"/>
      <c r="W66" s="38"/>
      <c r="X66" s="38"/>
      <c r="Y66" s="38"/>
      <c r="Z66" s="6"/>
      <c r="AA66" s="6"/>
      <c r="AB66" s="6"/>
    </row>
    <row r="67" spans="1:28" ht="15.75" customHeight="1">
      <c r="A67" s="5" t="str">
        <f t="shared" si="4"/>
        <v/>
      </c>
      <c r="B67" s="5"/>
      <c r="C67" s="3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37"/>
      <c r="Q67" s="37"/>
      <c r="R67" s="37"/>
      <c r="S67" s="37"/>
      <c r="T67" s="6"/>
      <c r="U67" s="6"/>
      <c r="V67" s="38"/>
      <c r="W67" s="38"/>
      <c r="X67" s="38"/>
      <c r="Y67" s="38"/>
      <c r="Z67" s="6"/>
      <c r="AA67" s="6"/>
      <c r="AB67" s="6"/>
    </row>
    <row r="68" spans="1:28" ht="15.75" customHeight="1">
      <c r="A68" s="5" t="str">
        <f t="shared" si="4"/>
        <v/>
      </c>
      <c r="B68" s="5"/>
      <c r="C68" s="3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37"/>
      <c r="Q68" s="37"/>
      <c r="R68" s="37"/>
      <c r="S68" s="37"/>
      <c r="T68" s="6"/>
      <c r="U68" s="6"/>
      <c r="V68" s="38"/>
      <c r="W68" s="38"/>
      <c r="X68" s="38"/>
      <c r="Y68" s="38"/>
      <c r="Z68" s="6"/>
      <c r="AA68" s="6"/>
      <c r="AB68" s="6"/>
    </row>
    <row r="69" spans="1:28" ht="15.75" customHeight="1">
      <c r="A69" s="5" t="str">
        <f t="shared" si="4"/>
        <v/>
      </c>
      <c r="B69" s="5"/>
      <c r="C69" s="3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37"/>
      <c r="Q69" s="37"/>
      <c r="R69" s="37"/>
      <c r="S69" s="37"/>
      <c r="T69" s="6"/>
      <c r="U69" s="6"/>
      <c r="V69" s="38"/>
      <c r="W69" s="38"/>
      <c r="X69" s="38"/>
      <c r="Y69" s="38"/>
      <c r="Z69" s="6"/>
      <c r="AA69" s="6"/>
      <c r="AB69" s="6"/>
    </row>
    <row r="70" spans="1:28" ht="15.75" customHeight="1">
      <c r="A70" s="5" t="str">
        <f t="shared" si="4"/>
        <v/>
      </c>
      <c r="B70" s="5"/>
      <c r="C70" s="3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37"/>
      <c r="Q70" s="37"/>
      <c r="R70" s="37"/>
      <c r="S70" s="37"/>
      <c r="T70" s="6"/>
      <c r="U70" s="6"/>
      <c r="V70" s="38"/>
      <c r="W70" s="38"/>
      <c r="X70" s="38"/>
      <c r="Y70" s="38"/>
      <c r="Z70" s="6"/>
      <c r="AA70" s="6"/>
      <c r="AB70" s="6"/>
    </row>
    <row r="71" spans="1:28" ht="15.75" customHeight="1">
      <c r="A71" s="5" t="str">
        <f t="shared" si="4"/>
        <v/>
      </c>
      <c r="B71" s="5"/>
      <c r="C71" s="3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37"/>
      <c r="Q71" s="37"/>
      <c r="R71" s="37"/>
      <c r="S71" s="37"/>
      <c r="T71" s="6"/>
      <c r="U71" s="6"/>
      <c r="V71" s="38"/>
      <c r="W71" s="38"/>
      <c r="X71" s="38"/>
      <c r="Y71" s="38"/>
      <c r="Z71" s="6"/>
      <c r="AA71" s="6"/>
      <c r="AB71" s="6"/>
    </row>
    <row r="72" spans="1:28" ht="15.75" customHeight="1">
      <c r="A72" s="5" t="str">
        <f t="shared" si="4"/>
        <v/>
      </c>
      <c r="B72" s="5"/>
      <c r="C72" s="3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37"/>
      <c r="Q72" s="37"/>
      <c r="R72" s="37"/>
      <c r="S72" s="37"/>
      <c r="T72" s="6"/>
      <c r="U72" s="6"/>
      <c r="V72" s="38"/>
      <c r="W72" s="38"/>
      <c r="X72" s="38"/>
      <c r="Y72" s="38"/>
      <c r="Z72" s="6"/>
      <c r="AA72" s="6"/>
      <c r="AB72" s="6"/>
    </row>
    <row r="73" spans="1:28" ht="15.75" customHeight="1">
      <c r="A73" s="5" t="str">
        <f t="shared" si="4"/>
        <v/>
      </c>
      <c r="B73" s="5"/>
      <c r="C73" s="3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37"/>
      <c r="Q73" s="37"/>
      <c r="R73" s="37"/>
      <c r="S73" s="37"/>
      <c r="T73" s="6"/>
      <c r="U73" s="6"/>
      <c r="V73" s="38"/>
      <c r="W73" s="38"/>
      <c r="X73" s="38"/>
      <c r="Y73" s="38"/>
      <c r="Z73" s="6"/>
      <c r="AA73" s="6"/>
      <c r="AB73" s="6"/>
    </row>
    <row r="74" spans="1:28" ht="15.75" customHeight="1">
      <c r="A74" s="5" t="str">
        <f t="shared" si="4"/>
        <v/>
      </c>
      <c r="B74" s="5"/>
      <c r="C74" s="3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37"/>
      <c r="Q74" s="37"/>
      <c r="R74" s="37"/>
      <c r="S74" s="37"/>
      <c r="T74" s="6"/>
      <c r="U74" s="6"/>
      <c r="V74" s="38"/>
      <c r="W74" s="38"/>
      <c r="X74" s="38"/>
      <c r="Y74" s="38"/>
      <c r="Z74" s="6"/>
      <c r="AA74" s="6"/>
      <c r="AB74" s="6"/>
    </row>
    <row r="75" spans="1:28" ht="15.75" customHeight="1">
      <c r="A75" s="5" t="str">
        <f t="shared" si="4"/>
        <v/>
      </c>
      <c r="B75" s="5"/>
      <c r="C75" s="3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37"/>
      <c r="Q75" s="37"/>
      <c r="R75" s="37"/>
      <c r="S75" s="37"/>
      <c r="T75" s="6"/>
      <c r="U75" s="6"/>
      <c r="V75" s="38"/>
      <c r="W75" s="38"/>
      <c r="X75" s="38"/>
      <c r="Y75" s="38"/>
      <c r="Z75" s="6"/>
      <c r="AA75" s="6"/>
      <c r="AB75" s="6"/>
    </row>
    <row r="76" spans="1:28" ht="15.75" customHeight="1">
      <c r="A76" s="5" t="str">
        <f t="shared" si="4"/>
        <v/>
      </c>
      <c r="B76" s="5"/>
      <c r="C76" s="3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37"/>
      <c r="Q76" s="37"/>
      <c r="R76" s="37"/>
      <c r="S76" s="37"/>
      <c r="T76" s="6"/>
      <c r="U76" s="6"/>
      <c r="V76" s="38"/>
      <c r="W76" s="38"/>
      <c r="X76" s="38"/>
      <c r="Y76" s="38"/>
      <c r="Z76" s="6"/>
      <c r="AA76" s="6"/>
      <c r="AB76" s="6"/>
    </row>
    <row r="77" spans="1:28" ht="15.75" customHeight="1">
      <c r="A77" s="5" t="str">
        <f t="shared" si="4"/>
        <v/>
      </c>
      <c r="B77" s="5"/>
      <c r="C77" s="3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37"/>
      <c r="Q77" s="37"/>
      <c r="R77" s="37"/>
      <c r="S77" s="37"/>
      <c r="T77" s="6"/>
      <c r="U77" s="6"/>
      <c r="V77" s="38"/>
      <c r="W77" s="38"/>
      <c r="X77" s="38"/>
      <c r="Y77" s="38"/>
      <c r="Z77" s="6"/>
      <c r="AA77" s="6"/>
      <c r="AB77" s="6"/>
    </row>
    <row r="78" spans="1:28" ht="15.75" customHeight="1">
      <c r="A78" s="5" t="str">
        <f t="shared" si="4"/>
        <v/>
      </c>
      <c r="B78" s="5"/>
      <c r="C78" s="3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37"/>
      <c r="Q78" s="37"/>
      <c r="R78" s="37"/>
      <c r="S78" s="37"/>
      <c r="T78" s="6"/>
      <c r="U78" s="6"/>
      <c r="V78" s="38"/>
      <c r="W78" s="38"/>
      <c r="X78" s="38"/>
      <c r="Y78" s="38"/>
      <c r="Z78" s="6"/>
      <c r="AA78" s="6"/>
      <c r="AB78" s="6"/>
    </row>
    <row r="79" spans="1:28" ht="15.75" customHeight="1">
      <c r="A79" s="5" t="str">
        <f t="shared" si="4"/>
        <v/>
      </c>
      <c r="B79" s="5"/>
      <c r="C79" s="3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37"/>
      <c r="Q79" s="37"/>
      <c r="R79" s="37"/>
      <c r="S79" s="37"/>
      <c r="T79" s="6"/>
      <c r="U79" s="6"/>
      <c r="V79" s="38"/>
      <c r="W79" s="38"/>
      <c r="X79" s="38"/>
      <c r="Y79" s="38"/>
      <c r="Z79" s="6"/>
      <c r="AA79" s="6"/>
      <c r="AB79" s="6"/>
    </row>
    <row r="80" spans="1:28" ht="15.75" customHeight="1">
      <c r="A80" s="5" t="str">
        <f t="shared" si="4"/>
        <v/>
      </c>
      <c r="B80" s="5"/>
      <c r="C80" s="3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37"/>
      <c r="Q80" s="37"/>
      <c r="R80" s="37"/>
      <c r="S80" s="37"/>
      <c r="T80" s="6"/>
      <c r="U80" s="6"/>
      <c r="V80" s="38"/>
      <c r="W80" s="38"/>
      <c r="X80" s="38"/>
      <c r="Y80" s="38"/>
      <c r="Z80" s="6"/>
      <c r="AA80" s="6"/>
      <c r="AB80" s="6"/>
    </row>
    <row r="81" spans="1:28" ht="15.75" customHeight="1">
      <c r="A81" s="5" t="str">
        <f t="shared" si="4"/>
        <v/>
      </c>
      <c r="B81" s="5"/>
      <c r="C81" s="3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37"/>
      <c r="Q81" s="37"/>
      <c r="R81" s="37"/>
      <c r="S81" s="37"/>
      <c r="T81" s="6"/>
      <c r="U81" s="6"/>
      <c r="V81" s="38"/>
      <c r="W81" s="38"/>
      <c r="X81" s="38"/>
      <c r="Y81" s="38"/>
      <c r="Z81" s="6"/>
      <c r="AA81" s="6"/>
      <c r="AB81" s="6"/>
    </row>
    <row r="82" spans="1:28" ht="15.75" customHeight="1">
      <c r="A82" s="5" t="str">
        <f t="shared" si="4"/>
        <v/>
      </c>
      <c r="B82" s="5"/>
      <c r="C82" s="3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37"/>
      <c r="Q82" s="37"/>
      <c r="R82" s="37"/>
      <c r="S82" s="37"/>
      <c r="T82" s="6"/>
      <c r="U82" s="6"/>
      <c r="V82" s="38"/>
      <c r="W82" s="38"/>
      <c r="X82" s="38"/>
      <c r="Y82" s="38"/>
      <c r="Z82" s="6"/>
      <c r="AA82" s="6"/>
      <c r="AB82" s="6"/>
    </row>
    <row r="83" spans="1:28" ht="15.75" customHeight="1">
      <c r="A83" s="5" t="str">
        <f t="shared" si="4"/>
        <v/>
      </c>
      <c r="B83" s="5"/>
      <c r="C83" s="3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37"/>
      <c r="Q83" s="37"/>
      <c r="R83" s="37"/>
      <c r="S83" s="37"/>
      <c r="T83" s="6"/>
      <c r="U83" s="6"/>
      <c r="V83" s="38"/>
      <c r="W83" s="38"/>
      <c r="X83" s="38"/>
      <c r="Y83" s="38"/>
      <c r="Z83" s="6"/>
      <c r="AA83" s="6"/>
      <c r="AB83" s="6"/>
    </row>
    <row r="84" spans="1:28" ht="15.75" customHeight="1">
      <c r="A84" s="5" t="str">
        <f t="shared" si="4"/>
        <v/>
      </c>
      <c r="B84" s="5"/>
      <c r="C84" s="3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37"/>
      <c r="Q84" s="37"/>
      <c r="R84" s="37"/>
      <c r="S84" s="37"/>
      <c r="T84" s="6"/>
      <c r="U84" s="6"/>
      <c r="V84" s="38"/>
      <c r="W84" s="38"/>
      <c r="X84" s="38"/>
      <c r="Y84" s="38"/>
      <c r="Z84" s="6"/>
      <c r="AA84" s="6"/>
      <c r="AB84" s="6"/>
    </row>
    <row r="85" spans="1:28" ht="15.75" customHeight="1">
      <c r="A85" s="5" t="str">
        <f t="shared" si="4"/>
        <v/>
      </c>
      <c r="B85" s="5"/>
      <c r="C85" s="3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37"/>
      <c r="Q85" s="37"/>
      <c r="R85" s="37"/>
      <c r="S85" s="37"/>
      <c r="T85" s="6"/>
      <c r="U85" s="6"/>
      <c r="V85" s="38"/>
      <c r="W85" s="38"/>
      <c r="X85" s="38"/>
      <c r="Y85" s="38"/>
      <c r="Z85" s="6"/>
      <c r="AA85" s="6"/>
      <c r="AB85" s="6"/>
    </row>
    <row r="86" spans="1:28" ht="15.75" customHeight="1">
      <c r="A86" s="5" t="str">
        <f t="shared" si="4"/>
        <v/>
      </c>
      <c r="B86" s="5"/>
      <c r="C86" s="3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37"/>
      <c r="Q86" s="37"/>
      <c r="R86" s="37"/>
      <c r="S86" s="37"/>
      <c r="T86" s="6"/>
      <c r="U86" s="6"/>
      <c r="V86" s="38"/>
      <c r="W86" s="38"/>
      <c r="X86" s="38"/>
      <c r="Y86" s="38"/>
      <c r="Z86" s="6"/>
      <c r="AA86" s="6"/>
      <c r="AB86" s="6"/>
    </row>
    <row r="87" spans="1:28" ht="15.75" customHeight="1">
      <c r="A87" s="5" t="str">
        <f t="shared" si="4"/>
        <v/>
      </c>
      <c r="B87" s="5"/>
      <c r="C87" s="3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37"/>
      <c r="Q87" s="37"/>
      <c r="R87" s="37"/>
      <c r="S87" s="37"/>
      <c r="T87" s="6"/>
      <c r="U87" s="6"/>
      <c r="V87" s="38"/>
      <c r="W87" s="38"/>
      <c r="X87" s="38"/>
      <c r="Y87" s="38"/>
      <c r="Z87" s="6"/>
      <c r="AA87" s="6"/>
      <c r="AB87" s="6"/>
    </row>
    <row r="88" spans="1:28" ht="15.75" customHeight="1">
      <c r="A88" s="5" t="str">
        <f t="shared" si="4"/>
        <v/>
      </c>
      <c r="B88" s="5"/>
      <c r="C88" s="3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37"/>
      <c r="Q88" s="37"/>
      <c r="R88" s="37"/>
      <c r="S88" s="37"/>
      <c r="T88" s="6"/>
      <c r="U88" s="6"/>
      <c r="V88" s="38"/>
      <c r="W88" s="38"/>
      <c r="X88" s="38"/>
      <c r="Y88" s="38"/>
      <c r="Z88" s="6"/>
      <c r="AA88" s="6"/>
      <c r="AB88" s="6"/>
    </row>
    <row r="89" spans="1:28" ht="15.75" customHeight="1">
      <c r="A89" s="5" t="str">
        <f t="shared" si="4"/>
        <v/>
      </c>
      <c r="B89" s="5"/>
      <c r="C89" s="3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37"/>
      <c r="Q89" s="37"/>
      <c r="R89" s="37"/>
      <c r="S89" s="37"/>
      <c r="T89" s="6"/>
      <c r="U89" s="6"/>
      <c r="V89" s="38"/>
      <c r="W89" s="38"/>
      <c r="X89" s="38"/>
      <c r="Y89" s="38"/>
      <c r="Z89" s="6"/>
      <c r="AA89" s="6"/>
      <c r="AB89" s="6"/>
    </row>
    <row r="90" spans="1:28" ht="15.75" customHeight="1">
      <c r="A90" s="5" t="str">
        <f t="shared" si="4"/>
        <v/>
      </c>
      <c r="B90" s="5"/>
      <c r="C90" s="3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37"/>
      <c r="Q90" s="37"/>
      <c r="R90" s="37"/>
      <c r="S90" s="37"/>
      <c r="T90" s="6"/>
      <c r="U90" s="6"/>
      <c r="V90" s="38"/>
      <c r="W90" s="38"/>
      <c r="X90" s="38"/>
      <c r="Y90" s="38"/>
      <c r="Z90" s="6"/>
      <c r="AA90" s="6"/>
      <c r="AB90" s="6"/>
    </row>
    <row r="91" spans="1:28" ht="15.75" customHeight="1">
      <c r="A91" s="5" t="str">
        <f t="shared" si="4"/>
        <v/>
      </c>
      <c r="B91" s="5"/>
      <c r="C91" s="3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37"/>
      <c r="Q91" s="37"/>
      <c r="R91" s="37"/>
      <c r="S91" s="37"/>
      <c r="T91" s="6"/>
      <c r="U91" s="6"/>
      <c r="V91" s="38"/>
      <c r="W91" s="38"/>
      <c r="X91" s="38"/>
      <c r="Y91" s="38"/>
      <c r="Z91" s="6"/>
      <c r="AA91" s="6"/>
      <c r="AB91" s="6"/>
    </row>
    <row r="92" spans="1:28" ht="15.75" customHeight="1">
      <c r="A92" s="5" t="str">
        <f t="shared" si="4"/>
        <v/>
      </c>
      <c r="B92" s="5"/>
      <c r="C92" s="3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37"/>
      <c r="Q92" s="37"/>
      <c r="R92" s="37"/>
      <c r="S92" s="37"/>
      <c r="T92" s="6"/>
      <c r="U92" s="6"/>
      <c r="V92" s="38"/>
      <c r="W92" s="38"/>
      <c r="X92" s="38"/>
      <c r="Y92" s="38"/>
      <c r="Z92" s="6"/>
      <c r="AA92" s="6"/>
      <c r="AB92" s="6"/>
    </row>
    <row r="93" spans="1:28" ht="15.75" customHeight="1">
      <c r="A93" s="5" t="str">
        <f t="shared" si="4"/>
        <v/>
      </c>
      <c r="B93" s="5"/>
      <c r="C93" s="3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37"/>
      <c r="Q93" s="37"/>
      <c r="R93" s="37"/>
      <c r="S93" s="37"/>
      <c r="T93" s="6"/>
      <c r="U93" s="6"/>
      <c r="V93" s="38"/>
      <c r="W93" s="38"/>
      <c r="X93" s="38"/>
      <c r="Y93" s="38"/>
      <c r="Z93" s="6"/>
      <c r="AA93" s="6"/>
      <c r="AB93" s="6"/>
    </row>
    <row r="94" spans="1:28" ht="15.75" customHeight="1">
      <c r="A94" s="5" t="str">
        <f t="shared" si="4"/>
        <v/>
      </c>
      <c r="B94" s="5"/>
      <c r="C94" s="3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37"/>
      <c r="Q94" s="37"/>
      <c r="R94" s="37"/>
      <c r="S94" s="37"/>
      <c r="T94" s="6"/>
      <c r="U94" s="6"/>
      <c r="V94" s="38"/>
      <c r="W94" s="38"/>
      <c r="X94" s="38"/>
      <c r="Y94" s="38"/>
      <c r="Z94" s="6"/>
      <c r="AA94" s="6"/>
      <c r="AB94" s="6"/>
    </row>
    <row r="95" spans="1:28" ht="15.75" customHeight="1">
      <c r="A95" s="5" t="str">
        <f t="shared" si="4"/>
        <v/>
      </c>
      <c r="B95" s="5"/>
      <c r="C95" s="3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37"/>
      <c r="Q95" s="37"/>
      <c r="R95" s="37"/>
      <c r="S95" s="37"/>
      <c r="T95" s="6"/>
      <c r="U95" s="6"/>
      <c r="V95" s="38"/>
      <c r="W95" s="38"/>
      <c r="X95" s="38"/>
      <c r="Y95" s="38"/>
      <c r="Z95" s="6"/>
      <c r="AA95" s="6"/>
      <c r="AB95" s="6"/>
    </row>
    <row r="96" spans="1:28" ht="15.75" customHeight="1">
      <c r="A96" s="5" t="str">
        <f t="shared" si="4"/>
        <v/>
      </c>
      <c r="B96" s="5"/>
      <c r="C96" s="3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37"/>
      <c r="Q96" s="37"/>
      <c r="R96" s="37"/>
      <c r="S96" s="37"/>
      <c r="T96" s="6"/>
      <c r="U96" s="6"/>
      <c r="V96" s="38"/>
      <c r="W96" s="38"/>
      <c r="X96" s="38"/>
      <c r="Y96" s="38"/>
      <c r="Z96" s="6"/>
      <c r="AA96" s="6"/>
      <c r="AB96" s="6"/>
    </row>
    <row r="97" spans="1:28" ht="15.75" customHeight="1">
      <c r="A97" s="5" t="str">
        <f t="shared" si="4"/>
        <v/>
      </c>
      <c r="B97" s="5"/>
      <c r="C97" s="3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37"/>
      <c r="Q97" s="37"/>
      <c r="R97" s="37"/>
      <c r="S97" s="37"/>
      <c r="T97" s="6"/>
      <c r="U97" s="6"/>
      <c r="V97" s="38"/>
      <c r="W97" s="38"/>
      <c r="X97" s="38"/>
      <c r="Y97" s="38"/>
      <c r="Z97" s="6"/>
      <c r="AA97" s="6"/>
      <c r="AB97" s="6"/>
    </row>
    <row r="98" spans="1:28" ht="15.75" customHeight="1">
      <c r="A98" s="5" t="str">
        <f t="shared" si="4"/>
        <v/>
      </c>
      <c r="B98" s="5"/>
      <c r="C98" s="3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37"/>
      <c r="Q98" s="37"/>
      <c r="R98" s="37"/>
      <c r="S98" s="37"/>
      <c r="T98" s="6"/>
      <c r="U98" s="6"/>
      <c r="V98" s="38"/>
      <c r="W98" s="38"/>
      <c r="X98" s="38"/>
      <c r="Y98" s="38"/>
      <c r="Z98" s="6"/>
      <c r="AA98" s="6"/>
      <c r="AB98" s="6"/>
    </row>
    <row r="99" spans="1:28" ht="15.75" customHeight="1">
      <c r="A99" s="5" t="str">
        <f t="shared" si="4"/>
        <v/>
      </c>
      <c r="B99" s="5"/>
      <c r="C99" s="3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37"/>
      <c r="Q99" s="37"/>
      <c r="R99" s="37"/>
      <c r="S99" s="37"/>
      <c r="T99" s="6"/>
      <c r="U99" s="6"/>
      <c r="V99" s="38"/>
      <c r="W99" s="38"/>
      <c r="X99" s="38"/>
      <c r="Y99" s="38"/>
      <c r="Z99" s="6"/>
      <c r="AA99" s="6"/>
      <c r="AB99" s="6"/>
    </row>
    <row r="100" spans="1:28" ht="15.75" customHeight="1">
      <c r="A100" s="5" t="str">
        <f t="shared" si="4"/>
        <v/>
      </c>
      <c r="B100" s="5"/>
      <c r="C100" s="3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37"/>
      <c r="Q100" s="37"/>
      <c r="R100" s="37"/>
      <c r="S100" s="37"/>
      <c r="T100" s="6"/>
      <c r="U100" s="6"/>
      <c r="V100" s="38"/>
      <c r="W100" s="38"/>
      <c r="X100" s="38"/>
      <c r="Y100" s="38"/>
      <c r="Z100" s="6"/>
      <c r="AA100" s="6"/>
      <c r="AB100" s="6"/>
    </row>
    <row r="101" spans="1:28" ht="15.75" customHeight="1">
      <c r="A101" s="5" t="str">
        <f t="shared" si="4"/>
        <v/>
      </c>
      <c r="B101" s="5"/>
      <c r="C101" s="3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37"/>
      <c r="Q101" s="37"/>
      <c r="R101" s="37"/>
      <c r="S101" s="37"/>
      <c r="T101" s="6"/>
      <c r="U101" s="6"/>
      <c r="V101" s="38"/>
      <c r="W101" s="38"/>
      <c r="X101" s="38"/>
      <c r="Y101" s="38"/>
      <c r="Z101" s="6"/>
      <c r="AA101" s="6"/>
      <c r="AB101" s="6"/>
    </row>
    <row r="102" spans="1:28" ht="15.75" customHeight="1">
      <c r="A102" s="5" t="str">
        <f t="shared" si="4"/>
        <v/>
      </c>
      <c r="B102" s="5"/>
      <c r="C102" s="3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37"/>
      <c r="Q102" s="37"/>
      <c r="R102" s="37"/>
      <c r="S102" s="37"/>
      <c r="T102" s="6"/>
      <c r="U102" s="6"/>
      <c r="V102" s="38"/>
      <c r="W102" s="38"/>
      <c r="X102" s="38"/>
      <c r="Y102" s="38"/>
      <c r="Z102" s="6"/>
      <c r="AA102" s="6"/>
      <c r="AB102" s="6"/>
    </row>
    <row r="103" spans="1:28" ht="15.75" customHeight="1">
      <c r="A103" s="5" t="str">
        <f t="shared" si="4"/>
        <v/>
      </c>
      <c r="B103" s="5"/>
      <c r="C103" s="3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37"/>
      <c r="Q103" s="37"/>
      <c r="R103" s="37"/>
      <c r="S103" s="37"/>
      <c r="T103" s="6"/>
      <c r="U103" s="6"/>
      <c r="V103" s="38"/>
      <c r="W103" s="38"/>
      <c r="X103" s="38"/>
      <c r="Y103" s="38"/>
      <c r="Z103" s="6"/>
      <c r="AA103" s="6"/>
      <c r="AB103" s="6"/>
    </row>
    <row r="104" spans="1:28" ht="15.75" customHeight="1">
      <c r="A104" s="5" t="str">
        <f t="shared" si="4"/>
        <v/>
      </c>
      <c r="B104" s="5"/>
      <c r="C104" s="3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37"/>
      <c r="Q104" s="37"/>
      <c r="R104" s="37"/>
      <c r="S104" s="37"/>
      <c r="T104" s="6"/>
      <c r="U104" s="6"/>
      <c r="V104" s="38"/>
      <c r="W104" s="38"/>
      <c r="X104" s="38"/>
      <c r="Y104" s="38"/>
      <c r="Z104" s="6"/>
      <c r="AA104" s="6"/>
      <c r="AB104" s="6"/>
    </row>
    <row r="105" spans="1:28" ht="15.75" customHeight="1">
      <c r="A105" s="5" t="str">
        <f t="shared" si="4"/>
        <v/>
      </c>
      <c r="B105" s="5"/>
      <c r="C105" s="3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37"/>
      <c r="Q105" s="37"/>
      <c r="R105" s="37"/>
      <c r="S105" s="37"/>
      <c r="T105" s="6"/>
      <c r="U105" s="6"/>
      <c r="V105" s="38"/>
      <c r="W105" s="38"/>
      <c r="X105" s="38"/>
      <c r="Y105" s="38"/>
      <c r="Z105" s="6"/>
      <c r="AA105" s="6"/>
      <c r="AB105" s="6"/>
    </row>
    <row r="106" spans="1:28" ht="15.75" customHeight="1">
      <c r="A106" s="5" t="str">
        <f t="shared" si="4"/>
        <v/>
      </c>
      <c r="B106" s="5"/>
      <c r="C106" s="3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37"/>
      <c r="Q106" s="37"/>
      <c r="R106" s="37"/>
      <c r="S106" s="37"/>
      <c r="T106" s="6"/>
      <c r="U106" s="6"/>
      <c r="V106" s="38"/>
      <c r="W106" s="38"/>
      <c r="X106" s="38"/>
      <c r="Y106" s="38"/>
      <c r="Z106" s="6"/>
      <c r="AA106" s="6"/>
      <c r="AB106" s="6"/>
    </row>
    <row r="107" spans="1:28" ht="15.75" customHeight="1">
      <c r="A107" s="5" t="str">
        <f t="shared" si="4"/>
        <v/>
      </c>
      <c r="B107" s="5"/>
      <c r="C107" s="3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37"/>
      <c r="Q107" s="37"/>
      <c r="R107" s="37"/>
      <c r="S107" s="37"/>
      <c r="T107" s="6"/>
      <c r="U107" s="6"/>
      <c r="V107" s="38"/>
      <c r="W107" s="38"/>
      <c r="X107" s="38"/>
      <c r="Y107" s="38"/>
      <c r="Z107" s="6"/>
      <c r="AA107" s="6"/>
      <c r="AB107" s="6"/>
    </row>
    <row r="108" spans="1:28" ht="15.75" customHeight="1">
      <c r="A108" s="5" t="str">
        <f t="shared" si="4"/>
        <v/>
      </c>
      <c r="B108" s="5"/>
      <c r="C108" s="3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37"/>
      <c r="Q108" s="37"/>
      <c r="R108" s="37"/>
      <c r="S108" s="37"/>
      <c r="T108" s="6"/>
      <c r="U108" s="6"/>
      <c r="V108" s="38"/>
      <c r="W108" s="38"/>
      <c r="X108" s="38"/>
      <c r="Y108" s="38"/>
      <c r="Z108" s="6"/>
      <c r="AA108" s="6"/>
      <c r="AB108" s="6"/>
    </row>
    <row r="109" spans="1:28" ht="15.75" customHeight="1">
      <c r="A109" s="5" t="str">
        <f t="shared" si="4"/>
        <v/>
      </c>
      <c r="B109" s="5"/>
      <c r="C109" s="3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37"/>
      <c r="Q109" s="37"/>
      <c r="R109" s="37"/>
      <c r="S109" s="37"/>
      <c r="T109" s="6"/>
      <c r="U109" s="6"/>
      <c r="V109" s="38"/>
      <c r="W109" s="38"/>
      <c r="X109" s="38"/>
      <c r="Y109" s="38"/>
      <c r="Z109" s="6"/>
      <c r="AA109" s="6"/>
      <c r="AB109" s="6"/>
    </row>
    <row r="110" spans="1:28" ht="15.75" customHeight="1">
      <c r="A110" s="5" t="str">
        <f t="shared" si="4"/>
        <v/>
      </c>
      <c r="B110" s="5"/>
      <c r="C110" s="3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37"/>
      <c r="Q110" s="37"/>
      <c r="R110" s="37"/>
      <c r="S110" s="37"/>
      <c r="T110" s="6"/>
      <c r="U110" s="6"/>
      <c r="V110" s="38"/>
      <c r="W110" s="38"/>
      <c r="X110" s="38"/>
      <c r="Y110" s="38"/>
      <c r="Z110" s="6"/>
      <c r="AA110" s="6"/>
      <c r="AB110" s="6"/>
    </row>
    <row r="111" spans="1:28" ht="15.75" customHeight="1">
      <c r="A111" s="5" t="str">
        <f t="shared" si="4"/>
        <v/>
      </c>
      <c r="B111" s="5"/>
      <c r="C111" s="3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37"/>
      <c r="Q111" s="37"/>
      <c r="R111" s="37"/>
      <c r="S111" s="37"/>
      <c r="T111" s="6"/>
      <c r="U111" s="6"/>
      <c r="V111" s="38"/>
      <c r="W111" s="38"/>
      <c r="X111" s="38"/>
      <c r="Y111" s="38"/>
      <c r="Z111" s="6"/>
      <c r="AA111" s="6"/>
      <c r="AB111" s="6"/>
    </row>
    <row r="112" spans="1:28" ht="15.75" customHeight="1">
      <c r="A112" s="5" t="str">
        <f t="shared" si="4"/>
        <v/>
      </c>
      <c r="B112" s="5"/>
      <c r="C112" s="3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37"/>
      <c r="Q112" s="37"/>
      <c r="R112" s="37"/>
      <c r="S112" s="37"/>
      <c r="T112" s="6"/>
      <c r="U112" s="6"/>
      <c r="V112" s="38"/>
      <c r="W112" s="38"/>
      <c r="X112" s="38"/>
      <c r="Y112" s="38"/>
      <c r="Z112" s="6"/>
      <c r="AA112" s="6"/>
      <c r="AB112" s="6"/>
    </row>
    <row r="113" spans="1:28" ht="15.75" customHeight="1">
      <c r="A113" s="5" t="str">
        <f t="shared" si="4"/>
        <v/>
      </c>
      <c r="B113" s="5"/>
      <c r="C113" s="3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37"/>
      <c r="Q113" s="37"/>
      <c r="R113" s="37"/>
      <c r="S113" s="37"/>
      <c r="T113" s="6"/>
      <c r="U113" s="6"/>
      <c r="V113" s="38"/>
      <c r="W113" s="38"/>
      <c r="X113" s="38"/>
      <c r="Y113" s="38"/>
      <c r="Z113" s="6"/>
      <c r="AA113" s="6"/>
      <c r="AB113" s="6"/>
    </row>
    <row r="114" spans="1:28" ht="15.75" customHeight="1">
      <c r="A114" s="5" t="str">
        <f t="shared" si="4"/>
        <v/>
      </c>
      <c r="B114" s="5"/>
      <c r="C114" s="3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37"/>
      <c r="Q114" s="37"/>
      <c r="R114" s="37"/>
      <c r="S114" s="37"/>
      <c r="T114" s="6"/>
      <c r="U114" s="6"/>
      <c r="V114" s="38"/>
      <c r="W114" s="38"/>
      <c r="X114" s="38"/>
      <c r="Y114" s="38"/>
      <c r="Z114" s="6"/>
      <c r="AA114" s="6"/>
      <c r="AB114" s="6"/>
    </row>
    <row r="115" spans="1:28" ht="15.75" customHeight="1">
      <c r="A115" s="5" t="str">
        <f t="shared" si="4"/>
        <v/>
      </c>
      <c r="B115" s="5"/>
      <c r="C115" s="3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37"/>
      <c r="Q115" s="37"/>
      <c r="R115" s="37"/>
      <c r="S115" s="37"/>
      <c r="T115" s="6"/>
      <c r="U115" s="6"/>
      <c r="V115" s="38"/>
      <c r="W115" s="38"/>
      <c r="X115" s="38"/>
      <c r="Y115" s="38"/>
      <c r="Z115" s="6"/>
      <c r="AA115" s="6"/>
      <c r="AB115" s="6"/>
    </row>
    <row r="116" spans="1:28" ht="15.75" customHeight="1">
      <c r="A116" s="5" t="str">
        <f t="shared" si="4"/>
        <v/>
      </c>
      <c r="B116" s="5"/>
      <c r="C116" s="3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37"/>
      <c r="Q116" s="37"/>
      <c r="R116" s="37"/>
      <c r="S116" s="37"/>
      <c r="T116" s="6"/>
      <c r="U116" s="6"/>
      <c r="V116" s="38"/>
      <c r="W116" s="38"/>
      <c r="X116" s="38"/>
      <c r="Y116" s="38"/>
      <c r="Z116" s="6"/>
      <c r="AA116" s="6"/>
      <c r="AB116" s="6"/>
    </row>
    <row r="117" spans="1:28" ht="15.75" customHeight="1">
      <c r="A117" s="5" t="str">
        <f t="shared" si="4"/>
        <v/>
      </c>
      <c r="B117" s="5"/>
      <c r="C117" s="3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37"/>
      <c r="Q117" s="37"/>
      <c r="R117" s="37"/>
      <c r="S117" s="37"/>
      <c r="T117" s="6"/>
      <c r="U117" s="6"/>
      <c r="V117" s="38"/>
      <c r="W117" s="38"/>
      <c r="X117" s="38"/>
      <c r="Y117" s="38"/>
      <c r="Z117" s="6"/>
      <c r="AA117" s="6"/>
      <c r="AB117" s="6"/>
    </row>
    <row r="118" spans="1:28" ht="15.75" customHeight="1">
      <c r="A118" s="5" t="str">
        <f t="shared" si="4"/>
        <v/>
      </c>
      <c r="B118" s="5"/>
      <c r="C118" s="3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37"/>
      <c r="Q118" s="37"/>
      <c r="R118" s="37"/>
      <c r="S118" s="37"/>
      <c r="T118" s="6"/>
      <c r="U118" s="6"/>
      <c r="V118" s="38"/>
      <c r="W118" s="38"/>
      <c r="X118" s="38"/>
      <c r="Y118" s="38"/>
      <c r="Z118" s="6"/>
      <c r="AA118" s="6"/>
      <c r="AB118" s="6"/>
    </row>
    <row r="119" spans="1:28" ht="15.75" customHeight="1">
      <c r="A119" s="5" t="str">
        <f t="shared" si="4"/>
        <v/>
      </c>
      <c r="B119" s="5"/>
      <c r="C119" s="3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37"/>
      <c r="Q119" s="37"/>
      <c r="R119" s="37"/>
      <c r="S119" s="37"/>
      <c r="T119" s="6"/>
      <c r="U119" s="6"/>
      <c r="V119" s="38"/>
      <c r="W119" s="38"/>
      <c r="X119" s="38"/>
      <c r="Y119" s="38"/>
      <c r="Z119" s="6"/>
      <c r="AA119" s="6"/>
      <c r="AB119" s="6"/>
    </row>
    <row r="120" spans="1:28" ht="15.75" customHeight="1">
      <c r="A120" s="5" t="str">
        <f t="shared" si="4"/>
        <v/>
      </c>
      <c r="B120" s="5"/>
      <c r="C120" s="3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37"/>
      <c r="Q120" s="37"/>
      <c r="R120" s="37"/>
      <c r="S120" s="37"/>
      <c r="T120" s="6"/>
      <c r="U120" s="6"/>
      <c r="V120" s="38"/>
      <c r="W120" s="38"/>
      <c r="X120" s="38"/>
      <c r="Y120" s="38"/>
      <c r="Z120" s="6"/>
      <c r="AA120" s="6"/>
      <c r="AB120" s="6"/>
    </row>
    <row r="121" spans="1:28" ht="15.75" customHeight="1">
      <c r="A121" s="5" t="str">
        <f t="shared" si="4"/>
        <v/>
      </c>
      <c r="B121" s="5"/>
      <c r="C121" s="3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37"/>
      <c r="Q121" s="37"/>
      <c r="R121" s="37"/>
      <c r="S121" s="37"/>
      <c r="T121" s="6"/>
      <c r="U121" s="6"/>
      <c r="V121" s="38"/>
      <c r="W121" s="38"/>
      <c r="X121" s="38"/>
      <c r="Y121" s="38"/>
      <c r="Z121" s="6"/>
      <c r="AA121" s="6"/>
      <c r="AB121" s="6"/>
    </row>
    <row r="122" spans="1:28" ht="15.75" customHeight="1">
      <c r="A122" s="5" t="str">
        <f t="shared" si="4"/>
        <v/>
      </c>
      <c r="B122" s="5"/>
      <c r="C122" s="3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37"/>
      <c r="Q122" s="37"/>
      <c r="R122" s="37"/>
      <c r="S122" s="37"/>
      <c r="T122" s="6"/>
      <c r="U122" s="6"/>
      <c r="V122" s="38"/>
      <c r="W122" s="38"/>
      <c r="X122" s="38"/>
      <c r="Y122" s="38"/>
      <c r="Z122" s="6"/>
      <c r="AA122" s="6"/>
      <c r="AB122" s="6"/>
    </row>
    <row r="123" spans="1:28" ht="15.75" customHeight="1">
      <c r="A123" s="5" t="str">
        <f t="shared" si="4"/>
        <v/>
      </c>
      <c r="B123" s="5"/>
      <c r="C123" s="3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37"/>
      <c r="Q123" s="37"/>
      <c r="R123" s="37"/>
      <c r="S123" s="37"/>
      <c r="T123" s="6"/>
      <c r="U123" s="6"/>
      <c r="V123" s="38"/>
      <c r="W123" s="38"/>
      <c r="X123" s="38"/>
      <c r="Y123" s="38"/>
      <c r="Z123" s="6"/>
      <c r="AA123" s="6"/>
      <c r="AB123" s="6"/>
    </row>
    <row r="124" spans="1:28" ht="15.75" customHeight="1">
      <c r="A124" s="5" t="str">
        <f t="shared" si="4"/>
        <v/>
      </c>
      <c r="B124" s="5"/>
      <c r="C124" s="3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37"/>
      <c r="Q124" s="37"/>
      <c r="R124" s="37"/>
      <c r="S124" s="37"/>
      <c r="T124" s="6"/>
      <c r="U124" s="6"/>
      <c r="V124" s="38"/>
      <c r="W124" s="38"/>
      <c r="X124" s="38"/>
      <c r="Y124" s="38"/>
      <c r="Z124" s="6"/>
      <c r="AA124" s="6"/>
      <c r="AB124" s="6"/>
    </row>
    <row r="125" spans="1:28" ht="15.75" customHeight="1">
      <c r="A125" s="5" t="str">
        <f t="shared" si="4"/>
        <v/>
      </c>
      <c r="B125" s="5"/>
      <c r="C125" s="3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37"/>
      <c r="Q125" s="37"/>
      <c r="R125" s="37"/>
      <c r="S125" s="37"/>
      <c r="T125" s="6"/>
      <c r="U125" s="6"/>
      <c r="V125" s="38"/>
      <c r="W125" s="38"/>
      <c r="X125" s="38"/>
      <c r="Y125" s="38"/>
      <c r="Z125" s="6"/>
      <c r="AA125" s="6"/>
      <c r="AB125" s="6"/>
    </row>
    <row r="126" spans="1:28" ht="15.75" customHeight="1">
      <c r="A126" s="5" t="str">
        <f t="shared" si="4"/>
        <v/>
      </c>
      <c r="B126" s="5"/>
      <c r="C126" s="3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37"/>
      <c r="Q126" s="37"/>
      <c r="R126" s="37"/>
      <c r="S126" s="37"/>
      <c r="T126" s="6"/>
      <c r="U126" s="6"/>
      <c r="V126" s="38"/>
      <c r="W126" s="38"/>
      <c r="X126" s="38"/>
      <c r="Y126" s="38"/>
      <c r="Z126" s="6"/>
      <c r="AA126" s="6"/>
      <c r="AB126" s="6"/>
    </row>
    <row r="127" spans="1:28" ht="15.75" customHeight="1">
      <c r="A127" s="5" t="str">
        <f t="shared" si="4"/>
        <v/>
      </c>
      <c r="B127" s="5"/>
      <c r="C127" s="3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37"/>
      <c r="Q127" s="37"/>
      <c r="R127" s="37"/>
      <c r="S127" s="37"/>
      <c r="T127" s="6"/>
      <c r="U127" s="6"/>
      <c r="V127" s="38"/>
      <c r="W127" s="38"/>
      <c r="X127" s="38"/>
      <c r="Y127" s="38"/>
      <c r="Z127" s="6"/>
      <c r="AA127" s="6"/>
      <c r="AB127" s="6"/>
    </row>
    <row r="128" spans="1:28" ht="15.75" customHeight="1">
      <c r="A128" s="5" t="str">
        <f t="shared" si="4"/>
        <v/>
      </c>
      <c r="B128" s="5"/>
      <c r="C128" s="3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37"/>
      <c r="Q128" s="37"/>
      <c r="R128" s="37"/>
      <c r="S128" s="37"/>
      <c r="T128" s="6"/>
      <c r="U128" s="6"/>
      <c r="V128" s="38"/>
      <c r="W128" s="38"/>
      <c r="X128" s="38"/>
      <c r="Y128" s="38"/>
      <c r="Z128" s="6"/>
      <c r="AA128" s="6"/>
      <c r="AB128" s="6"/>
    </row>
    <row r="129" spans="1:28" ht="15.75" customHeight="1">
      <c r="A129" s="5" t="str">
        <f t="shared" si="4"/>
        <v/>
      </c>
      <c r="B129" s="5"/>
      <c r="C129" s="3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37"/>
      <c r="Q129" s="37"/>
      <c r="R129" s="37"/>
      <c r="S129" s="37"/>
      <c r="T129" s="6"/>
      <c r="U129" s="6"/>
      <c r="V129" s="38"/>
      <c r="W129" s="38"/>
      <c r="X129" s="38"/>
      <c r="Y129" s="38"/>
      <c r="Z129" s="6"/>
      <c r="AA129" s="6"/>
      <c r="AB129" s="6"/>
    </row>
    <row r="130" spans="1:28" ht="15.75" customHeight="1">
      <c r="A130" s="5" t="str">
        <f t="shared" si="4"/>
        <v/>
      </c>
      <c r="B130" s="5"/>
      <c r="C130" s="3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37"/>
      <c r="Q130" s="37"/>
      <c r="R130" s="37"/>
      <c r="S130" s="37"/>
      <c r="T130" s="6"/>
      <c r="U130" s="6"/>
      <c r="V130" s="38"/>
      <c r="W130" s="38"/>
      <c r="X130" s="38"/>
      <c r="Y130" s="38"/>
      <c r="Z130" s="6"/>
      <c r="AA130" s="6"/>
      <c r="AB130" s="6"/>
    </row>
    <row r="131" spans="1:28" ht="15.75" customHeight="1">
      <c r="A131" s="5" t="str">
        <f t="shared" si="4"/>
        <v/>
      </c>
      <c r="B131" s="5"/>
      <c r="C131" s="3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37"/>
      <c r="Q131" s="37"/>
      <c r="R131" s="37"/>
      <c r="S131" s="37"/>
      <c r="T131" s="6"/>
      <c r="U131" s="6"/>
      <c r="V131" s="38"/>
      <c r="W131" s="38"/>
      <c r="X131" s="38"/>
      <c r="Y131" s="38"/>
      <c r="Z131" s="6"/>
      <c r="AA131" s="6"/>
      <c r="AB131" s="6"/>
    </row>
    <row r="132" spans="1:28" ht="15.75" customHeight="1">
      <c r="A132" s="5" t="str">
        <f t="shared" si="4"/>
        <v/>
      </c>
      <c r="B132" s="5"/>
      <c r="C132" s="3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37"/>
      <c r="Q132" s="37"/>
      <c r="R132" s="37"/>
      <c r="S132" s="37"/>
      <c r="T132" s="6"/>
      <c r="U132" s="6"/>
      <c r="V132" s="38"/>
      <c r="W132" s="38"/>
      <c r="X132" s="38"/>
      <c r="Y132" s="38"/>
      <c r="Z132" s="6"/>
      <c r="AA132" s="6"/>
      <c r="AB132" s="6"/>
    </row>
    <row r="133" spans="1:28" ht="15.75" customHeight="1">
      <c r="A133" s="5" t="str">
        <f t="shared" si="4"/>
        <v/>
      </c>
      <c r="B133" s="5"/>
      <c r="C133" s="3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37"/>
      <c r="Q133" s="37"/>
      <c r="R133" s="37"/>
      <c r="S133" s="37"/>
      <c r="T133" s="6"/>
      <c r="U133" s="6"/>
      <c r="V133" s="38"/>
      <c r="W133" s="38"/>
      <c r="X133" s="38"/>
      <c r="Y133" s="38"/>
      <c r="Z133" s="6"/>
      <c r="AA133" s="6"/>
      <c r="AB133" s="6"/>
    </row>
    <row r="134" spans="1:28" ht="15.75" customHeight="1">
      <c r="A134" s="5" t="str">
        <f t="shared" si="4"/>
        <v/>
      </c>
      <c r="B134" s="5"/>
      <c r="C134" s="3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37"/>
      <c r="Q134" s="37"/>
      <c r="R134" s="37"/>
      <c r="S134" s="37"/>
      <c r="T134" s="6"/>
      <c r="U134" s="6"/>
      <c r="V134" s="38"/>
      <c r="W134" s="38"/>
      <c r="X134" s="38"/>
      <c r="Y134" s="38"/>
      <c r="Z134" s="6"/>
      <c r="AA134" s="6"/>
      <c r="AB134" s="6"/>
    </row>
    <row r="135" spans="1:28" ht="15.75" customHeight="1">
      <c r="A135" s="5" t="str">
        <f t="shared" si="4"/>
        <v/>
      </c>
      <c r="B135" s="5"/>
      <c r="C135" s="3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37"/>
      <c r="Q135" s="37"/>
      <c r="R135" s="37"/>
      <c r="S135" s="37"/>
      <c r="T135" s="6"/>
      <c r="U135" s="6"/>
      <c r="V135" s="38"/>
      <c r="W135" s="38"/>
      <c r="X135" s="38"/>
      <c r="Y135" s="38"/>
      <c r="Z135" s="6"/>
      <c r="AA135" s="6"/>
      <c r="AB135" s="6"/>
    </row>
    <row r="136" spans="1:28" ht="15.75" customHeight="1">
      <c r="A136" s="5" t="str">
        <f t="shared" si="4"/>
        <v/>
      </c>
      <c r="B136" s="5"/>
      <c r="C136" s="3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37"/>
      <c r="Q136" s="37"/>
      <c r="R136" s="37"/>
      <c r="S136" s="37"/>
      <c r="T136" s="6"/>
      <c r="U136" s="6"/>
      <c r="V136" s="38"/>
      <c r="W136" s="38"/>
      <c r="X136" s="38"/>
      <c r="Y136" s="38"/>
      <c r="Z136" s="6"/>
      <c r="AA136" s="6"/>
      <c r="AB136" s="6"/>
    </row>
    <row r="137" spans="1:28" ht="15.75" customHeight="1">
      <c r="A137" s="5" t="str">
        <f t="shared" si="4"/>
        <v/>
      </c>
      <c r="B137" s="5"/>
      <c r="C137" s="3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37"/>
      <c r="Q137" s="37"/>
      <c r="R137" s="37"/>
      <c r="S137" s="37"/>
      <c r="T137" s="6"/>
      <c r="U137" s="6"/>
      <c r="V137" s="38"/>
      <c r="W137" s="38"/>
      <c r="X137" s="38"/>
      <c r="Y137" s="38"/>
      <c r="Z137" s="6"/>
      <c r="AA137" s="6"/>
      <c r="AB137" s="6"/>
    </row>
    <row r="138" spans="1:28" ht="15.75" customHeight="1">
      <c r="A138" s="5" t="str">
        <f t="shared" si="4"/>
        <v/>
      </c>
      <c r="B138" s="5"/>
      <c r="C138" s="3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37"/>
      <c r="Q138" s="37"/>
      <c r="R138" s="37"/>
      <c r="S138" s="37"/>
      <c r="T138" s="6"/>
      <c r="U138" s="6"/>
      <c r="V138" s="38"/>
      <c r="W138" s="38"/>
      <c r="X138" s="38"/>
      <c r="Y138" s="38"/>
      <c r="Z138" s="6"/>
      <c r="AA138" s="6"/>
      <c r="AB138" s="6"/>
    </row>
    <row r="139" spans="1:28" ht="15.75" customHeight="1">
      <c r="A139" s="5" t="str">
        <f t="shared" si="4"/>
        <v/>
      </c>
      <c r="B139" s="5"/>
      <c r="C139" s="3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37"/>
      <c r="Q139" s="37"/>
      <c r="R139" s="37"/>
      <c r="S139" s="37"/>
      <c r="T139" s="6"/>
      <c r="U139" s="6"/>
      <c r="V139" s="38"/>
      <c r="W139" s="38"/>
      <c r="X139" s="38"/>
      <c r="Y139" s="38"/>
      <c r="Z139" s="6"/>
      <c r="AA139" s="6"/>
      <c r="AB139" s="6"/>
    </row>
    <row r="140" spans="1:28" ht="15.75" customHeight="1">
      <c r="A140" s="5" t="str">
        <f t="shared" si="4"/>
        <v/>
      </c>
      <c r="B140" s="5"/>
      <c r="C140" s="3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37"/>
      <c r="Q140" s="37"/>
      <c r="R140" s="37"/>
      <c r="S140" s="37"/>
      <c r="T140" s="6"/>
      <c r="U140" s="6"/>
      <c r="V140" s="38"/>
      <c r="W140" s="38"/>
      <c r="X140" s="38"/>
      <c r="Y140" s="38"/>
      <c r="Z140" s="6"/>
      <c r="AA140" s="6"/>
      <c r="AB140" s="6"/>
    </row>
    <row r="141" spans="1:28" ht="15.75" customHeight="1">
      <c r="A141" s="5" t="str">
        <f t="shared" si="4"/>
        <v/>
      </c>
      <c r="B141" s="5"/>
      <c r="C141" s="3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37"/>
      <c r="Q141" s="37"/>
      <c r="R141" s="37"/>
      <c r="S141" s="37"/>
      <c r="T141" s="6"/>
      <c r="U141" s="6"/>
      <c r="V141" s="38"/>
      <c r="W141" s="38"/>
      <c r="X141" s="38"/>
      <c r="Y141" s="38"/>
      <c r="Z141" s="6"/>
      <c r="AA141" s="6"/>
      <c r="AB141" s="6"/>
    </row>
    <row r="142" spans="1:28" ht="15.75" customHeight="1">
      <c r="A142" s="5" t="str">
        <f t="shared" si="4"/>
        <v/>
      </c>
      <c r="B142" s="5"/>
      <c r="C142" s="3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37"/>
      <c r="Q142" s="37"/>
      <c r="R142" s="37"/>
      <c r="S142" s="37"/>
      <c r="T142" s="6"/>
      <c r="U142" s="6"/>
      <c r="V142" s="38"/>
      <c r="W142" s="38"/>
      <c r="X142" s="38"/>
      <c r="Y142" s="38"/>
      <c r="Z142" s="6"/>
      <c r="AA142" s="6"/>
      <c r="AB142" s="6"/>
    </row>
    <row r="143" spans="1:28" ht="15.75" customHeight="1">
      <c r="A143" s="5" t="str">
        <f t="shared" si="4"/>
        <v/>
      </c>
      <c r="B143" s="5"/>
      <c r="C143" s="3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37"/>
      <c r="Q143" s="37"/>
      <c r="R143" s="37"/>
      <c r="S143" s="37"/>
      <c r="T143" s="6"/>
      <c r="U143" s="6"/>
      <c r="V143" s="38"/>
      <c r="W143" s="38"/>
      <c r="X143" s="38"/>
      <c r="Y143" s="38"/>
      <c r="Z143" s="6"/>
      <c r="AA143" s="6"/>
      <c r="AB143" s="6"/>
    </row>
    <row r="144" spans="1:28" ht="15.75" customHeight="1">
      <c r="A144" s="5" t="str">
        <f t="shared" si="4"/>
        <v/>
      </c>
      <c r="B144" s="5"/>
      <c r="C144" s="3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37"/>
      <c r="Q144" s="37"/>
      <c r="R144" s="37"/>
      <c r="S144" s="37"/>
      <c r="T144" s="6"/>
      <c r="U144" s="6"/>
      <c r="V144" s="38"/>
      <c r="W144" s="38"/>
      <c r="X144" s="38"/>
      <c r="Y144" s="38"/>
      <c r="Z144" s="6"/>
      <c r="AA144" s="6"/>
      <c r="AB144" s="6"/>
    </row>
    <row r="145" spans="1:28" ht="15.75" customHeight="1">
      <c r="A145" s="5" t="str">
        <f t="shared" si="4"/>
        <v/>
      </c>
      <c r="B145" s="5"/>
      <c r="C145" s="3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37"/>
      <c r="Q145" s="37"/>
      <c r="R145" s="37"/>
      <c r="S145" s="37"/>
      <c r="T145" s="6"/>
      <c r="U145" s="6"/>
      <c r="V145" s="38"/>
      <c r="W145" s="38"/>
      <c r="X145" s="38"/>
      <c r="Y145" s="38"/>
      <c r="Z145" s="6"/>
      <c r="AA145" s="6"/>
      <c r="AB145" s="6"/>
    </row>
    <row r="146" spans="1:28" ht="15.75" customHeight="1">
      <c r="A146" s="5" t="str">
        <f t="shared" si="4"/>
        <v/>
      </c>
      <c r="B146" s="5"/>
      <c r="C146" s="3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37"/>
      <c r="Q146" s="37"/>
      <c r="R146" s="37"/>
      <c r="S146" s="37"/>
      <c r="T146" s="6"/>
      <c r="U146" s="6"/>
      <c r="V146" s="38"/>
      <c r="W146" s="38"/>
      <c r="X146" s="38"/>
      <c r="Y146" s="38"/>
      <c r="Z146" s="6"/>
      <c r="AA146" s="6"/>
      <c r="AB146" s="6"/>
    </row>
    <row r="147" spans="1:28" ht="15.75" customHeight="1">
      <c r="A147" s="5" t="str">
        <f t="shared" si="4"/>
        <v/>
      </c>
      <c r="B147" s="5"/>
      <c r="C147" s="3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37"/>
      <c r="Q147" s="37"/>
      <c r="R147" s="37"/>
      <c r="S147" s="37"/>
      <c r="T147" s="6"/>
      <c r="U147" s="6"/>
      <c r="V147" s="38"/>
      <c r="W147" s="38"/>
      <c r="X147" s="38"/>
      <c r="Y147" s="38"/>
      <c r="Z147" s="6"/>
      <c r="AA147" s="6"/>
      <c r="AB147" s="6"/>
    </row>
    <row r="148" spans="1:28" ht="15.75" customHeight="1">
      <c r="A148" s="5" t="str">
        <f t="shared" si="4"/>
        <v/>
      </c>
      <c r="B148" s="5"/>
      <c r="C148" s="3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37"/>
      <c r="Q148" s="37"/>
      <c r="R148" s="37"/>
      <c r="S148" s="37"/>
      <c r="T148" s="6"/>
      <c r="U148" s="6"/>
      <c r="V148" s="38"/>
      <c r="W148" s="38"/>
      <c r="X148" s="38"/>
      <c r="Y148" s="38"/>
      <c r="Z148" s="6"/>
      <c r="AA148" s="6"/>
      <c r="AB148" s="6"/>
    </row>
    <row r="149" spans="1:28" ht="15.75" customHeight="1">
      <c r="A149" s="5" t="str">
        <f t="shared" si="4"/>
        <v/>
      </c>
      <c r="B149" s="5"/>
      <c r="C149" s="3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37"/>
      <c r="Q149" s="37"/>
      <c r="R149" s="37"/>
      <c r="S149" s="37"/>
      <c r="T149" s="6"/>
      <c r="U149" s="6"/>
      <c r="V149" s="38"/>
      <c r="W149" s="38"/>
      <c r="X149" s="38"/>
      <c r="Y149" s="38"/>
      <c r="Z149" s="6"/>
      <c r="AA149" s="6"/>
      <c r="AB149" s="6"/>
    </row>
    <row r="150" spans="1:28" ht="15.75" customHeight="1">
      <c r="A150" s="5" t="str">
        <f t="shared" si="4"/>
        <v/>
      </c>
      <c r="B150" s="5"/>
      <c r="C150" s="3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37"/>
      <c r="Q150" s="37"/>
      <c r="R150" s="37"/>
      <c r="S150" s="37"/>
      <c r="T150" s="6"/>
      <c r="U150" s="6"/>
      <c r="V150" s="38"/>
      <c r="W150" s="38"/>
      <c r="X150" s="38"/>
      <c r="Y150" s="38"/>
      <c r="Z150" s="6"/>
      <c r="AA150" s="6"/>
      <c r="AB150" s="6"/>
    </row>
    <row r="151" spans="1:28" ht="15.75" customHeight="1">
      <c r="A151" s="5" t="str">
        <f t="shared" si="4"/>
        <v/>
      </c>
      <c r="B151" s="5"/>
      <c r="C151" s="3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37"/>
      <c r="Q151" s="37"/>
      <c r="R151" s="37"/>
      <c r="S151" s="37"/>
      <c r="T151" s="6"/>
      <c r="U151" s="6"/>
      <c r="V151" s="38"/>
      <c r="W151" s="38"/>
      <c r="X151" s="38"/>
      <c r="Y151" s="38"/>
      <c r="Z151" s="6"/>
      <c r="AA151" s="6"/>
      <c r="AB151" s="6"/>
    </row>
    <row r="152" spans="1:28" ht="15.75" customHeight="1">
      <c r="A152" s="5" t="str">
        <f t="shared" si="4"/>
        <v/>
      </c>
      <c r="B152" s="5"/>
      <c r="C152" s="3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37"/>
      <c r="Q152" s="37"/>
      <c r="R152" s="37"/>
      <c r="S152" s="37"/>
      <c r="T152" s="6"/>
      <c r="U152" s="6"/>
      <c r="V152" s="38"/>
      <c r="W152" s="38"/>
      <c r="X152" s="38"/>
      <c r="Y152" s="38"/>
      <c r="Z152" s="6"/>
      <c r="AA152" s="6"/>
      <c r="AB152" s="6"/>
    </row>
    <row r="153" spans="1:28" ht="15.75" customHeight="1">
      <c r="A153" s="5" t="str">
        <f t="shared" si="4"/>
        <v/>
      </c>
      <c r="B153" s="5"/>
      <c r="C153" s="3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37"/>
      <c r="Q153" s="37"/>
      <c r="R153" s="37"/>
      <c r="S153" s="37"/>
      <c r="T153" s="6"/>
      <c r="U153" s="6"/>
      <c r="V153" s="38"/>
      <c r="W153" s="38"/>
      <c r="X153" s="38"/>
      <c r="Y153" s="38"/>
      <c r="Z153" s="6"/>
      <c r="AA153" s="6"/>
      <c r="AB153" s="6"/>
    </row>
    <row r="154" spans="1:28" ht="15.75" customHeight="1">
      <c r="A154" s="5" t="str">
        <f t="shared" si="4"/>
        <v/>
      </c>
      <c r="B154" s="5"/>
      <c r="C154" s="3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37"/>
      <c r="Q154" s="37"/>
      <c r="R154" s="37"/>
      <c r="S154" s="37"/>
      <c r="T154" s="6"/>
      <c r="U154" s="6"/>
      <c r="V154" s="38"/>
      <c r="W154" s="38"/>
      <c r="X154" s="38"/>
      <c r="Y154" s="38"/>
      <c r="Z154" s="6"/>
      <c r="AA154" s="6"/>
      <c r="AB154" s="6"/>
    </row>
    <row r="155" spans="1:28" ht="15.75" customHeight="1">
      <c r="A155" s="5" t="str">
        <f t="shared" si="4"/>
        <v/>
      </c>
      <c r="B155" s="5"/>
      <c r="C155" s="3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37"/>
      <c r="Q155" s="37"/>
      <c r="R155" s="37"/>
      <c r="S155" s="37"/>
      <c r="T155" s="6"/>
      <c r="U155" s="6"/>
      <c r="V155" s="38"/>
      <c r="W155" s="38"/>
      <c r="X155" s="38"/>
      <c r="Y155" s="38"/>
      <c r="Z155" s="6"/>
      <c r="AA155" s="6"/>
      <c r="AB155" s="6"/>
    </row>
    <row r="156" spans="1:28" ht="15.75" customHeight="1">
      <c r="A156" s="5" t="str">
        <f t="shared" si="4"/>
        <v/>
      </c>
      <c r="B156" s="5"/>
      <c r="C156" s="3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37"/>
      <c r="Q156" s="37"/>
      <c r="R156" s="37"/>
      <c r="S156" s="37"/>
      <c r="T156" s="6"/>
      <c r="U156" s="6"/>
      <c r="V156" s="38"/>
      <c r="W156" s="38"/>
      <c r="X156" s="38"/>
      <c r="Y156" s="38"/>
      <c r="Z156" s="6"/>
      <c r="AA156" s="6"/>
      <c r="AB156" s="6"/>
    </row>
    <row r="157" spans="1:28" ht="15.75" customHeight="1">
      <c r="A157" s="5" t="str">
        <f t="shared" si="4"/>
        <v/>
      </c>
      <c r="B157" s="5"/>
      <c r="C157" s="3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37"/>
      <c r="Q157" s="37"/>
      <c r="R157" s="37"/>
      <c r="S157" s="37"/>
      <c r="T157" s="6"/>
      <c r="U157" s="6"/>
      <c r="V157" s="38"/>
      <c r="W157" s="38"/>
      <c r="X157" s="38"/>
      <c r="Y157" s="38"/>
      <c r="Z157" s="6"/>
      <c r="AA157" s="6"/>
      <c r="AB157" s="6"/>
    </row>
    <row r="158" spans="1:28" ht="15.75" customHeight="1">
      <c r="A158" s="5" t="str">
        <f t="shared" si="4"/>
        <v/>
      </c>
      <c r="B158" s="5"/>
      <c r="C158" s="3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37"/>
      <c r="Q158" s="37"/>
      <c r="R158" s="37"/>
      <c r="S158" s="37"/>
      <c r="T158" s="6"/>
      <c r="U158" s="6"/>
      <c r="V158" s="38"/>
      <c r="W158" s="38"/>
      <c r="X158" s="38"/>
      <c r="Y158" s="38"/>
      <c r="Z158" s="6"/>
      <c r="AA158" s="6"/>
      <c r="AB158" s="6"/>
    </row>
    <row r="159" spans="1:28" ht="15.75" customHeight="1">
      <c r="A159" s="5" t="str">
        <f t="shared" si="4"/>
        <v/>
      </c>
      <c r="B159" s="5"/>
      <c r="C159" s="3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37"/>
      <c r="Q159" s="37"/>
      <c r="R159" s="37"/>
      <c r="S159" s="37"/>
      <c r="T159" s="6"/>
      <c r="U159" s="6"/>
      <c r="V159" s="38"/>
      <c r="W159" s="38"/>
      <c r="X159" s="38"/>
      <c r="Y159" s="38"/>
      <c r="Z159" s="6"/>
      <c r="AA159" s="6"/>
      <c r="AB159" s="6"/>
    </row>
    <row r="160" spans="1:28" ht="15.75" customHeight="1">
      <c r="A160" s="5" t="str">
        <f t="shared" si="4"/>
        <v/>
      </c>
      <c r="B160" s="5"/>
      <c r="C160" s="3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37"/>
      <c r="Q160" s="37"/>
      <c r="R160" s="37"/>
      <c r="S160" s="37"/>
      <c r="T160" s="6"/>
      <c r="U160" s="6"/>
      <c r="V160" s="38"/>
      <c r="W160" s="38"/>
      <c r="X160" s="38"/>
      <c r="Y160" s="38"/>
      <c r="Z160" s="6"/>
      <c r="AA160" s="6"/>
      <c r="AB160" s="6"/>
    </row>
    <row r="161" spans="1:28" ht="15.75" customHeight="1">
      <c r="A161" s="5" t="str">
        <f t="shared" si="4"/>
        <v/>
      </c>
      <c r="B161" s="5"/>
      <c r="C161" s="3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37"/>
      <c r="Q161" s="37"/>
      <c r="R161" s="37"/>
      <c r="S161" s="37"/>
      <c r="T161" s="6"/>
      <c r="U161" s="6"/>
      <c r="V161" s="38"/>
      <c r="W161" s="38"/>
      <c r="X161" s="38"/>
      <c r="Y161" s="38"/>
      <c r="Z161" s="6"/>
      <c r="AA161" s="6"/>
      <c r="AB161" s="6"/>
    </row>
    <row r="162" spans="1:28" ht="15.75" customHeight="1">
      <c r="A162" s="5" t="str">
        <f t="shared" si="4"/>
        <v/>
      </c>
      <c r="B162" s="5"/>
      <c r="C162" s="3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37"/>
      <c r="Q162" s="37"/>
      <c r="R162" s="37"/>
      <c r="S162" s="37"/>
      <c r="T162" s="6"/>
      <c r="U162" s="6"/>
      <c r="V162" s="38"/>
      <c r="W162" s="38"/>
      <c r="X162" s="38"/>
      <c r="Y162" s="38"/>
      <c r="Z162" s="6"/>
      <c r="AA162" s="6"/>
      <c r="AB162" s="6"/>
    </row>
    <row r="163" spans="1:28" ht="15.75" customHeight="1">
      <c r="A163" s="5" t="str">
        <f t="shared" si="4"/>
        <v/>
      </c>
      <c r="B163" s="5"/>
      <c r="C163" s="3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37"/>
      <c r="Q163" s="37"/>
      <c r="R163" s="37"/>
      <c r="S163" s="37"/>
      <c r="T163" s="6"/>
      <c r="U163" s="6"/>
      <c r="V163" s="38"/>
      <c r="W163" s="38"/>
      <c r="X163" s="38"/>
      <c r="Y163" s="38"/>
      <c r="Z163" s="6"/>
      <c r="AA163" s="6"/>
      <c r="AB163" s="6"/>
    </row>
    <row r="164" spans="1:28" ht="15.75" customHeight="1">
      <c r="A164" s="5" t="str">
        <f t="shared" si="4"/>
        <v/>
      </c>
      <c r="B164" s="5"/>
      <c r="C164" s="3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37"/>
      <c r="Q164" s="37"/>
      <c r="R164" s="37"/>
      <c r="S164" s="37"/>
      <c r="T164" s="6"/>
      <c r="U164" s="6"/>
      <c r="V164" s="38"/>
      <c r="W164" s="38"/>
      <c r="X164" s="38"/>
      <c r="Y164" s="38"/>
      <c r="Z164" s="6"/>
      <c r="AA164" s="6"/>
      <c r="AB164" s="6"/>
    </row>
    <row r="165" spans="1:28" ht="15.75" customHeight="1">
      <c r="A165" s="5" t="str">
        <f t="shared" si="4"/>
        <v/>
      </c>
      <c r="B165" s="5"/>
      <c r="C165" s="3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37"/>
      <c r="Q165" s="37"/>
      <c r="R165" s="37"/>
      <c r="S165" s="37"/>
      <c r="T165" s="6"/>
      <c r="U165" s="6"/>
      <c r="V165" s="38"/>
      <c r="W165" s="38"/>
      <c r="X165" s="38"/>
      <c r="Y165" s="38"/>
      <c r="Z165" s="6"/>
      <c r="AA165" s="6"/>
      <c r="AB165" s="6"/>
    </row>
    <row r="166" spans="1:28" ht="15.75" customHeight="1">
      <c r="A166" s="5" t="str">
        <f t="shared" si="4"/>
        <v/>
      </c>
      <c r="B166" s="5"/>
      <c r="C166" s="3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37"/>
      <c r="Q166" s="37"/>
      <c r="R166" s="37"/>
      <c r="S166" s="37"/>
      <c r="T166" s="6"/>
      <c r="U166" s="6"/>
      <c r="V166" s="38"/>
      <c r="W166" s="38"/>
      <c r="X166" s="38"/>
      <c r="Y166" s="38"/>
      <c r="Z166" s="6"/>
      <c r="AA166" s="6"/>
      <c r="AB166" s="6"/>
    </row>
    <row r="167" spans="1:28" ht="15.75" customHeight="1">
      <c r="A167" s="5" t="str">
        <f t="shared" si="4"/>
        <v/>
      </c>
      <c r="B167" s="5"/>
      <c r="C167" s="3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37"/>
      <c r="Q167" s="37"/>
      <c r="R167" s="37"/>
      <c r="S167" s="37"/>
      <c r="T167" s="6"/>
      <c r="U167" s="6"/>
      <c r="V167" s="38"/>
      <c r="W167" s="38"/>
      <c r="X167" s="38"/>
      <c r="Y167" s="38"/>
      <c r="Z167" s="6"/>
      <c r="AA167" s="6"/>
      <c r="AB167" s="6"/>
    </row>
    <row r="168" spans="1:28" ht="15.75" customHeight="1">
      <c r="A168" s="5" t="str">
        <f t="shared" si="4"/>
        <v/>
      </c>
      <c r="B168" s="5"/>
      <c r="C168" s="3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37"/>
      <c r="Q168" s="37"/>
      <c r="R168" s="37"/>
      <c r="S168" s="37"/>
      <c r="T168" s="6"/>
      <c r="U168" s="6"/>
      <c r="V168" s="38"/>
      <c r="W168" s="38"/>
      <c r="X168" s="38"/>
      <c r="Y168" s="38"/>
      <c r="Z168" s="6"/>
      <c r="AA168" s="6"/>
      <c r="AB168" s="6"/>
    </row>
    <row r="169" spans="1:28" ht="15.75" customHeight="1">
      <c r="A169" s="5" t="str">
        <f t="shared" si="4"/>
        <v/>
      </c>
      <c r="B169" s="5"/>
      <c r="C169" s="3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37"/>
      <c r="Q169" s="37"/>
      <c r="R169" s="37"/>
      <c r="S169" s="37"/>
      <c r="T169" s="6"/>
      <c r="U169" s="6"/>
      <c r="V169" s="38"/>
      <c r="W169" s="38"/>
      <c r="X169" s="38"/>
      <c r="Y169" s="38"/>
      <c r="Z169" s="6"/>
      <c r="AA169" s="6"/>
      <c r="AB169" s="6"/>
    </row>
    <row r="170" spans="1:28" ht="15.75" customHeight="1">
      <c r="A170" s="5" t="str">
        <f t="shared" si="4"/>
        <v/>
      </c>
      <c r="B170" s="5"/>
      <c r="C170" s="3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37"/>
      <c r="Q170" s="37"/>
      <c r="R170" s="37"/>
      <c r="S170" s="37"/>
      <c r="T170" s="6"/>
      <c r="U170" s="6"/>
      <c r="V170" s="38"/>
      <c r="W170" s="38"/>
      <c r="X170" s="38"/>
      <c r="Y170" s="38"/>
      <c r="Z170" s="6"/>
      <c r="AA170" s="6"/>
      <c r="AB170" s="6"/>
    </row>
    <row r="171" spans="1:28" ht="15.75" customHeight="1">
      <c r="A171" s="5" t="str">
        <f t="shared" si="4"/>
        <v/>
      </c>
      <c r="B171" s="5"/>
      <c r="C171" s="3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37"/>
      <c r="Q171" s="37"/>
      <c r="R171" s="37"/>
      <c r="S171" s="37"/>
      <c r="T171" s="6"/>
      <c r="U171" s="6"/>
      <c r="V171" s="38"/>
      <c r="W171" s="38"/>
      <c r="X171" s="38"/>
      <c r="Y171" s="38"/>
      <c r="Z171" s="6"/>
      <c r="AA171" s="6"/>
      <c r="AB171" s="6"/>
    </row>
    <row r="172" spans="1:28" ht="15.75" customHeight="1">
      <c r="A172" s="5" t="str">
        <f t="shared" si="4"/>
        <v/>
      </c>
      <c r="B172" s="5"/>
      <c r="C172" s="3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37"/>
      <c r="Q172" s="37"/>
      <c r="R172" s="37"/>
      <c r="S172" s="37"/>
      <c r="T172" s="6"/>
      <c r="U172" s="6"/>
      <c r="V172" s="38"/>
      <c r="W172" s="38"/>
      <c r="X172" s="38"/>
      <c r="Y172" s="38"/>
      <c r="Z172" s="6"/>
      <c r="AA172" s="6"/>
      <c r="AB172" s="6"/>
    </row>
    <row r="173" spans="1:28" ht="15.75" customHeight="1">
      <c r="A173" s="5" t="str">
        <f t="shared" si="4"/>
        <v/>
      </c>
      <c r="B173" s="5"/>
      <c r="C173" s="3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37"/>
      <c r="Q173" s="37"/>
      <c r="R173" s="37"/>
      <c r="S173" s="37"/>
      <c r="T173" s="6"/>
      <c r="U173" s="6"/>
      <c r="V173" s="38"/>
      <c r="W173" s="38"/>
      <c r="X173" s="38"/>
      <c r="Y173" s="38"/>
      <c r="Z173" s="6"/>
      <c r="AA173" s="6"/>
      <c r="AB173" s="6"/>
    </row>
    <row r="174" spans="1:28" ht="15.75" customHeight="1">
      <c r="A174" s="5" t="str">
        <f t="shared" si="4"/>
        <v/>
      </c>
      <c r="B174" s="5"/>
      <c r="C174" s="3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37"/>
      <c r="Q174" s="37"/>
      <c r="R174" s="37"/>
      <c r="S174" s="37"/>
      <c r="T174" s="6"/>
      <c r="U174" s="6"/>
      <c r="V174" s="38"/>
      <c r="W174" s="38"/>
      <c r="X174" s="38"/>
      <c r="Y174" s="38"/>
      <c r="Z174" s="6"/>
      <c r="AA174" s="6"/>
      <c r="AB174" s="6"/>
    </row>
    <row r="175" spans="1:28" ht="15.75" customHeight="1">
      <c r="A175" s="5" t="str">
        <f t="shared" si="4"/>
        <v/>
      </c>
      <c r="B175" s="5"/>
      <c r="C175" s="3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37"/>
      <c r="Q175" s="37"/>
      <c r="R175" s="37"/>
      <c r="S175" s="37"/>
      <c r="T175" s="6"/>
      <c r="U175" s="6"/>
      <c r="V175" s="38"/>
      <c r="W175" s="38"/>
      <c r="X175" s="38"/>
      <c r="Y175" s="38"/>
      <c r="Z175" s="6"/>
      <c r="AA175" s="6"/>
      <c r="AB175" s="6"/>
    </row>
    <row r="176" spans="1:28" ht="15.75" customHeight="1">
      <c r="A176" s="5" t="str">
        <f t="shared" si="4"/>
        <v/>
      </c>
      <c r="B176" s="5"/>
      <c r="C176" s="3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37"/>
      <c r="Q176" s="37"/>
      <c r="R176" s="37"/>
      <c r="S176" s="37"/>
      <c r="T176" s="6"/>
      <c r="U176" s="6"/>
      <c r="V176" s="38"/>
      <c r="W176" s="38"/>
      <c r="X176" s="38"/>
      <c r="Y176" s="38"/>
      <c r="Z176" s="6"/>
      <c r="AA176" s="6"/>
      <c r="AB176" s="6"/>
    </row>
    <row r="177" spans="1:28" ht="15.75" customHeight="1">
      <c r="A177" s="5" t="str">
        <f t="shared" si="4"/>
        <v/>
      </c>
      <c r="B177" s="5"/>
      <c r="C177" s="3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37"/>
      <c r="Q177" s="37"/>
      <c r="R177" s="37"/>
      <c r="S177" s="37"/>
      <c r="T177" s="6"/>
      <c r="U177" s="6"/>
      <c r="V177" s="38"/>
      <c r="W177" s="38"/>
      <c r="X177" s="38"/>
      <c r="Y177" s="38"/>
      <c r="Z177" s="6"/>
      <c r="AA177" s="6"/>
      <c r="AB177" s="6"/>
    </row>
    <row r="178" spans="1:28" ht="15.75" customHeight="1">
      <c r="A178" s="5" t="str">
        <f t="shared" si="4"/>
        <v/>
      </c>
      <c r="B178" s="5"/>
      <c r="C178" s="3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37"/>
      <c r="Q178" s="37"/>
      <c r="R178" s="37"/>
      <c r="S178" s="37"/>
      <c r="T178" s="6"/>
      <c r="U178" s="6"/>
      <c r="V178" s="38"/>
      <c r="W178" s="38"/>
      <c r="X178" s="38"/>
      <c r="Y178" s="38"/>
      <c r="Z178" s="6"/>
      <c r="AA178" s="6"/>
      <c r="AB178" s="6"/>
    </row>
    <row r="179" spans="1:28" ht="15.75" customHeight="1">
      <c r="A179" s="5" t="str">
        <f t="shared" si="4"/>
        <v/>
      </c>
      <c r="B179" s="5"/>
      <c r="C179" s="3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37"/>
      <c r="Q179" s="37"/>
      <c r="R179" s="37"/>
      <c r="S179" s="37"/>
      <c r="T179" s="6"/>
      <c r="U179" s="6"/>
      <c r="V179" s="38"/>
      <c r="W179" s="38"/>
      <c r="X179" s="38"/>
      <c r="Y179" s="38"/>
      <c r="Z179" s="6"/>
      <c r="AA179" s="6"/>
      <c r="AB179" s="6"/>
    </row>
    <row r="180" spans="1:28" ht="15.75" customHeight="1">
      <c r="A180" s="5" t="str">
        <f t="shared" si="4"/>
        <v/>
      </c>
      <c r="B180" s="5"/>
      <c r="C180" s="3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37"/>
      <c r="Q180" s="37"/>
      <c r="R180" s="37"/>
      <c r="S180" s="37"/>
      <c r="T180" s="6"/>
      <c r="U180" s="6"/>
      <c r="V180" s="38"/>
      <c r="W180" s="38"/>
      <c r="X180" s="38"/>
      <c r="Y180" s="38"/>
      <c r="Z180" s="6"/>
      <c r="AA180" s="6"/>
      <c r="AB180" s="6"/>
    </row>
    <row r="181" spans="1:28" ht="15.75" customHeight="1">
      <c r="A181" s="5" t="str">
        <f t="shared" si="4"/>
        <v/>
      </c>
      <c r="B181" s="5"/>
      <c r="C181" s="3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37"/>
      <c r="Q181" s="37"/>
      <c r="R181" s="37"/>
      <c r="S181" s="37"/>
      <c r="T181" s="6"/>
      <c r="U181" s="6"/>
      <c r="V181" s="38"/>
      <c r="W181" s="38"/>
      <c r="X181" s="38"/>
      <c r="Y181" s="38"/>
      <c r="Z181" s="6"/>
      <c r="AA181" s="6"/>
      <c r="AB181" s="6"/>
    </row>
    <row r="182" spans="1:28" ht="15.75" customHeight="1">
      <c r="A182" s="5" t="str">
        <f t="shared" si="4"/>
        <v/>
      </c>
      <c r="B182" s="5"/>
      <c r="C182" s="3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37"/>
      <c r="Q182" s="37"/>
      <c r="R182" s="37"/>
      <c r="S182" s="37"/>
      <c r="T182" s="6"/>
      <c r="U182" s="6"/>
      <c r="V182" s="38"/>
      <c r="W182" s="38"/>
      <c r="X182" s="38"/>
      <c r="Y182" s="38"/>
      <c r="Z182" s="6"/>
      <c r="AA182" s="6"/>
      <c r="AB182" s="6"/>
    </row>
    <row r="183" spans="1:28" ht="15.75" customHeight="1">
      <c r="A183" s="5" t="str">
        <f t="shared" si="4"/>
        <v/>
      </c>
      <c r="B183" s="5"/>
      <c r="C183" s="3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37"/>
      <c r="Q183" s="37"/>
      <c r="R183" s="37"/>
      <c r="S183" s="37"/>
      <c r="T183" s="6"/>
      <c r="U183" s="6"/>
      <c r="V183" s="38"/>
      <c r="W183" s="38"/>
      <c r="X183" s="38"/>
      <c r="Y183" s="38"/>
      <c r="Z183" s="6"/>
      <c r="AA183" s="6"/>
      <c r="AB183" s="6"/>
    </row>
    <row r="184" spans="1:28" ht="15.75" customHeight="1">
      <c r="A184" s="5" t="str">
        <f t="shared" si="4"/>
        <v/>
      </c>
      <c r="B184" s="5"/>
      <c r="C184" s="3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37"/>
      <c r="Q184" s="37"/>
      <c r="R184" s="37"/>
      <c r="S184" s="37"/>
      <c r="T184" s="6"/>
      <c r="U184" s="6"/>
      <c r="V184" s="38"/>
      <c r="W184" s="38"/>
      <c r="X184" s="38"/>
      <c r="Y184" s="38"/>
      <c r="Z184" s="6"/>
      <c r="AA184" s="6"/>
      <c r="AB184" s="6"/>
    </row>
    <row r="185" spans="1:28" ht="15.75" customHeight="1">
      <c r="A185" s="5" t="str">
        <f t="shared" si="4"/>
        <v/>
      </c>
      <c r="B185" s="5"/>
      <c r="C185" s="3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37"/>
      <c r="Q185" s="37"/>
      <c r="R185" s="37"/>
      <c r="S185" s="37"/>
      <c r="T185" s="6"/>
      <c r="U185" s="6"/>
      <c r="V185" s="38"/>
      <c r="W185" s="38"/>
      <c r="X185" s="38"/>
      <c r="Y185" s="38"/>
      <c r="Z185" s="6"/>
      <c r="AA185" s="6"/>
      <c r="AB185" s="6"/>
    </row>
    <row r="186" spans="1:28" ht="15.75" customHeight="1">
      <c r="A186" s="5" t="str">
        <f t="shared" si="4"/>
        <v/>
      </c>
      <c r="B186" s="5"/>
      <c r="C186" s="3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37"/>
      <c r="Q186" s="37"/>
      <c r="R186" s="37"/>
      <c r="S186" s="37"/>
      <c r="T186" s="6"/>
      <c r="U186" s="6"/>
      <c r="V186" s="38"/>
      <c r="W186" s="38"/>
      <c r="X186" s="38"/>
      <c r="Y186" s="38"/>
      <c r="Z186" s="6"/>
      <c r="AA186" s="6"/>
      <c r="AB186" s="6"/>
    </row>
    <row r="187" spans="1:28" ht="15.75" customHeight="1">
      <c r="A187" s="5" t="str">
        <f t="shared" si="4"/>
        <v/>
      </c>
      <c r="B187" s="5"/>
      <c r="C187" s="3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37"/>
      <c r="Q187" s="37"/>
      <c r="R187" s="37"/>
      <c r="S187" s="37"/>
      <c r="T187" s="6"/>
      <c r="U187" s="6"/>
      <c r="V187" s="38"/>
      <c r="W187" s="38"/>
      <c r="X187" s="38"/>
      <c r="Y187" s="38"/>
      <c r="Z187" s="6"/>
      <c r="AA187" s="6"/>
      <c r="AB187" s="6"/>
    </row>
    <row r="188" spans="1:28" ht="15.75" customHeight="1">
      <c r="A188" s="5" t="str">
        <f t="shared" si="4"/>
        <v/>
      </c>
      <c r="B188" s="5"/>
      <c r="C188" s="3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37"/>
      <c r="Q188" s="37"/>
      <c r="R188" s="37"/>
      <c r="S188" s="37"/>
      <c r="T188" s="6"/>
      <c r="U188" s="6"/>
      <c r="V188" s="38"/>
      <c r="W188" s="38"/>
      <c r="X188" s="38"/>
      <c r="Y188" s="38"/>
      <c r="Z188" s="6"/>
      <c r="AA188" s="6"/>
      <c r="AB188" s="6"/>
    </row>
    <row r="189" spans="1:28" ht="15.75" customHeight="1">
      <c r="A189" s="5" t="str">
        <f t="shared" si="4"/>
        <v/>
      </c>
      <c r="B189" s="5"/>
      <c r="C189" s="3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37"/>
      <c r="Q189" s="37"/>
      <c r="R189" s="37"/>
      <c r="S189" s="37"/>
      <c r="T189" s="6"/>
      <c r="U189" s="6"/>
      <c r="V189" s="38"/>
      <c r="W189" s="38"/>
      <c r="X189" s="38"/>
      <c r="Y189" s="38"/>
      <c r="Z189" s="6"/>
      <c r="AA189" s="6"/>
      <c r="AB189" s="6"/>
    </row>
    <row r="190" spans="1:28" ht="15.75" customHeight="1">
      <c r="A190" s="5" t="str">
        <f t="shared" si="4"/>
        <v/>
      </c>
      <c r="B190" s="5"/>
      <c r="C190" s="3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37"/>
      <c r="Q190" s="37"/>
      <c r="R190" s="37"/>
      <c r="S190" s="37"/>
      <c r="T190" s="6"/>
      <c r="U190" s="6"/>
      <c r="V190" s="38"/>
      <c r="W190" s="38"/>
      <c r="X190" s="38"/>
      <c r="Y190" s="38"/>
      <c r="Z190" s="6"/>
      <c r="AA190" s="6"/>
      <c r="AB190" s="6"/>
    </row>
    <row r="191" spans="1:28" ht="15.75" customHeight="1">
      <c r="A191" s="5" t="str">
        <f t="shared" si="4"/>
        <v/>
      </c>
      <c r="B191" s="5"/>
      <c r="C191" s="3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37"/>
      <c r="Q191" s="37"/>
      <c r="R191" s="37"/>
      <c r="S191" s="37"/>
      <c r="T191" s="6"/>
      <c r="U191" s="6"/>
      <c r="V191" s="38"/>
      <c r="W191" s="38"/>
      <c r="X191" s="38"/>
      <c r="Y191" s="38"/>
      <c r="Z191" s="6"/>
      <c r="AA191" s="6"/>
      <c r="AB191" s="6"/>
    </row>
    <row r="192" spans="1:28" ht="15.75" customHeight="1">
      <c r="A192" s="5"/>
      <c r="B192" s="5"/>
      <c r="C192" s="3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37"/>
      <c r="Q192" s="37"/>
      <c r="R192" s="37"/>
      <c r="S192" s="37"/>
      <c r="T192" s="6"/>
      <c r="U192" s="6"/>
      <c r="V192" s="6"/>
      <c r="W192" s="6"/>
      <c r="X192" s="6"/>
      <c r="Y192" s="6"/>
      <c r="Z192" s="6"/>
      <c r="AA192" s="35"/>
      <c r="AB192" s="35"/>
    </row>
    <row r="193" spans="1:28" ht="15.75" customHeight="1">
      <c r="A193" s="5"/>
      <c r="B193" s="5"/>
      <c r="C193" s="3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37"/>
      <c r="Q193" s="37"/>
      <c r="R193" s="37"/>
      <c r="S193" s="37"/>
      <c r="T193" s="6"/>
      <c r="U193" s="6"/>
      <c r="V193" s="6"/>
      <c r="W193" s="6"/>
      <c r="X193" s="6"/>
      <c r="Y193" s="6"/>
      <c r="Z193" s="6"/>
      <c r="AA193" s="35"/>
      <c r="AB193" s="35"/>
    </row>
    <row r="194" spans="1:28" ht="15.75" customHeight="1">
      <c r="A194" s="5"/>
      <c r="B194" s="5"/>
      <c r="C194" s="3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37"/>
      <c r="Q194" s="37"/>
      <c r="R194" s="37"/>
      <c r="S194" s="37"/>
      <c r="T194" s="6"/>
      <c r="U194" s="6"/>
      <c r="V194" s="6"/>
      <c r="W194" s="6"/>
      <c r="X194" s="6"/>
      <c r="Y194" s="6"/>
      <c r="Z194" s="6"/>
      <c r="AA194" s="35"/>
      <c r="AB194" s="35"/>
    </row>
    <row r="195" spans="1:28" ht="15.75" customHeight="1">
      <c r="A195" s="5"/>
      <c r="B195" s="5"/>
      <c r="C195" s="3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37"/>
      <c r="Q195" s="37"/>
      <c r="R195" s="37"/>
      <c r="S195" s="37"/>
      <c r="T195" s="6"/>
      <c r="U195" s="6"/>
      <c r="V195" s="6"/>
      <c r="W195" s="6"/>
      <c r="X195" s="6"/>
      <c r="Y195" s="6"/>
      <c r="Z195" s="6"/>
      <c r="AA195" s="35"/>
      <c r="AB195" s="35"/>
    </row>
    <row r="196" spans="1:28" ht="15.75" customHeight="1">
      <c r="A196" s="5"/>
      <c r="B196" s="5"/>
      <c r="C196" s="3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37"/>
      <c r="Q196" s="37"/>
      <c r="R196" s="37"/>
      <c r="S196" s="37"/>
      <c r="T196" s="6"/>
      <c r="U196" s="6"/>
      <c r="V196" s="6"/>
      <c r="W196" s="6"/>
      <c r="X196" s="6"/>
      <c r="Y196" s="6"/>
      <c r="Z196" s="6"/>
      <c r="AA196" s="35"/>
      <c r="AB196" s="35"/>
    </row>
    <row r="197" spans="1:28" ht="15.75" customHeight="1">
      <c r="A197" s="5"/>
      <c r="B197" s="5"/>
      <c r="C197" s="3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37"/>
      <c r="Q197" s="37"/>
      <c r="R197" s="37"/>
      <c r="S197" s="37"/>
      <c r="T197" s="6"/>
      <c r="U197" s="6"/>
      <c r="V197" s="6"/>
      <c r="W197" s="6"/>
      <c r="X197" s="6"/>
      <c r="Y197" s="6"/>
      <c r="Z197" s="6"/>
      <c r="AA197" s="35"/>
      <c r="AB197" s="35"/>
    </row>
    <row r="198" spans="1:28" ht="15.75" customHeight="1">
      <c r="A198" s="5"/>
      <c r="B198" s="5"/>
      <c r="C198" s="3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37"/>
      <c r="Q198" s="37"/>
      <c r="R198" s="37"/>
      <c r="S198" s="37"/>
      <c r="T198" s="6"/>
      <c r="U198" s="6"/>
      <c r="V198" s="6"/>
      <c r="W198" s="6"/>
      <c r="X198" s="6"/>
      <c r="Y198" s="6"/>
      <c r="Z198" s="6"/>
      <c r="AA198" s="35"/>
      <c r="AB198" s="35"/>
    </row>
    <row r="199" spans="1:28" ht="15.75" customHeight="1">
      <c r="A199" s="5"/>
      <c r="B199" s="5"/>
      <c r="C199" s="3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37"/>
      <c r="Q199" s="37"/>
      <c r="R199" s="37"/>
      <c r="S199" s="37"/>
      <c r="T199" s="6"/>
      <c r="U199" s="6"/>
      <c r="V199" s="6"/>
      <c r="W199" s="6"/>
      <c r="X199" s="6"/>
      <c r="Y199" s="6"/>
      <c r="Z199" s="6"/>
      <c r="AA199" s="35"/>
      <c r="AB199" s="35"/>
    </row>
    <row r="200" spans="1:28" ht="15.75" customHeight="1">
      <c r="A200" s="5"/>
      <c r="B200" s="5"/>
      <c r="C200" s="3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37"/>
      <c r="Q200" s="37"/>
      <c r="R200" s="37"/>
      <c r="S200" s="37"/>
      <c r="T200" s="6"/>
      <c r="U200" s="6"/>
      <c r="V200" s="6"/>
      <c r="W200" s="6"/>
      <c r="X200" s="6"/>
      <c r="Y200" s="6"/>
      <c r="Z200" s="6"/>
      <c r="AA200" s="35"/>
      <c r="AB200" s="35"/>
    </row>
    <row r="201" spans="1:28" ht="15.75" customHeight="1">
      <c r="A201" s="5"/>
      <c r="B201" s="5"/>
      <c r="C201" s="3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37"/>
      <c r="Q201" s="37"/>
      <c r="R201" s="37"/>
      <c r="S201" s="37"/>
      <c r="T201" s="6"/>
      <c r="U201" s="6"/>
      <c r="V201" s="6"/>
      <c r="W201" s="6"/>
      <c r="X201" s="6"/>
      <c r="Y201" s="6"/>
      <c r="Z201" s="6"/>
      <c r="AA201" s="35"/>
      <c r="AB201" s="35"/>
    </row>
    <row r="202" spans="1:28" ht="15.75" customHeight="1">
      <c r="A202" s="5"/>
      <c r="B202" s="5"/>
      <c r="C202" s="3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37"/>
      <c r="Q202" s="37"/>
      <c r="R202" s="37"/>
      <c r="S202" s="37"/>
      <c r="T202" s="6"/>
      <c r="U202" s="6"/>
      <c r="V202" s="6"/>
      <c r="W202" s="6"/>
      <c r="X202" s="6"/>
      <c r="Y202" s="6"/>
      <c r="Z202" s="6"/>
      <c r="AA202" s="35"/>
      <c r="AB202" s="35"/>
    </row>
    <row r="203" spans="1:28" ht="15.75" customHeight="1">
      <c r="A203" s="5"/>
      <c r="B203" s="5"/>
      <c r="C203" s="3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37"/>
      <c r="Q203" s="37"/>
      <c r="R203" s="37"/>
      <c r="S203" s="37"/>
      <c r="T203" s="6"/>
      <c r="U203" s="6"/>
      <c r="V203" s="6"/>
      <c r="W203" s="6"/>
      <c r="X203" s="6"/>
      <c r="Y203" s="6"/>
      <c r="Z203" s="6"/>
      <c r="AA203" s="35"/>
      <c r="AB203" s="35"/>
    </row>
    <row r="204" spans="1:28" ht="15.75" customHeight="1">
      <c r="A204" s="5"/>
      <c r="B204" s="5"/>
      <c r="C204" s="3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37"/>
      <c r="Q204" s="37"/>
      <c r="R204" s="37"/>
      <c r="S204" s="37"/>
      <c r="T204" s="6"/>
      <c r="U204" s="6"/>
      <c r="V204" s="6"/>
      <c r="W204" s="6"/>
      <c r="X204" s="6"/>
      <c r="Y204" s="6"/>
      <c r="Z204" s="6"/>
      <c r="AA204" s="35"/>
      <c r="AB204" s="35"/>
    </row>
    <row r="205" spans="1:28" ht="15.75" customHeight="1">
      <c r="A205" s="5"/>
      <c r="B205" s="5"/>
      <c r="C205" s="3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37"/>
      <c r="Q205" s="37"/>
      <c r="R205" s="37"/>
      <c r="S205" s="37"/>
      <c r="T205" s="6"/>
      <c r="U205" s="6"/>
      <c r="V205" s="6"/>
      <c r="W205" s="6"/>
      <c r="X205" s="6"/>
      <c r="Y205" s="6"/>
      <c r="Z205" s="6"/>
      <c r="AA205" s="35"/>
      <c r="AB205" s="35"/>
    </row>
    <row r="206" spans="1:28" ht="15.75" customHeight="1">
      <c r="A206" s="5"/>
      <c r="B206" s="5"/>
      <c r="C206" s="3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37"/>
      <c r="Q206" s="37"/>
      <c r="R206" s="37"/>
      <c r="S206" s="37"/>
      <c r="T206" s="6"/>
      <c r="U206" s="6"/>
      <c r="V206" s="6"/>
      <c r="W206" s="6"/>
      <c r="X206" s="6"/>
      <c r="Y206" s="6"/>
      <c r="Z206" s="6"/>
      <c r="AA206" s="35"/>
      <c r="AB206" s="35"/>
    </row>
    <row r="207" spans="1:28" ht="15.75" customHeight="1">
      <c r="A207" s="5"/>
      <c r="B207" s="5"/>
      <c r="C207" s="3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37"/>
      <c r="Q207" s="37"/>
      <c r="R207" s="37"/>
      <c r="S207" s="37"/>
      <c r="T207" s="6"/>
      <c r="U207" s="6"/>
      <c r="V207" s="6"/>
      <c r="W207" s="6"/>
      <c r="X207" s="6"/>
      <c r="Y207" s="6"/>
      <c r="Z207" s="6"/>
      <c r="AA207" s="35"/>
      <c r="AB207" s="35"/>
    </row>
    <row r="208" spans="1:28" ht="15.75" customHeight="1">
      <c r="A208" s="5"/>
      <c r="B208" s="5"/>
      <c r="C208" s="3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37"/>
      <c r="Q208" s="37"/>
      <c r="R208" s="37"/>
      <c r="S208" s="37"/>
      <c r="T208" s="6"/>
      <c r="U208" s="6"/>
      <c r="V208" s="6"/>
      <c r="W208" s="6"/>
      <c r="X208" s="6"/>
      <c r="Y208" s="6"/>
      <c r="Z208" s="6"/>
      <c r="AA208" s="35"/>
      <c r="AB208" s="35"/>
    </row>
    <row r="209" spans="1:28" ht="15.75" customHeight="1">
      <c r="A209" s="5"/>
      <c r="B209" s="5"/>
      <c r="C209" s="3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37"/>
      <c r="Q209" s="37"/>
      <c r="R209" s="37"/>
      <c r="S209" s="37"/>
      <c r="T209" s="6"/>
      <c r="U209" s="6"/>
      <c r="V209" s="6"/>
      <c r="W209" s="6"/>
      <c r="X209" s="6"/>
      <c r="Y209" s="6"/>
      <c r="Z209" s="6"/>
      <c r="AA209" s="35"/>
      <c r="AB209" s="35"/>
    </row>
    <row r="210" spans="1:28" ht="15.75" customHeight="1">
      <c r="A210" s="5"/>
      <c r="B210" s="5"/>
      <c r="C210" s="3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37"/>
      <c r="Q210" s="37"/>
      <c r="R210" s="37"/>
      <c r="S210" s="37"/>
      <c r="T210" s="6"/>
      <c r="U210" s="6"/>
      <c r="V210" s="6"/>
      <c r="W210" s="6"/>
      <c r="X210" s="6"/>
      <c r="Y210" s="6"/>
      <c r="Z210" s="6"/>
      <c r="AA210" s="35"/>
      <c r="AB210" s="35"/>
    </row>
    <row r="211" spans="1:28" ht="15.75" customHeight="1">
      <c r="A211" s="5"/>
      <c r="B211" s="5"/>
      <c r="C211" s="3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37"/>
      <c r="Q211" s="37"/>
      <c r="R211" s="37"/>
      <c r="S211" s="37"/>
      <c r="T211" s="6"/>
      <c r="U211" s="6"/>
      <c r="V211" s="6"/>
      <c r="W211" s="6"/>
      <c r="X211" s="6"/>
      <c r="Y211" s="6"/>
      <c r="Z211" s="6"/>
      <c r="AA211" s="35"/>
      <c r="AB211" s="35"/>
    </row>
    <row r="212" spans="1:28" ht="15.75" customHeight="1">
      <c r="A212" s="5"/>
      <c r="B212" s="5"/>
      <c r="C212" s="3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37"/>
      <c r="Q212" s="37"/>
      <c r="R212" s="37"/>
      <c r="S212" s="37"/>
      <c r="T212" s="6"/>
      <c r="U212" s="6"/>
      <c r="V212" s="6"/>
      <c r="W212" s="6"/>
      <c r="X212" s="6"/>
      <c r="Y212" s="6"/>
      <c r="Z212" s="6"/>
      <c r="AA212" s="35"/>
      <c r="AB212" s="35"/>
    </row>
    <row r="213" spans="1:28" ht="15.75" customHeight="1">
      <c r="A213" s="5"/>
      <c r="B213" s="5"/>
      <c r="C213" s="3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37"/>
      <c r="Q213" s="37"/>
      <c r="R213" s="37"/>
      <c r="S213" s="37"/>
      <c r="T213" s="6"/>
      <c r="U213" s="6"/>
      <c r="V213" s="6"/>
      <c r="W213" s="6"/>
      <c r="X213" s="6"/>
      <c r="Y213" s="6"/>
      <c r="Z213" s="6"/>
      <c r="AA213" s="35"/>
      <c r="AB213" s="35"/>
    </row>
    <row r="214" spans="1:28" ht="15.75" customHeight="1">
      <c r="A214" s="5"/>
      <c r="B214" s="5"/>
      <c r="C214" s="3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37"/>
      <c r="Q214" s="37"/>
      <c r="R214" s="37"/>
      <c r="S214" s="37"/>
      <c r="T214" s="6"/>
      <c r="U214" s="6"/>
      <c r="V214" s="6"/>
      <c r="W214" s="6"/>
      <c r="X214" s="6"/>
      <c r="Y214" s="6"/>
      <c r="Z214" s="6"/>
      <c r="AA214" s="35"/>
      <c r="AB214" s="35"/>
    </row>
    <row r="215" spans="1:28" ht="15.75" customHeight="1">
      <c r="A215" s="5"/>
      <c r="B215" s="5"/>
      <c r="C215" s="3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37"/>
      <c r="Q215" s="37"/>
      <c r="R215" s="37"/>
      <c r="S215" s="37"/>
      <c r="T215" s="6"/>
      <c r="U215" s="6"/>
      <c r="V215" s="6"/>
      <c r="W215" s="6"/>
      <c r="X215" s="6"/>
      <c r="Y215" s="6"/>
      <c r="Z215" s="6"/>
      <c r="AA215" s="35"/>
      <c r="AB215" s="35"/>
    </row>
    <row r="216" spans="1:28" ht="15.75" customHeight="1">
      <c r="A216" s="5"/>
      <c r="B216" s="5"/>
      <c r="C216" s="3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37"/>
      <c r="Q216" s="37"/>
      <c r="R216" s="37"/>
      <c r="S216" s="37"/>
      <c r="T216" s="6"/>
      <c r="U216" s="6"/>
      <c r="V216" s="6"/>
      <c r="W216" s="6"/>
      <c r="X216" s="6"/>
      <c r="Y216" s="6"/>
      <c r="Z216" s="6"/>
      <c r="AA216" s="35"/>
      <c r="AB216" s="35"/>
    </row>
    <row r="217" spans="1:28" ht="15.75" customHeight="1">
      <c r="A217" s="5"/>
      <c r="B217" s="5"/>
      <c r="C217" s="3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37"/>
      <c r="Q217" s="37"/>
      <c r="R217" s="37"/>
      <c r="S217" s="37"/>
      <c r="T217" s="6"/>
      <c r="U217" s="6"/>
      <c r="V217" s="6"/>
      <c r="W217" s="6"/>
      <c r="X217" s="6"/>
      <c r="Y217" s="6"/>
      <c r="Z217" s="6"/>
      <c r="AA217" s="35"/>
      <c r="AB217" s="35"/>
    </row>
    <row r="218" spans="1:28" ht="15.75" customHeight="1">
      <c r="A218" s="5"/>
      <c r="B218" s="5"/>
      <c r="C218" s="3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37"/>
      <c r="Q218" s="37"/>
      <c r="R218" s="37"/>
      <c r="S218" s="37"/>
      <c r="T218" s="6"/>
      <c r="U218" s="6"/>
      <c r="V218" s="6"/>
      <c r="W218" s="6"/>
      <c r="X218" s="6"/>
      <c r="Y218" s="6"/>
      <c r="Z218" s="6"/>
      <c r="AA218" s="35"/>
      <c r="AB218" s="35"/>
    </row>
    <row r="219" spans="1:28" ht="15.75" customHeight="1">
      <c r="A219" s="5"/>
      <c r="B219" s="5"/>
      <c r="C219" s="3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37"/>
      <c r="Q219" s="37"/>
      <c r="R219" s="37"/>
      <c r="S219" s="37"/>
      <c r="T219" s="6"/>
      <c r="U219" s="6"/>
      <c r="V219" s="6"/>
      <c r="W219" s="6"/>
      <c r="X219" s="6"/>
      <c r="Y219" s="6"/>
      <c r="Z219" s="6"/>
      <c r="AA219" s="35"/>
      <c r="AB219" s="35"/>
    </row>
    <row r="220" spans="1:28" ht="15.75" customHeight="1">
      <c r="A220" s="5"/>
      <c r="B220" s="5"/>
      <c r="C220" s="3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37"/>
      <c r="Q220" s="37"/>
      <c r="R220" s="37"/>
      <c r="S220" s="37"/>
      <c r="T220" s="6"/>
      <c r="U220" s="6"/>
      <c r="V220" s="6"/>
      <c r="W220" s="6"/>
      <c r="X220" s="6"/>
      <c r="Y220" s="6"/>
      <c r="Z220" s="6"/>
      <c r="AA220" s="35"/>
      <c r="AB220" s="35"/>
    </row>
    <row r="221" spans="1:28" ht="15.75" customHeight="1">
      <c r="A221" s="5"/>
      <c r="B221" s="5"/>
      <c r="C221" s="3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37"/>
      <c r="Q221" s="37"/>
      <c r="R221" s="37"/>
      <c r="S221" s="37"/>
      <c r="T221" s="6"/>
      <c r="U221" s="6"/>
      <c r="V221" s="6"/>
      <c r="W221" s="6"/>
      <c r="X221" s="6"/>
      <c r="Y221" s="6"/>
      <c r="Z221" s="6"/>
      <c r="AA221" s="35"/>
      <c r="AB221" s="35"/>
    </row>
    <row r="222" spans="1:28" ht="15.75" customHeight="1">
      <c r="A222" s="5"/>
      <c r="B222" s="5"/>
      <c r="C222" s="3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37"/>
      <c r="Q222" s="37"/>
      <c r="R222" s="37"/>
      <c r="S222" s="37"/>
      <c r="T222" s="6"/>
      <c r="U222" s="6"/>
      <c r="V222" s="6"/>
      <c r="W222" s="6"/>
      <c r="X222" s="6"/>
      <c r="Y222" s="6"/>
      <c r="Z222" s="6"/>
      <c r="AA222" s="35"/>
      <c r="AB222" s="35"/>
    </row>
    <row r="223" spans="1:28" ht="15.75" customHeight="1">
      <c r="A223" s="5"/>
      <c r="B223" s="5"/>
      <c r="C223" s="3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37"/>
      <c r="Q223" s="37"/>
      <c r="R223" s="37"/>
      <c r="S223" s="37"/>
      <c r="T223" s="6"/>
      <c r="U223" s="6"/>
      <c r="V223" s="38"/>
      <c r="W223" s="38"/>
      <c r="X223" s="38"/>
      <c r="Y223" s="38"/>
      <c r="Z223" s="6"/>
      <c r="AA223" s="35"/>
      <c r="AB223" s="35"/>
    </row>
    <row r="224" spans="1:28" ht="15.75" customHeight="1">
      <c r="A224" s="5"/>
      <c r="B224" s="5"/>
      <c r="C224" s="3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37"/>
      <c r="Q224" s="37"/>
      <c r="R224" s="37"/>
      <c r="S224" s="37"/>
      <c r="T224" s="6"/>
      <c r="U224" s="6"/>
      <c r="V224" s="38"/>
      <c r="W224" s="38"/>
      <c r="X224" s="38"/>
      <c r="Y224" s="38"/>
      <c r="Z224" s="6"/>
      <c r="AA224" s="35"/>
      <c r="AB224" s="35"/>
    </row>
    <row r="225" spans="1:28" ht="15.75" customHeight="1">
      <c r="A225" s="5"/>
      <c r="B225" s="5"/>
      <c r="C225" s="3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37"/>
      <c r="Q225" s="37"/>
      <c r="R225" s="37"/>
      <c r="S225" s="37"/>
      <c r="T225" s="6"/>
      <c r="U225" s="6"/>
      <c r="V225" s="38"/>
      <c r="W225" s="38"/>
      <c r="X225" s="38"/>
      <c r="Y225" s="38"/>
      <c r="Z225" s="6"/>
      <c r="AA225" s="35"/>
      <c r="AB225" s="35"/>
    </row>
    <row r="226" spans="1:28" ht="15.75" customHeight="1">
      <c r="A226" s="5"/>
      <c r="B226" s="5"/>
      <c r="C226" s="3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37"/>
      <c r="Q226" s="37"/>
      <c r="R226" s="37"/>
      <c r="S226" s="37"/>
      <c r="T226" s="6"/>
      <c r="U226" s="6"/>
      <c r="V226" s="38"/>
      <c r="W226" s="38"/>
      <c r="X226" s="38"/>
      <c r="Y226" s="38"/>
      <c r="Z226" s="6"/>
      <c r="AA226" s="35"/>
      <c r="AB226" s="35"/>
    </row>
    <row r="227" spans="1:28" ht="15.75" customHeight="1">
      <c r="A227" s="5"/>
      <c r="B227" s="5"/>
      <c r="C227" s="3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37"/>
      <c r="Q227" s="37"/>
      <c r="R227" s="37"/>
      <c r="S227" s="37"/>
      <c r="T227" s="6"/>
      <c r="U227" s="6"/>
      <c r="V227" s="38"/>
      <c r="W227" s="38"/>
      <c r="X227" s="38"/>
      <c r="Y227" s="38"/>
      <c r="Z227" s="6"/>
      <c r="AA227" s="35"/>
      <c r="AB227" s="35"/>
    </row>
    <row r="228" spans="1:28" ht="15.75" customHeight="1">
      <c r="A228" s="5"/>
      <c r="B228" s="5"/>
      <c r="C228" s="3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37"/>
      <c r="Q228" s="37"/>
      <c r="R228" s="37"/>
      <c r="S228" s="37"/>
      <c r="T228" s="6"/>
      <c r="U228" s="6"/>
      <c r="V228" s="38"/>
      <c r="W228" s="38"/>
      <c r="X228" s="38"/>
      <c r="Y228" s="38"/>
      <c r="Z228" s="6"/>
      <c r="AA228" s="35"/>
      <c r="AB228" s="35"/>
    </row>
    <row r="229" spans="1:28" ht="15.75" customHeight="1">
      <c r="A229" s="5"/>
      <c r="B229" s="5"/>
      <c r="C229" s="3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37"/>
      <c r="Q229" s="37"/>
      <c r="R229" s="37"/>
      <c r="S229" s="37"/>
      <c r="T229" s="6"/>
      <c r="U229" s="6"/>
      <c r="V229" s="38"/>
      <c r="W229" s="38"/>
      <c r="X229" s="38"/>
      <c r="Y229" s="38"/>
      <c r="Z229" s="6"/>
      <c r="AA229" s="35"/>
      <c r="AB229" s="35"/>
    </row>
    <row r="230" spans="1:28" ht="15.75" customHeight="1">
      <c r="A230" s="5"/>
      <c r="B230" s="5"/>
      <c r="C230" s="3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37"/>
      <c r="Q230" s="37"/>
      <c r="R230" s="37"/>
      <c r="S230" s="37"/>
      <c r="T230" s="6"/>
      <c r="U230" s="6"/>
      <c r="V230" s="38"/>
      <c r="W230" s="38"/>
      <c r="X230" s="38"/>
      <c r="Y230" s="38"/>
      <c r="Z230" s="6"/>
      <c r="AA230" s="35"/>
      <c r="AB230" s="35"/>
    </row>
    <row r="231" spans="1:28" ht="15.75" customHeight="1">
      <c r="A231" s="5"/>
      <c r="B231" s="5"/>
      <c r="C231" s="3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37"/>
      <c r="Q231" s="37"/>
      <c r="R231" s="37"/>
      <c r="S231" s="37"/>
      <c r="T231" s="6"/>
      <c r="U231" s="6"/>
      <c r="V231" s="38"/>
      <c r="W231" s="38"/>
      <c r="X231" s="38"/>
      <c r="Y231" s="38"/>
      <c r="Z231" s="6"/>
      <c r="AA231" s="35"/>
      <c r="AB231" s="35"/>
    </row>
    <row r="232" spans="1:28" ht="15.75" customHeight="1">
      <c r="A232" s="5"/>
      <c r="B232" s="5"/>
      <c r="C232" s="3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37"/>
      <c r="Q232" s="37"/>
      <c r="R232" s="37"/>
      <c r="S232" s="37"/>
      <c r="T232" s="6"/>
      <c r="U232" s="6"/>
      <c r="V232" s="38"/>
      <c r="W232" s="38"/>
      <c r="X232" s="38"/>
      <c r="Y232" s="38"/>
      <c r="Z232" s="6"/>
      <c r="AA232" s="35"/>
      <c r="AB232" s="35"/>
    </row>
    <row r="233" spans="1:28" ht="15.75" customHeight="1">
      <c r="A233" s="5"/>
      <c r="B233" s="5"/>
      <c r="C233" s="3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37"/>
      <c r="Q233" s="37"/>
      <c r="R233" s="37"/>
      <c r="S233" s="37"/>
      <c r="T233" s="6"/>
      <c r="U233" s="6"/>
      <c r="V233" s="38"/>
      <c r="W233" s="38"/>
      <c r="X233" s="38"/>
      <c r="Y233" s="38"/>
      <c r="Z233" s="6"/>
      <c r="AA233" s="35"/>
      <c r="AB233" s="35"/>
    </row>
    <row r="234" spans="1:28" ht="15.75" customHeight="1">
      <c r="A234" s="5"/>
      <c r="B234" s="5"/>
      <c r="C234" s="3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37"/>
      <c r="Q234" s="37"/>
      <c r="R234" s="37"/>
      <c r="S234" s="37"/>
      <c r="T234" s="6"/>
      <c r="U234" s="6"/>
      <c r="V234" s="38"/>
      <c r="W234" s="38"/>
      <c r="X234" s="38"/>
      <c r="Y234" s="38"/>
      <c r="Z234" s="6"/>
      <c r="AA234" s="35"/>
      <c r="AB234" s="35"/>
    </row>
    <row r="235" spans="1:28" ht="15.75" customHeight="1">
      <c r="A235" s="5"/>
      <c r="B235" s="5"/>
      <c r="C235" s="3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37"/>
      <c r="Q235" s="37"/>
      <c r="R235" s="37"/>
      <c r="S235" s="37"/>
      <c r="T235" s="6"/>
      <c r="U235" s="6"/>
      <c r="V235" s="38"/>
      <c r="W235" s="38"/>
      <c r="X235" s="38"/>
      <c r="Y235" s="38"/>
      <c r="Z235" s="6"/>
      <c r="AA235" s="35"/>
      <c r="AB235" s="35"/>
    </row>
    <row r="236" spans="1:28" ht="15.75" customHeight="1">
      <c r="A236" s="5"/>
      <c r="B236" s="5"/>
      <c r="C236" s="3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37"/>
      <c r="Q236" s="37"/>
      <c r="R236" s="37"/>
      <c r="S236" s="37"/>
      <c r="T236" s="6"/>
      <c r="U236" s="6"/>
      <c r="V236" s="38"/>
      <c r="W236" s="38"/>
      <c r="X236" s="38"/>
      <c r="Y236" s="38"/>
      <c r="Z236" s="6"/>
      <c r="AA236" s="35"/>
      <c r="AB236" s="35"/>
    </row>
    <row r="237" spans="1:28" ht="15.75" customHeight="1">
      <c r="A237" s="5"/>
      <c r="B237" s="5"/>
      <c r="C237" s="3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37"/>
      <c r="Q237" s="37"/>
      <c r="R237" s="37"/>
      <c r="S237" s="37"/>
      <c r="T237" s="6"/>
      <c r="U237" s="6"/>
      <c r="V237" s="38"/>
      <c r="W237" s="38"/>
      <c r="X237" s="38"/>
      <c r="Y237" s="38"/>
      <c r="Z237" s="6"/>
      <c r="AA237" s="35"/>
      <c r="AB237" s="35"/>
    </row>
    <row r="238" spans="1:28" ht="15.75" customHeight="1">
      <c r="A238" s="5"/>
      <c r="B238" s="5"/>
      <c r="C238" s="3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37"/>
      <c r="Q238" s="37"/>
      <c r="R238" s="37"/>
      <c r="S238" s="37"/>
      <c r="T238" s="6"/>
      <c r="U238" s="6"/>
      <c r="V238" s="38"/>
      <c r="W238" s="38"/>
      <c r="X238" s="38"/>
      <c r="Y238" s="38"/>
      <c r="Z238" s="6"/>
      <c r="AA238" s="35"/>
      <c r="AB238" s="35"/>
    </row>
    <row r="239" spans="1:28" ht="15.75" customHeight="1">
      <c r="A239" s="5"/>
      <c r="B239" s="5"/>
      <c r="C239" s="3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37"/>
      <c r="Q239" s="37"/>
      <c r="R239" s="37"/>
      <c r="S239" s="37"/>
      <c r="T239" s="6"/>
      <c r="U239" s="6"/>
      <c r="V239" s="38"/>
      <c r="W239" s="38"/>
      <c r="X239" s="38"/>
      <c r="Y239" s="38"/>
      <c r="Z239" s="6"/>
      <c r="AA239" s="35"/>
      <c r="AB239" s="35"/>
    </row>
    <row r="240" spans="1:28" ht="15.75" customHeight="1">
      <c r="A240" s="5"/>
      <c r="B240" s="5"/>
      <c r="C240" s="3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37"/>
      <c r="Q240" s="37"/>
      <c r="R240" s="37"/>
      <c r="S240" s="37"/>
      <c r="T240" s="6"/>
      <c r="U240" s="6"/>
      <c r="V240" s="38"/>
      <c r="W240" s="38"/>
      <c r="X240" s="38"/>
      <c r="Y240" s="38"/>
      <c r="Z240" s="6"/>
      <c r="AA240" s="35"/>
      <c r="AB240" s="35"/>
    </row>
    <row r="241" spans="1:28" ht="15.75" customHeight="1">
      <c r="A241" s="5"/>
      <c r="B241" s="5"/>
      <c r="C241" s="3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37"/>
      <c r="Q241" s="37"/>
      <c r="R241" s="37"/>
      <c r="S241" s="37"/>
      <c r="T241" s="6"/>
      <c r="U241" s="6"/>
      <c r="V241" s="38"/>
      <c r="W241" s="38"/>
      <c r="X241" s="38"/>
      <c r="Y241" s="38"/>
      <c r="Z241" s="6"/>
      <c r="AA241" s="35"/>
      <c r="AB241" s="35"/>
    </row>
    <row r="242" spans="1:28" ht="15.75" customHeight="1">
      <c r="A242" s="5"/>
      <c r="B242" s="5"/>
      <c r="C242" s="3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37"/>
      <c r="Q242" s="37"/>
      <c r="R242" s="37"/>
      <c r="S242" s="37"/>
      <c r="T242" s="6"/>
      <c r="U242" s="6"/>
      <c r="V242" s="38"/>
      <c r="W242" s="38"/>
      <c r="X242" s="38"/>
      <c r="Y242" s="38"/>
      <c r="Z242" s="6"/>
      <c r="AA242" s="35"/>
      <c r="AB242" s="35"/>
    </row>
    <row r="243" spans="1:28" ht="15.75" customHeight="1">
      <c r="A243" s="5"/>
      <c r="B243" s="5"/>
      <c r="C243" s="3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37"/>
      <c r="Q243" s="37"/>
      <c r="R243" s="37"/>
      <c r="S243" s="37"/>
      <c r="T243" s="6"/>
      <c r="U243" s="6"/>
      <c r="V243" s="38"/>
      <c r="W243" s="38"/>
      <c r="X243" s="38"/>
      <c r="Y243" s="38"/>
      <c r="Z243" s="6"/>
      <c r="AA243" s="35"/>
      <c r="AB243" s="35"/>
    </row>
    <row r="244" spans="1:28" ht="15.75" customHeight="1">
      <c r="A244" s="5"/>
      <c r="B244" s="5"/>
      <c r="C244" s="3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37"/>
      <c r="Q244" s="37"/>
      <c r="R244" s="37"/>
      <c r="S244" s="37"/>
      <c r="T244" s="6"/>
      <c r="U244" s="6"/>
      <c r="V244" s="38"/>
      <c r="W244" s="38"/>
      <c r="X244" s="38"/>
      <c r="Y244" s="38"/>
      <c r="Z244" s="6"/>
      <c r="AA244" s="35"/>
      <c r="AB244" s="35"/>
    </row>
    <row r="245" spans="1:28" ht="15.75" customHeight="1">
      <c r="A245" s="5"/>
      <c r="B245" s="5"/>
      <c r="C245" s="3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37"/>
      <c r="Q245" s="37"/>
      <c r="R245" s="37"/>
      <c r="S245" s="37"/>
      <c r="T245" s="6"/>
      <c r="U245" s="6"/>
      <c r="V245" s="38"/>
      <c r="W245" s="38"/>
      <c r="X245" s="38"/>
      <c r="Y245" s="38"/>
      <c r="Z245" s="6"/>
      <c r="AA245" s="35"/>
      <c r="AB245" s="35"/>
    </row>
    <row r="246" spans="1:28" ht="15.75" customHeight="1">
      <c r="A246" s="5"/>
      <c r="B246" s="5"/>
      <c r="C246" s="3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37"/>
      <c r="Q246" s="37"/>
      <c r="R246" s="37"/>
      <c r="S246" s="37"/>
      <c r="T246" s="6"/>
      <c r="U246" s="6"/>
      <c r="V246" s="38"/>
      <c r="W246" s="38"/>
      <c r="X246" s="38"/>
      <c r="Y246" s="38"/>
      <c r="Z246" s="6"/>
      <c r="AA246" s="35"/>
      <c r="AB246" s="35"/>
    </row>
    <row r="247" spans="1:28" ht="15.75" customHeight="1">
      <c r="A247" s="5"/>
      <c r="B247" s="5"/>
      <c r="C247" s="3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37"/>
      <c r="Q247" s="37"/>
      <c r="R247" s="37"/>
      <c r="S247" s="37"/>
      <c r="T247" s="6"/>
      <c r="U247" s="6"/>
      <c r="V247" s="38"/>
      <c r="W247" s="38"/>
      <c r="X247" s="38"/>
      <c r="Y247" s="38"/>
      <c r="Z247" s="6"/>
      <c r="AA247" s="35"/>
      <c r="AB247" s="35"/>
    </row>
    <row r="248" spans="1:28" ht="15.75" customHeight="1">
      <c r="A248" s="5"/>
      <c r="B248" s="5"/>
      <c r="C248" s="3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37"/>
      <c r="Q248" s="37"/>
      <c r="R248" s="37"/>
      <c r="S248" s="37"/>
      <c r="T248" s="6"/>
      <c r="U248" s="6"/>
      <c r="V248" s="38"/>
      <c r="W248" s="38"/>
      <c r="X248" s="38"/>
      <c r="Y248" s="38"/>
      <c r="Z248" s="6"/>
      <c r="AA248" s="35"/>
      <c r="AB248" s="35"/>
    </row>
    <row r="249" spans="1:28" ht="15.75" customHeight="1">
      <c r="A249" s="5"/>
      <c r="B249" s="5"/>
      <c r="C249" s="3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37"/>
      <c r="Q249" s="37"/>
      <c r="R249" s="37"/>
      <c r="S249" s="37"/>
      <c r="T249" s="6"/>
      <c r="U249" s="6"/>
      <c r="V249" s="38"/>
      <c r="W249" s="38"/>
      <c r="X249" s="38"/>
      <c r="Y249" s="38"/>
      <c r="Z249" s="6"/>
      <c r="AA249" s="35"/>
      <c r="AB249" s="35"/>
    </row>
    <row r="250" spans="1:28" ht="15.75" customHeight="1">
      <c r="A250" s="5"/>
      <c r="B250" s="5"/>
      <c r="C250" s="3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37"/>
      <c r="Q250" s="37"/>
      <c r="R250" s="37"/>
      <c r="S250" s="37"/>
      <c r="T250" s="6"/>
      <c r="U250" s="6"/>
      <c r="V250" s="38"/>
      <c r="W250" s="38"/>
      <c r="X250" s="38"/>
      <c r="Y250" s="38"/>
      <c r="Z250" s="6"/>
      <c r="AA250" s="35"/>
      <c r="AB250" s="35"/>
    </row>
    <row r="251" spans="1:28" ht="15.75" customHeight="1">
      <c r="A251" s="5"/>
      <c r="B251" s="5"/>
      <c r="C251" s="3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37"/>
      <c r="Q251" s="37"/>
      <c r="R251" s="37"/>
      <c r="S251" s="37"/>
      <c r="T251" s="6"/>
      <c r="U251" s="6"/>
      <c r="V251" s="38"/>
      <c r="W251" s="38"/>
      <c r="X251" s="38"/>
      <c r="Y251" s="38"/>
      <c r="Z251" s="6"/>
      <c r="AA251" s="35"/>
      <c r="AB251" s="35"/>
    </row>
    <row r="252" spans="1:28" ht="15.75" customHeight="1">
      <c r="A252" s="5"/>
      <c r="B252" s="5"/>
      <c r="C252" s="3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37"/>
      <c r="Q252" s="37"/>
      <c r="R252" s="37"/>
      <c r="S252" s="37"/>
      <c r="T252" s="6"/>
      <c r="U252" s="6"/>
      <c r="V252" s="38"/>
      <c r="W252" s="38"/>
      <c r="X252" s="38"/>
      <c r="Y252" s="38"/>
      <c r="Z252" s="6"/>
      <c r="AA252" s="35"/>
      <c r="AB252" s="35"/>
    </row>
    <row r="253" spans="1:28" ht="15.75" customHeight="1">
      <c r="A253" s="5"/>
      <c r="B253" s="5"/>
      <c r="C253" s="3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37"/>
      <c r="Q253" s="37"/>
      <c r="R253" s="37"/>
      <c r="S253" s="37"/>
      <c r="T253" s="6"/>
      <c r="U253" s="6"/>
      <c r="V253" s="38"/>
      <c r="W253" s="38"/>
      <c r="X253" s="38"/>
      <c r="Y253" s="38"/>
      <c r="Z253" s="6"/>
      <c r="AA253" s="35"/>
      <c r="AB253" s="35"/>
    </row>
    <row r="254" spans="1:28" ht="15.75" customHeight="1">
      <c r="A254" s="5"/>
      <c r="B254" s="5"/>
      <c r="C254" s="3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37"/>
      <c r="Q254" s="37"/>
      <c r="R254" s="37"/>
      <c r="S254" s="37"/>
      <c r="T254" s="6"/>
      <c r="U254" s="6"/>
      <c r="V254" s="38"/>
      <c r="W254" s="38"/>
      <c r="X254" s="38"/>
      <c r="Y254" s="38"/>
      <c r="Z254" s="6"/>
      <c r="AA254" s="35"/>
      <c r="AB254" s="35"/>
    </row>
    <row r="255" spans="1:28" ht="15.75" customHeight="1">
      <c r="A255" s="5"/>
      <c r="B255" s="5"/>
      <c r="C255" s="3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37"/>
      <c r="Q255" s="37"/>
      <c r="R255" s="37"/>
      <c r="S255" s="37"/>
      <c r="T255" s="6"/>
      <c r="U255" s="6"/>
      <c r="V255" s="38"/>
      <c r="W255" s="38"/>
      <c r="X255" s="38"/>
      <c r="Y255" s="38"/>
      <c r="Z255" s="6"/>
      <c r="AA255" s="35"/>
      <c r="AB255" s="35"/>
    </row>
    <row r="256" spans="1:28" ht="15.75" customHeight="1">
      <c r="A256" s="5"/>
      <c r="B256" s="5"/>
      <c r="C256" s="3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37"/>
      <c r="Q256" s="37"/>
      <c r="R256" s="37"/>
      <c r="S256" s="37"/>
      <c r="T256" s="6"/>
      <c r="U256" s="6"/>
      <c r="V256" s="38"/>
      <c r="W256" s="38"/>
      <c r="X256" s="38"/>
      <c r="Y256" s="38"/>
      <c r="Z256" s="6"/>
      <c r="AA256" s="35"/>
      <c r="AB256" s="35"/>
    </row>
    <row r="257" spans="1:28" ht="15.75" customHeight="1">
      <c r="A257" s="5"/>
      <c r="B257" s="5"/>
      <c r="C257" s="3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37"/>
      <c r="Q257" s="37"/>
      <c r="R257" s="37"/>
      <c r="S257" s="37"/>
      <c r="T257" s="6"/>
      <c r="U257" s="6"/>
      <c r="V257" s="38"/>
      <c r="W257" s="38"/>
      <c r="X257" s="38"/>
      <c r="Y257" s="38"/>
      <c r="Z257" s="6"/>
      <c r="AA257" s="35"/>
      <c r="AB257" s="35"/>
    </row>
    <row r="258" spans="1:28" ht="15.75" customHeight="1">
      <c r="A258" s="5"/>
      <c r="B258" s="5"/>
      <c r="C258" s="3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37"/>
      <c r="Q258" s="37"/>
      <c r="R258" s="37"/>
      <c r="S258" s="37"/>
      <c r="T258" s="6"/>
      <c r="U258" s="6"/>
      <c r="V258" s="38"/>
      <c r="W258" s="38"/>
      <c r="X258" s="38"/>
      <c r="Y258" s="38"/>
      <c r="Z258" s="6"/>
      <c r="AA258" s="35"/>
      <c r="AB258" s="35"/>
    </row>
    <row r="259" spans="1:28" ht="15.75" customHeight="1">
      <c r="A259" s="5"/>
      <c r="B259" s="5"/>
      <c r="C259" s="3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37"/>
      <c r="Q259" s="37"/>
      <c r="R259" s="37"/>
      <c r="S259" s="37"/>
      <c r="T259" s="6"/>
      <c r="U259" s="6"/>
      <c r="V259" s="38"/>
      <c r="W259" s="38"/>
      <c r="X259" s="38"/>
      <c r="Y259" s="38"/>
      <c r="Z259" s="6"/>
      <c r="AA259" s="35"/>
      <c r="AB259" s="35"/>
    </row>
    <row r="260" spans="1:28" ht="15.75" customHeight="1">
      <c r="A260" s="5"/>
      <c r="B260" s="5"/>
      <c r="C260" s="3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37"/>
      <c r="Q260" s="37"/>
      <c r="R260" s="37"/>
      <c r="S260" s="37"/>
      <c r="T260" s="6"/>
      <c r="U260" s="6"/>
      <c r="V260" s="38"/>
      <c r="W260" s="38"/>
      <c r="X260" s="38"/>
      <c r="Y260" s="38"/>
      <c r="Z260" s="6"/>
      <c r="AA260" s="35"/>
      <c r="AB260" s="35"/>
    </row>
    <row r="261" spans="1:28" ht="15.75" customHeight="1">
      <c r="A261" s="5"/>
      <c r="B261" s="5"/>
      <c r="C261" s="3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37"/>
      <c r="Q261" s="37"/>
      <c r="R261" s="37"/>
      <c r="S261" s="37"/>
      <c r="T261" s="6"/>
      <c r="U261" s="6"/>
      <c r="V261" s="38"/>
      <c r="W261" s="38"/>
      <c r="X261" s="38"/>
      <c r="Y261" s="38"/>
      <c r="Z261" s="6"/>
      <c r="AA261" s="35"/>
      <c r="AB261" s="35"/>
    </row>
    <row r="262" spans="1:28" ht="15.75" customHeight="1">
      <c r="A262" s="5"/>
      <c r="B262" s="5"/>
      <c r="C262" s="3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37"/>
      <c r="Q262" s="37"/>
      <c r="R262" s="37"/>
      <c r="S262" s="37"/>
      <c r="T262" s="6"/>
      <c r="U262" s="6"/>
      <c r="V262" s="38"/>
      <c r="W262" s="38"/>
      <c r="X262" s="38"/>
      <c r="Y262" s="38"/>
      <c r="Z262" s="6"/>
      <c r="AA262" s="35"/>
      <c r="AB262" s="35"/>
    </row>
    <row r="263" spans="1:28" ht="15.75" customHeight="1">
      <c r="A263" s="5"/>
      <c r="B263" s="5"/>
      <c r="C263" s="3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37"/>
      <c r="Q263" s="37"/>
      <c r="R263" s="37"/>
      <c r="S263" s="37"/>
      <c r="T263" s="6"/>
      <c r="U263" s="6"/>
      <c r="V263" s="38"/>
      <c r="W263" s="38"/>
      <c r="X263" s="38"/>
      <c r="Y263" s="38"/>
      <c r="Z263" s="6"/>
      <c r="AA263" s="35"/>
      <c r="AB263" s="35"/>
    </row>
    <row r="264" spans="1:28" ht="15.75" customHeight="1">
      <c r="A264" s="5"/>
      <c r="B264" s="5"/>
      <c r="C264" s="3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37"/>
      <c r="Q264" s="37"/>
      <c r="R264" s="37"/>
      <c r="S264" s="37"/>
      <c r="T264" s="6"/>
      <c r="U264" s="6"/>
      <c r="V264" s="38"/>
      <c r="W264" s="38"/>
      <c r="X264" s="38"/>
      <c r="Y264" s="38"/>
      <c r="Z264" s="6"/>
      <c r="AA264" s="35"/>
      <c r="AB264" s="35"/>
    </row>
    <row r="265" spans="1:28" ht="15.75" customHeight="1">
      <c r="A265" s="5"/>
      <c r="B265" s="5"/>
      <c r="C265" s="3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37"/>
      <c r="Q265" s="37"/>
      <c r="R265" s="37"/>
      <c r="S265" s="37"/>
      <c r="T265" s="6"/>
      <c r="U265" s="6"/>
      <c r="V265" s="38"/>
      <c r="W265" s="38"/>
      <c r="X265" s="38"/>
      <c r="Y265" s="38"/>
      <c r="Z265" s="6"/>
      <c r="AA265" s="35"/>
      <c r="AB265" s="35"/>
    </row>
    <row r="266" spans="1:28" ht="15.75" customHeight="1">
      <c r="A266" s="5"/>
      <c r="B266" s="5"/>
      <c r="C266" s="3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37"/>
      <c r="Q266" s="37"/>
      <c r="R266" s="37"/>
      <c r="S266" s="37"/>
      <c r="T266" s="6"/>
      <c r="U266" s="6"/>
      <c r="V266" s="38"/>
      <c r="W266" s="38"/>
      <c r="X266" s="38"/>
      <c r="Y266" s="38"/>
      <c r="Z266" s="6"/>
      <c r="AA266" s="35"/>
      <c r="AB266" s="35"/>
    </row>
    <row r="267" spans="1:28" ht="15.75" customHeight="1">
      <c r="A267" s="5"/>
      <c r="B267" s="5"/>
      <c r="C267" s="3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37"/>
      <c r="Q267" s="37"/>
      <c r="R267" s="37"/>
      <c r="S267" s="37"/>
      <c r="T267" s="6"/>
      <c r="U267" s="6"/>
      <c r="V267" s="38"/>
      <c r="W267" s="38"/>
      <c r="X267" s="38"/>
      <c r="Y267" s="38"/>
      <c r="Z267" s="6"/>
      <c r="AA267" s="35"/>
      <c r="AB267" s="35"/>
    </row>
    <row r="268" spans="1:28" ht="15.75" customHeight="1">
      <c r="A268" s="5"/>
      <c r="B268" s="5"/>
      <c r="C268" s="3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37"/>
      <c r="Q268" s="37"/>
      <c r="R268" s="37"/>
      <c r="S268" s="37"/>
      <c r="T268" s="6"/>
      <c r="U268" s="6"/>
      <c r="V268" s="38"/>
      <c r="W268" s="38"/>
      <c r="X268" s="38"/>
      <c r="Y268" s="38"/>
      <c r="Z268" s="6"/>
      <c r="AA268" s="35"/>
      <c r="AB268" s="35"/>
    </row>
    <row r="269" spans="1:28" ht="15.75" customHeight="1">
      <c r="A269" s="5"/>
      <c r="B269" s="5"/>
      <c r="C269" s="3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37"/>
      <c r="Q269" s="37"/>
      <c r="R269" s="37"/>
      <c r="S269" s="37"/>
      <c r="T269" s="6"/>
      <c r="U269" s="6"/>
      <c r="V269" s="38"/>
      <c r="W269" s="38"/>
      <c r="X269" s="38"/>
      <c r="Y269" s="38"/>
      <c r="Z269" s="6"/>
      <c r="AA269" s="35"/>
      <c r="AB269" s="35"/>
    </row>
    <row r="270" spans="1:28" ht="15.75" customHeight="1">
      <c r="A270" s="5"/>
      <c r="B270" s="5"/>
      <c r="C270" s="3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37"/>
      <c r="Q270" s="37"/>
      <c r="R270" s="37"/>
      <c r="S270" s="37"/>
      <c r="T270" s="6"/>
      <c r="U270" s="6"/>
      <c r="V270" s="38"/>
      <c r="W270" s="38"/>
      <c r="X270" s="38"/>
      <c r="Y270" s="38"/>
      <c r="Z270" s="6"/>
      <c r="AA270" s="35"/>
      <c r="AB270" s="35"/>
    </row>
    <row r="271" spans="1:28" ht="15.75" customHeight="1">
      <c r="A271" s="5"/>
      <c r="B271" s="5"/>
      <c r="C271" s="3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37"/>
      <c r="Q271" s="37"/>
      <c r="R271" s="37"/>
      <c r="S271" s="37"/>
      <c r="T271" s="6"/>
      <c r="U271" s="6"/>
      <c r="V271" s="38"/>
      <c r="W271" s="38"/>
      <c r="X271" s="38"/>
      <c r="Y271" s="38"/>
      <c r="Z271" s="6"/>
      <c r="AA271" s="35"/>
      <c r="AB271" s="35"/>
    </row>
    <row r="272" spans="1:28" ht="15.75" customHeight="1">
      <c r="A272" s="5"/>
      <c r="B272" s="5"/>
      <c r="C272" s="3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37"/>
      <c r="Q272" s="37"/>
      <c r="R272" s="37"/>
      <c r="S272" s="37"/>
      <c r="T272" s="6"/>
      <c r="U272" s="6"/>
      <c r="V272" s="38"/>
      <c r="W272" s="38"/>
      <c r="X272" s="38"/>
      <c r="Y272" s="38"/>
      <c r="Z272" s="6"/>
      <c r="AA272" s="35"/>
      <c r="AB272" s="35"/>
    </row>
    <row r="273" spans="1:28" ht="15.75" customHeight="1">
      <c r="A273" s="5"/>
      <c r="B273" s="5"/>
      <c r="C273" s="3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37"/>
      <c r="Q273" s="37"/>
      <c r="R273" s="37"/>
      <c r="S273" s="37"/>
      <c r="T273" s="6"/>
      <c r="U273" s="6"/>
      <c r="V273" s="38"/>
      <c r="W273" s="38"/>
      <c r="X273" s="38"/>
      <c r="Y273" s="38"/>
      <c r="Z273" s="6"/>
      <c r="AA273" s="35"/>
      <c r="AB273" s="35"/>
    </row>
    <row r="274" spans="1:28" ht="15.75" customHeight="1">
      <c r="A274" s="5"/>
      <c r="B274" s="5"/>
      <c r="C274" s="3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37"/>
      <c r="Q274" s="37"/>
      <c r="R274" s="37"/>
      <c r="S274" s="37"/>
      <c r="T274" s="6"/>
      <c r="U274" s="6"/>
      <c r="V274" s="38"/>
      <c r="W274" s="38"/>
      <c r="X274" s="38"/>
      <c r="Y274" s="38"/>
      <c r="Z274" s="6"/>
      <c r="AA274" s="35"/>
      <c r="AB274" s="35"/>
    </row>
    <row r="275" spans="1:28" ht="15.75" customHeight="1">
      <c r="A275" s="5"/>
      <c r="B275" s="5"/>
      <c r="C275" s="3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37"/>
      <c r="Q275" s="37"/>
      <c r="R275" s="37"/>
      <c r="S275" s="37"/>
      <c r="T275" s="6"/>
      <c r="U275" s="6"/>
      <c r="V275" s="38"/>
      <c r="W275" s="38"/>
      <c r="X275" s="38"/>
      <c r="Y275" s="38"/>
      <c r="Z275" s="6"/>
      <c r="AA275" s="35"/>
      <c r="AB275" s="35"/>
    </row>
    <row r="276" spans="1:28" ht="15.75" customHeight="1">
      <c r="A276" s="5"/>
      <c r="B276" s="5"/>
      <c r="C276" s="3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37"/>
      <c r="Q276" s="37"/>
      <c r="R276" s="37"/>
      <c r="S276" s="37"/>
      <c r="T276" s="6"/>
      <c r="U276" s="6"/>
      <c r="V276" s="38"/>
      <c r="W276" s="38"/>
      <c r="X276" s="38"/>
      <c r="Y276" s="38"/>
      <c r="Z276" s="6"/>
      <c r="AA276" s="35"/>
      <c r="AB276" s="35"/>
    </row>
    <row r="277" spans="1:28" ht="15.75" customHeight="1">
      <c r="A277" s="5"/>
      <c r="B277" s="5"/>
      <c r="C277" s="3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37"/>
      <c r="Q277" s="37"/>
      <c r="R277" s="37"/>
      <c r="S277" s="37"/>
      <c r="T277" s="6"/>
      <c r="U277" s="6"/>
      <c r="V277" s="38"/>
      <c r="W277" s="38"/>
      <c r="X277" s="38"/>
      <c r="Y277" s="38"/>
      <c r="Z277" s="6"/>
      <c r="AA277" s="35"/>
      <c r="AB277" s="35"/>
    </row>
    <row r="278" spans="1:28" ht="15.75" customHeight="1">
      <c r="A278" s="5"/>
      <c r="B278" s="5"/>
      <c r="C278" s="3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37"/>
      <c r="Q278" s="37"/>
      <c r="R278" s="37"/>
      <c r="S278" s="37"/>
      <c r="T278" s="6"/>
      <c r="U278" s="6"/>
      <c r="V278" s="38"/>
      <c r="W278" s="38"/>
      <c r="X278" s="38"/>
      <c r="Y278" s="38"/>
      <c r="Z278" s="6"/>
      <c r="AA278" s="35"/>
      <c r="AB278" s="35"/>
    </row>
    <row r="279" spans="1:28" ht="15.75" customHeight="1">
      <c r="A279" s="5"/>
      <c r="B279" s="5"/>
      <c r="C279" s="3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37"/>
      <c r="Q279" s="37"/>
      <c r="R279" s="37"/>
      <c r="S279" s="37"/>
      <c r="T279" s="6"/>
      <c r="U279" s="6"/>
      <c r="V279" s="38"/>
      <c r="W279" s="38"/>
      <c r="X279" s="38"/>
      <c r="Y279" s="38"/>
      <c r="Z279" s="6"/>
      <c r="AA279" s="35"/>
      <c r="AB279" s="35"/>
    </row>
    <row r="280" spans="1:28" ht="15.75" customHeight="1">
      <c r="A280" s="5"/>
      <c r="B280" s="5"/>
      <c r="C280" s="3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37"/>
      <c r="Q280" s="37"/>
      <c r="R280" s="37"/>
      <c r="S280" s="37"/>
      <c r="T280" s="6"/>
      <c r="U280" s="6"/>
      <c r="V280" s="38"/>
      <c r="W280" s="38"/>
      <c r="X280" s="38"/>
      <c r="Y280" s="38"/>
      <c r="Z280" s="6"/>
      <c r="AA280" s="35"/>
      <c r="AB280" s="35"/>
    </row>
    <row r="281" spans="1:28" ht="15.75" customHeight="1">
      <c r="A281" s="5"/>
      <c r="B281" s="5"/>
      <c r="C281" s="3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37"/>
      <c r="Q281" s="37"/>
      <c r="R281" s="37"/>
      <c r="S281" s="37"/>
      <c r="T281" s="6"/>
      <c r="U281" s="6"/>
      <c r="V281" s="38"/>
      <c r="W281" s="38"/>
      <c r="X281" s="38"/>
      <c r="Y281" s="38"/>
      <c r="Z281" s="6"/>
      <c r="AA281" s="35"/>
      <c r="AB281" s="35"/>
    </row>
    <row r="282" spans="1:28" ht="15.75" customHeight="1">
      <c r="A282" s="5"/>
      <c r="B282" s="5"/>
      <c r="C282" s="3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37"/>
      <c r="Q282" s="37"/>
      <c r="R282" s="37"/>
      <c r="S282" s="37"/>
      <c r="T282" s="6"/>
      <c r="U282" s="6"/>
      <c r="V282" s="38"/>
      <c r="W282" s="38"/>
      <c r="X282" s="38"/>
      <c r="Y282" s="38"/>
      <c r="Z282" s="6"/>
      <c r="AA282" s="35"/>
      <c r="AB282" s="35"/>
    </row>
    <row r="283" spans="1:28" ht="15.75" customHeight="1">
      <c r="A283" s="5"/>
      <c r="B283" s="5"/>
      <c r="C283" s="3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37"/>
      <c r="Q283" s="37"/>
      <c r="R283" s="37"/>
      <c r="S283" s="37"/>
      <c r="T283" s="6"/>
      <c r="U283" s="6"/>
      <c r="V283" s="38"/>
      <c r="W283" s="38"/>
      <c r="X283" s="38"/>
      <c r="Y283" s="38"/>
      <c r="Z283" s="6"/>
      <c r="AA283" s="35"/>
      <c r="AB283" s="35"/>
    </row>
    <row r="284" spans="1:28" ht="15.75" customHeight="1">
      <c r="A284" s="5"/>
      <c r="B284" s="5"/>
      <c r="C284" s="3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37"/>
      <c r="Q284" s="37"/>
      <c r="R284" s="37"/>
      <c r="S284" s="37"/>
      <c r="T284" s="6"/>
      <c r="U284" s="6"/>
      <c r="V284" s="38"/>
      <c r="W284" s="38"/>
      <c r="X284" s="38"/>
      <c r="Y284" s="38"/>
      <c r="Z284" s="6"/>
      <c r="AA284" s="35"/>
      <c r="AB284" s="35"/>
    </row>
    <row r="285" spans="1:28" ht="15.75" customHeight="1">
      <c r="A285" s="5"/>
      <c r="B285" s="5"/>
      <c r="C285" s="3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37"/>
      <c r="Q285" s="37"/>
      <c r="R285" s="37"/>
      <c r="S285" s="37"/>
      <c r="T285" s="6"/>
      <c r="U285" s="6"/>
      <c r="V285" s="38"/>
      <c r="W285" s="38"/>
      <c r="X285" s="38"/>
      <c r="Y285" s="38"/>
      <c r="Z285" s="6"/>
      <c r="AA285" s="35"/>
      <c r="AB285" s="35"/>
    </row>
    <row r="286" spans="1:28" ht="15.75" customHeight="1">
      <c r="A286" s="5"/>
      <c r="B286" s="5"/>
      <c r="C286" s="3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37"/>
      <c r="Q286" s="37"/>
      <c r="R286" s="37"/>
      <c r="S286" s="37"/>
      <c r="T286" s="6"/>
      <c r="U286" s="6"/>
      <c r="V286" s="38"/>
      <c r="W286" s="38"/>
      <c r="X286" s="38"/>
      <c r="Y286" s="38"/>
      <c r="Z286" s="6"/>
      <c r="AA286" s="35"/>
      <c r="AB286" s="35"/>
    </row>
    <row r="287" spans="1:28" ht="15.75" customHeight="1">
      <c r="A287" s="5"/>
      <c r="B287" s="5"/>
      <c r="C287" s="3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37"/>
      <c r="Q287" s="37"/>
      <c r="R287" s="37"/>
      <c r="S287" s="37"/>
      <c r="T287" s="6"/>
      <c r="U287" s="6"/>
      <c r="V287" s="38"/>
      <c r="W287" s="38"/>
      <c r="X287" s="38"/>
      <c r="Y287" s="38"/>
      <c r="Z287" s="6"/>
      <c r="AA287" s="35"/>
      <c r="AB287" s="35"/>
    </row>
    <row r="288" spans="1:28" ht="15.75" customHeight="1">
      <c r="A288" s="5"/>
      <c r="B288" s="5"/>
      <c r="C288" s="3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37"/>
      <c r="Q288" s="37"/>
      <c r="R288" s="37"/>
      <c r="S288" s="37"/>
      <c r="T288" s="6"/>
      <c r="U288" s="6"/>
      <c r="V288" s="38"/>
      <c r="W288" s="38"/>
      <c r="X288" s="38"/>
      <c r="Y288" s="38"/>
      <c r="Z288" s="6"/>
      <c r="AA288" s="35"/>
      <c r="AB288" s="35"/>
    </row>
    <row r="289" spans="1:28" ht="15.75" customHeight="1">
      <c r="A289" s="5"/>
      <c r="B289" s="5"/>
      <c r="C289" s="3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37"/>
      <c r="Q289" s="37"/>
      <c r="R289" s="37"/>
      <c r="S289" s="37"/>
      <c r="T289" s="6"/>
      <c r="U289" s="6"/>
      <c r="V289" s="38"/>
      <c r="W289" s="38"/>
      <c r="X289" s="38"/>
      <c r="Y289" s="38"/>
      <c r="Z289" s="6"/>
      <c r="AA289" s="35"/>
      <c r="AB289" s="35"/>
    </row>
    <row r="290" spans="1:28" ht="15.75" customHeight="1">
      <c r="A290" s="5"/>
      <c r="B290" s="5"/>
      <c r="C290" s="3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37"/>
      <c r="Q290" s="37"/>
      <c r="R290" s="37"/>
      <c r="S290" s="37"/>
      <c r="T290" s="6"/>
      <c r="U290" s="6"/>
      <c r="V290" s="38"/>
      <c r="W290" s="38"/>
      <c r="X290" s="38"/>
      <c r="Y290" s="38"/>
      <c r="Z290" s="6"/>
      <c r="AA290" s="35"/>
      <c r="AB290" s="35"/>
    </row>
    <row r="291" spans="1:28" ht="15.75" customHeight="1">
      <c r="A291" s="5"/>
      <c r="B291" s="5"/>
      <c r="C291" s="3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37"/>
      <c r="Q291" s="37"/>
      <c r="R291" s="37"/>
      <c r="S291" s="37"/>
      <c r="T291" s="6"/>
      <c r="U291" s="6"/>
      <c r="V291" s="38"/>
      <c r="W291" s="38"/>
      <c r="X291" s="38"/>
      <c r="Y291" s="38"/>
      <c r="Z291" s="6"/>
      <c r="AA291" s="35"/>
      <c r="AB291" s="35"/>
    </row>
    <row r="292" spans="1:28" ht="15.75" customHeight="1">
      <c r="A292" s="5"/>
      <c r="B292" s="5"/>
      <c r="C292" s="3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37"/>
      <c r="Q292" s="37"/>
      <c r="R292" s="37"/>
      <c r="S292" s="37"/>
      <c r="T292" s="6"/>
      <c r="U292" s="6"/>
      <c r="V292" s="38"/>
      <c r="W292" s="38"/>
      <c r="X292" s="38"/>
      <c r="Y292" s="38"/>
      <c r="Z292" s="6"/>
      <c r="AA292" s="35"/>
      <c r="AB292" s="35"/>
    </row>
    <row r="293" spans="1:28" ht="15.75" customHeight="1">
      <c r="A293" s="5"/>
      <c r="B293" s="5"/>
      <c r="C293" s="3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37"/>
      <c r="Q293" s="37"/>
      <c r="R293" s="37"/>
      <c r="S293" s="37"/>
      <c r="T293" s="6"/>
      <c r="U293" s="6"/>
      <c r="V293" s="38"/>
      <c r="W293" s="38"/>
      <c r="X293" s="38"/>
      <c r="Y293" s="38"/>
      <c r="Z293" s="6"/>
      <c r="AA293" s="35"/>
      <c r="AB293" s="35"/>
    </row>
    <row r="294" spans="1:28" ht="15.75" customHeight="1">
      <c r="A294" s="5"/>
      <c r="B294" s="5"/>
      <c r="C294" s="3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37"/>
      <c r="Q294" s="37"/>
      <c r="R294" s="37"/>
      <c r="S294" s="37"/>
      <c r="T294" s="6"/>
      <c r="U294" s="6"/>
      <c r="V294" s="38"/>
      <c r="W294" s="38"/>
      <c r="X294" s="38"/>
      <c r="Y294" s="38"/>
      <c r="Z294" s="6"/>
      <c r="AA294" s="35"/>
      <c r="AB294" s="35"/>
    </row>
    <row r="295" spans="1:28" ht="15.75" customHeight="1">
      <c r="A295" s="5"/>
      <c r="B295" s="5"/>
      <c r="C295" s="3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37"/>
      <c r="Q295" s="37"/>
      <c r="R295" s="37"/>
      <c r="S295" s="37"/>
      <c r="T295" s="6"/>
      <c r="U295" s="6"/>
      <c r="V295" s="38"/>
      <c r="W295" s="38"/>
      <c r="X295" s="38"/>
      <c r="Y295" s="38"/>
      <c r="Z295" s="6"/>
      <c r="AA295" s="35"/>
      <c r="AB295" s="35"/>
    </row>
    <row r="296" spans="1:28" ht="15.75" customHeight="1">
      <c r="A296" s="5"/>
      <c r="B296" s="5"/>
      <c r="C296" s="3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37"/>
      <c r="Q296" s="37"/>
      <c r="R296" s="37"/>
      <c r="S296" s="37"/>
      <c r="T296" s="6"/>
      <c r="U296" s="6"/>
      <c r="V296" s="38"/>
      <c r="W296" s="38"/>
      <c r="X296" s="38"/>
      <c r="Y296" s="38"/>
      <c r="Z296" s="6"/>
      <c r="AA296" s="35"/>
      <c r="AB296" s="35"/>
    </row>
    <row r="297" spans="1:28" ht="15.75" customHeight="1">
      <c r="A297" s="5"/>
      <c r="B297" s="5"/>
      <c r="C297" s="3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37"/>
      <c r="Q297" s="37"/>
      <c r="R297" s="37"/>
      <c r="S297" s="37"/>
      <c r="T297" s="6"/>
      <c r="U297" s="6"/>
      <c r="V297" s="38"/>
      <c r="W297" s="38"/>
      <c r="X297" s="38"/>
      <c r="Y297" s="38"/>
      <c r="Z297" s="6"/>
      <c r="AA297" s="35"/>
      <c r="AB297" s="35"/>
    </row>
    <row r="298" spans="1:28" ht="15.75" customHeight="1">
      <c r="A298" s="5"/>
      <c r="B298" s="5"/>
      <c r="C298" s="3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37"/>
      <c r="Q298" s="37"/>
      <c r="R298" s="37"/>
      <c r="S298" s="37"/>
      <c r="T298" s="6"/>
      <c r="U298" s="6"/>
      <c r="V298" s="38"/>
      <c r="W298" s="38"/>
      <c r="X298" s="38"/>
      <c r="Y298" s="38"/>
      <c r="Z298" s="6"/>
      <c r="AA298" s="35"/>
      <c r="AB298" s="35"/>
    </row>
    <row r="299" spans="1:28" ht="15.75" customHeight="1">
      <c r="A299" s="5"/>
      <c r="B299" s="5"/>
      <c r="C299" s="3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37"/>
      <c r="Q299" s="37"/>
      <c r="R299" s="37"/>
      <c r="S299" s="37"/>
      <c r="T299" s="6"/>
      <c r="U299" s="6"/>
      <c r="V299" s="38"/>
      <c r="W299" s="38"/>
      <c r="X299" s="38"/>
      <c r="Y299" s="38"/>
      <c r="Z299" s="6"/>
      <c r="AA299" s="35"/>
      <c r="AB299" s="35"/>
    </row>
    <row r="300" spans="1:28" ht="15.75" customHeight="1">
      <c r="A300" s="5"/>
      <c r="B300" s="5"/>
      <c r="C300" s="3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37"/>
      <c r="Q300" s="37"/>
      <c r="R300" s="37"/>
      <c r="S300" s="37"/>
      <c r="T300" s="6"/>
      <c r="U300" s="6"/>
      <c r="V300" s="38"/>
      <c r="W300" s="38"/>
      <c r="X300" s="38"/>
      <c r="Y300" s="38"/>
      <c r="Z300" s="6"/>
      <c r="AA300" s="35"/>
      <c r="AB300" s="35"/>
    </row>
    <row r="301" spans="1:28" ht="15.75" customHeight="1">
      <c r="A301" s="5"/>
      <c r="B301" s="5"/>
      <c r="C301" s="3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37"/>
      <c r="Q301" s="37"/>
      <c r="R301" s="37"/>
      <c r="S301" s="37"/>
      <c r="T301" s="6"/>
      <c r="U301" s="6"/>
      <c r="V301" s="38"/>
      <c r="W301" s="38"/>
      <c r="X301" s="38"/>
      <c r="Y301" s="38"/>
      <c r="Z301" s="6"/>
      <c r="AA301" s="35"/>
      <c r="AB301" s="35"/>
    </row>
    <row r="302" spans="1:28" ht="15.75" customHeight="1">
      <c r="A302" s="5"/>
      <c r="B302" s="5"/>
      <c r="C302" s="3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37"/>
      <c r="Q302" s="37"/>
      <c r="R302" s="37"/>
      <c r="S302" s="37"/>
      <c r="T302" s="6"/>
      <c r="U302" s="6"/>
      <c r="V302" s="38"/>
      <c r="W302" s="38"/>
      <c r="X302" s="38"/>
      <c r="Y302" s="38"/>
      <c r="Z302" s="6"/>
      <c r="AA302" s="35"/>
      <c r="AB302" s="35"/>
    </row>
    <row r="303" spans="1:28" ht="15.75" customHeight="1">
      <c r="A303" s="5"/>
      <c r="B303" s="5"/>
      <c r="C303" s="3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37"/>
      <c r="Q303" s="37"/>
      <c r="R303" s="37"/>
      <c r="S303" s="37"/>
      <c r="T303" s="6"/>
      <c r="U303" s="6"/>
      <c r="V303" s="38"/>
      <c r="W303" s="38"/>
      <c r="X303" s="38"/>
      <c r="Y303" s="38"/>
      <c r="Z303" s="6"/>
      <c r="AA303" s="35"/>
      <c r="AB303" s="35"/>
    </row>
    <row r="304" spans="1:28" ht="15.75" customHeight="1">
      <c r="A304" s="5"/>
      <c r="B304" s="5"/>
      <c r="C304" s="3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37"/>
      <c r="Q304" s="37"/>
      <c r="R304" s="37"/>
      <c r="S304" s="37"/>
      <c r="T304" s="6"/>
      <c r="U304" s="6"/>
      <c r="V304" s="38"/>
      <c r="W304" s="38"/>
      <c r="X304" s="38"/>
      <c r="Y304" s="38"/>
      <c r="Z304" s="6"/>
      <c r="AA304" s="35"/>
      <c r="AB304" s="35"/>
    </row>
    <row r="305" spans="1:28" ht="15.75" customHeight="1">
      <c r="A305" s="5"/>
      <c r="B305" s="5"/>
      <c r="C305" s="3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37"/>
      <c r="Q305" s="37"/>
      <c r="R305" s="37"/>
      <c r="S305" s="37"/>
      <c r="T305" s="6"/>
      <c r="U305" s="6"/>
      <c r="V305" s="38"/>
      <c r="W305" s="38"/>
      <c r="X305" s="38"/>
      <c r="Y305" s="38"/>
      <c r="Z305" s="6"/>
      <c r="AA305" s="35"/>
      <c r="AB305" s="35"/>
    </row>
    <row r="306" spans="1:28" ht="15.75" customHeight="1">
      <c r="A306" s="5"/>
      <c r="B306" s="5"/>
      <c r="C306" s="3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37"/>
      <c r="Q306" s="37"/>
      <c r="R306" s="37"/>
      <c r="S306" s="37"/>
      <c r="T306" s="6"/>
      <c r="U306" s="6"/>
      <c r="V306" s="38"/>
      <c r="W306" s="38"/>
      <c r="X306" s="38"/>
      <c r="Y306" s="38"/>
      <c r="Z306" s="6"/>
      <c r="AA306" s="35"/>
      <c r="AB306" s="35"/>
    </row>
    <row r="307" spans="1:28" ht="15.75" customHeight="1">
      <c r="A307" s="5"/>
      <c r="B307" s="5"/>
      <c r="C307" s="3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37"/>
      <c r="Q307" s="37"/>
      <c r="R307" s="37"/>
      <c r="S307" s="37"/>
      <c r="T307" s="6"/>
      <c r="U307" s="6"/>
      <c r="V307" s="38"/>
      <c r="W307" s="38"/>
      <c r="X307" s="38"/>
      <c r="Y307" s="38"/>
      <c r="Z307" s="6"/>
      <c r="AA307" s="35"/>
      <c r="AB307" s="35"/>
    </row>
    <row r="308" spans="1:28" ht="15.75" customHeight="1">
      <c r="A308" s="5"/>
      <c r="B308" s="5"/>
      <c r="C308" s="3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37"/>
      <c r="Q308" s="37"/>
      <c r="R308" s="37"/>
      <c r="S308" s="37"/>
      <c r="T308" s="6"/>
      <c r="U308" s="6"/>
      <c r="V308" s="38"/>
      <c r="W308" s="38"/>
      <c r="X308" s="38"/>
      <c r="Y308" s="38"/>
      <c r="Z308" s="6"/>
      <c r="AA308" s="35"/>
      <c r="AB308" s="35"/>
    </row>
    <row r="309" spans="1:28" ht="15.75" customHeight="1">
      <c r="A309" s="5"/>
      <c r="B309" s="5"/>
      <c r="C309" s="3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37"/>
      <c r="Q309" s="37"/>
      <c r="R309" s="37"/>
      <c r="S309" s="37"/>
      <c r="T309" s="6"/>
      <c r="U309" s="6"/>
      <c r="V309" s="38"/>
      <c r="W309" s="38"/>
      <c r="X309" s="38"/>
      <c r="Y309" s="38"/>
      <c r="Z309" s="6"/>
      <c r="AA309" s="35"/>
      <c r="AB309" s="35"/>
    </row>
    <row r="310" spans="1:28" ht="15.75" customHeight="1">
      <c r="A310" s="5"/>
      <c r="B310" s="5"/>
      <c r="C310" s="3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37"/>
      <c r="Q310" s="37"/>
      <c r="R310" s="37"/>
      <c r="S310" s="37"/>
      <c r="T310" s="6"/>
      <c r="U310" s="6"/>
      <c r="V310" s="38"/>
      <c r="W310" s="38"/>
      <c r="X310" s="38"/>
      <c r="Y310" s="38"/>
      <c r="Z310" s="6"/>
      <c r="AA310" s="35"/>
      <c r="AB310" s="35"/>
    </row>
    <row r="311" spans="1:28" ht="15.75" customHeight="1">
      <c r="A311" s="5"/>
      <c r="B311" s="5"/>
      <c r="C311" s="3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37"/>
      <c r="Q311" s="37"/>
      <c r="R311" s="37"/>
      <c r="S311" s="37"/>
      <c r="T311" s="6"/>
      <c r="U311" s="6"/>
      <c r="V311" s="38"/>
      <c r="W311" s="38"/>
      <c r="X311" s="38"/>
      <c r="Y311" s="38"/>
      <c r="Z311" s="6"/>
      <c r="AA311" s="35"/>
      <c r="AB311" s="35"/>
    </row>
    <row r="312" spans="1:28" ht="15.75" customHeight="1">
      <c r="A312" s="5"/>
      <c r="B312" s="5"/>
      <c r="C312" s="3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37"/>
      <c r="Q312" s="37"/>
      <c r="R312" s="37"/>
      <c r="S312" s="37"/>
      <c r="T312" s="6"/>
      <c r="U312" s="6"/>
      <c r="V312" s="38"/>
      <c r="W312" s="38"/>
      <c r="X312" s="38"/>
      <c r="Y312" s="38"/>
      <c r="Z312" s="6"/>
      <c r="AA312" s="35"/>
      <c r="AB312" s="35"/>
    </row>
    <row r="313" spans="1:28" ht="15.75" customHeight="1">
      <c r="A313" s="5"/>
      <c r="B313" s="5"/>
      <c r="C313" s="3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37"/>
      <c r="Q313" s="37"/>
      <c r="R313" s="37"/>
      <c r="S313" s="37"/>
      <c r="T313" s="6"/>
      <c r="U313" s="6"/>
      <c r="V313" s="38"/>
      <c r="W313" s="38"/>
      <c r="X313" s="38"/>
      <c r="Y313" s="38"/>
      <c r="Z313" s="6"/>
      <c r="AA313" s="35"/>
      <c r="AB313" s="35"/>
    </row>
    <row r="314" spans="1:28" ht="15.75" customHeight="1">
      <c r="A314" s="5"/>
      <c r="B314" s="5"/>
      <c r="C314" s="3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37"/>
      <c r="Q314" s="37"/>
      <c r="R314" s="37"/>
      <c r="S314" s="37"/>
      <c r="T314" s="6"/>
      <c r="U314" s="6"/>
      <c r="V314" s="38"/>
      <c r="W314" s="38"/>
      <c r="X314" s="38"/>
      <c r="Y314" s="38"/>
      <c r="Z314" s="6"/>
      <c r="AA314" s="35"/>
      <c r="AB314" s="35"/>
    </row>
    <row r="315" spans="1:28" ht="15.75" customHeight="1">
      <c r="A315" s="5"/>
      <c r="B315" s="5"/>
      <c r="C315" s="3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37"/>
      <c r="Q315" s="37"/>
      <c r="R315" s="37"/>
      <c r="S315" s="37"/>
      <c r="T315" s="6"/>
      <c r="U315" s="6"/>
      <c r="V315" s="38"/>
      <c r="W315" s="38"/>
      <c r="X315" s="38"/>
      <c r="Y315" s="38"/>
      <c r="Z315" s="6"/>
      <c r="AA315" s="35"/>
      <c r="AB315" s="35"/>
    </row>
    <row r="316" spans="1:28" ht="15.75" customHeight="1">
      <c r="A316" s="5"/>
      <c r="B316" s="5"/>
      <c r="C316" s="3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37"/>
      <c r="Q316" s="37"/>
      <c r="R316" s="37"/>
      <c r="S316" s="37"/>
      <c r="T316" s="6"/>
      <c r="U316" s="6"/>
      <c r="V316" s="38"/>
      <c r="W316" s="38"/>
      <c r="X316" s="38"/>
      <c r="Y316" s="38"/>
      <c r="Z316" s="6"/>
      <c r="AA316" s="35"/>
      <c r="AB316" s="35"/>
    </row>
    <row r="317" spans="1:28" ht="15.75" customHeight="1">
      <c r="A317" s="5"/>
      <c r="B317" s="5"/>
      <c r="C317" s="3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37"/>
      <c r="Q317" s="37"/>
      <c r="R317" s="37"/>
      <c r="S317" s="37"/>
      <c r="T317" s="6"/>
      <c r="U317" s="6"/>
      <c r="V317" s="38"/>
      <c r="W317" s="38"/>
      <c r="X317" s="38"/>
      <c r="Y317" s="38"/>
      <c r="Z317" s="6"/>
      <c r="AA317" s="35"/>
      <c r="AB317" s="35"/>
    </row>
    <row r="318" spans="1:28" ht="15.75" customHeight="1">
      <c r="A318" s="5"/>
      <c r="B318" s="5"/>
      <c r="C318" s="3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37"/>
      <c r="Q318" s="37"/>
      <c r="R318" s="37"/>
      <c r="S318" s="37"/>
      <c r="T318" s="6"/>
      <c r="U318" s="6"/>
      <c r="V318" s="38"/>
      <c r="W318" s="38"/>
      <c r="X318" s="38"/>
      <c r="Y318" s="38"/>
      <c r="Z318" s="6"/>
      <c r="AA318" s="35"/>
      <c r="AB318" s="35"/>
    </row>
    <row r="319" spans="1:28" ht="15.75" customHeight="1">
      <c r="A319" s="5"/>
      <c r="B319" s="5"/>
      <c r="C319" s="3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37"/>
      <c r="Q319" s="37"/>
      <c r="R319" s="37"/>
      <c r="S319" s="37"/>
      <c r="T319" s="6"/>
      <c r="U319" s="6"/>
      <c r="V319" s="38"/>
      <c r="W319" s="38"/>
      <c r="X319" s="38"/>
      <c r="Y319" s="38"/>
      <c r="Z319" s="6"/>
      <c r="AA319" s="35"/>
      <c r="AB319" s="35"/>
    </row>
    <row r="320" spans="1:28" ht="15.75" customHeight="1">
      <c r="A320" s="5"/>
      <c r="B320" s="5"/>
      <c r="C320" s="3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37"/>
      <c r="Q320" s="37"/>
      <c r="R320" s="37"/>
      <c r="S320" s="37"/>
      <c r="T320" s="6"/>
      <c r="U320" s="6"/>
      <c r="V320" s="38"/>
      <c r="W320" s="38"/>
      <c r="X320" s="38"/>
      <c r="Y320" s="38"/>
      <c r="Z320" s="6"/>
      <c r="AA320" s="35"/>
      <c r="AB320" s="35"/>
    </row>
    <row r="321" spans="1:28" ht="15.75" customHeight="1">
      <c r="A321" s="5"/>
      <c r="B321" s="5"/>
      <c r="C321" s="3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37"/>
      <c r="Q321" s="37"/>
      <c r="R321" s="37"/>
      <c r="S321" s="37"/>
      <c r="T321" s="6"/>
      <c r="U321" s="6"/>
      <c r="V321" s="38"/>
      <c r="W321" s="38"/>
      <c r="X321" s="38"/>
      <c r="Y321" s="38"/>
      <c r="Z321" s="6"/>
      <c r="AA321" s="35"/>
      <c r="AB321" s="35"/>
    </row>
    <row r="322" spans="1:28" ht="15.75" customHeight="1">
      <c r="A322" s="5"/>
      <c r="B322" s="5"/>
      <c r="C322" s="3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37"/>
      <c r="Q322" s="37"/>
      <c r="R322" s="37"/>
      <c r="S322" s="37"/>
      <c r="T322" s="6"/>
      <c r="U322" s="6"/>
      <c r="V322" s="38"/>
      <c r="W322" s="38"/>
      <c r="X322" s="38"/>
      <c r="Y322" s="38"/>
      <c r="Z322" s="6"/>
      <c r="AA322" s="35"/>
      <c r="AB322" s="35"/>
    </row>
    <row r="323" spans="1:28" ht="15.75" customHeight="1">
      <c r="A323" s="5"/>
      <c r="B323" s="5"/>
      <c r="C323" s="3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37"/>
      <c r="Q323" s="37"/>
      <c r="R323" s="37"/>
      <c r="S323" s="37"/>
      <c r="T323" s="6"/>
      <c r="U323" s="6"/>
      <c r="V323" s="38"/>
      <c r="W323" s="38"/>
      <c r="X323" s="38"/>
      <c r="Y323" s="38"/>
      <c r="Z323" s="6"/>
      <c r="AA323" s="35"/>
      <c r="AB323" s="35"/>
    </row>
    <row r="324" spans="1:28" ht="15.75" customHeight="1">
      <c r="A324" s="5"/>
      <c r="B324" s="5"/>
      <c r="C324" s="3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37"/>
      <c r="Q324" s="37"/>
      <c r="R324" s="37"/>
      <c r="S324" s="37"/>
      <c r="T324" s="6"/>
      <c r="U324" s="6"/>
      <c r="V324" s="38"/>
      <c r="W324" s="38"/>
      <c r="X324" s="38"/>
      <c r="Y324" s="38"/>
      <c r="Z324" s="6"/>
      <c r="AA324" s="35"/>
      <c r="AB324" s="35"/>
    </row>
    <row r="325" spans="1:28" ht="15.75" customHeight="1">
      <c r="A325" s="5"/>
      <c r="B325" s="5"/>
      <c r="C325" s="3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37"/>
      <c r="Q325" s="37"/>
      <c r="R325" s="37"/>
      <c r="S325" s="37"/>
      <c r="T325" s="6"/>
      <c r="U325" s="6"/>
      <c r="V325" s="38"/>
      <c r="W325" s="38"/>
      <c r="X325" s="38"/>
      <c r="Y325" s="38"/>
      <c r="Z325" s="6"/>
      <c r="AA325" s="35"/>
      <c r="AB325" s="35"/>
    </row>
    <row r="326" spans="1:28" ht="15.75" customHeight="1">
      <c r="A326" s="5"/>
      <c r="B326" s="5"/>
      <c r="C326" s="3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37"/>
      <c r="Q326" s="37"/>
      <c r="R326" s="37"/>
      <c r="S326" s="37"/>
      <c r="T326" s="6"/>
      <c r="U326" s="6"/>
      <c r="V326" s="38"/>
      <c r="W326" s="38"/>
      <c r="X326" s="38"/>
      <c r="Y326" s="38"/>
      <c r="Z326" s="6"/>
      <c r="AA326" s="35"/>
      <c r="AB326" s="35"/>
    </row>
    <row r="327" spans="1:28" ht="15.75" customHeight="1">
      <c r="A327" s="5"/>
      <c r="B327" s="5"/>
      <c r="C327" s="3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37"/>
      <c r="Q327" s="37"/>
      <c r="R327" s="37"/>
      <c r="S327" s="37"/>
      <c r="T327" s="6"/>
      <c r="U327" s="6"/>
      <c r="V327" s="38"/>
      <c r="W327" s="38"/>
      <c r="X327" s="38"/>
      <c r="Y327" s="38"/>
      <c r="Z327" s="6"/>
      <c r="AA327" s="35"/>
      <c r="AB327" s="35"/>
    </row>
    <row r="328" spans="1:28" ht="15.75" customHeight="1">
      <c r="A328" s="5"/>
      <c r="B328" s="5"/>
      <c r="C328" s="3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37"/>
      <c r="Q328" s="37"/>
      <c r="R328" s="37"/>
      <c r="S328" s="37"/>
      <c r="T328" s="6"/>
      <c r="U328" s="6"/>
      <c r="V328" s="38"/>
      <c r="W328" s="38"/>
      <c r="X328" s="38"/>
      <c r="Y328" s="38"/>
      <c r="Z328" s="6"/>
      <c r="AA328" s="35"/>
      <c r="AB328" s="35"/>
    </row>
    <row r="329" spans="1:28" ht="15.75" customHeight="1">
      <c r="A329" s="5"/>
      <c r="B329" s="5"/>
      <c r="C329" s="3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37"/>
      <c r="Q329" s="37"/>
      <c r="R329" s="37"/>
      <c r="S329" s="37"/>
      <c r="T329" s="6"/>
      <c r="U329" s="6"/>
      <c r="V329" s="38"/>
      <c r="W329" s="38"/>
      <c r="X329" s="38"/>
      <c r="Y329" s="38"/>
      <c r="Z329" s="6"/>
      <c r="AA329" s="35"/>
      <c r="AB329" s="35"/>
    </row>
    <row r="330" spans="1:28" ht="15.75" customHeight="1">
      <c r="A330" s="5"/>
      <c r="B330" s="5"/>
      <c r="C330" s="3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37"/>
      <c r="Q330" s="37"/>
      <c r="R330" s="37"/>
      <c r="S330" s="37"/>
      <c r="T330" s="6"/>
      <c r="U330" s="6"/>
      <c r="V330" s="38"/>
      <c r="W330" s="38"/>
      <c r="X330" s="38"/>
      <c r="Y330" s="38"/>
      <c r="Z330" s="6"/>
      <c r="AA330" s="35"/>
      <c r="AB330" s="35"/>
    </row>
    <row r="331" spans="1:28" ht="15.75" customHeight="1">
      <c r="A331" s="5"/>
      <c r="B331" s="5"/>
      <c r="C331" s="3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37"/>
      <c r="Q331" s="37"/>
      <c r="R331" s="37"/>
      <c r="S331" s="37"/>
      <c r="T331" s="6"/>
      <c r="U331" s="6"/>
      <c r="V331" s="38"/>
      <c r="W331" s="38"/>
      <c r="X331" s="38"/>
      <c r="Y331" s="38"/>
      <c r="Z331" s="6"/>
      <c r="AA331" s="35"/>
      <c r="AB331" s="35"/>
    </row>
    <row r="332" spans="1:28" ht="15.75" customHeight="1">
      <c r="A332" s="5"/>
      <c r="B332" s="5"/>
      <c r="C332" s="3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37"/>
      <c r="Q332" s="37"/>
      <c r="R332" s="37"/>
      <c r="S332" s="37"/>
      <c r="T332" s="6"/>
      <c r="U332" s="6"/>
      <c r="V332" s="38"/>
      <c r="W332" s="38"/>
      <c r="X332" s="38"/>
      <c r="Y332" s="38"/>
      <c r="Z332" s="6"/>
      <c r="AA332" s="35"/>
      <c r="AB332" s="35"/>
    </row>
    <row r="333" spans="1:28" ht="15.75" customHeight="1">
      <c r="A333" s="5"/>
      <c r="B333" s="5"/>
      <c r="C333" s="3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37"/>
      <c r="Q333" s="37"/>
      <c r="R333" s="37"/>
      <c r="S333" s="37"/>
      <c r="T333" s="6"/>
      <c r="U333" s="6"/>
      <c r="V333" s="38"/>
      <c r="W333" s="38"/>
      <c r="X333" s="38"/>
      <c r="Y333" s="38"/>
      <c r="Z333" s="6"/>
      <c r="AA333" s="35"/>
      <c r="AB333" s="35"/>
    </row>
    <row r="334" spans="1:28" ht="15.75" customHeight="1">
      <c r="A334" s="5"/>
      <c r="B334" s="5"/>
      <c r="C334" s="3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37"/>
      <c r="Q334" s="37"/>
      <c r="R334" s="37"/>
      <c r="S334" s="37"/>
      <c r="T334" s="6"/>
      <c r="U334" s="6"/>
      <c r="V334" s="38"/>
      <c r="W334" s="38"/>
      <c r="X334" s="38"/>
      <c r="Y334" s="38"/>
      <c r="Z334" s="6"/>
      <c r="AA334" s="35"/>
      <c r="AB334" s="35"/>
    </row>
    <row r="335" spans="1:28" ht="15.75" customHeight="1">
      <c r="A335" s="5"/>
      <c r="B335" s="5"/>
      <c r="C335" s="3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37"/>
      <c r="Q335" s="37"/>
      <c r="R335" s="37"/>
      <c r="S335" s="37"/>
      <c r="T335" s="6"/>
      <c r="U335" s="6"/>
      <c r="V335" s="38"/>
      <c r="W335" s="38"/>
      <c r="X335" s="38"/>
      <c r="Y335" s="38"/>
      <c r="Z335" s="6"/>
      <c r="AA335" s="35"/>
      <c r="AB335" s="35"/>
    </row>
    <row r="336" spans="1:28" ht="15.75" customHeight="1">
      <c r="A336" s="5"/>
      <c r="B336" s="5"/>
      <c r="C336" s="3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37"/>
      <c r="Q336" s="37"/>
      <c r="R336" s="37"/>
      <c r="S336" s="37"/>
      <c r="T336" s="6"/>
      <c r="U336" s="6"/>
      <c r="V336" s="38"/>
      <c r="W336" s="38"/>
      <c r="X336" s="38"/>
      <c r="Y336" s="38"/>
      <c r="Z336" s="6"/>
      <c r="AA336" s="35"/>
      <c r="AB336" s="35"/>
    </row>
    <row r="337" spans="1:28" ht="15.75" customHeight="1">
      <c r="A337" s="5"/>
      <c r="B337" s="5"/>
      <c r="C337" s="3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37"/>
      <c r="Q337" s="37"/>
      <c r="R337" s="37"/>
      <c r="S337" s="37"/>
      <c r="T337" s="6"/>
      <c r="U337" s="6"/>
      <c r="V337" s="38"/>
      <c r="W337" s="38"/>
      <c r="X337" s="38"/>
      <c r="Y337" s="38"/>
      <c r="Z337" s="6"/>
      <c r="AA337" s="35"/>
      <c r="AB337" s="35"/>
    </row>
    <row r="338" spans="1:28" ht="15.75" customHeight="1">
      <c r="A338" s="5"/>
      <c r="B338" s="5"/>
      <c r="C338" s="3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37"/>
      <c r="Q338" s="37"/>
      <c r="R338" s="37"/>
      <c r="S338" s="37"/>
      <c r="T338" s="6"/>
      <c r="U338" s="6"/>
      <c r="V338" s="38"/>
      <c r="W338" s="38"/>
      <c r="X338" s="38"/>
      <c r="Y338" s="38"/>
      <c r="Z338" s="6"/>
      <c r="AA338" s="35"/>
      <c r="AB338" s="35"/>
    </row>
    <row r="339" spans="1:28" ht="15.75" customHeight="1">
      <c r="A339" s="5"/>
      <c r="B339" s="5"/>
      <c r="C339" s="3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37"/>
      <c r="Q339" s="37"/>
      <c r="R339" s="37"/>
      <c r="S339" s="37"/>
      <c r="T339" s="6"/>
      <c r="U339" s="6"/>
      <c r="V339" s="38"/>
      <c r="W339" s="38"/>
      <c r="X339" s="38"/>
      <c r="Y339" s="38"/>
      <c r="Z339" s="6"/>
      <c r="AA339" s="35"/>
      <c r="AB339" s="35"/>
    </row>
    <row r="340" spans="1:28" ht="15.75" customHeight="1">
      <c r="A340" s="5"/>
      <c r="B340" s="5"/>
      <c r="C340" s="3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37"/>
      <c r="Q340" s="37"/>
      <c r="R340" s="37"/>
      <c r="S340" s="37"/>
      <c r="T340" s="6"/>
      <c r="U340" s="6"/>
      <c r="V340" s="38"/>
      <c r="W340" s="38"/>
      <c r="X340" s="38"/>
      <c r="Y340" s="38"/>
      <c r="Z340" s="6"/>
      <c r="AA340" s="35"/>
      <c r="AB340" s="35"/>
    </row>
    <row r="341" spans="1:28" ht="15.75" customHeight="1">
      <c r="A341" s="5"/>
      <c r="B341" s="5"/>
      <c r="C341" s="3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37"/>
      <c r="Q341" s="37"/>
      <c r="R341" s="37"/>
      <c r="S341" s="37"/>
      <c r="T341" s="6"/>
      <c r="U341" s="6"/>
      <c r="V341" s="38"/>
      <c r="W341" s="38"/>
      <c r="X341" s="38"/>
      <c r="Y341" s="38"/>
      <c r="Z341" s="6"/>
      <c r="AA341" s="35"/>
      <c r="AB341" s="35"/>
    </row>
    <row r="342" spans="1:28" ht="15.75" customHeight="1">
      <c r="A342" s="5"/>
      <c r="B342" s="5"/>
      <c r="C342" s="3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37"/>
      <c r="Q342" s="37"/>
      <c r="R342" s="37"/>
      <c r="S342" s="37"/>
      <c r="T342" s="6"/>
      <c r="U342" s="6"/>
      <c r="V342" s="38"/>
      <c r="W342" s="38"/>
      <c r="X342" s="38"/>
      <c r="Y342" s="38"/>
      <c r="Z342" s="6"/>
      <c r="AA342" s="35"/>
      <c r="AB342" s="35"/>
    </row>
    <row r="343" spans="1:28" ht="15.75" customHeight="1">
      <c r="A343" s="5"/>
      <c r="B343" s="5"/>
      <c r="C343" s="3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37"/>
      <c r="Q343" s="37"/>
      <c r="R343" s="37"/>
      <c r="S343" s="37"/>
      <c r="T343" s="6"/>
      <c r="U343" s="6"/>
      <c r="V343" s="38"/>
      <c r="W343" s="38"/>
      <c r="X343" s="38"/>
      <c r="Y343" s="38"/>
      <c r="Z343" s="6"/>
      <c r="AA343" s="35"/>
      <c r="AB343" s="35"/>
    </row>
    <row r="344" spans="1:28" ht="15.75" customHeight="1">
      <c r="A344" s="5"/>
      <c r="B344" s="5"/>
      <c r="C344" s="3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37"/>
      <c r="Q344" s="37"/>
      <c r="R344" s="37"/>
      <c r="S344" s="37"/>
      <c r="T344" s="6"/>
      <c r="U344" s="6"/>
      <c r="V344" s="38"/>
      <c r="W344" s="38"/>
      <c r="X344" s="38"/>
      <c r="Y344" s="38"/>
      <c r="Z344" s="6"/>
      <c r="AA344" s="35"/>
      <c r="AB344" s="35"/>
    </row>
    <row r="345" spans="1:28" ht="15.75" customHeight="1">
      <c r="A345" s="5"/>
      <c r="B345" s="5"/>
      <c r="C345" s="3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37"/>
      <c r="Q345" s="37"/>
      <c r="R345" s="37"/>
      <c r="S345" s="37"/>
      <c r="T345" s="6"/>
      <c r="U345" s="6"/>
      <c r="V345" s="38"/>
      <c r="W345" s="38"/>
      <c r="X345" s="38"/>
      <c r="Y345" s="38"/>
      <c r="Z345" s="6"/>
      <c r="AA345" s="35"/>
      <c r="AB345" s="35"/>
    </row>
    <row r="346" spans="1:28" ht="15.75" customHeight="1">
      <c r="A346" s="5"/>
      <c r="B346" s="5"/>
      <c r="C346" s="3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37"/>
      <c r="Q346" s="37"/>
      <c r="R346" s="37"/>
      <c r="S346" s="37"/>
      <c r="T346" s="6"/>
      <c r="U346" s="6"/>
      <c r="V346" s="38"/>
      <c r="W346" s="38"/>
      <c r="X346" s="38"/>
      <c r="Y346" s="38"/>
      <c r="Z346" s="6"/>
      <c r="AA346" s="35"/>
      <c r="AB346" s="35"/>
    </row>
    <row r="347" spans="1:28" ht="15.75" customHeight="1">
      <c r="A347" s="5"/>
      <c r="B347" s="5"/>
      <c r="C347" s="3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37"/>
      <c r="Q347" s="37"/>
      <c r="R347" s="37"/>
      <c r="S347" s="37"/>
      <c r="T347" s="6"/>
      <c r="U347" s="6"/>
      <c r="V347" s="38"/>
      <c r="W347" s="38"/>
      <c r="X347" s="38"/>
      <c r="Y347" s="38"/>
      <c r="Z347" s="6"/>
      <c r="AA347" s="35"/>
      <c r="AB347" s="35"/>
    </row>
    <row r="348" spans="1:28" ht="15.75" customHeight="1">
      <c r="A348" s="5"/>
      <c r="B348" s="5"/>
      <c r="C348" s="3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37"/>
      <c r="Q348" s="37"/>
      <c r="R348" s="37"/>
      <c r="S348" s="37"/>
      <c r="T348" s="6"/>
      <c r="U348" s="6"/>
      <c r="V348" s="38"/>
      <c r="W348" s="38"/>
      <c r="X348" s="38"/>
      <c r="Y348" s="38"/>
      <c r="Z348" s="6"/>
      <c r="AA348" s="35"/>
      <c r="AB348" s="35"/>
    </row>
    <row r="349" spans="1:28" ht="15.75" customHeight="1">
      <c r="A349" s="5"/>
      <c r="B349" s="5"/>
      <c r="C349" s="3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37"/>
      <c r="Q349" s="37"/>
      <c r="R349" s="37"/>
      <c r="S349" s="37"/>
      <c r="T349" s="6"/>
      <c r="U349" s="6"/>
      <c r="V349" s="38"/>
      <c r="W349" s="38"/>
      <c r="X349" s="38"/>
      <c r="Y349" s="38"/>
      <c r="Z349" s="6"/>
      <c r="AA349" s="35"/>
      <c r="AB349" s="35"/>
    </row>
    <row r="350" spans="1:28" ht="15.75" customHeight="1">
      <c r="A350" s="5"/>
      <c r="B350" s="5"/>
      <c r="C350" s="3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37"/>
      <c r="Q350" s="37"/>
      <c r="R350" s="37"/>
      <c r="S350" s="37"/>
      <c r="T350" s="6"/>
      <c r="U350" s="6"/>
      <c r="V350" s="38"/>
      <c r="W350" s="38"/>
      <c r="X350" s="38"/>
      <c r="Y350" s="38"/>
      <c r="Z350" s="6"/>
      <c r="AA350" s="35"/>
      <c r="AB350" s="35"/>
    </row>
    <row r="351" spans="1:28" ht="15.75" customHeight="1">
      <c r="A351" s="5"/>
      <c r="B351" s="5"/>
      <c r="C351" s="3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37"/>
      <c r="Q351" s="37"/>
      <c r="R351" s="37"/>
      <c r="S351" s="37"/>
      <c r="T351" s="6"/>
      <c r="U351" s="6"/>
      <c r="V351" s="38"/>
      <c r="W351" s="38"/>
      <c r="X351" s="38"/>
      <c r="Y351" s="38"/>
      <c r="Z351" s="6"/>
      <c r="AA351" s="35"/>
      <c r="AB351" s="35"/>
    </row>
    <row r="352" spans="1:28" ht="15.75" customHeight="1">
      <c r="A352" s="5"/>
      <c r="B352" s="5"/>
      <c r="C352" s="3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37"/>
      <c r="Q352" s="37"/>
      <c r="R352" s="37"/>
      <c r="S352" s="37"/>
      <c r="T352" s="6"/>
      <c r="U352" s="6"/>
      <c r="V352" s="38"/>
      <c r="W352" s="38"/>
      <c r="X352" s="38"/>
      <c r="Y352" s="38"/>
      <c r="Z352" s="6"/>
      <c r="AA352" s="35"/>
      <c r="AB352" s="35"/>
    </row>
    <row r="353" spans="1:28" ht="15.75" customHeight="1">
      <c r="A353" s="5"/>
      <c r="B353" s="5"/>
      <c r="C353" s="3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37"/>
      <c r="Q353" s="37"/>
      <c r="R353" s="37"/>
      <c r="S353" s="37"/>
      <c r="T353" s="6"/>
      <c r="U353" s="6"/>
      <c r="V353" s="38"/>
      <c r="W353" s="38"/>
      <c r="X353" s="38"/>
      <c r="Y353" s="38"/>
      <c r="Z353" s="6"/>
      <c r="AA353" s="35"/>
      <c r="AB353" s="35"/>
    </row>
    <row r="354" spans="1:28" ht="15.75" customHeight="1">
      <c r="A354" s="5"/>
      <c r="B354" s="5"/>
      <c r="C354" s="3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37"/>
      <c r="Q354" s="37"/>
      <c r="R354" s="37"/>
      <c r="S354" s="37"/>
      <c r="T354" s="6"/>
      <c r="U354" s="6"/>
      <c r="V354" s="38"/>
      <c r="W354" s="38"/>
      <c r="X354" s="38"/>
      <c r="Y354" s="38"/>
      <c r="Z354" s="6"/>
      <c r="AA354" s="35"/>
      <c r="AB354" s="35"/>
    </row>
    <row r="355" spans="1:28" ht="15.75" customHeight="1">
      <c r="A355" s="5"/>
      <c r="B355" s="5"/>
      <c r="C355" s="3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37"/>
      <c r="Q355" s="37"/>
      <c r="R355" s="37"/>
      <c r="S355" s="37"/>
      <c r="T355" s="6"/>
      <c r="U355" s="6"/>
      <c r="V355" s="38"/>
      <c r="W355" s="38"/>
      <c r="X355" s="38"/>
      <c r="Y355" s="38"/>
      <c r="Z355" s="6"/>
      <c r="AA355" s="35"/>
      <c r="AB355" s="35"/>
    </row>
    <row r="356" spans="1:28" ht="15.75" customHeight="1">
      <c r="A356" s="5"/>
      <c r="B356" s="5"/>
      <c r="C356" s="3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37"/>
      <c r="Q356" s="37"/>
      <c r="R356" s="37"/>
      <c r="S356" s="37"/>
      <c r="T356" s="6"/>
      <c r="U356" s="6"/>
      <c r="V356" s="38"/>
      <c r="W356" s="38"/>
      <c r="X356" s="38"/>
      <c r="Y356" s="38"/>
      <c r="Z356" s="6"/>
      <c r="AA356" s="35"/>
      <c r="AB356" s="35"/>
    </row>
    <row r="357" spans="1:28" ht="15.75" customHeight="1">
      <c r="A357" s="5"/>
      <c r="B357" s="5"/>
      <c r="C357" s="3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37"/>
      <c r="Q357" s="37"/>
      <c r="R357" s="37"/>
      <c r="S357" s="37"/>
      <c r="T357" s="6"/>
      <c r="U357" s="6"/>
      <c r="V357" s="38"/>
      <c r="W357" s="38"/>
      <c r="X357" s="38"/>
      <c r="Y357" s="38"/>
      <c r="Z357" s="6"/>
      <c r="AA357" s="35"/>
      <c r="AB357" s="35"/>
    </row>
    <row r="358" spans="1:28" ht="15.75" customHeight="1">
      <c r="A358" s="5"/>
      <c r="B358" s="5"/>
      <c r="C358" s="3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37"/>
      <c r="Q358" s="37"/>
      <c r="R358" s="37"/>
      <c r="S358" s="37"/>
      <c r="T358" s="6"/>
      <c r="U358" s="6"/>
      <c r="V358" s="38"/>
      <c r="W358" s="38"/>
      <c r="X358" s="38"/>
      <c r="Y358" s="38"/>
      <c r="Z358" s="6"/>
      <c r="AA358" s="35"/>
      <c r="AB358" s="35"/>
    </row>
    <row r="359" spans="1:28" ht="15.75" customHeight="1">
      <c r="A359" s="5"/>
      <c r="B359" s="5"/>
      <c r="C359" s="3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37"/>
      <c r="Q359" s="37"/>
      <c r="R359" s="37"/>
      <c r="S359" s="37"/>
      <c r="T359" s="6"/>
      <c r="U359" s="6"/>
      <c r="V359" s="38"/>
      <c r="W359" s="38"/>
      <c r="X359" s="38"/>
      <c r="Y359" s="38"/>
      <c r="Z359" s="6"/>
      <c r="AA359" s="35"/>
      <c r="AB359" s="35"/>
    </row>
    <row r="360" spans="1:28" ht="15.75" customHeight="1">
      <c r="A360" s="5"/>
      <c r="B360" s="5"/>
      <c r="C360" s="3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37"/>
      <c r="Q360" s="37"/>
      <c r="R360" s="37"/>
      <c r="S360" s="37"/>
      <c r="T360" s="6"/>
      <c r="U360" s="6"/>
      <c r="V360" s="38"/>
      <c r="W360" s="38"/>
      <c r="X360" s="38"/>
      <c r="Y360" s="38"/>
      <c r="Z360" s="6"/>
      <c r="AA360" s="35"/>
      <c r="AB360" s="35"/>
    </row>
    <row r="361" spans="1:28" ht="15.75" customHeight="1">
      <c r="A361" s="5"/>
      <c r="B361" s="5"/>
      <c r="C361" s="3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37"/>
      <c r="Q361" s="37"/>
      <c r="R361" s="37"/>
      <c r="S361" s="37"/>
      <c r="T361" s="6"/>
      <c r="U361" s="6"/>
      <c r="V361" s="38"/>
      <c r="W361" s="38"/>
      <c r="X361" s="38"/>
      <c r="Y361" s="38"/>
      <c r="Z361" s="6"/>
      <c r="AA361" s="35"/>
      <c r="AB361" s="35"/>
    </row>
    <row r="362" spans="1:28" ht="15.75" customHeight="1">
      <c r="A362" s="5"/>
      <c r="B362" s="5"/>
      <c r="C362" s="3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37"/>
      <c r="Q362" s="37"/>
      <c r="R362" s="37"/>
      <c r="S362" s="37"/>
      <c r="T362" s="6"/>
      <c r="U362" s="6"/>
      <c r="V362" s="38"/>
      <c r="W362" s="38"/>
      <c r="X362" s="38"/>
      <c r="Y362" s="38"/>
      <c r="Z362" s="6"/>
      <c r="AA362" s="35"/>
      <c r="AB362" s="35"/>
    </row>
    <row r="363" spans="1:28" ht="15.75" customHeight="1">
      <c r="A363" s="5"/>
      <c r="B363" s="5"/>
      <c r="C363" s="3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37"/>
      <c r="Q363" s="37"/>
      <c r="R363" s="37"/>
      <c r="S363" s="37"/>
      <c r="T363" s="6"/>
      <c r="U363" s="6"/>
      <c r="V363" s="38"/>
      <c r="W363" s="38"/>
      <c r="X363" s="38"/>
      <c r="Y363" s="38"/>
      <c r="Z363" s="6"/>
      <c r="AA363" s="35"/>
      <c r="AB363" s="35"/>
    </row>
    <row r="364" spans="1:28" ht="15.75" customHeight="1">
      <c r="A364" s="5"/>
      <c r="B364" s="5"/>
      <c r="C364" s="3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37"/>
      <c r="Q364" s="37"/>
      <c r="R364" s="37"/>
      <c r="S364" s="37"/>
      <c r="T364" s="6"/>
      <c r="U364" s="6"/>
      <c r="V364" s="38"/>
      <c r="W364" s="38"/>
      <c r="X364" s="38"/>
      <c r="Y364" s="38"/>
      <c r="Z364" s="6"/>
      <c r="AA364" s="35"/>
      <c r="AB364" s="35"/>
    </row>
    <row r="365" spans="1:28" ht="15.75" customHeight="1">
      <c r="A365" s="5"/>
      <c r="B365" s="5"/>
      <c r="C365" s="3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37"/>
      <c r="Q365" s="37"/>
      <c r="R365" s="37"/>
      <c r="S365" s="37"/>
      <c r="T365" s="6"/>
      <c r="U365" s="6"/>
      <c r="V365" s="38"/>
      <c r="W365" s="38"/>
      <c r="X365" s="38"/>
      <c r="Y365" s="38"/>
      <c r="Z365" s="6"/>
      <c r="AA365" s="35"/>
      <c r="AB365" s="35"/>
    </row>
    <row r="366" spans="1:28" ht="15.75" customHeight="1">
      <c r="A366" s="5"/>
      <c r="B366" s="5"/>
      <c r="C366" s="3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37"/>
      <c r="Q366" s="37"/>
      <c r="R366" s="37"/>
      <c r="S366" s="37"/>
      <c r="T366" s="6"/>
      <c r="U366" s="6"/>
      <c r="V366" s="38"/>
      <c r="W366" s="38"/>
      <c r="X366" s="38"/>
      <c r="Y366" s="38"/>
      <c r="Z366" s="6"/>
      <c r="AA366" s="35"/>
      <c r="AB366" s="35"/>
    </row>
    <row r="367" spans="1:28" ht="15.75" customHeight="1">
      <c r="A367" s="5"/>
      <c r="B367" s="5"/>
      <c r="C367" s="3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37"/>
      <c r="Q367" s="37"/>
      <c r="R367" s="37"/>
      <c r="S367" s="37"/>
      <c r="T367" s="6"/>
      <c r="U367" s="6"/>
      <c r="V367" s="38"/>
      <c r="W367" s="38"/>
      <c r="X367" s="38"/>
      <c r="Y367" s="38"/>
      <c r="Z367" s="6"/>
      <c r="AA367" s="35"/>
      <c r="AB367" s="35"/>
    </row>
    <row r="368" spans="1:28" ht="15.75" customHeight="1">
      <c r="A368" s="5"/>
      <c r="B368" s="5"/>
      <c r="C368" s="3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37"/>
      <c r="Q368" s="37"/>
      <c r="R368" s="37"/>
      <c r="S368" s="37"/>
      <c r="T368" s="6"/>
      <c r="U368" s="6"/>
      <c r="V368" s="38"/>
      <c r="W368" s="38"/>
      <c r="X368" s="38"/>
      <c r="Y368" s="38"/>
      <c r="Z368" s="6"/>
      <c r="AA368" s="35"/>
      <c r="AB368" s="35"/>
    </row>
    <row r="369" spans="1:28" ht="15.75" customHeight="1">
      <c r="A369" s="5"/>
      <c r="B369" s="5"/>
      <c r="C369" s="3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37"/>
      <c r="Q369" s="37"/>
      <c r="R369" s="37"/>
      <c r="S369" s="37"/>
      <c r="T369" s="6"/>
      <c r="U369" s="6"/>
      <c r="V369" s="38"/>
      <c r="W369" s="38"/>
      <c r="X369" s="38"/>
      <c r="Y369" s="38"/>
      <c r="Z369" s="6"/>
      <c r="AA369" s="35"/>
      <c r="AB369" s="35"/>
    </row>
    <row r="370" spans="1:28" ht="15.75" customHeight="1">
      <c r="A370" s="5"/>
      <c r="B370" s="5"/>
      <c r="C370" s="3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37"/>
      <c r="Q370" s="37"/>
      <c r="R370" s="37"/>
      <c r="S370" s="37"/>
      <c r="T370" s="6"/>
      <c r="U370" s="6"/>
      <c r="V370" s="38"/>
      <c r="W370" s="38"/>
      <c r="X370" s="38"/>
      <c r="Y370" s="38"/>
      <c r="Z370" s="6"/>
      <c r="AA370" s="35"/>
      <c r="AB370" s="35"/>
    </row>
    <row r="371" spans="1:28" ht="15.75" customHeight="1">
      <c r="A371" s="5"/>
      <c r="B371" s="5"/>
      <c r="C371" s="3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37"/>
      <c r="Q371" s="37"/>
      <c r="R371" s="37"/>
      <c r="S371" s="37"/>
      <c r="T371" s="6"/>
      <c r="U371" s="6"/>
      <c r="V371" s="38"/>
      <c r="W371" s="38"/>
      <c r="X371" s="38"/>
      <c r="Y371" s="38"/>
      <c r="Z371" s="6"/>
      <c r="AA371" s="35"/>
      <c r="AB371" s="35"/>
    </row>
    <row r="372" spans="1:28" ht="15.75" customHeight="1">
      <c r="A372" s="5"/>
      <c r="B372" s="5"/>
      <c r="C372" s="3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37"/>
      <c r="Q372" s="37"/>
      <c r="R372" s="37"/>
      <c r="S372" s="37"/>
      <c r="T372" s="6"/>
      <c r="U372" s="6"/>
      <c r="V372" s="38"/>
      <c r="W372" s="38"/>
      <c r="X372" s="38"/>
      <c r="Y372" s="38"/>
      <c r="Z372" s="6"/>
      <c r="AA372" s="35"/>
      <c r="AB372" s="35"/>
    </row>
    <row r="373" spans="1:28" ht="15.75" customHeight="1">
      <c r="A373" s="5"/>
      <c r="B373" s="5"/>
      <c r="C373" s="3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37"/>
      <c r="Q373" s="37"/>
      <c r="R373" s="37"/>
      <c r="S373" s="37"/>
      <c r="T373" s="6"/>
      <c r="U373" s="6"/>
      <c r="V373" s="38"/>
      <c r="W373" s="38"/>
      <c r="X373" s="38"/>
      <c r="Y373" s="38"/>
      <c r="Z373" s="6"/>
      <c r="AA373" s="35"/>
      <c r="AB373" s="35"/>
    </row>
    <row r="374" spans="1:28" ht="15.75" customHeight="1">
      <c r="A374" s="5"/>
      <c r="B374" s="5"/>
      <c r="C374" s="3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37"/>
      <c r="Q374" s="37"/>
      <c r="R374" s="37"/>
      <c r="S374" s="37"/>
      <c r="T374" s="6"/>
      <c r="U374" s="6"/>
      <c r="V374" s="38"/>
      <c r="W374" s="38"/>
      <c r="X374" s="38"/>
      <c r="Y374" s="38"/>
      <c r="Z374" s="6"/>
      <c r="AA374" s="35"/>
      <c r="AB374" s="35"/>
    </row>
    <row r="375" spans="1:28" ht="15.75" customHeight="1">
      <c r="A375" s="5"/>
      <c r="B375" s="5"/>
      <c r="C375" s="3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37"/>
      <c r="Q375" s="37"/>
      <c r="R375" s="37"/>
      <c r="S375" s="37"/>
      <c r="T375" s="6"/>
      <c r="U375" s="6"/>
      <c r="V375" s="38"/>
      <c r="W375" s="38"/>
      <c r="X375" s="38"/>
      <c r="Y375" s="38"/>
      <c r="Z375" s="6"/>
      <c r="AA375" s="35"/>
      <c r="AB375" s="35"/>
    </row>
    <row r="376" spans="1:28" ht="15.75" customHeight="1">
      <c r="A376" s="5"/>
      <c r="B376" s="5"/>
      <c r="C376" s="3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37"/>
      <c r="Q376" s="37"/>
      <c r="R376" s="37"/>
      <c r="S376" s="37"/>
      <c r="T376" s="6"/>
      <c r="U376" s="6"/>
      <c r="V376" s="38"/>
      <c r="W376" s="38"/>
      <c r="X376" s="38"/>
      <c r="Y376" s="38"/>
      <c r="Z376" s="6"/>
      <c r="AA376" s="35"/>
      <c r="AB376" s="35"/>
    </row>
    <row r="377" spans="1:28" ht="15.75" customHeight="1">
      <c r="A377" s="5"/>
      <c r="B377" s="5"/>
      <c r="C377" s="3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37"/>
      <c r="Q377" s="37"/>
      <c r="R377" s="37"/>
      <c r="S377" s="37"/>
      <c r="T377" s="6"/>
      <c r="U377" s="6"/>
      <c r="V377" s="38"/>
      <c r="W377" s="38"/>
      <c r="X377" s="38"/>
      <c r="Y377" s="38"/>
      <c r="Z377" s="6"/>
      <c r="AA377" s="35"/>
      <c r="AB377" s="35"/>
    </row>
    <row r="378" spans="1:28" ht="15.75" customHeight="1">
      <c r="A378" s="5"/>
      <c r="B378" s="5"/>
      <c r="C378" s="3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37"/>
      <c r="Q378" s="37"/>
      <c r="R378" s="37"/>
      <c r="S378" s="37"/>
      <c r="T378" s="6"/>
      <c r="U378" s="6"/>
      <c r="V378" s="38"/>
      <c r="W378" s="38"/>
      <c r="X378" s="38"/>
      <c r="Y378" s="38"/>
      <c r="Z378" s="6"/>
      <c r="AA378" s="35"/>
      <c r="AB378" s="35"/>
    </row>
    <row r="379" spans="1:28" ht="15.75" customHeight="1">
      <c r="A379" s="5"/>
      <c r="B379" s="5"/>
      <c r="C379" s="3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37"/>
      <c r="Q379" s="37"/>
      <c r="R379" s="37"/>
      <c r="S379" s="37"/>
      <c r="T379" s="6"/>
      <c r="U379" s="6"/>
      <c r="V379" s="38"/>
      <c r="W379" s="38"/>
      <c r="X379" s="38"/>
      <c r="Y379" s="38"/>
      <c r="Z379" s="6"/>
      <c r="AA379" s="35"/>
      <c r="AB379" s="35"/>
    </row>
    <row r="380" spans="1:28" ht="15.75" customHeight="1">
      <c r="A380" s="5"/>
      <c r="B380" s="5"/>
      <c r="C380" s="3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37"/>
      <c r="Q380" s="37"/>
      <c r="R380" s="37"/>
      <c r="S380" s="37"/>
      <c r="T380" s="6"/>
      <c r="U380" s="6"/>
      <c r="V380" s="38"/>
      <c r="W380" s="38"/>
      <c r="X380" s="38"/>
      <c r="Y380" s="38"/>
      <c r="Z380" s="6"/>
      <c r="AA380" s="35"/>
      <c r="AB380" s="35"/>
    </row>
    <row r="381" spans="1:28" ht="15.75" customHeight="1">
      <c r="A381" s="5"/>
      <c r="B381" s="5"/>
      <c r="C381" s="3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37"/>
      <c r="Q381" s="37"/>
      <c r="R381" s="37"/>
      <c r="S381" s="37"/>
      <c r="T381" s="6"/>
      <c r="U381" s="6"/>
      <c r="V381" s="38"/>
      <c r="W381" s="38"/>
      <c r="X381" s="38"/>
      <c r="Y381" s="38"/>
      <c r="Z381" s="6"/>
      <c r="AA381" s="35"/>
      <c r="AB381" s="35"/>
    </row>
    <row r="382" spans="1:28" ht="15.75" customHeight="1">
      <c r="A382" s="5"/>
      <c r="B382" s="5"/>
      <c r="C382" s="3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37"/>
      <c r="Q382" s="37"/>
      <c r="R382" s="37"/>
      <c r="S382" s="37"/>
      <c r="T382" s="6"/>
      <c r="U382" s="6"/>
      <c r="V382" s="38"/>
      <c r="W382" s="38"/>
      <c r="X382" s="38"/>
      <c r="Y382" s="38"/>
      <c r="Z382" s="6"/>
      <c r="AA382" s="35"/>
      <c r="AB382" s="35"/>
    </row>
    <row r="383" spans="1:28" ht="15.75" customHeight="1">
      <c r="A383" s="5"/>
      <c r="B383" s="5"/>
      <c r="C383" s="3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37"/>
      <c r="Q383" s="37"/>
      <c r="R383" s="37"/>
      <c r="S383" s="37"/>
      <c r="T383" s="6"/>
      <c r="U383" s="6"/>
      <c r="V383" s="38"/>
      <c r="W383" s="38"/>
      <c r="X383" s="38"/>
      <c r="Y383" s="38"/>
      <c r="Z383" s="6"/>
      <c r="AA383" s="35"/>
      <c r="AB383" s="35"/>
    </row>
    <row r="384" spans="1:28" ht="15.75" customHeight="1">
      <c r="A384" s="5"/>
      <c r="B384" s="5"/>
      <c r="C384" s="3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37"/>
      <c r="Q384" s="37"/>
      <c r="R384" s="37"/>
      <c r="S384" s="37"/>
      <c r="T384" s="6"/>
      <c r="U384" s="6"/>
      <c r="V384" s="38"/>
      <c r="W384" s="38"/>
      <c r="X384" s="38"/>
      <c r="Y384" s="38"/>
      <c r="Z384" s="6"/>
      <c r="AA384" s="35"/>
      <c r="AB384" s="35"/>
    </row>
    <row r="385" spans="1:28" ht="15.75" customHeight="1">
      <c r="A385" s="5"/>
      <c r="B385" s="5"/>
      <c r="C385" s="3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37"/>
      <c r="Q385" s="37"/>
      <c r="R385" s="37"/>
      <c r="S385" s="37"/>
      <c r="T385" s="6"/>
      <c r="U385" s="6"/>
      <c r="V385" s="38"/>
      <c r="W385" s="38"/>
      <c r="X385" s="38"/>
      <c r="Y385" s="38"/>
      <c r="Z385" s="6"/>
      <c r="AA385" s="35"/>
      <c r="AB385" s="35"/>
    </row>
    <row r="386" spans="1:28" ht="15.75" customHeight="1">
      <c r="A386" s="5"/>
      <c r="B386" s="5"/>
      <c r="C386" s="3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37"/>
      <c r="Q386" s="37"/>
      <c r="R386" s="37"/>
      <c r="S386" s="37"/>
      <c r="T386" s="6"/>
      <c r="U386" s="6"/>
      <c r="V386" s="38"/>
      <c r="W386" s="38"/>
      <c r="X386" s="38"/>
      <c r="Y386" s="38"/>
      <c r="Z386" s="6"/>
      <c r="AA386" s="35"/>
      <c r="AB386" s="35"/>
    </row>
    <row r="387" spans="1:28" ht="15.75" customHeight="1">
      <c r="A387" s="5"/>
      <c r="B387" s="5"/>
      <c r="C387" s="3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37"/>
      <c r="Q387" s="37"/>
      <c r="R387" s="37"/>
      <c r="S387" s="37"/>
      <c r="T387" s="6"/>
      <c r="U387" s="6"/>
      <c r="V387" s="38"/>
      <c r="W387" s="38"/>
      <c r="X387" s="38"/>
      <c r="Y387" s="38"/>
      <c r="Z387" s="6"/>
      <c r="AA387" s="35"/>
      <c r="AB387" s="35"/>
    </row>
    <row r="388" spans="1:28" ht="15.75" customHeight="1">
      <c r="A388" s="5"/>
      <c r="B388" s="5"/>
      <c r="C388" s="3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37"/>
      <c r="Q388" s="37"/>
      <c r="R388" s="37"/>
      <c r="S388" s="37"/>
      <c r="T388" s="6"/>
      <c r="U388" s="6"/>
      <c r="V388" s="38"/>
      <c r="W388" s="38"/>
      <c r="X388" s="38"/>
      <c r="Y388" s="38"/>
      <c r="Z388" s="6"/>
      <c r="AA388" s="35"/>
      <c r="AB388" s="35"/>
    </row>
    <row r="389" spans="1:28" ht="15.75" customHeight="1">
      <c r="A389" s="5"/>
      <c r="B389" s="5"/>
      <c r="C389" s="3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37"/>
      <c r="Q389" s="37"/>
      <c r="R389" s="37"/>
      <c r="S389" s="37"/>
      <c r="T389" s="6"/>
      <c r="U389" s="6"/>
      <c r="V389" s="38"/>
      <c r="W389" s="38"/>
      <c r="X389" s="38"/>
      <c r="Y389" s="38"/>
      <c r="Z389" s="6"/>
      <c r="AA389" s="35"/>
      <c r="AB389" s="35"/>
    </row>
    <row r="390" spans="1:28" ht="15.75" customHeight="1">
      <c r="A390" s="5"/>
      <c r="B390" s="5"/>
      <c r="C390" s="3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37"/>
      <c r="Q390" s="37"/>
      <c r="R390" s="37"/>
      <c r="S390" s="37"/>
      <c r="T390" s="6"/>
      <c r="U390" s="6"/>
      <c r="V390" s="38"/>
      <c r="W390" s="38"/>
      <c r="X390" s="38"/>
      <c r="Y390" s="38"/>
      <c r="Z390" s="6"/>
      <c r="AA390" s="35"/>
      <c r="AB390" s="35"/>
    </row>
    <row r="391" spans="1:28" ht="15.75" customHeight="1">
      <c r="A391" s="5"/>
      <c r="B391" s="5"/>
      <c r="C391" s="3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37"/>
      <c r="Q391" s="37"/>
      <c r="R391" s="37"/>
      <c r="S391" s="37"/>
      <c r="T391" s="6"/>
      <c r="U391" s="6"/>
      <c r="V391" s="38"/>
      <c r="W391" s="38"/>
      <c r="X391" s="38"/>
      <c r="Y391" s="38"/>
      <c r="Z391" s="6"/>
      <c r="AA391" s="35"/>
      <c r="AB391" s="35"/>
    </row>
    <row r="392" spans="1:28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 spans="1:28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 spans="1:28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 spans="1:28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 spans="1:28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 spans="1:28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 spans="1:2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 spans="1:28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 spans="1:28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 spans="1:28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 spans="1:28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 spans="1:28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 spans="1:28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 spans="1:28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 spans="1:28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 spans="1:28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 spans="1:2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 spans="1:28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 spans="1:28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 spans="1:28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 spans="1:28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 spans="1:28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 spans="1:28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 spans="1:28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 spans="1:28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 spans="1:28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 spans="1:2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 spans="1:28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 spans="1:28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 spans="1:28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 spans="1:28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 spans="1:28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 spans="1:28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 spans="1:28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 spans="1:28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 spans="1:28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 spans="1: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 spans="1:28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 spans="1:28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 spans="1:28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 spans="1:28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 spans="1:28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 spans="1:28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 spans="1:28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 spans="1:28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 spans="1:28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 spans="1:2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 spans="1:28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 spans="1:28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 spans="1:28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 spans="1:28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 spans="1:28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 spans="1:28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 spans="1:28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 spans="1:28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 spans="1:28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 spans="1:2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 spans="1:28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 spans="1:28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 spans="1:28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 spans="1:28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 spans="1:28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 spans="1:28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 spans="1:28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 spans="1:28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 spans="1:28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 spans="1:2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 spans="1:28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 spans="1:28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 spans="1:28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 spans="1:28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 spans="1:28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 spans="1:28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 spans="1:28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 spans="1:28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 spans="1:28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 spans="1:2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 spans="1:28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 spans="1:28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 spans="1:28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 spans="1:28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 spans="1:28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 spans="1:28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 spans="1:28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 spans="1:28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 spans="1:28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 spans="1:2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 spans="1:28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 spans="1:28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 spans="1:28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 spans="1:28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 spans="1:28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 spans="1:28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 spans="1:28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 spans="1:28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 spans="1:28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 spans="1:2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 spans="1:28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 spans="1:28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 spans="1:28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 spans="1:28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 spans="1:28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 spans="1:28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 spans="1:28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 spans="1:28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 spans="1:28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 spans="1:2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 spans="1:28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 spans="1:28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 spans="1:28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 spans="1:28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 spans="1:28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 spans="1:28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 spans="1:28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 spans="1:28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 spans="1:28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 spans="1:2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 spans="1:28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 spans="1:28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 spans="1:28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 spans="1:28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 spans="1:28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 spans="1:28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 spans="1:28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 spans="1:28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 spans="1:28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 spans="1:2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 spans="1:28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 spans="1:28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 spans="1:28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 spans="1:28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 spans="1:28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 spans="1:28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 spans="1:28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 spans="1:28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 spans="1:28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 spans="1: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 spans="1:28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 spans="1:28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 spans="1:28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 spans="1:28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 spans="1:28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 spans="1:28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 spans="1:28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 spans="1:28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 spans="1:28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 spans="1:2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 spans="1:28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 spans="1:28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 spans="1:28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 spans="1:28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 spans="1:28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 spans="1:28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 spans="1:28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 spans="1:28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 spans="1:28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 spans="1:2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 spans="1:28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 spans="1:28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 spans="1:28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 spans="1:28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 spans="1:28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 spans="1:28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 spans="1:28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 spans="1:28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 spans="1:28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 spans="1:2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 spans="1:28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 spans="1:28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 spans="1:28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 spans="1:28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 spans="1:28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 spans="1:28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 spans="1:28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 spans="1:28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 spans="1:28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 spans="1:2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 spans="1:28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 spans="1:28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 spans="1:28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 spans="1:28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 spans="1:28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 spans="1:28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 spans="1:28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 spans="1:28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 spans="1:28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 spans="1:2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 spans="1:28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 spans="1:28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 spans="1:28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 spans="1:28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 spans="1:28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 spans="1:28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 spans="1:28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 spans="1:28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 spans="1:28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 spans="1:2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 spans="1:28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 spans="1:28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 spans="1:28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 spans="1:28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 spans="1:28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 spans="1:28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 spans="1:28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 spans="1:28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 spans="1:28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 spans="1:2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 spans="1:28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 spans="1:28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 spans="1:28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 spans="1:28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 spans="1:28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 spans="1:28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 spans="1:28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 spans="1:28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 spans="1:28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 spans="1:2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 spans="1:28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 spans="1:28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 spans="1:28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 spans="1:28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 spans="1:28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 spans="1:28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 spans="1:28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 spans="1:28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 spans="1:28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 spans="1:2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 spans="1:28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 spans="1:28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 spans="1:28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 spans="1:28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 spans="1:28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 spans="1:28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 spans="1:28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 spans="1:28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 spans="1:28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 spans="1: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 spans="1:28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 spans="1:28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 spans="1:28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 spans="1:28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 spans="1:28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 spans="1:28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 spans="1:28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 spans="1:28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 spans="1:28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 spans="1:2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 spans="1:28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 spans="1:28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 spans="1:28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 spans="1:28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 spans="1:28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 spans="1:28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 spans="1:28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 spans="1:28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 spans="1:28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 spans="1:2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 spans="1:28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 spans="1:28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 spans="1:28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 spans="1:28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 spans="1:28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 spans="1:28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 spans="1:28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 spans="1:28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 spans="1:28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 spans="1:2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 spans="1:28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 spans="1:28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 spans="1:28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 spans="1:28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 spans="1:28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 spans="1:28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 spans="1:28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 spans="1:28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 spans="1:28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 spans="1:2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 spans="1:28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 spans="1:28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 spans="1:28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 spans="1:28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 spans="1:28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 spans="1:28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 spans="1:28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 spans="1:28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 spans="1:28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 spans="1:2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 spans="1:28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 spans="1:28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 spans="1:28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 spans="1:28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 spans="1:28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 spans="1:28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 spans="1:28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 spans="1:28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 spans="1:28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 spans="1:2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 spans="1:28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 spans="1:28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 spans="1:28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 spans="1:28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 spans="1:28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 spans="1:28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 spans="1:28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 spans="1:28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 spans="1:28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 spans="1:2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 spans="1:28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 spans="1:28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 spans="1:28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 spans="1:28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 spans="1:28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 spans="1:28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 spans="1:28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 spans="1:28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 spans="1:28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 spans="1:2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 spans="1:28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 spans="1:28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 spans="1:28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 spans="1:28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 spans="1:28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 spans="1:28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 spans="1:28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 spans="1:28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 spans="1:28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 spans="1:2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 spans="1:28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 spans="1:28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 spans="1:28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 spans="1:28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 spans="1:28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 spans="1:28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 spans="1:28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 spans="1:28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 spans="1:28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 spans="1: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 spans="1:28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 spans="1:28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 spans="1:28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 spans="1:28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 spans="1:28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 spans="1:28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 spans="1:28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 spans="1:28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 spans="1:28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 spans="1:2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 spans="1:28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 spans="1:28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 spans="1:28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 spans="1:28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 spans="1:28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 spans="1:28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 spans="1:28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 spans="1:28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 spans="1:28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 spans="1:2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 spans="1:28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 spans="1:28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 spans="1:28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 spans="1:28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 spans="1:28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 spans="1:28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 spans="1:28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 spans="1:28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 spans="1:28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 spans="1:2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 spans="1:28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 spans="1:28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 spans="1:28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 spans="1:28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 spans="1:28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 spans="1:28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 spans="1:28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 spans="1:28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 spans="1:28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 spans="1:2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 spans="1:28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 spans="1:28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 spans="1:28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 spans="1:28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 spans="1:28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 spans="1:28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 spans="1:28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 spans="1:28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 spans="1:28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 spans="1:2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 spans="1:28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 spans="1:28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 spans="1:28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 spans="1:28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 spans="1:28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 spans="1:28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 spans="1:28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 spans="1:28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 spans="1:28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 spans="1:2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 spans="1:28" ht="15.75" customHeight="1">
      <c r="A789" s="45"/>
      <c r="B789" s="45"/>
      <c r="C789" s="45"/>
      <c r="D789" s="45"/>
      <c r="E789" s="45"/>
      <c r="F789" s="45"/>
      <c r="G789" s="45"/>
      <c r="H789" s="45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  <c r="AA789" s="46"/>
      <c r="AB789" s="46"/>
    </row>
    <row r="790" spans="1:28" ht="15.75" customHeight="1">
      <c r="A790" s="45"/>
      <c r="B790" s="45"/>
      <c r="C790" s="45"/>
      <c r="D790" s="45"/>
      <c r="E790" s="45"/>
      <c r="F790" s="45"/>
      <c r="G790" s="45"/>
      <c r="H790" s="45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  <c r="AA790" s="46"/>
      <c r="AB790" s="46"/>
    </row>
    <row r="791" spans="1:28" ht="15.75" customHeight="1">
      <c r="A791" s="45"/>
      <c r="B791" s="45"/>
      <c r="C791" s="45"/>
      <c r="D791" s="45"/>
      <c r="E791" s="45"/>
      <c r="F791" s="45"/>
      <c r="G791" s="45"/>
      <c r="H791" s="45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  <c r="AA791" s="46"/>
      <c r="AB791" s="46"/>
    </row>
    <row r="792" spans="1:28" ht="15.75" customHeight="1">
      <c r="A792" s="45"/>
      <c r="B792" s="45"/>
      <c r="C792" s="45"/>
      <c r="D792" s="45"/>
      <c r="E792" s="45"/>
      <c r="F792" s="45"/>
      <c r="G792" s="45"/>
      <c r="H792" s="45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  <c r="AA792" s="46"/>
      <c r="AB792" s="46"/>
    </row>
    <row r="793" spans="1:28" ht="15.75" customHeight="1">
      <c r="A793" s="45"/>
      <c r="B793" s="45"/>
      <c r="C793" s="45"/>
      <c r="D793" s="45"/>
      <c r="E793" s="45"/>
      <c r="F793" s="45"/>
      <c r="G793" s="45"/>
      <c r="H793" s="45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  <c r="AA793" s="46"/>
      <c r="AB793" s="46"/>
    </row>
    <row r="794" spans="1:28" ht="15.75" customHeight="1">
      <c r="A794" s="45"/>
      <c r="B794" s="45"/>
      <c r="C794" s="45"/>
      <c r="D794" s="45"/>
      <c r="E794" s="45"/>
      <c r="F794" s="45"/>
      <c r="G794" s="45"/>
      <c r="H794" s="45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  <c r="AA794" s="46"/>
      <c r="AB794" s="46"/>
    </row>
    <row r="795" spans="1:28" ht="15.75" customHeight="1">
      <c r="A795" s="45"/>
      <c r="B795" s="45"/>
      <c r="C795" s="45"/>
      <c r="D795" s="45"/>
      <c r="E795" s="45"/>
      <c r="F795" s="45"/>
      <c r="G795" s="45"/>
      <c r="H795" s="45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  <c r="AA795" s="46"/>
      <c r="AB795" s="46"/>
    </row>
    <row r="796" spans="1:28" ht="15.75" customHeight="1">
      <c r="A796" s="45"/>
      <c r="B796" s="45"/>
      <c r="C796" s="45"/>
      <c r="D796" s="45"/>
      <c r="E796" s="45"/>
      <c r="F796" s="45"/>
      <c r="G796" s="45"/>
      <c r="H796" s="45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  <c r="AA796" s="46"/>
      <c r="AB796" s="46"/>
    </row>
    <row r="797" spans="1:28" ht="15.75" customHeight="1">
      <c r="A797" s="45"/>
      <c r="B797" s="45"/>
      <c r="C797" s="45"/>
      <c r="D797" s="45"/>
      <c r="E797" s="45"/>
      <c r="F797" s="45"/>
      <c r="G797" s="45"/>
      <c r="H797" s="45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  <c r="AA797" s="46"/>
      <c r="AB797" s="46"/>
    </row>
    <row r="798" spans="1:28" ht="15.75" customHeight="1">
      <c r="A798" s="45"/>
      <c r="B798" s="45"/>
      <c r="C798" s="45"/>
      <c r="D798" s="45"/>
      <c r="E798" s="45"/>
      <c r="F798" s="45"/>
      <c r="G798" s="45"/>
      <c r="H798" s="45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  <c r="AA798" s="46"/>
      <c r="AB798" s="46"/>
    </row>
    <row r="799" spans="1:28" ht="15.75" customHeight="1">
      <c r="A799" s="45"/>
      <c r="B799" s="45"/>
      <c r="C799" s="45"/>
      <c r="D799" s="45"/>
      <c r="E799" s="45"/>
      <c r="F799" s="45"/>
      <c r="G799" s="45"/>
      <c r="H799" s="45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  <c r="AA799" s="46"/>
      <c r="AB799" s="46"/>
    </row>
    <row r="800" spans="1:28" ht="15.75" customHeight="1">
      <c r="A800" s="45"/>
      <c r="B800" s="45"/>
      <c r="C800" s="45"/>
      <c r="D800" s="45"/>
      <c r="E800" s="45"/>
      <c r="F800" s="45"/>
      <c r="G800" s="45"/>
      <c r="H800" s="45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  <c r="AA800" s="46"/>
      <c r="AB800" s="46"/>
    </row>
    <row r="801" spans="1:28" ht="15.75" customHeight="1">
      <c r="A801" s="45"/>
      <c r="B801" s="45"/>
      <c r="C801" s="45"/>
      <c r="D801" s="45"/>
      <c r="E801" s="45"/>
      <c r="F801" s="45"/>
      <c r="G801" s="45"/>
      <c r="H801" s="45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  <c r="AA801" s="46"/>
      <c r="AB801" s="46"/>
    </row>
    <row r="802" spans="1:28" ht="15.75" customHeight="1">
      <c r="A802" s="45"/>
      <c r="B802" s="45"/>
      <c r="C802" s="45"/>
      <c r="D802" s="45"/>
      <c r="E802" s="45"/>
      <c r="F802" s="45"/>
      <c r="G802" s="45"/>
      <c r="H802" s="45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  <c r="AA802" s="46"/>
      <c r="AB802" s="46"/>
    </row>
    <row r="803" spans="1:28" ht="15.75" customHeight="1">
      <c r="A803" s="45"/>
      <c r="B803" s="45"/>
      <c r="C803" s="45"/>
      <c r="D803" s="45"/>
      <c r="E803" s="45"/>
      <c r="F803" s="45"/>
      <c r="G803" s="45"/>
      <c r="H803" s="45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  <c r="AA803" s="46"/>
      <c r="AB803" s="46"/>
    </row>
    <row r="804" spans="1:28" ht="15.75" customHeight="1">
      <c r="A804" s="45"/>
      <c r="B804" s="45"/>
      <c r="C804" s="45"/>
      <c r="D804" s="45"/>
      <c r="E804" s="45"/>
      <c r="F804" s="45"/>
      <c r="G804" s="45"/>
      <c r="H804" s="45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  <c r="AA804" s="46"/>
      <c r="AB804" s="46"/>
    </row>
    <row r="805" spans="1:28" ht="15.75" customHeight="1">
      <c r="A805" s="45"/>
      <c r="B805" s="45"/>
      <c r="C805" s="45"/>
      <c r="D805" s="45"/>
      <c r="E805" s="45"/>
      <c r="F805" s="45"/>
      <c r="G805" s="45"/>
      <c r="H805" s="45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  <c r="AA805" s="46"/>
      <c r="AB805" s="46"/>
    </row>
    <row r="806" spans="1:28" ht="15.75" customHeight="1">
      <c r="A806" s="45"/>
      <c r="B806" s="45"/>
      <c r="C806" s="45"/>
      <c r="D806" s="45"/>
      <c r="E806" s="45"/>
      <c r="F806" s="45"/>
      <c r="G806" s="45"/>
      <c r="H806" s="45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  <c r="AA806" s="46"/>
      <c r="AB806" s="46"/>
    </row>
    <row r="807" spans="1:28" ht="15.75" customHeight="1">
      <c r="A807" s="45"/>
      <c r="B807" s="45"/>
      <c r="C807" s="45"/>
      <c r="D807" s="45"/>
      <c r="E807" s="45"/>
      <c r="F807" s="45"/>
      <c r="G807" s="45"/>
      <c r="H807" s="45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  <c r="AA807" s="46"/>
      <c r="AB807" s="46"/>
    </row>
    <row r="808" spans="1:28" ht="15.75" customHeight="1">
      <c r="A808" s="45"/>
      <c r="B808" s="45"/>
      <c r="C808" s="45"/>
      <c r="D808" s="45"/>
      <c r="E808" s="45"/>
      <c r="F808" s="45"/>
      <c r="G808" s="45"/>
      <c r="H808" s="45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  <c r="AA808" s="46"/>
      <c r="AB808" s="46"/>
    </row>
    <row r="809" spans="1:28" ht="15.75" customHeight="1">
      <c r="A809" s="45"/>
      <c r="B809" s="45"/>
      <c r="C809" s="45"/>
      <c r="D809" s="45"/>
      <c r="E809" s="45"/>
      <c r="F809" s="45"/>
      <c r="G809" s="45"/>
      <c r="H809" s="45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  <c r="AA809" s="46"/>
      <c r="AB809" s="46"/>
    </row>
    <row r="810" spans="1:28" ht="15.75" customHeight="1">
      <c r="A810" s="45"/>
      <c r="B810" s="45"/>
      <c r="C810" s="45"/>
      <c r="D810" s="45"/>
      <c r="E810" s="45"/>
      <c r="F810" s="45"/>
      <c r="G810" s="45"/>
      <c r="H810" s="45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  <c r="AA810" s="46"/>
      <c r="AB810" s="46"/>
    </row>
    <row r="811" spans="1:28" ht="15.75" customHeight="1">
      <c r="A811" s="45"/>
      <c r="B811" s="45"/>
      <c r="C811" s="45"/>
      <c r="D811" s="45"/>
      <c r="E811" s="45"/>
      <c r="F811" s="45"/>
      <c r="G811" s="45"/>
      <c r="H811" s="45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  <c r="AA811" s="46"/>
      <c r="AB811" s="46"/>
    </row>
    <row r="812" spans="1:28" ht="15.75" customHeight="1">
      <c r="A812" s="45"/>
      <c r="B812" s="45"/>
      <c r="C812" s="45"/>
      <c r="D812" s="45"/>
      <c r="E812" s="45"/>
      <c r="F812" s="45"/>
      <c r="G812" s="45"/>
      <c r="H812" s="45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  <c r="AA812" s="46"/>
      <c r="AB812" s="46"/>
    </row>
    <row r="813" spans="1:28" ht="15.75" customHeight="1">
      <c r="A813" s="45"/>
      <c r="B813" s="45"/>
      <c r="C813" s="45"/>
      <c r="D813" s="45"/>
      <c r="E813" s="45"/>
      <c r="F813" s="45"/>
      <c r="G813" s="45"/>
      <c r="H813" s="45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  <c r="AA813" s="46"/>
      <c r="AB813" s="46"/>
    </row>
    <row r="814" spans="1:28" ht="15.75" customHeight="1">
      <c r="A814" s="45"/>
      <c r="B814" s="45"/>
      <c r="C814" s="45"/>
      <c r="D814" s="45"/>
      <c r="E814" s="45"/>
      <c r="F814" s="45"/>
      <c r="G814" s="45"/>
      <c r="H814" s="45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  <c r="AA814" s="46"/>
      <c r="AB814" s="46"/>
    </row>
    <row r="815" spans="1:28" ht="15.75" customHeight="1">
      <c r="A815" s="45"/>
      <c r="B815" s="45"/>
      <c r="C815" s="45"/>
      <c r="D815" s="45"/>
      <c r="E815" s="45"/>
      <c r="F815" s="45"/>
      <c r="G815" s="45"/>
      <c r="H815" s="45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  <c r="AA815" s="46"/>
      <c r="AB815" s="46"/>
    </row>
    <row r="816" spans="1:28" ht="15.75" customHeight="1">
      <c r="A816" s="45"/>
      <c r="B816" s="45"/>
      <c r="C816" s="45"/>
      <c r="D816" s="45"/>
      <c r="E816" s="45"/>
      <c r="F816" s="45"/>
      <c r="G816" s="45"/>
      <c r="H816" s="45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  <c r="AA816" s="46"/>
      <c r="AB816" s="46"/>
    </row>
    <row r="817" spans="1:28" ht="15.75" customHeight="1">
      <c r="A817" s="45"/>
      <c r="B817" s="45"/>
      <c r="C817" s="45"/>
      <c r="D817" s="45"/>
      <c r="E817" s="45"/>
      <c r="F817" s="45"/>
      <c r="G817" s="45"/>
      <c r="H817" s="45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  <c r="AA817" s="46"/>
      <c r="AB817" s="46"/>
    </row>
    <row r="818" spans="1:28" ht="15.75" customHeight="1">
      <c r="A818" s="45"/>
      <c r="B818" s="45"/>
      <c r="C818" s="45"/>
      <c r="D818" s="45"/>
      <c r="E818" s="45"/>
      <c r="F818" s="45"/>
      <c r="G818" s="45"/>
      <c r="H818" s="45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  <c r="AA818" s="46"/>
      <c r="AB818" s="46"/>
    </row>
    <row r="819" spans="1:28" ht="15.75" customHeight="1">
      <c r="A819" s="45"/>
      <c r="B819" s="45"/>
      <c r="C819" s="45"/>
      <c r="D819" s="45"/>
      <c r="E819" s="45"/>
      <c r="F819" s="45"/>
      <c r="G819" s="45"/>
      <c r="H819" s="45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  <c r="AA819" s="46"/>
      <c r="AB819" s="46"/>
    </row>
    <row r="820" spans="1:28" ht="15.75" customHeight="1">
      <c r="A820" s="45"/>
      <c r="B820" s="45"/>
      <c r="C820" s="45"/>
      <c r="D820" s="45"/>
      <c r="E820" s="45"/>
      <c r="F820" s="45"/>
      <c r="G820" s="45"/>
      <c r="H820" s="45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  <c r="AA820" s="46"/>
      <c r="AB820" s="46"/>
    </row>
    <row r="821" spans="1:28" ht="15.75" customHeight="1">
      <c r="A821" s="45"/>
      <c r="B821" s="45"/>
      <c r="C821" s="45"/>
      <c r="D821" s="45"/>
      <c r="E821" s="45"/>
      <c r="F821" s="45"/>
      <c r="G821" s="45"/>
      <c r="H821" s="45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  <c r="AA821" s="46"/>
      <c r="AB821" s="46"/>
    </row>
    <row r="822" spans="1:28" ht="15.75" customHeight="1">
      <c r="A822" s="45"/>
      <c r="B822" s="45"/>
      <c r="C822" s="45"/>
      <c r="D822" s="45"/>
      <c r="E822" s="45"/>
      <c r="F822" s="45"/>
      <c r="G822" s="45"/>
      <c r="H822" s="45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  <c r="AA822" s="46"/>
      <c r="AB822" s="46"/>
    </row>
    <row r="823" spans="1:28" ht="15.75" customHeight="1">
      <c r="A823" s="45"/>
      <c r="B823" s="45"/>
      <c r="C823" s="45"/>
      <c r="D823" s="45"/>
      <c r="E823" s="45"/>
      <c r="F823" s="45"/>
      <c r="G823" s="45"/>
      <c r="H823" s="45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  <c r="AA823" s="46"/>
      <c r="AB823" s="46"/>
    </row>
    <row r="824" spans="1:28" ht="15.75" customHeight="1">
      <c r="A824" s="45"/>
      <c r="B824" s="45"/>
      <c r="C824" s="45"/>
      <c r="D824" s="45"/>
      <c r="E824" s="45"/>
      <c r="F824" s="45"/>
      <c r="G824" s="45"/>
      <c r="H824" s="45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  <c r="AA824" s="46"/>
      <c r="AB824" s="46"/>
    </row>
    <row r="825" spans="1:28" ht="15.75" customHeight="1">
      <c r="A825" s="45"/>
      <c r="B825" s="45"/>
      <c r="C825" s="45"/>
      <c r="D825" s="45"/>
      <c r="E825" s="45"/>
      <c r="F825" s="45"/>
      <c r="G825" s="45"/>
      <c r="H825" s="45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  <c r="AA825" s="46"/>
      <c r="AB825" s="46"/>
    </row>
    <row r="826" spans="1:28" ht="15.75" customHeight="1">
      <c r="A826" s="45"/>
      <c r="B826" s="45"/>
      <c r="C826" s="45"/>
      <c r="D826" s="45"/>
      <c r="E826" s="45"/>
      <c r="F826" s="45"/>
      <c r="G826" s="45"/>
      <c r="H826" s="45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  <c r="AA826" s="46"/>
      <c r="AB826" s="46"/>
    </row>
    <row r="827" spans="1:28" ht="15.75" customHeight="1">
      <c r="A827" s="45"/>
      <c r="B827" s="45"/>
      <c r="C827" s="45"/>
      <c r="D827" s="45"/>
      <c r="E827" s="45"/>
      <c r="F827" s="45"/>
      <c r="G827" s="45"/>
      <c r="H827" s="45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  <c r="AA827" s="46"/>
      <c r="AB827" s="46"/>
    </row>
    <row r="828" spans="1:28" ht="15.75" customHeight="1">
      <c r="A828" s="45"/>
      <c r="B828" s="45"/>
      <c r="C828" s="45"/>
      <c r="D828" s="45"/>
      <c r="E828" s="45"/>
      <c r="F828" s="45"/>
      <c r="G828" s="45"/>
      <c r="H828" s="45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  <c r="AA828" s="46"/>
      <c r="AB828" s="46"/>
    </row>
    <row r="829" spans="1:28" ht="15.75" customHeight="1">
      <c r="A829" s="45"/>
      <c r="B829" s="45"/>
      <c r="C829" s="45"/>
      <c r="D829" s="45"/>
      <c r="E829" s="45"/>
      <c r="F829" s="45"/>
      <c r="G829" s="45"/>
      <c r="H829" s="45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  <c r="AA829" s="46"/>
      <c r="AB829" s="46"/>
    </row>
    <row r="830" spans="1:28" ht="15.75" customHeight="1">
      <c r="A830" s="45"/>
      <c r="B830" s="45"/>
      <c r="C830" s="45"/>
      <c r="D830" s="45"/>
      <c r="E830" s="45"/>
      <c r="F830" s="45"/>
      <c r="G830" s="45"/>
      <c r="H830" s="45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  <c r="AA830" s="46"/>
      <c r="AB830" s="46"/>
    </row>
    <row r="831" spans="1:28" ht="15.75" customHeight="1">
      <c r="A831" s="45"/>
      <c r="B831" s="45"/>
      <c r="C831" s="45"/>
      <c r="D831" s="45"/>
      <c r="E831" s="45"/>
      <c r="F831" s="45"/>
      <c r="G831" s="45"/>
      <c r="H831" s="45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  <c r="AA831" s="46"/>
      <c r="AB831" s="46"/>
    </row>
    <row r="832" spans="1:28" ht="15.75" customHeight="1">
      <c r="A832" s="45"/>
      <c r="B832" s="45"/>
      <c r="C832" s="45"/>
      <c r="D832" s="45"/>
      <c r="E832" s="45"/>
      <c r="F832" s="45"/>
      <c r="G832" s="45"/>
      <c r="H832" s="45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  <c r="AA832" s="46"/>
      <c r="AB832" s="46"/>
    </row>
    <row r="833" spans="1:28" ht="15.75" customHeight="1">
      <c r="A833" s="45"/>
      <c r="B833" s="45"/>
      <c r="C833" s="45"/>
      <c r="D833" s="45"/>
      <c r="E833" s="45"/>
      <c r="F833" s="45"/>
      <c r="G833" s="45"/>
      <c r="H833" s="45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  <c r="AA833" s="46"/>
      <c r="AB833" s="46"/>
    </row>
    <row r="834" spans="1:28" ht="15.75" customHeight="1">
      <c r="A834" s="45"/>
      <c r="B834" s="45"/>
      <c r="C834" s="45"/>
      <c r="D834" s="45"/>
      <c r="E834" s="45"/>
      <c r="F834" s="45"/>
      <c r="G834" s="45"/>
      <c r="H834" s="45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  <c r="AA834" s="46"/>
      <c r="AB834" s="46"/>
    </row>
    <row r="835" spans="1:28" ht="15.75" customHeight="1">
      <c r="A835" s="45"/>
      <c r="B835" s="45"/>
      <c r="C835" s="45"/>
      <c r="D835" s="45"/>
      <c r="E835" s="45"/>
      <c r="F835" s="45"/>
      <c r="G835" s="45"/>
      <c r="H835" s="45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  <c r="AA835" s="46"/>
      <c r="AB835" s="46"/>
    </row>
    <row r="836" spans="1:28" ht="15.75" customHeight="1">
      <c r="A836" s="45"/>
      <c r="B836" s="45"/>
      <c r="C836" s="45"/>
      <c r="D836" s="45"/>
      <c r="E836" s="45"/>
      <c r="F836" s="45"/>
      <c r="G836" s="45"/>
      <c r="H836" s="45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  <c r="AA836" s="46"/>
      <c r="AB836" s="46"/>
    </row>
    <row r="837" spans="1:28" ht="15.75" customHeight="1">
      <c r="A837" s="45"/>
      <c r="B837" s="45"/>
      <c r="C837" s="45"/>
      <c r="D837" s="45"/>
      <c r="E837" s="45"/>
      <c r="F837" s="45"/>
      <c r="G837" s="45"/>
      <c r="H837" s="45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  <c r="AA837" s="46"/>
      <c r="AB837" s="46"/>
    </row>
    <row r="838" spans="1:28" ht="15.75" customHeight="1">
      <c r="A838" s="45"/>
      <c r="B838" s="45"/>
      <c r="C838" s="45"/>
      <c r="D838" s="45"/>
      <c r="E838" s="45"/>
      <c r="F838" s="45"/>
      <c r="G838" s="45"/>
      <c r="H838" s="45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  <c r="AA838" s="46"/>
      <c r="AB838" s="46"/>
    </row>
    <row r="839" spans="1:28" ht="15.75" customHeight="1">
      <c r="A839" s="45"/>
      <c r="B839" s="45"/>
      <c r="C839" s="45"/>
      <c r="D839" s="45"/>
      <c r="E839" s="45"/>
      <c r="F839" s="45"/>
      <c r="G839" s="45"/>
      <c r="H839" s="45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  <c r="AA839" s="46"/>
      <c r="AB839" s="46"/>
    </row>
    <row r="840" spans="1:28" ht="15.75" customHeight="1">
      <c r="A840" s="45"/>
      <c r="B840" s="45"/>
      <c r="C840" s="45"/>
      <c r="D840" s="45"/>
      <c r="E840" s="45"/>
      <c r="F840" s="45"/>
      <c r="G840" s="45"/>
      <c r="H840" s="45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  <c r="AA840" s="46"/>
      <c r="AB840" s="46"/>
    </row>
    <row r="841" spans="1:28" ht="15.75" customHeight="1">
      <c r="A841" s="45"/>
      <c r="B841" s="45"/>
      <c r="C841" s="45"/>
      <c r="D841" s="45"/>
      <c r="E841" s="45"/>
      <c r="F841" s="45"/>
      <c r="G841" s="45"/>
      <c r="H841" s="45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  <c r="AA841" s="46"/>
      <c r="AB841" s="46"/>
    </row>
    <row r="842" spans="1:28" ht="15.75" customHeight="1">
      <c r="A842" s="45"/>
      <c r="B842" s="45"/>
      <c r="C842" s="45"/>
      <c r="D842" s="45"/>
      <c r="E842" s="45"/>
      <c r="F842" s="45"/>
      <c r="G842" s="45"/>
      <c r="H842" s="45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  <c r="AA842" s="46"/>
      <c r="AB842" s="46"/>
    </row>
    <row r="843" spans="1:28" ht="15.75" customHeight="1">
      <c r="A843" s="45"/>
      <c r="B843" s="45"/>
      <c r="C843" s="45"/>
      <c r="D843" s="45"/>
      <c r="E843" s="45"/>
      <c r="F843" s="45"/>
      <c r="G843" s="45"/>
      <c r="H843" s="45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  <c r="AA843" s="46"/>
      <c r="AB843" s="46"/>
    </row>
    <row r="844" spans="1:28" ht="15.75" customHeight="1">
      <c r="A844" s="45"/>
      <c r="B844" s="45"/>
      <c r="C844" s="45"/>
      <c r="D844" s="45"/>
      <c r="E844" s="45"/>
      <c r="F844" s="45"/>
      <c r="G844" s="45"/>
      <c r="H844" s="45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  <c r="AA844" s="46"/>
      <c r="AB844" s="46"/>
    </row>
    <row r="845" spans="1:28" ht="15.75" customHeight="1">
      <c r="A845" s="45"/>
      <c r="B845" s="45"/>
      <c r="C845" s="45"/>
      <c r="D845" s="45"/>
      <c r="E845" s="45"/>
      <c r="F845" s="45"/>
      <c r="G845" s="45"/>
      <c r="H845" s="45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  <c r="AA845" s="46"/>
      <c r="AB845" s="46"/>
    </row>
    <row r="846" spans="1:28" ht="15.75" customHeight="1">
      <c r="A846" s="45"/>
      <c r="B846" s="45"/>
      <c r="C846" s="45"/>
      <c r="D846" s="45"/>
      <c r="E846" s="45"/>
      <c r="F846" s="45"/>
      <c r="G846" s="45"/>
      <c r="H846" s="45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  <c r="AA846" s="46"/>
      <c r="AB846" s="46"/>
    </row>
    <row r="847" spans="1:28" ht="15.75" customHeight="1">
      <c r="A847" s="45"/>
      <c r="B847" s="45"/>
      <c r="C847" s="45"/>
      <c r="D847" s="45"/>
      <c r="E847" s="45"/>
      <c r="F847" s="45"/>
      <c r="G847" s="45"/>
      <c r="H847" s="45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  <c r="AA847" s="46"/>
      <c r="AB847" s="46"/>
    </row>
    <row r="848" spans="1:28" ht="15.75" customHeight="1">
      <c r="A848" s="45"/>
      <c r="B848" s="45"/>
      <c r="C848" s="45"/>
      <c r="D848" s="45"/>
      <c r="E848" s="45"/>
      <c r="F848" s="45"/>
      <c r="G848" s="45"/>
      <c r="H848" s="45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  <c r="AA848" s="46"/>
      <c r="AB848" s="46"/>
    </row>
    <row r="849" spans="1:28" ht="15.75" customHeight="1">
      <c r="A849" s="45"/>
      <c r="B849" s="45"/>
      <c r="C849" s="45"/>
      <c r="D849" s="45"/>
      <c r="E849" s="45"/>
      <c r="F849" s="45"/>
      <c r="G849" s="45"/>
      <c r="H849" s="45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  <c r="AA849" s="46"/>
      <c r="AB849" s="46"/>
    </row>
    <row r="850" spans="1:28" ht="15.75" customHeight="1">
      <c r="A850" s="45"/>
      <c r="B850" s="45"/>
      <c r="C850" s="45"/>
      <c r="D850" s="45"/>
      <c r="E850" s="45"/>
      <c r="F850" s="45"/>
      <c r="G850" s="45"/>
      <c r="H850" s="45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  <c r="AA850" s="46"/>
      <c r="AB850" s="46"/>
    </row>
    <row r="851" spans="1:28" ht="15.75" customHeight="1">
      <c r="A851" s="45"/>
      <c r="B851" s="45"/>
      <c r="C851" s="45"/>
      <c r="D851" s="45"/>
      <c r="E851" s="45"/>
      <c r="F851" s="45"/>
      <c r="G851" s="45"/>
      <c r="H851" s="45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  <c r="AA851" s="46"/>
      <c r="AB851" s="46"/>
    </row>
    <row r="852" spans="1:28" ht="15.75" customHeight="1">
      <c r="A852" s="45"/>
      <c r="B852" s="45"/>
      <c r="C852" s="45"/>
      <c r="D852" s="45"/>
      <c r="E852" s="45"/>
      <c r="F852" s="45"/>
      <c r="G852" s="45"/>
      <c r="H852" s="45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  <c r="AA852" s="46"/>
      <c r="AB852" s="46"/>
    </row>
    <row r="853" spans="1:28" ht="15.75" customHeight="1">
      <c r="A853" s="45"/>
      <c r="B853" s="45"/>
      <c r="C853" s="45"/>
      <c r="D853" s="45"/>
      <c r="E853" s="45"/>
      <c r="F853" s="45"/>
      <c r="G853" s="45"/>
      <c r="H853" s="45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  <c r="AA853" s="46"/>
      <c r="AB853" s="46"/>
    </row>
    <row r="854" spans="1:28" ht="15.75" customHeight="1">
      <c r="A854" s="45"/>
      <c r="B854" s="45"/>
      <c r="C854" s="45"/>
      <c r="D854" s="45"/>
      <c r="E854" s="45"/>
      <c r="F854" s="45"/>
      <c r="G854" s="45"/>
      <c r="H854" s="45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  <c r="AA854" s="46"/>
      <c r="AB854" s="46"/>
    </row>
    <row r="855" spans="1:28" ht="15.75" customHeight="1">
      <c r="A855" s="45"/>
      <c r="B855" s="45"/>
      <c r="C855" s="45"/>
      <c r="D855" s="45"/>
      <c r="E855" s="45"/>
      <c r="F855" s="45"/>
      <c r="G855" s="45"/>
      <c r="H855" s="45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  <c r="AA855" s="46"/>
      <c r="AB855" s="46"/>
    </row>
    <row r="856" spans="1:28" ht="15.75" customHeight="1">
      <c r="A856" s="45"/>
      <c r="B856" s="45"/>
      <c r="C856" s="45"/>
      <c r="D856" s="45"/>
      <c r="E856" s="45"/>
      <c r="F856" s="45"/>
      <c r="G856" s="45"/>
      <c r="H856" s="45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  <c r="AA856" s="46"/>
      <c r="AB856" s="46"/>
    </row>
    <row r="857" spans="1:28" ht="15.75" customHeight="1">
      <c r="A857" s="45"/>
      <c r="B857" s="45"/>
      <c r="C857" s="45"/>
      <c r="D857" s="45"/>
      <c r="E857" s="45"/>
      <c r="F857" s="45"/>
      <c r="G857" s="45"/>
      <c r="H857" s="45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  <c r="AA857" s="46"/>
      <c r="AB857" s="46"/>
    </row>
    <row r="858" spans="1:28" ht="15.75" customHeight="1">
      <c r="A858" s="45"/>
      <c r="B858" s="45"/>
      <c r="C858" s="45"/>
      <c r="D858" s="45"/>
      <c r="E858" s="45"/>
      <c r="F858" s="45"/>
      <c r="G858" s="45"/>
      <c r="H858" s="45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  <c r="AA858" s="46"/>
      <c r="AB858" s="46"/>
    </row>
    <row r="859" spans="1:28" ht="15.75" customHeight="1">
      <c r="A859" s="45"/>
      <c r="B859" s="45"/>
      <c r="C859" s="45"/>
      <c r="D859" s="45"/>
      <c r="E859" s="45"/>
      <c r="F859" s="45"/>
      <c r="G859" s="45"/>
      <c r="H859" s="45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  <c r="AA859" s="46"/>
      <c r="AB859" s="46"/>
    </row>
    <row r="860" spans="1:28" ht="15.75" customHeight="1">
      <c r="A860" s="45"/>
      <c r="B860" s="45"/>
      <c r="C860" s="45"/>
      <c r="D860" s="45"/>
      <c r="E860" s="45"/>
      <c r="F860" s="45"/>
      <c r="G860" s="45"/>
      <c r="H860" s="45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  <c r="AA860" s="46"/>
      <c r="AB860" s="46"/>
    </row>
    <row r="861" spans="1:28" ht="15.75" customHeight="1">
      <c r="A861" s="45"/>
      <c r="B861" s="45"/>
      <c r="C861" s="45"/>
      <c r="D861" s="45"/>
      <c r="E861" s="45"/>
      <c r="F861" s="45"/>
      <c r="G861" s="45"/>
      <c r="H861" s="45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  <c r="AA861" s="46"/>
      <c r="AB861" s="46"/>
    </row>
    <row r="862" spans="1:28" ht="15.75" customHeight="1">
      <c r="A862" s="45"/>
      <c r="B862" s="45"/>
      <c r="C862" s="45"/>
      <c r="D862" s="45"/>
      <c r="E862" s="45"/>
      <c r="F862" s="45"/>
      <c r="G862" s="45"/>
      <c r="H862" s="45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  <c r="AA862" s="46"/>
      <c r="AB862" s="46"/>
    </row>
    <row r="863" spans="1:28" ht="15.75" customHeight="1">
      <c r="A863" s="45"/>
      <c r="B863" s="45"/>
      <c r="C863" s="45"/>
      <c r="D863" s="45"/>
      <c r="E863" s="45"/>
      <c r="F863" s="45"/>
      <c r="G863" s="45"/>
      <c r="H863" s="45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  <c r="AA863" s="46"/>
      <c r="AB863" s="46"/>
    </row>
    <row r="864" spans="1:28" ht="15.75" customHeight="1">
      <c r="A864" s="45"/>
      <c r="B864" s="45"/>
      <c r="C864" s="45"/>
      <c r="D864" s="45"/>
      <c r="E864" s="45"/>
      <c r="F864" s="45"/>
      <c r="G864" s="45"/>
      <c r="H864" s="45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  <c r="AA864" s="46"/>
      <c r="AB864" s="46"/>
    </row>
    <row r="865" spans="1:28" ht="15.75" customHeight="1">
      <c r="A865" s="45"/>
      <c r="B865" s="45"/>
      <c r="C865" s="45"/>
      <c r="D865" s="45"/>
      <c r="E865" s="45"/>
      <c r="F865" s="45"/>
      <c r="G865" s="45"/>
      <c r="H865" s="45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  <c r="AA865" s="46"/>
      <c r="AB865" s="46"/>
    </row>
    <row r="866" spans="1:28" ht="15.75" customHeight="1">
      <c r="A866" s="45"/>
      <c r="B866" s="45"/>
      <c r="C866" s="45"/>
      <c r="D866" s="45"/>
      <c r="E866" s="45"/>
      <c r="F866" s="45"/>
      <c r="G866" s="45"/>
      <c r="H866" s="45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  <c r="AA866" s="46"/>
      <c r="AB866" s="46"/>
    </row>
    <row r="867" spans="1:28" ht="15.75" customHeight="1">
      <c r="A867" s="45"/>
      <c r="B867" s="45"/>
      <c r="C867" s="45"/>
      <c r="D867" s="45"/>
      <c r="E867" s="45"/>
      <c r="F867" s="45"/>
      <c r="G867" s="45"/>
      <c r="H867" s="45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  <c r="AA867" s="46"/>
      <c r="AB867" s="46"/>
    </row>
    <row r="868" spans="1:28" ht="15.75" customHeight="1">
      <c r="A868" s="45"/>
      <c r="B868" s="45"/>
      <c r="C868" s="45"/>
      <c r="D868" s="45"/>
      <c r="E868" s="45"/>
      <c r="F868" s="45"/>
      <c r="G868" s="45"/>
      <c r="H868" s="45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  <c r="AA868" s="46"/>
      <c r="AB868" s="46"/>
    </row>
    <row r="869" spans="1:28" ht="15.75" customHeight="1">
      <c r="A869" s="45"/>
      <c r="B869" s="45"/>
      <c r="C869" s="45"/>
      <c r="D869" s="45"/>
      <c r="E869" s="45"/>
      <c r="F869" s="45"/>
      <c r="G869" s="45"/>
      <c r="H869" s="45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  <c r="AA869" s="46"/>
      <c r="AB869" s="46"/>
    </row>
    <row r="870" spans="1:28" ht="15.75" customHeight="1">
      <c r="A870" s="45"/>
      <c r="B870" s="45"/>
      <c r="C870" s="45"/>
      <c r="D870" s="45"/>
      <c r="E870" s="45"/>
      <c r="F870" s="45"/>
      <c r="G870" s="45"/>
      <c r="H870" s="45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  <c r="AA870" s="46"/>
      <c r="AB870" s="46"/>
    </row>
    <row r="871" spans="1:28" ht="15.75" customHeight="1">
      <c r="A871" s="45"/>
      <c r="B871" s="45"/>
      <c r="C871" s="45"/>
      <c r="D871" s="45"/>
      <c r="E871" s="45"/>
      <c r="F871" s="45"/>
      <c r="G871" s="45"/>
      <c r="H871" s="45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  <c r="AA871" s="46"/>
      <c r="AB871" s="46"/>
    </row>
    <row r="872" spans="1:28" ht="15.75" customHeight="1">
      <c r="A872" s="45"/>
      <c r="B872" s="45"/>
      <c r="C872" s="45"/>
      <c r="D872" s="45"/>
      <c r="E872" s="45"/>
      <c r="F872" s="45"/>
      <c r="G872" s="45"/>
      <c r="H872" s="45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  <c r="AA872" s="46"/>
      <c r="AB872" s="46"/>
    </row>
    <row r="873" spans="1:28" ht="15.75" customHeight="1">
      <c r="A873" s="45"/>
      <c r="B873" s="45"/>
      <c r="C873" s="45"/>
      <c r="D873" s="45"/>
      <c r="E873" s="45"/>
      <c r="F873" s="45"/>
      <c r="G873" s="45"/>
      <c r="H873" s="45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  <c r="AA873" s="46"/>
      <c r="AB873" s="46"/>
    </row>
    <row r="874" spans="1:28" ht="15.75" customHeight="1">
      <c r="A874" s="45"/>
      <c r="B874" s="45"/>
      <c r="C874" s="45"/>
      <c r="D874" s="45"/>
      <c r="E874" s="45"/>
      <c r="F874" s="45"/>
      <c r="G874" s="45"/>
      <c r="H874" s="45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  <c r="AA874" s="46"/>
      <c r="AB874" s="46"/>
    </row>
    <row r="875" spans="1:28" ht="15.75" customHeight="1">
      <c r="A875" s="45"/>
      <c r="B875" s="45"/>
      <c r="C875" s="45"/>
      <c r="D875" s="45"/>
      <c r="E875" s="45"/>
      <c r="F875" s="45"/>
      <c r="G875" s="45"/>
      <c r="H875" s="45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  <c r="AA875" s="46"/>
      <c r="AB875" s="46"/>
    </row>
    <row r="876" spans="1:28" ht="15.75" customHeight="1">
      <c r="A876" s="45"/>
      <c r="B876" s="45"/>
      <c r="C876" s="45"/>
      <c r="D876" s="45"/>
      <c r="E876" s="45"/>
      <c r="F876" s="45"/>
      <c r="G876" s="45"/>
      <c r="H876" s="45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  <c r="AA876" s="46"/>
      <c r="AB876" s="46"/>
    </row>
    <row r="877" spans="1:28" ht="15.75" customHeight="1">
      <c r="A877" s="45"/>
      <c r="B877" s="45"/>
      <c r="C877" s="45"/>
      <c r="D877" s="45"/>
      <c r="E877" s="45"/>
      <c r="F877" s="45"/>
      <c r="G877" s="45"/>
      <c r="H877" s="45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  <c r="AA877" s="46"/>
      <c r="AB877" s="46"/>
    </row>
    <row r="878" spans="1:28" ht="15.75" customHeight="1">
      <c r="A878" s="45"/>
      <c r="B878" s="45"/>
      <c r="C878" s="45"/>
      <c r="D878" s="45"/>
      <c r="E878" s="45"/>
      <c r="F878" s="45"/>
      <c r="G878" s="45"/>
      <c r="H878" s="45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  <c r="AA878" s="46"/>
      <c r="AB878" s="46"/>
    </row>
    <row r="879" spans="1:28" ht="15.75" customHeight="1">
      <c r="A879" s="45"/>
      <c r="B879" s="45"/>
      <c r="C879" s="45"/>
      <c r="D879" s="45"/>
      <c r="E879" s="45"/>
      <c r="F879" s="45"/>
      <c r="G879" s="45"/>
      <c r="H879" s="45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  <c r="AA879" s="46"/>
      <c r="AB879" s="46"/>
    </row>
    <row r="880" spans="1:28" ht="15.75" customHeight="1">
      <c r="A880" s="45"/>
      <c r="B880" s="45"/>
      <c r="C880" s="45"/>
      <c r="D880" s="45"/>
      <c r="E880" s="45"/>
      <c r="F880" s="45"/>
      <c r="G880" s="45"/>
      <c r="H880" s="45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  <c r="AA880" s="46"/>
      <c r="AB880" s="46"/>
    </row>
    <row r="881" spans="1:28" ht="15.75" customHeight="1">
      <c r="A881" s="45"/>
      <c r="B881" s="45"/>
      <c r="C881" s="45"/>
      <c r="D881" s="45"/>
      <c r="E881" s="45"/>
      <c r="F881" s="45"/>
      <c r="G881" s="45"/>
      <c r="H881" s="45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  <c r="AA881" s="46"/>
      <c r="AB881" s="46"/>
    </row>
    <row r="882" spans="1:28" ht="15.75" customHeight="1">
      <c r="A882" s="45"/>
      <c r="B882" s="45"/>
      <c r="C882" s="45"/>
      <c r="D882" s="45"/>
      <c r="E882" s="45"/>
      <c r="F882" s="45"/>
      <c r="G882" s="45"/>
      <c r="H882" s="45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  <c r="AA882" s="46"/>
      <c r="AB882" s="46"/>
    </row>
    <row r="883" spans="1:28" ht="15.75" customHeight="1">
      <c r="A883" s="45"/>
      <c r="B883" s="45"/>
      <c r="C883" s="45"/>
      <c r="D883" s="45"/>
      <c r="E883" s="45"/>
      <c r="F883" s="45"/>
      <c r="G883" s="45"/>
      <c r="H883" s="45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  <c r="AA883" s="46"/>
      <c r="AB883" s="46"/>
    </row>
    <row r="884" spans="1:28" ht="15.75" customHeight="1">
      <c r="A884" s="45"/>
      <c r="B884" s="45"/>
      <c r="C884" s="45"/>
      <c r="D884" s="45"/>
      <c r="E884" s="45"/>
      <c r="F884" s="45"/>
      <c r="G884" s="45"/>
      <c r="H884" s="45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  <c r="AA884" s="46"/>
      <c r="AB884" s="46"/>
    </row>
    <row r="885" spans="1:28" ht="15.75" customHeight="1">
      <c r="A885" s="45"/>
      <c r="B885" s="45"/>
      <c r="C885" s="45"/>
      <c r="D885" s="45"/>
      <c r="E885" s="45"/>
      <c r="F885" s="45"/>
      <c r="G885" s="45"/>
      <c r="H885" s="45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  <c r="AA885" s="46"/>
      <c r="AB885" s="46"/>
    </row>
    <row r="886" spans="1:28" ht="15.75" customHeight="1">
      <c r="A886" s="45"/>
      <c r="B886" s="45"/>
      <c r="C886" s="45"/>
      <c r="D886" s="45"/>
      <c r="E886" s="45"/>
      <c r="F886" s="45"/>
      <c r="G886" s="45"/>
      <c r="H886" s="45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  <c r="AA886" s="46"/>
      <c r="AB886" s="46"/>
    </row>
    <row r="887" spans="1:28" ht="15.75" customHeight="1">
      <c r="A887" s="45"/>
      <c r="B887" s="45"/>
      <c r="C887" s="45"/>
      <c r="D887" s="45"/>
      <c r="E887" s="45"/>
      <c r="F887" s="45"/>
      <c r="G887" s="45"/>
      <c r="H887" s="45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  <c r="AA887" s="46"/>
      <c r="AB887" s="46"/>
    </row>
    <row r="888" spans="1:28" ht="15.75" customHeight="1">
      <c r="A888" s="45"/>
      <c r="B888" s="45"/>
      <c r="C888" s="45"/>
      <c r="D888" s="45"/>
      <c r="E888" s="45"/>
      <c r="F888" s="45"/>
      <c r="G888" s="45"/>
      <c r="H888" s="45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  <c r="AA888" s="46"/>
      <c r="AB888" s="46"/>
    </row>
    <row r="889" spans="1:28" ht="15.75" customHeight="1">
      <c r="A889" s="45"/>
      <c r="B889" s="45"/>
      <c r="C889" s="45"/>
      <c r="D889" s="45"/>
      <c r="E889" s="45"/>
      <c r="F889" s="45"/>
      <c r="G889" s="45"/>
      <c r="H889" s="45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  <c r="AA889" s="46"/>
      <c r="AB889" s="46"/>
    </row>
    <row r="890" spans="1:28" ht="15.75" customHeight="1">
      <c r="A890" s="45"/>
      <c r="B890" s="45"/>
      <c r="C890" s="45"/>
      <c r="D890" s="45"/>
      <c r="E890" s="45"/>
      <c r="F890" s="45"/>
      <c r="G890" s="45"/>
      <c r="H890" s="45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  <c r="AA890" s="46"/>
      <c r="AB890" s="46"/>
    </row>
    <row r="891" spans="1:28" ht="15.75" customHeight="1">
      <c r="A891" s="45"/>
      <c r="B891" s="45"/>
      <c r="C891" s="45"/>
      <c r="D891" s="45"/>
      <c r="E891" s="45"/>
      <c r="F891" s="45"/>
      <c r="G891" s="45"/>
      <c r="H891" s="45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  <c r="AA891" s="46"/>
      <c r="AB891" s="46"/>
    </row>
    <row r="892" spans="1:28" ht="15.75" customHeight="1">
      <c r="A892" s="45"/>
      <c r="B892" s="45"/>
      <c r="C892" s="45"/>
      <c r="D892" s="45"/>
      <c r="E892" s="45"/>
      <c r="F892" s="45"/>
      <c r="G892" s="45"/>
      <c r="H892" s="45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  <c r="AA892" s="46"/>
      <c r="AB892" s="46"/>
    </row>
    <row r="893" spans="1:28" ht="15.75" customHeight="1">
      <c r="A893" s="45"/>
      <c r="B893" s="45"/>
      <c r="C893" s="45"/>
      <c r="D893" s="45"/>
      <c r="E893" s="45"/>
      <c r="F893" s="45"/>
      <c r="G893" s="45"/>
      <c r="H893" s="45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  <c r="AA893" s="46"/>
      <c r="AB893" s="46"/>
    </row>
    <row r="894" spans="1:28" ht="15.75" customHeight="1">
      <c r="A894" s="45"/>
      <c r="B894" s="45"/>
      <c r="C894" s="45"/>
      <c r="D894" s="45"/>
      <c r="E894" s="45"/>
      <c r="F894" s="45"/>
      <c r="G894" s="45"/>
      <c r="H894" s="45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  <c r="AA894" s="46"/>
      <c r="AB894" s="46"/>
    </row>
    <row r="895" spans="1:28" ht="15.75" customHeight="1">
      <c r="A895" s="45"/>
      <c r="B895" s="45"/>
      <c r="C895" s="45"/>
      <c r="D895" s="45"/>
      <c r="E895" s="45"/>
      <c r="F895" s="45"/>
      <c r="G895" s="45"/>
      <c r="H895" s="45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  <c r="AA895" s="46"/>
      <c r="AB895" s="46"/>
    </row>
    <row r="896" spans="1:28" ht="15.75" customHeight="1">
      <c r="A896" s="45"/>
      <c r="B896" s="45"/>
      <c r="C896" s="45"/>
      <c r="D896" s="45"/>
      <c r="E896" s="45"/>
      <c r="F896" s="45"/>
      <c r="G896" s="45"/>
      <c r="H896" s="45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  <c r="AA896" s="46"/>
      <c r="AB896" s="46"/>
    </row>
    <row r="897" spans="1:28" ht="15.75" customHeight="1">
      <c r="A897" s="45"/>
      <c r="B897" s="45"/>
      <c r="C897" s="45"/>
      <c r="D897" s="45"/>
      <c r="E897" s="45"/>
      <c r="F897" s="45"/>
      <c r="G897" s="45"/>
      <c r="H897" s="45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  <c r="AA897" s="46"/>
      <c r="AB897" s="46"/>
    </row>
    <row r="898" spans="1:28" ht="15.75" customHeight="1">
      <c r="A898" s="45"/>
      <c r="B898" s="45"/>
      <c r="C898" s="45"/>
      <c r="D898" s="45"/>
      <c r="E898" s="45"/>
      <c r="F898" s="45"/>
      <c r="G898" s="45"/>
      <c r="H898" s="45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  <c r="AA898" s="46"/>
      <c r="AB898" s="46"/>
    </row>
    <row r="899" spans="1:28" ht="15.75" customHeight="1">
      <c r="A899" s="45"/>
      <c r="B899" s="45"/>
      <c r="C899" s="45"/>
      <c r="D899" s="45"/>
      <c r="E899" s="45"/>
      <c r="F899" s="45"/>
      <c r="G899" s="45"/>
      <c r="H899" s="45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  <c r="AA899" s="46"/>
      <c r="AB899" s="46"/>
    </row>
    <row r="900" spans="1:28" ht="15.75" customHeight="1">
      <c r="A900" s="45"/>
      <c r="B900" s="45"/>
      <c r="C900" s="45"/>
      <c r="D900" s="45"/>
      <c r="E900" s="45"/>
      <c r="F900" s="45"/>
      <c r="G900" s="45"/>
      <c r="H900" s="45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  <c r="AA900" s="46"/>
      <c r="AB900" s="46"/>
    </row>
    <row r="901" spans="1:28" ht="15.75" customHeight="1">
      <c r="A901" s="45"/>
      <c r="B901" s="45"/>
      <c r="C901" s="45"/>
      <c r="D901" s="45"/>
      <c r="E901" s="45"/>
      <c r="F901" s="45"/>
      <c r="G901" s="45"/>
      <c r="H901" s="45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  <c r="AA901" s="46"/>
      <c r="AB901" s="46"/>
    </row>
    <row r="902" spans="1:28" ht="15.75" customHeight="1">
      <c r="A902" s="45"/>
      <c r="B902" s="45"/>
      <c r="C902" s="45"/>
      <c r="D902" s="45"/>
      <c r="E902" s="45"/>
      <c r="F902" s="45"/>
      <c r="G902" s="45"/>
      <c r="H902" s="45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  <c r="AA902" s="46"/>
      <c r="AB902" s="46"/>
    </row>
    <row r="903" spans="1:28" ht="15.75" customHeight="1">
      <c r="A903" s="45"/>
      <c r="B903" s="45"/>
      <c r="C903" s="45"/>
      <c r="D903" s="45"/>
      <c r="E903" s="45"/>
      <c r="F903" s="45"/>
      <c r="G903" s="45"/>
      <c r="H903" s="45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  <c r="AA903" s="46"/>
      <c r="AB903" s="46"/>
    </row>
    <row r="904" spans="1:28" ht="15.75" customHeight="1">
      <c r="A904" s="45"/>
      <c r="B904" s="45"/>
      <c r="C904" s="45"/>
      <c r="D904" s="45"/>
      <c r="E904" s="45"/>
      <c r="F904" s="45"/>
      <c r="G904" s="45"/>
      <c r="H904" s="45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  <c r="AA904" s="46"/>
      <c r="AB904" s="46"/>
    </row>
    <row r="905" spans="1:28" ht="15.75" customHeight="1">
      <c r="A905" s="45"/>
      <c r="B905" s="45"/>
      <c r="C905" s="45"/>
      <c r="D905" s="45"/>
      <c r="E905" s="45"/>
      <c r="F905" s="45"/>
      <c r="G905" s="45"/>
      <c r="H905" s="45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  <c r="AA905" s="46"/>
      <c r="AB905" s="46"/>
    </row>
    <row r="906" spans="1:28" ht="15.75" customHeight="1">
      <c r="A906" s="45"/>
      <c r="B906" s="45"/>
      <c r="C906" s="45"/>
      <c r="D906" s="45"/>
      <c r="E906" s="45"/>
      <c r="F906" s="45"/>
      <c r="G906" s="45"/>
      <c r="H906" s="45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  <c r="AA906" s="46"/>
      <c r="AB906" s="46"/>
    </row>
    <row r="907" spans="1:28" ht="15.75" customHeight="1">
      <c r="A907" s="45"/>
      <c r="B907" s="45"/>
      <c r="C907" s="45"/>
      <c r="D907" s="45"/>
      <c r="E907" s="45"/>
      <c r="F907" s="45"/>
      <c r="G907" s="45"/>
      <c r="H907" s="45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  <c r="AA907" s="46"/>
      <c r="AB907" s="46"/>
    </row>
    <row r="908" spans="1:28" ht="15.75" customHeight="1">
      <c r="A908" s="45"/>
      <c r="B908" s="45"/>
      <c r="C908" s="45"/>
      <c r="D908" s="45"/>
      <c r="E908" s="45"/>
      <c r="F908" s="45"/>
      <c r="G908" s="45"/>
      <c r="H908" s="45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  <c r="AA908" s="46"/>
      <c r="AB908" s="46"/>
    </row>
    <row r="909" spans="1:28" ht="15.75" customHeight="1">
      <c r="A909" s="45"/>
      <c r="B909" s="45"/>
      <c r="C909" s="45"/>
      <c r="D909" s="45"/>
      <c r="E909" s="45"/>
      <c r="F909" s="45"/>
      <c r="G909" s="45"/>
      <c r="H909" s="45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  <c r="AA909" s="46"/>
      <c r="AB909" s="46"/>
    </row>
    <row r="910" spans="1:28" ht="15.75" customHeight="1">
      <c r="A910" s="45"/>
      <c r="B910" s="45"/>
      <c r="C910" s="45"/>
      <c r="D910" s="45"/>
      <c r="E910" s="45"/>
      <c r="F910" s="45"/>
      <c r="G910" s="45"/>
      <c r="H910" s="45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  <c r="AA910" s="46"/>
      <c r="AB910" s="46"/>
    </row>
    <row r="911" spans="1:28" ht="15.75" customHeight="1">
      <c r="A911" s="45"/>
      <c r="B911" s="45"/>
      <c r="C911" s="45"/>
      <c r="D911" s="45"/>
      <c r="E911" s="45"/>
      <c r="F911" s="45"/>
      <c r="G911" s="45"/>
      <c r="H911" s="45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  <c r="AA911" s="46"/>
      <c r="AB911" s="46"/>
    </row>
    <row r="912" spans="1:28" ht="15.75" customHeight="1">
      <c r="A912" s="45"/>
      <c r="B912" s="45"/>
      <c r="C912" s="45"/>
      <c r="D912" s="45"/>
      <c r="E912" s="45"/>
      <c r="F912" s="45"/>
      <c r="G912" s="45"/>
      <c r="H912" s="45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  <c r="AA912" s="46"/>
      <c r="AB912" s="46"/>
    </row>
    <row r="913" spans="1:28" ht="15.75" customHeight="1">
      <c r="A913" s="45"/>
      <c r="B913" s="45"/>
      <c r="C913" s="45"/>
      <c r="D913" s="45"/>
      <c r="E913" s="45"/>
      <c r="F913" s="45"/>
      <c r="G913" s="45"/>
      <c r="H913" s="45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  <c r="AA913" s="46"/>
      <c r="AB913" s="46"/>
    </row>
    <row r="914" spans="1:28" ht="15.75" customHeight="1">
      <c r="A914" s="45"/>
      <c r="B914" s="45"/>
      <c r="C914" s="45"/>
      <c r="D914" s="45"/>
      <c r="E914" s="45"/>
      <c r="F914" s="45"/>
      <c r="G914" s="45"/>
      <c r="H914" s="45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  <c r="AA914" s="46"/>
      <c r="AB914" s="46"/>
    </row>
    <row r="915" spans="1:28" ht="15.75" customHeight="1">
      <c r="A915" s="45"/>
      <c r="B915" s="45"/>
      <c r="C915" s="45"/>
      <c r="D915" s="45"/>
      <c r="E915" s="45"/>
      <c r="F915" s="45"/>
      <c r="G915" s="45"/>
      <c r="H915" s="45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  <c r="AA915" s="46"/>
      <c r="AB915" s="46"/>
    </row>
    <row r="916" spans="1:28" ht="15.75" customHeight="1">
      <c r="A916" s="45"/>
      <c r="B916" s="45"/>
      <c r="C916" s="45"/>
      <c r="D916" s="45"/>
      <c r="E916" s="45"/>
      <c r="F916" s="45"/>
      <c r="G916" s="45"/>
      <c r="H916" s="45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  <c r="AA916" s="46"/>
      <c r="AB916" s="46"/>
    </row>
    <row r="917" spans="1:28" ht="15.75" customHeight="1">
      <c r="A917" s="45"/>
      <c r="B917" s="45"/>
      <c r="C917" s="45"/>
      <c r="D917" s="45"/>
      <c r="E917" s="45"/>
      <c r="F917" s="45"/>
      <c r="G917" s="45"/>
      <c r="H917" s="45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  <c r="AA917" s="46"/>
      <c r="AB917" s="46"/>
    </row>
    <row r="918" spans="1:28" ht="15.75" customHeight="1">
      <c r="A918" s="45"/>
      <c r="B918" s="45"/>
      <c r="C918" s="45"/>
      <c r="D918" s="45"/>
      <c r="E918" s="45"/>
      <c r="F918" s="45"/>
      <c r="G918" s="45"/>
      <c r="H918" s="45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  <c r="AA918" s="46"/>
      <c r="AB918" s="46"/>
    </row>
    <row r="919" spans="1:28" ht="15.75" customHeight="1">
      <c r="A919" s="45"/>
      <c r="B919" s="45"/>
      <c r="C919" s="45"/>
      <c r="D919" s="45"/>
      <c r="E919" s="45"/>
      <c r="F919" s="45"/>
      <c r="G919" s="45"/>
      <c r="H919" s="45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  <c r="AA919" s="46"/>
      <c r="AB919" s="46"/>
    </row>
    <row r="920" spans="1:28" ht="15.75" customHeight="1">
      <c r="A920" s="45"/>
      <c r="B920" s="45"/>
      <c r="C920" s="45"/>
      <c r="D920" s="45"/>
      <c r="E920" s="45"/>
      <c r="F920" s="45"/>
      <c r="G920" s="45"/>
      <c r="H920" s="45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  <c r="AA920" s="46"/>
      <c r="AB920" s="46"/>
    </row>
    <row r="921" spans="1:28" ht="15.75" customHeight="1">
      <c r="A921" s="45"/>
      <c r="B921" s="45"/>
      <c r="C921" s="45"/>
      <c r="D921" s="45"/>
      <c r="E921" s="45"/>
      <c r="F921" s="45"/>
      <c r="G921" s="45"/>
      <c r="H921" s="45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  <c r="AA921" s="46"/>
      <c r="AB921" s="46"/>
    </row>
    <row r="922" spans="1:28" ht="15.75" customHeight="1">
      <c r="A922" s="45"/>
      <c r="B922" s="45"/>
      <c r="C922" s="45"/>
      <c r="D922" s="45"/>
      <c r="E922" s="45"/>
      <c r="F922" s="45"/>
      <c r="G922" s="45"/>
      <c r="H922" s="45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  <c r="AA922" s="46"/>
      <c r="AB922" s="46"/>
    </row>
    <row r="923" spans="1:28" ht="15.75" customHeight="1">
      <c r="A923" s="45"/>
      <c r="B923" s="45"/>
      <c r="C923" s="45"/>
      <c r="D923" s="45"/>
      <c r="E923" s="45"/>
      <c r="F923" s="45"/>
      <c r="G923" s="45"/>
      <c r="H923" s="45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  <c r="AA923" s="46"/>
      <c r="AB923" s="46"/>
    </row>
    <row r="924" spans="1:28" ht="15.75" customHeight="1">
      <c r="A924" s="45"/>
      <c r="B924" s="45"/>
      <c r="C924" s="45"/>
      <c r="D924" s="45"/>
      <c r="E924" s="45"/>
      <c r="F924" s="45"/>
      <c r="G924" s="45"/>
      <c r="H924" s="45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  <c r="AA924" s="46"/>
      <c r="AB924" s="46"/>
    </row>
    <row r="925" spans="1:28" ht="15.75" customHeight="1">
      <c r="A925" s="45"/>
      <c r="B925" s="45"/>
      <c r="C925" s="45"/>
      <c r="D925" s="45"/>
      <c r="E925" s="45"/>
      <c r="F925" s="45"/>
      <c r="G925" s="45"/>
      <c r="H925" s="45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  <c r="AA925" s="46"/>
      <c r="AB925" s="46"/>
    </row>
    <row r="926" spans="1:28" ht="15.75" customHeight="1">
      <c r="A926" s="45"/>
      <c r="B926" s="45"/>
      <c r="C926" s="45"/>
      <c r="D926" s="45"/>
      <c r="E926" s="45"/>
      <c r="F926" s="45"/>
      <c r="G926" s="45"/>
      <c r="H926" s="45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  <c r="AA926" s="46"/>
      <c r="AB926" s="46"/>
    </row>
    <row r="927" spans="1:28" ht="15.75" customHeight="1">
      <c r="A927" s="45"/>
      <c r="B927" s="45"/>
      <c r="C927" s="45"/>
      <c r="D927" s="45"/>
      <c r="E927" s="45"/>
      <c r="F927" s="45"/>
      <c r="G927" s="45"/>
      <c r="H927" s="45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  <c r="AA927" s="46"/>
      <c r="AB927" s="46"/>
    </row>
    <row r="928" spans="1:28" ht="15.75" customHeight="1">
      <c r="A928" s="45"/>
      <c r="B928" s="45"/>
      <c r="C928" s="45"/>
      <c r="D928" s="45"/>
      <c r="E928" s="45"/>
      <c r="F928" s="45"/>
      <c r="G928" s="45"/>
      <c r="H928" s="45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  <c r="AA928" s="46"/>
      <c r="AB928" s="46"/>
    </row>
    <row r="929" spans="1:28" ht="15.75" customHeight="1">
      <c r="A929" s="45"/>
      <c r="B929" s="45"/>
      <c r="C929" s="45"/>
      <c r="D929" s="45"/>
      <c r="E929" s="45"/>
      <c r="F929" s="45"/>
      <c r="G929" s="45"/>
      <c r="H929" s="45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  <c r="AA929" s="46"/>
      <c r="AB929" s="46"/>
    </row>
    <row r="930" spans="1:28" ht="15.75" customHeight="1">
      <c r="A930" s="45"/>
      <c r="B930" s="45"/>
      <c r="C930" s="45"/>
      <c r="D930" s="45"/>
      <c r="E930" s="45"/>
      <c r="F930" s="45"/>
      <c r="G930" s="45"/>
      <c r="H930" s="45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  <c r="AA930" s="46"/>
      <c r="AB930" s="46"/>
    </row>
    <row r="931" spans="1:28" ht="15.75" customHeight="1">
      <c r="A931" s="45"/>
      <c r="B931" s="45"/>
      <c r="C931" s="45"/>
      <c r="D931" s="45"/>
      <c r="E931" s="45"/>
      <c r="F931" s="45"/>
      <c r="G931" s="45"/>
      <c r="H931" s="45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  <c r="AA931" s="46"/>
      <c r="AB931" s="46"/>
    </row>
    <row r="932" spans="1:28" ht="15.75" customHeight="1">
      <c r="A932" s="45"/>
      <c r="B932" s="45"/>
      <c r="C932" s="45"/>
      <c r="D932" s="45"/>
      <c r="E932" s="45"/>
      <c r="F932" s="45"/>
      <c r="G932" s="45"/>
      <c r="H932" s="45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  <c r="AA932" s="46"/>
      <c r="AB932" s="46"/>
    </row>
    <row r="933" spans="1:28" ht="15.75" customHeight="1">
      <c r="A933" s="45"/>
      <c r="B933" s="45"/>
      <c r="C933" s="45"/>
      <c r="D933" s="45"/>
      <c r="E933" s="45"/>
      <c r="F933" s="45"/>
      <c r="G933" s="45"/>
      <c r="H933" s="45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  <c r="AA933" s="46"/>
      <c r="AB933" s="46"/>
    </row>
    <row r="934" spans="1:28" ht="15.75" customHeight="1">
      <c r="A934" s="45"/>
      <c r="B934" s="45"/>
      <c r="C934" s="45"/>
      <c r="D934" s="45"/>
      <c r="E934" s="45"/>
      <c r="F934" s="45"/>
      <c r="G934" s="45"/>
      <c r="H934" s="45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  <c r="AA934" s="46"/>
      <c r="AB934" s="46"/>
    </row>
  </sheetData>
  <autoFilter ref="A2:AB191"/>
  <conditionalFormatting sqref="P40:S934 P3:S27">
    <cfRule type="containsText" dxfId="3" priority="51" operator="containsText" text="Top">
      <formula>NOT(ISERROR(SEARCH(("Top"),(P3))))</formula>
    </cfRule>
  </conditionalFormatting>
  <conditionalFormatting sqref="P40:S934 P3:S27">
    <cfRule type="containsText" dxfId="2" priority="52" operator="containsText" text="Pro">
      <formula>NOT(ISERROR(SEARCH(("Pro"),(P3))))</formula>
    </cfRule>
  </conditionalFormatting>
  <conditionalFormatting sqref="P39:Y39 X29:Y38 P28:P38 R28:Y28">
    <cfRule type="containsText" dxfId="1" priority="63" operator="containsText" text="Top">
      <formula>NOT(ISERROR(SEARCH(("Top"),(P28))))</formula>
    </cfRule>
  </conditionalFormatting>
  <conditionalFormatting sqref="P39:Y39 X29:Y38 P28:P38 R28:Y28">
    <cfRule type="containsText" dxfId="0" priority="64" operator="containsText" text="Pro">
      <formula>NOT(ISERROR(SEARCH(("Pro"),(P28))))</formula>
    </cfRule>
  </conditionalFormatting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rgb="FF0070C0"/>
  </sheetPr>
  <dimension ref="A1:F316"/>
  <sheetViews>
    <sheetView zoomScale="85" zoomScaleNormal="85" workbookViewId="0"/>
  </sheetViews>
  <sheetFormatPr defaultColWidth="8.75" defaultRowHeight="14.25"/>
  <cols>
    <col min="1" max="1" width="8.75" style="3"/>
    <col min="2" max="2" width="74.875" customWidth="1"/>
    <col min="3" max="3" width="18.375" customWidth="1"/>
    <col min="4" max="4" width="17.875" customWidth="1"/>
    <col min="5" max="5" width="11.125" customWidth="1"/>
  </cols>
  <sheetData>
    <row r="1" spans="1:5">
      <c r="A1" s="78" t="s">
        <v>156</v>
      </c>
      <c r="B1" s="79" t="s">
        <v>157</v>
      </c>
      <c r="C1" s="79" t="s">
        <v>158</v>
      </c>
      <c r="D1" s="79" t="s">
        <v>159</v>
      </c>
      <c r="E1" s="79" t="s">
        <v>160</v>
      </c>
    </row>
    <row r="2" spans="1:5">
      <c r="A2" s="80" t="s">
        <v>161</v>
      </c>
      <c r="B2" s="81" t="s">
        <v>162</v>
      </c>
      <c r="C2" s="82" t="s">
        <v>163</v>
      </c>
      <c r="D2" s="83"/>
    </row>
    <row r="3" spans="1:5">
      <c r="A3" s="84" t="s">
        <v>164</v>
      </c>
      <c r="B3" s="85" t="s">
        <v>165</v>
      </c>
      <c r="C3" s="86" t="s">
        <v>163</v>
      </c>
      <c r="D3" s="83"/>
    </row>
    <row r="4" spans="1:5">
      <c r="A4" s="84" t="s">
        <v>166</v>
      </c>
      <c r="B4" s="85" t="s">
        <v>167</v>
      </c>
      <c r="C4" s="86" t="s">
        <v>163</v>
      </c>
      <c r="D4" s="83"/>
    </row>
    <row r="5" spans="1:5">
      <c r="A5" s="84" t="s">
        <v>168</v>
      </c>
      <c r="B5" s="85" t="s">
        <v>169</v>
      </c>
      <c r="C5" s="86" t="s">
        <v>163</v>
      </c>
      <c r="D5" s="83"/>
    </row>
    <row r="6" spans="1:5">
      <c r="A6" s="84" t="s">
        <v>170</v>
      </c>
      <c r="B6" s="85" t="s">
        <v>171</v>
      </c>
      <c r="C6" s="86" t="s">
        <v>163</v>
      </c>
      <c r="D6" s="83"/>
    </row>
    <row r="7" spans="1:5">
      <c r="A7" s="84" t="s">
        <v>172</v>
      </c>
      <c r="B7" s="85" t="s">
        <v>173</v>
      </c>
      <c r="C7" s="86" t="s">
        <v>163</v>
      </c>
      <c r="D7" s="83"/>
    </row>
    <row r="8" spans="1:5">
      <c r="A8" s="84" t="s">
        <v>174</v>
      </c>
      <c r="B8" s="85" t="s">
        <v>175</v>
      </c>
      <c r="C8" s="86" t="s">
        <v>163</v>
      </c>
      <c r="D8" s="83"/>
    </row>
    <row r="9" spans="1:5">
      <c r="A9" s="84" t="s">
        <v>176</v>
      </c>
      <c r="B9" s="85" t="s">
        <v>177</v>
      </c>
      <c r="C9" s="86" t="s">
        <v>163</v>
      </c>
      <c r="D9" s="83"/>
    </row>
    <row r="10" spans="1:5">
      <c r="A10" s="84" t="s">
        <v>178</v>
      </c>
      <c r="B10" s="85" t="s">
        <v>179</v>
      </c>
      <c r="C10" s="86" t="s">
        <v>163</v>
      </c>
      <c r="D10" s="83"/>
    </row>
    <row r="11" spans="1:5">
      <c r="A11" s="84" t="s">
        <v>180</v>
      </c>
      <c r="B11" s="85" t="s">
        <v>181</v>
      </c>
      <c r="C11" s="86" t="s">
        <v>163</v>
      </c>
      <c r="D11" s="83"/>
    </row>
    <row r="12" spans="1:5">
      <c r="A12" s="84" t="s">
        <v>182</v>
      </c>
      <c r="B12" s="85" t="s">
        <v>183</v>
      </c>
      <c r="C12" s="86" t="s">
        <v>163</v>
      </c>
      <c r="D12" s="83"/>
    </row>
    <row r="13" spans="1:5">
      <c r="A13" s="84" t="s">
        <v>184</v>
      </c>
      <c r="B13" s="85" t="s">
        <v>185</v>
      </c>
      <c r="C13" s="86" t="s">
        <v>163</v>
      </c>
      <c r="D13" s="83"/>
    </row>
    <row r="14" spans="1:5">
      <c r="A14" s="84" t="s">
        <v>186</v>
      </c>
      <c r="B14" s="85" t="s">
        <v>187</v>
      </c>
      <c r="C14" s="86" t="s">
        <v>163</v>
      </c>
      <c r="D14" s="83"/>
    </row>
    <row r="15" spans="1:5">
      <c r="A15" s="84" t="s">
        <v>188</v>
      </c>
      <c r="B15" s="85" t="s">
        <v>189</v>
      </c>
      <c r="C15" s="86" t="s">
        <v>163</v>
      </c>
      <c r="D15" s="83"/>
    </row>
    <row r="16" spans="1:5">
      <c r="A16" s="84" t="s">
        <v>190</v>
      </c>
      <c r="B16" s="85" t="s">
        <v>191</v>
      </c>
      <c r="C16" s="86" t="s">
        <v>163</v>
      </c>
      <c r="D16" s="83"/>
    </row>
    <row r="17" spans="1:4">
      <c r="A17" s="84" t="s">
        <v>192</v>
      </c>
      <c r="B17" s="85" t="s">
        <v>193</v>
      </c>
      <c r="C17" s="86" t="s">
        <v>163</v>
      </c>
      <c r="D17" s="83"/>
    </row>
    <row r="18" spans="1:4">
      <c r="A18" s="84" t="s">
        <v>194</v>
      </c>
      <c r="B18" s="85" t="s">
        <v>195</v>
      </c>
      <c r="C18" s="86" t="s">
        <v>163</v>
      </c>
      <c r="D18" s="83"/>
    </row>
    <row r="19" spans="1:4">
      <c r="A19" s="84" t="s">
        <v>196</v>
      </c>
      <c r="B19" s="85" t="s">
        <v>197</v>
      </c>
      <c r="C19" s="86" t="s">
        <v>163</v>
      </c>
      <c r="D19" s="83"/>
    </row>
    <row r="20" spans="1:4">
      <c r="A20" s="84" t="s">
        <v>198</v>
      </c>
      <c r="B20" s="85" t="s">
        <v>199</v>
      </c>
      <c r="C20" s="86" t="s">
        <v>163</v>
      </c>
      <c r="D20" s="83"/>
    </row>
    <row r="21" spans="1:4">
      <c r="A21" s="87" t="s">
        <v>200</v>
      </c>
      <c r="B21" s="88" t="s">
        <v>201</v>
      </c>
      <c r="C21" s="89" t="s">
        <v>163</v>
      </c>
      <c r="D21" s="83"/>
    </row>
    <row r="22" spans="1:4">
      <c r="A22" s="87" t="s">
        <v>202</v>
      </c>
      <c r="B22" s="88" t="s">
        <v>203</v>
      </c>
      <c r="C22" s="89" t="s">
        <v>163</v>
      </c>
      <c r="D22" s="83"/>
    </row>
    <row r="23" spans="1:4">
      <c r="A23" s="87" t="s">
        <v>204</v>
      </c>
      <c r="B23" s="88" t="s">
        <v>205</v>
      </c>
      <c r="C23" s="89" t="s">
        <v>163</v>
      </c>
      <c r="D23" s="83"/>
    </row>
    <row r="24" spans="1:4">
      <c r="A24" s="87" t="s">
        <v>206</v>
      </c>
      <c r="B24" s="88" t="s">
        <v>207</v>
      </c>
      <c r="C24" s="89" t="s">
        <v>163</v>
      </c>
      <c r="D24" s="83"/>
    </row>
    <row r="25" spans="1:4">
      <c r="A25" s="87" t="s">
        <v>208</v>
      </c>
      <c r="B25" s="88" t="s">
        <v>209</v>
      </c>
      <c r="C25" s="89" t="s">
        <v>163</v>
      </c>
      <c r="D25" s="83"/>
    </row>
    <row r="26" spans="1:4">
      <c r="A26" s="87" t="s">
        <v>210</v>
      </c>
      <c r="B26" s="88" t="s">
        <v>211</v>
      </c>
      <c r="C26" s="89" t="s">
        <v>163</v>
      </c>
      <c r="D26" s="83"/>
    </row>
    <row r="27" spans="1:4">
      <c r="A27" s="87" t="s">
        <v>212</v>
      </c>
      <c r="B27" s="88" t="s">
        <v>213</v>
      </c>
      <c r="C27" s="89" t="s">
        <v>163</v>
      </c>
      <c r="D27" s="83"/>
    </row>
    <row r="28" spans="1:4">
      <c r="A28" s="87" t="s">
        <v>214</v>
      </c>
      <c r="B28" s="88" t="s">
        <v>215</v>
      </c>
      <c r="C28" s="89" t="s">
        <v>163</v>
      </c>
      <c r="D28" s="83"/>
    </row>
    <row r="29" spans="1:4">
      <c r="A29" s="87" t="s">
        <v>216</v>
      </c>
      <c r="B29" s="88" t="s">
        <v>217</v>
      </c>
      <c r="C29" s="89" t="s">
        <v>163</v>
      </c>
      <c r="D29" s="83"/>
    </row>
    <row r="30" spans="1:4">
      <c r="A30" s="87" t="s">
        <v>218</v>
      </c>
      <c r="B30" s="88" t="s">
        <v>219</v>
      </c>
      <c r="C30" s="89" t="s">
        <v>163</v>
      </c>
      <c r="D30" s="83"/>
    </row>
    <row r="31" spans="1:4">
      <c r="A31" s="87" t="s">
        <v>220</v>
      </c>
      <c r="B31" s="88" t="s">
        <v>221</v>
      </c>
      <c r="C31" s="89" t="s">
        <v>163</v>
      </c>
      <c r="D31" s="83"/>
    </row>
    <row r="32" spans="1:4">
      <c r="A32" s="87" t="s">
        <v>222</v>
      </c>
      <c r="B32" s="88" t="s">
        <v>223</v>
      </c>
      <c r="C32" s="89" t="s">
        <v>163</v>
      </c>
      <c r="D32" s="83"/>
    </row>
    <row r="33" spans="1:4">
      <c r="A33" s="87" t="s">
        <v>224</v>
      </c>
      <c r="B33" s="88" t="s">
        <v>225</v>
      </c>
      <c r="C33" s="89" t="s">
        <v>163</v>
      </c>
      <c r="D33" s="83"/>
    </row>
    <row r="34" spans="1:4">
      <c r="A34" s="87" t="s">
        <v>226</v>
      </c>
      <c r="B34" s="88" t="s">
        <v>227</v>
      </c>
      <c r="C34" s="89" t="s">
        <v>163</v>
      </c>
      <c r="D34" s="83"/>
    </row>
    <row r="35" spans="1:4">
      <c r="A35" s="87" t="s">
        <v>228</v>
      </c>
      <c r="B35" s="88" t="s">
        <v>229</v>
      </c>
      <c r="C35" s="89" t="s">
        <v>163</v>
      </c>
      <c r="D35" s="83"/>
    </row>
    <row r="36" spans="1:4">
      <c r="A36" s="87" t="s">
        <v>230</v>
      </c>
      <c r="B36" s="88" t="s">
        <v>231</v>
      </c>
      <c r="C36" s="89" t="s">
        <v>163</v>
      </c>
      <c r="D36" s="83"/>
    </row>
    <row r="37" spans="1:4">
      <c r="A37" s="87" t="s">
        <v>232</v>
      </c>
      <c r="B37" s="88" t="s">
        <v>233</v>
      </c>
      <c r="C37" s="89" t="s">
        <v>163</v>
      </c>
      <c r="D37" s="83"/>
    </row>
    <row r="38" spans="1:4">
      <c r="A38" s="90" t="s">
        <v>234</v>
      </c>
      <c r="B38" s="88" t="s">
        <v>235</v>
      </c>
      <c r="C38" s="89" t="s">
        <v>163</v>
      </c>
      <c r="D38" s="83"/>
    </row>
    <row r="39" spans="1:4">
      <c r="A39" s="90" t="s">
        <v>236</v>
      </c>
      <c r="B39" s="88" t="s">
        <v>237</v>
      </c>
      <c r="C39" s="89" t="s">
        <v>163</v>
      </c>
      <c r="D39" s="83"/>
    </row>
    <row r="40" spans="1:4">
      <c r="A40" s="90" t="s">
        <v>238</v>
      </c>
      <c r="B40" s="88" t="s">
        <v>239</v>
      </c>
      <c r="C40" s="89" t="s">
        <v>163</v>
      </c>
      <c r="D40" s="83"/>
    </row>
    <row r="41" spans="1:4">
      <c r="A41" s="90" t="s">
        <v>240</v>
      </c>
      <c r="B41" s="88" t="s">
        <v>241</v>
      </c>
      <c r="C41" s="89" t="s">
        <v>163</v>
      </c>
      <c r="D41" s="83"/>
    </row>
    <row r="42" spans="1:4">
      <c r="A42" s="90" t="s">
        <v>242</v>
      </c>
      <c r="B42" s="88" t="s">
        <v>243</v>
      </c>
      <c r="C42" s="89" t="s">
        <v>163</v>
      </c>
      <c r="D42" s="83"/>
    </row>
    <row r="43" spans="1:4">
      <c r="A43" s="90" t="s">
        <v>244</v>
      </c>
      <c r="B43" s="88" t="s">
        <v>245</v>
      </c>
      <c r="C43" s="89" t="s">
        <v>163</v>
      </c>
      <c r="D43" s="83"/>
    </row>
    <row r="44" spans="1:4">
      <c r="A44" s="90" t="s">
        <v>246</v>
      </c>
      <c r="B44" s="88" t="s">
        <v>247</v>
      </c>
      <c r="C44" s="89" t="s">
        <v>163</v>
      </c>
      <c r="D44" s="83"/>
    </row>
    <row r="45" spans="1:4">
      <c r="A45" s="90" t="s">
        <v>248</v>
      </c>
      <c r="B45" s="88" t="s">
        <v>249</v>
      </c>
      <c r="C45" s="89" t="s">
        <v>163</v>
      </c>
      <c r="D45" s="83"/>
    </row>
    <row r="46" spans="1:4">
      <c r="A46" s="90" t="s">
        <v>250</v>
      </c>
      <c r="B46" s="88" t="s">
        <v>251</v>
      </c>
      <c r="C46" s="89" t="s">
        <v>163</v>
      </c>
      <c r="D46" s="83"/>
    </row>
    <row r="47" spans="1:4">
      <c r="A47" s="90" t="s">
        <v>252</v>
      </c>
      <c r="B47" s="88" t="s">
        <v>253</v>
      </c>
      <c r="C47" s="89" t="s">
        <v>163</v>
      </c>
      <c r="D47" s="83"/>
    </row>
    <row r="48" spans="1:4">
      <c r="A48" s="90" t="s">
        <v>254</v>
      </c>
      <c r="B48" s="91" t="s">
        <v>255</v>
      </c>
      <c r="C48" s="89" t="s">
        <v>163</v>
      </c>
      <c r="D48" s="92" t="s">
        <v>256</v>
      </c>
    </row>
    <row r="49" spans="1:4">
      <c r="A49" s="90" t="s">
        <v>257</v>
      </c>
      <c r="B49" s="91" t="s">
        <v>258</v>
      </c>
      <c r="C49" s="89" t="s">
        <v>163</v>
      </c>
      <c r="D49" s="92" t="s">
        <v>256</v>
      </c>
    </row>
    <row r="50" spans="1:4">
      <c r="A50" s="93" t="s">
        <v>259</v>
      </c>
      <c r="B50" s="94" t="s">
        <v>260</v>
      </c>
      <c r="C50" s="95" t="s">
        <v>163</v>
      </c>
      <c r="D50" s="83"/>
    </row>
    <row r="51" spans="1:4">
      <c r="A51" s="96" t="s">
        <v>261</v>
      </c>
      <c r="B51" s="97" t="s">
        <v>262</v>
      </c>
      <c r="C51" s="98" t="s">
        <v>163</v>
      </c>
      <c r="D51" s="83"/>
    </row>
    <row r="52" spans="1:4">
      <c r="A52" s="93" t="s">
        <v>263</v>
      </c>
      <c r="B52" s="94" t="s">
        <v>264</v>
      </c>
      <c r="C52" s="95" t="s">
        <v>163</v>
      </c>
      <c r="D52" s="83"/>
    </row>
    <row r="53" spans="1:4">
      <c r="A53" s="93" t="s">
        <v>265</v>
      </c>
      <c r="B53" s="94" t="s">
        <v>266</v>
      </c>
      <c r="C53" s="95" t="s">
        <v>163</v>
      </c>
      <c r="D53" s="83"/>
    </row>
    <row r="54" spans="1:4">
      <c r="A54" s="93" t="s">
        <v>267</v>
      </c>
      <c r="B54" s="94" t="s">
        <v>268</v>
      </c>
      <c r="C54" s="95" t="s">
        <v>163</v>
      </c>
      <c r="D54" s="83"/>
    </row>
    <row r="55" spans="1:4">
      <c r="A55" s="93" t="s">
        <v>269</v>
      </c>
      <c r="B55" s="94" t="s">
        <v>270</v>
      </c>
      <c r="C55" s="95" t="s">
        <v>163</v>
      </c>
      <c r="D55" s="83"/>
    </row>
    <row r="56" spans="1:4">
      <c r="A56" s="93" t="s">
        <v>271</v>
      </c>
      <c r="B56" s="94" t="s">
        <v>272</v>
      </c>
      <c r="C56" s="95" t="s">
        <v>163</v>
      </c>
      <c r="D56" s="83"/>
    </row>
    <row r="57" spans="1:4">
      <c r="A57" s="93" t="s">
        <v>273</v>
      </c>
      <c r="B57" s="94" t="s">
        <v>274</v>
      </c>
      <c r="C57" s="95" t="s">
        <v>163</v>
      </c>
      <c r="D57" s="83"/>
    </row>
    <row r="58" spans="1:4">
      <c r="A58" s="93" t="s">
        <v>275</v>
      </c>
      <c r="B58" s="94" t="s">
        <v>276</v>
      </c>
      <c r="C58" s="95" t="s">
        <v>163</v>
      </c>
      <c r="D58" s="83"/>
    </row>
    <row r="59" spans="1:4">
      <c r="A59" s="99" t="s">
        <v>277</v>
      </c>
      <c r="B59" s="100" t="s">
        <v>278</v>
      </c>
      <c r="C59" s="101" t="s">
        <v>279</v>
      </c>
      <c r="D59" s="83"/>
    </row>
    <row r="60" spans="1:4">
      <c r="A60" s="102" t="s">
        <v>280</v>
      </c>
      <c r="B60" s="103" t="s">
        <v>281</v>
      </c>
      <c r="C60" s="104" t="s">
        <v>279</v>
      </c>
      <c r="D60" s="83"/>
    </row>
    <row r="61" spans="1:4">
      <c r="A61" s="99" t="s">
        <v>282</v>
      </c>
      <c r="B61" s="100" t="s">
        <v>283</v>
      </c>
      <c r="C61" s="101" t="s">
        <v>279</v>
      </c>
      <c r="D61" s="83"/>
    </row>
    <row r="62" spans="1:4">
      <c r="A62" s="99" t="s">
        <v>284</v>
      </c>
      <c r="B62" s="100" t="s">
        <v>285</v>
      </c>
      <c r="C62" s="101" t="s">
        <v>279</v>
      </c>
      <c r="D62" s="83"/>
    </row>
    <row r="63" spans="1:4">
      <c r="A63" s="99" t="s">
        <v>286</v>
      </c>
      <c r="B63" s="100" t="s">
        <v>287</v>
      </c>
      <c r="C63" s="101" t="s">
        <v>279</v>
      </c>
      <c r="D63" s="83"/>
    </row>
    <row r="64" spans="1:4">
      <c r="A64" s="99" t="s">
        <v>288</v>
      </c>
      <c r="B64" s="100" t="s">
        <v>289</v>
      </c>
      <c r="C64" s="101" t="s">
        <v>279</v>
      </c>
      <c r="D64" s="83"/>
    </row>
    <row r="65" spans="1:4">
      <c r="A65" s="99" t="s">
        <v>290</v>
      </c>
      <c r="B65" s="100" t="s">
        <v>291</v>
      </c>
      <c r="C65" s="101" t="s">
        <v>279</v>
      </c>
      <c r="D65" s="83"/>
    </row>
    <row r="66" spans="1:4">
      <c r="A66" s="102" t="s">
        <v>292</v>
      </c>
      <c r="B66" s="103" t="s">
        <v>293</v>
      </c>
      <c r="C66" s="104" t="s">
        <v>279</v>
      </c>
      <c r="D66" s="83"/>
    </row>
    <row r="67" spans="1:4">
      <c r="A67" s="99" t="s">
        <v>294</v>
      </c>
      <c r="B67" s="100" t="s">
        <v>295</v>
      </c>
      <c r="C67" s="101" t="s">
        <v>279</v>
      </c>
      <c r="D67" s="83"/>
    </row>
    <row r="68" spans="1:4">
      <c r="A68" s="99" t="s">
        <v>296</v>
      </c>
      <c r="B68" s="100" t="s">
        <v>297</v>
      </c>
      <c r="C68" s="101" t="s">
        <v>279</v>
      </c>
      <c r="D68" s="83"/>
    </row>
    <row r="69" spans="1:4">
      <c r="A69" s="99" t="s">
        <v>298</v>
      </c>
      <c r="B69" s="100" t="s">
        <v>299</v>
      </c>
      <c r="C69" s="101" t="s">
        <v>279</v>
      </c>
      <c r="D69" s="83"/>
    </row>
    <row r="70" spans="1:4">
      <c r="A70" s="99" t="s">
        <v>300</v>
      </c>
      <c r="B70" s="100" t="s">
        <v>301</v>
      </c>
      <c r="C70" s="101" t="s">
        <v>279</v>
      </c>
      <c r="D70" s="83"/>
    </row>
    <row r="71" spans="1:4">
      <c r="A71" s="99" t="s">
        <v>302</v>
      </c>
      <c r="B71" s="100" t="s">
        <v>303</v>
      </c>
      <c r="C71" s="101" t="s">
        <v>279</v>
      </c>
      <c r="D71" s="83"/>
    </row>
    <row r="72" spans="1:4">
      <c r="A72" s="99" t="s">
        <v>304</v>
      </c>
      <c r="B72" s="100" t="s">
        <v>305</v>
      </c>
      <c r="C72" s="101" t="s">
        <v>279</v>
      </c>
      <c r="D72" s="83"/>
    </row>
    <row r="73" spans="1:4">
      <c r="A73" s="99" t="s">
        <v>306</v>
      </c>
      <c r="B73" s="100" t="s">
        <v>307</v>
      </c>
      <c r="C73" s="101" t="s">
        <v>279</v>
      </c>
      <c r="D73" s="83"/>
    </row>
    <row r="74" spans="1:4">
      <c r="A74" s="99" t="s">
        <v>308</v>
      </c>
      <c r="B74" s="100" t="s">
        <v>309</v>
      </c>
      <c r="C74" s="101" t="s">
        <v>279</v>
      </c>
      <c r="D74" s="83"/>
    </row>
    <row r="75" spans="1:4">
      <c r="A75" s="99" t="s">
        <v>310</v>
      </c>
      <c r="B75" s="100" t="s">
        <v>311</v>
      </c>
      <c r="C75" s="101" t="s">
        <v>279</v>
      </c>
      <c r="D75" s="83"/>
    </row>
    <row r="76" spans="1:4">
      <c r="A76" s="99" t="s">
        <v>312</v>
      </c>
      <c r="B76" s="100" t="s">
        <v>313</v>
      </c>
      <c r="C76" s="101" t="s">
        <v>279</v>
      </c>
      <c r="D76" s="83"/>
    </row>
    <row r="77" spans="1:4">
      <c r="A77" s="99" t="s">
        <v>314</v>
      </c>
      <c r="B77" s="100" t="s">
        <v>315</v>
      </c>
      <c r="C77" s="101" t="s">
        <v>279</v>
      </c>
      <c r="D77" s="83"/>
    </row>
    <row r="78" spans="1:4">
      <c r="A78" s="99" t="s">
        <v>316</v>
      </c>
      <c r="B78" s="100" t="s">
        <v>317</v>
      </c>
      <c r="C78" s="101" t="s">
        <v>279</v>
      </c>
      <c r="D78" s="83"/>
    </row>
    <row r="79" spans="1:4">
      <c r="A79" s="99" t="s">
        <v>318</v>
      </c>
      <c r="B79" s="100" t="s">
        <v>319</v>
      </c>
      <c r="C79" s="101" t="s">
        <v>279</v>
      </c>
      <c r="D79" s="83"/>
    </row>
    <row r="80" spans="1:4">
      <c r="A80" s="99" t="s">
        <v>320</v>
      </c>
      <c r="B80" s="100" t="s">
        <v>321</v>
      </c>
      <c r="C80" s="101" t="s">
        <v>279</v>
      </c>
      <c r="D80" s="83"/>
    </row>
    <row r="81" spans="1:4">
      <c r="A81" s="99" t="s">
        <v>322</v>
      </c>
      <c r="B81" s="100" t="s">
        <v>323</v>
      </c>
      <c r="C81" s="101" t="s">
        <v>279</v>
      </c>
      <c r="D81" s="83"/>
    </row>
    <row r="82" spans="1:4">
      <c r="A82" s="99" t="s">
        <v>324</v>
      </c>
      <c r="B82" s="100" t="s">
        <v>325</v>
      </c>
      <c r="C82" s="101" t="s">
        <v>279</v>
      </c>
      <c r="D82" s="83"/>
    </row>
    <row r="83" spans="1:4">
      <c r="A83" s="99" t="s">
        <v>326</v>
      </c>
      <c r="B83" s="100" t="s">
        <v>327</v>
      </c>
      <c r="C83" s="101" t="s">
        <v>279</v>
      </c>
      <c r="D83" s="83"/>
    </row>
    <row r="84" spans="1:4">
      <c r="A84" s="99" t="s">
        <v>328</v>
      </c>
      <c r="B84" s="100" t="s">
        <v>329</v>
      </c>
      <c r="C84" s="101" t="s">
        <v>279</v>
      </c>
      <c r="D84" s="83"/>
    </row>
    <row r="85" spans="1:4">
      <c r="A85" s="99" t="s">
        <v>330</v>
      </c>
      <c r="B85" s="100" t="s">
        <v>331</v>
      </c>
      <c r="C85" s="101" t="s">
        <v>279</v>
      </c>
      <c r="D85" s="83"/>
    </row>
    <row r="86" spans="1:4">
      <c r="A86" s="99" t="s">
        <v>332</v>
      </c>
      <c r="B86" s="100" t="s">
        <v>333</v>
      </c>
      <c r="C86" s="101" t="s">
        <v>279</v>
      </c>
      <c r="D86" s="83"/>
    </row>
    <row r="87" spans="1:4">
      <c r="A87" s="99" t="s">
        <v>334</v>
      </c>
      <c r="B87" s="100" t="s">
        <v>335</v>
      </c>
      <c r="C87" s="101" t="s">
        <v>279</v>
      </c>
      <c r="D87" s="83"/>
    </row>
    <row r="88" spans="1:4">
      <c r="A88" s="99" t="s">
        <v>336</v>
      </c>
      <c r="B88" s="100" t="s">
        <v>337</v>
      </c>
      <c r="C88" s="101" t="s">
        <v>279</v>
      </c>
      <c r="D88" s="83"/>
    </row>
    <row r="89" spans="1:4">
      <c r="A89" s="99" t="s">
        <v>338</v>
      </c>
      <c r="B89" s="100" t="s">
        <v>339</v>
      </c>
      <c r="C89" s="101" t="s">
        <v>279</v>
      </c>
      <c r="D89" s="83"/>
    </row>
    <row r="90" spans="1:4">
      <c r="A90" s="110" t="s">
        <v>340</v>
      </c>
      <c r="B90" s="111" t="s">
        <v>341</v>
      </c>
      <c r="C90" s="112" t="s">
        <v>342</v>
      </c>
      <c r="D90" s="83"/>
    </row>
    <row r="91" spans="1:4">
      <c r="A91" s="113" t="s">
        <v>343</v>
      </c>
      <c r="B91" s="114" t="s">
        <v>344</v>
      </c>
      <c r="C91" s="115" t="s">
        <v>342</v>
      </c>
      <c r="D91" s="83"/>
    </row>
    <row r="92" spans="1:4">
      <c r="A92" s="110" t="s">
        <v>345</v>
      </c>
      <c r="B92" s="111" t="s">
        <v>346</v>
      </c>
      <c r="C92" s="112" t="s">
        <v>342</v>
      </c>
      <c r="D92" s="83"/>
    </row>
    <row r="93" spans="1:4">
      <c r="A93" s="110" t="s">
        <v>347</v>
      </c>
      <c r="B93" s="111" t="s">
        <v>348</v>
      </c>
      <c r="C93" s="112" t="s">
        <v>342</v>
      </c>
      <c r="D93" s="83"/>
    </row>
    <row r="94" spans="1:4">
      <c r="A94" s="110" t="s">
        <v>349</v>
      </c>
      <c r="B94" s="111" t="s">
        <v>350</v>
      </c>
      <c r="C94" s="112" t="s">
        <v>342</v>
      </c>
      <c r="D94" s="83"/>
    </row>
    <row r="95" spans="1:4">
      <c r="A95" s="110" t="s">
        <v>351</v>
      </c>
      <c r="B95" s="111" t="s">
        <v>352</v>
      </c>
      <c r="C95" s="112" t="s">
        <v>342</v>
      </c>
      <c r="D95" s="83"/>
    </row>
    <row r="96" spans="1:4">
      <c r="A96" s="110" t="s">
        <v>353</v>
      </c>
      <c r="B96" s="111" t="s">
        <v>354</v>
      </c>
      <c r="C96" s="112" t="s">
        <v>342</v>
      </c>
      <c r="D96" s="83"/>
    </row>
    <row r="97" spans="1:4">
      <c r="A97" s="113" t="s">
        <v>355</v>
      </c>
      <c r="B97" s="114" t="s">
        <v>356</v>
      </c>
      <c r="C97" s="115" t="s">
        <v>342</v>
      </c>
      <c r="D97" s="83"/>
    </row>
    <row r="98" spans="1:4">
      <c r="A98" s="110" t="s">
        <v>357</v>
      </c>
      <c r="B98" s="111" t="s">
        <v>358</v>
      </c>
      <c r="C98" s="112" t="s">
        <v>342</v>
      </c>
      <c r="D98" s="83"/>
    </row>
    <row r="99" spans="1:4">
      <c r="A99" s="110" t="s">
        <v>359</v>
      </c>
      <c r="B99" s="111" t="s">
        <v>360</v>
      </c>
      <c r="C99" s="112" t="s">
        <v>342</v>
      </c>
      <c r="D99" s="83"/>
    </row>
    <row r="100" spans="1:4">
      <c r="A100" s="110" t="s">
        <v>361</v>
      </c>
      <c r="B100" s="111" t="s">
        <v>362</v>
      </c>
      <c r="C100" s="112" t="s">
        <v>342</v>
      </c>
      <c r="D100" s="83"/>
    </row>
    <row r="101" spans="1:4">
      <c r="A101" s="110" t="s">
        <v>363</v>
      </c>
      <c r="B101" s="111" t="s">
        <v>364</v>
      </c>
      <c r="C101" s="112" t="s">
        <v>342</v>
      </c>
      <c r="D101" s="83"/>
    </row>
    <row r="102" spans="1:4">
      <c r="A102" s="110" t="s">
        <v>365</v>
      </c>
      <c r="B102" s="111" t="s">
        <v>366</v>
      </c>
      <c r="C102" s="112" t="s">
        <v>342</v>
      </c>
      <c r="D102" s="83"/>
    </row>
    <row r="103" spans="1:4">
      <c r="A103" s="110" t="s">
        <v>367</v>
      </c>
      <c r="B103" s="111" t="s">
        <v>368</v>
      </c>
      <c r="C103" s="112" t="s">
        <v>342</v>
      </c>
      <c r="D103" s="83"/>
    </row>
    <row r="104" spans="1:4">
      <c r="A104" s="110" t="s">
        <v>369</v>
      </c>
      <c r="B104" s="111" t="s">
        <v>370</v>
      </c>
      <c r="C104" s="112" t="s">
        <v>342</v>
      </c>
      <c r="D104" s="83"/>
    </row>
    <row r="105" spans="1:4">
      <c r="A105" s="110" t="s">
        <v>371</v>
      </c>
      <c r="B105" s="111" t="s">
        <v>372</v>
      </c>
      <c r="C105" s="112" t="s">
        <v>342</v>
      </c>
      <c r="D105" s="83"/>
    </row>
    <row r="106" spans="1:4">
      <c r="A106" s="110" t="s">
        <v>373</v>
      </c>
      <c r="B106" s="111" t="s">
        <v>374</v>
      </c>
      <c r="C106" s="112" t="s">
        <v>342</v>
      </c>
      <c r="D106" s="83"/>
    </row>
    <row r="107" spans="1:4">
      <c r="A107" s="110" t="s">
        <v>375</v>
      </c>
      <c r="B107" s="111" t="s">
        <v>376</v>
      </c>
      <c r="C107" s="112" t="s">
        <v>342</v>
      </c>
      <c r="D107" s="83"/>
    </row>
    <row r="108" spans="1:4">
      <c r="A108" s="110" t="s">
        <v>377</v>
      </c>
      <c r="B108" s="111" t="s">
        <v>378</v>
      </c>
      <c r="C108" s="112" t="s">
        <v>342</v>
      </c>
      <c r="D108" s="83"/>
    </row>
    <row r="109" spans="1:4">
      <c r="A109" s="110" t="s">
        <v>379</v>
      </c>
      <c r="B109" s="111" t="s">
        <v>380</v>
      </c>
      <c r="C109" s="112" t="s">
        <v>342</v>
      </c>
      <c r="D109" s="83"/>
    </row>
    <row r="110" spans="1:4">
      <c r="A110" s="110" t="s">
        <v>381</v>
      </c>
      <c r="B110" s="111" t="s">
        <v>382</v>
      </c>
      <c r="C110" s="112" t="s">
        <v>342</v>
      </c>
      <c r="D110" s="83"/>
    </row>
    <row r="111" spans="1:4">
      <c r="A111" s="110" t="s">
        <v>383</v>
      </c>
      <c r="B111" s="111" t="s">
        <v>384</v>
      </c>
      <c r="C111" s="112" t="s">
        <v>342</v>
      </c>
      <c r="D111" s="83"/>
    </row>
    <row r="112" spans="1:4">
      <c r="A112" s="110" t="s">
        <v>385</v>
      </c>
      <c r="B112" s="111" t="s">
        <v>386</v>
      </c>
      <c r="C112" s="112" t="s">
        <v>342</v>
      </c>
      <c r="D112" s="83"/>
    </row>
    <row r="113" spans="1:4">
      <c r="A113" s="110" t="s">
        <v>387</v>
      </c>
      <c r="B113" s="111" t="s">
        <v>388</v>
      </c>
      <c r="C113" s="112" t="s">
        <v>342</v>
      </c>
      <c r="D113" s="83"/>
    </row>
    <row r="114" spans="1:4">
      <c r="A114" s="110" t="s">
        <v>389</v>
      </c>
      <c r="B114" s="111" t="s">
        <v>390</v>
      </c>
      <c r="C114" s="112" t="s">
        <v>342</v>
      </c>
      <c r="D114" s="83"/>
    </row>
    <row r="115" spans="1:4">
      <c r="A115" s="110" t="s">
        <v>391</v>
      </c>
      <c r="B115" s="111" t="s">
        <v>392</v>
      </c>
      <c r="C115" s="112" t="s">
        <v>342</v>
      </c>
      <c r="D115" s="83"/>
    </row>
    <row r="116" spans="1:4">
      <c r="A116" s="110" t="s">
        <v>393</v>
      </c>
      <c r="B116" s="111" t="s">
        <v>394</v>
      </c>
      <c r="C116" s="112" t="s">
        <v>342</v>
      </c>
      <c r="D116" s="83"/>
    </row>
    <row r="117" spans="1:4">
      <c r="A117" s="110" t="s">
        <v>395</v>
      </c>
      <c r="B117" s="111" t="s">
        <v>396</v>
      </c>
      <c r="C117" s="112" t="s">
        <v>342</v>
      </c>
      <c r="D117" s="83"/>
    </row>
    <row r="118" spans="1:4">
      <c r="A118" s="110" t="s">
        <v>397</v>
      </c>
      <c r="B118" s="111" t="s">
        <v>398</v>
      </c>
      <c r="C118" s="112" t="s">
        <v>342</v>
      </c>
      <c r="D118" s="83"/>
    </row>
    <row r="119" spans="1:4">
      <c r="A119" s="110" t="s">
        <v>399</v>
      </c>
      <c r="B119" s="111" t="s">
        <v>400</v>
      </c>
      <c r="C119" s="112" t="s">
        <v>342</v>
      </c>
      <c r="D119" s="83"/>
    </row>
    <row r="120" spans="1:4">
      <c r="A120" s="110" t="s">
        <v>401</v>
      </c>
      <c r="B120" s="111" t="s">
        <v>402</v>
      </c>
      <c r="C120" s="112" t="s">
        <v>342</v>
      </c>
      <c r="D120" s="83"/>
    </row>
    <row r="121" spans="1:4">
      <c r="A121" s="110" t="s">
        <v>403</v>
      </c>
      <c r="B121" s="111" t="s">
        <v>404</v>
      </c>
      <c r="C121" s="112" t="s">
        <v>342</v>
      </c>
      <c r="D121" s="83"/>
    </row>
    <row r="122" spans="1:4">
      <c r="A122" s="110" t="s">
        <v>405</v>
      </c>
      <c r="B122" s="111" t="s">
        <v>406</v>
      </c>
      <c r="C122" s="112" t="s">
        <v>342</v>
      </c>
      <c r="D122" s="83"/>
    </row>
    <row r="123" spans="1:4">
      <c r="A123" s="110" t="s">
        <v>407</v>
      </c>
      <c r="B123" s="111" t="s">
        <v>408</v>
      </c>
      <c r="C123" s="112" t="s">
        <v>342</v>
      </c>
      <c r="D123" s="83"/>
    </row>
    <row r="124" spans="1:4">
      <c r="A124" s="110" t="s">
        <v>409</v>
      </c>
      <c r="B124" s="111" t="s">
        <v>410</v>
      </c>
      <c r="C124" s="112" t="s">
        <v>342</v>
      </c>
      <c r="D124" s="92" t="s">
        <v>256</v>
      </c>
    </row>
    <row r="125" spans="1:4">
      <c r="A125" s="110" t="s">
        <v>411</v>
      </c>
      <c r="B125" s="111" t="s">
        <v>412</v>
      </c>
      <c r="C125" s="112" t="s">
        <v>342</v>
      </c>
      <c r="D125" s="92" t="s">
        <v>256</v>
      </c>
    </row>
    <row r="126" spans="1:4">
      <c r="A126" s="110" t="s">
        <v>413</v>
      </c>
      <c r="B126" s="111" t="s">
        <v>414</v>
      </c>
      <c r="C126" s="112" t="s">
        <v>342</v>
      </c>
      <c r="D126" s="83"/>
    </row>
    <row r="127" spans="1:4">
      <c r="A127" s="110" t="s">
        <v>415</v>
      </c>
      <c r="B127" s="111" t="s">
        <v>416</v>
      </c>
      <c r="C127" s="112" t="s">
        <v>342</v>
      </c>
      <c r="D127" s="83"/>
    </row>
    <row r="128" spans="1:4">
      <c r="A128" s="110" t="s">
        <v>417</v>
      </c>
      <c r="B128" s="111" t="s">
        <v>418</v>
      </c>
      <c r="C128" s="112" t="s">
        <v>342</v>
      </c>
      <c r="D128" s="83"/>
    </row>
    <row r="129" spans="1:5">
      <c r="A129" s="110" t="s">
        <v>419</v>
      </c>
      <c r="B129" s="111" t="s">
        <v>420</v>
      </c>
      <c r="C129" s="112" t="s">
        <v>342</v>
      </c>
      <c r="D129" s="83"/>
    </row>
    <row r="130" spans="1:5">
      <c r="A130" s="110" t="s">
        <v>421</v>
      </c>
      <c r="B130" s="111" t="s">
        <v>422</v>
      </c>
      <c r="C130" s="112" t="s">
        <v>342</v>
      </c>
      <c r="D130" s="83"/>
    </row>
    <row r="131" spans="1:5">
      <c r="A131" s="105" t="s">
        <v>423</v>
      </c>
      <c r="B131" s="106" t="s">
        <v>424</v>
      </c>
      <c r="C131" s="107" t="s">
        <v>342</v>
      </c>
      <c r="D131" s="108"/>
      <c r="E131" s="109" t="s">
        <v>425</v>
      </c>
    </row>
    <row r="132" spans="1:5">
      <c r="A132" s="116" t="s">
        <v>426</v>
      </c>
      <c r="B132" s="117" t="s">
        <v>427</v>
      </c>
      <c r="C132" s="118" t="s">
        <v>428</v>
      </c>
      <c r="D132" s="83"/>
    </row>
    <row r="133" spans="1:5">
      <c r="A133" s="119" t="s">
        <v>429</v>
      </c>
      <c r="B133" s="120" t="s">
        <v>430</v>
      </c>
      <c r="C133" s="121" t="s">
        <v>428</v>
      </c>
      <c r="D133" s="83"/>
    </row>
    <row r="134" spans="1:5">
      <c r="A134" s="116" t="s">
        <v>431</v>
      </c>
      <c r="B134" s="117" t="s">
        <v>432</v>
      </c>
      <c r="C134" s="118" t="s">
        <v>428</v>
      </c>
      <c r="D134" s="83"/>
    </row>
    <row r="135" spans="1:5">
      <c r="A135" s="116" t="s">
        <v>433</v>
      </c>
      <c r="B135" s="117" t="s">
        <v>434</v>
      </c>
      <c r="C135" s="118" t="s">
        <v>428</v>
      </c>
      <c r="D135" s="83"/>
    </row>
    <row r="136" spans="1:5">
      <c r="A136" s="116" t="s">
        <v>435</v>
      </c>
      <c r="B136" s="117" t="s">
        <v>436</v>
      </c>
      <c r="C136" s="118" t="s">
        <v>428</v>
      </c>
      <c r="D136" s="83"/>
    </row>
    <row r="137" spans="1:5">
      <c r="A137" s="116" t="s">
        <v>437</v>
      </c>
      <c r="B137" s="117" t="s">
        <v>438</v>
      </c>
      <c r="C137" s="118" t="s">
        <v>428</v>
      </c>
      <c r="D137" s="83"/>
    </row>
    <row r="138" spans="1:5">
      <c r="A138" s="116" t="s">
        <v>439</v>
      </c>
      <c r="B138" s="117" t="s">
        <v>440</v>
      </c>
      <c r="C138" s="118" t="s">
        <v>428</v>
      </c>
      <c r="D138" s="83"/>
    </row>
    <row r="139" spans="1:5">
      <c r="A139" s="116" t="s">
        <v>441</v>
      </c>
      <c r="B139" s="117" t="s">
        <v>442</v>
      </c>
      <c r="C139" s="118" t="s">
        <v>428</v>
      </c>
      <c r="D139" s="83"/>
    </row>
    <row r="140" spans="1:5">
      <c r="A140" s="116" t="s">
        <v>443</v>
      </c>
      <c r="B140" s="117" t="s">
        <v>444</v>
      </c>
      <c r="C140" s="118" t="s">
        <v>428</v>
      </c>
      <c r="D140" s="83"/>
    </row>
    <row r="141" spans="1:5">
      <c r="A141" s="119" t="s">
        <v>445</v>
      </c>
      <c r="B141" s="120" t="s">
        <v>446</v>
      </c>
      <c r="C141" s="121" t="s">
        <v>428</v>
      </c>
      <c r="D141" s="83"/>
    </row>
    <row r="142" spans="1:5">
      <c r="A142" s="122" t="s">
        <v>447</v>
      </c>
      <c r="B142" s="123" t="s">
        <v>448</v>
      </c>
      <c r="C142" s="124" t="s">
        <v>449</v>
      </c>
      <c r="D142" s="83"/>
    </row>
    <row r="143" spans="1:5">
      <c r="A143" s="122" t="s">
        <v>450</v>
      </c>
      <c r="B143" s="123" t="s">
        <v>451</v>
      </c>
      <c r="C143" s="124" t="s">
        <v>449</v>
      </c>
      <c r="D143" s="83"/>
    </row>
    <row r="144" spans="1:5">
      <c r="A144" s="125" t="s">
        <v>452</v>
      </c>
      <c r="B144" s="126" t="s">
        <v>453</v>
      </c>
      <c r="C144" s="127" t="s">
        <v>449</v>
      </c>
      <c r="D144" s="83"/>
    </row>
    <row r="145" spans="1:4">
      <c r="A145" s="122" t="s">
        <v>454</v>
      </c>
      <c r="B145" s="123" t="s">
        <v>455</v>
      </c>
      <c r="C145" s="124" t="s">
        <v>449</v>
      </c>
      <c r="D145" s="83"/>
    </row>
    <row r="146" spans="1:4">
      <c r="A146" s="122" t="s">
        <v>456</v>
      </c>
      <c r="B146" s="123" t="s">
        <v>457</v>
      </c>
      <c r="C146" s="124" t="s">
        <v>449</v>
      </c>
      <c r="D146" s="83"/>
    </row>
    <row r="147" spans="1:4">
      <c r="A147" s="122" t="s">
        <v>458</v>
      </c>
      <c r="B147" s="123" t="s">
        <v>459</v>
      </c>
      <c r="C147" s="124" t="s">
        <v>449</v>
      </c>
      <c r="D147" s="83"/>
    </row>
    <row r="148" spans="1:4">
      <c r="A148" s="122" t="s">
        <v>460</v>
      </c>
      <c r="B148" s="123" t="s">
        <v>461</v>
      </c>
      <c r="C148" s="124" t="s">
        <v>449</v>
      </c>
      <c r="D148" s="83"/>
    </row>
    <row r="149" spans="1:4">
      <c r="A149" s="122" t="s">
        <v>462</v>
      </c>
      <c r="B149" s="123" t="s">
        <v>463</v>
      </c>
      <c r="C149" s="124" t="s">
        <v>449</v>
      </c>
      <c r="D149" s="83"/>
    </row>
    <row r="150" spans="1:4">
      <c r="A150" s="122" t="s">
        <v>464</v>
      </c>
      <c r="B150" s="123" t="s">
        <v>465</v>
      </c>
      <c r="C150" s="124" t="s">
        <v>449</v>
      </c>
      <c r="D150" s="83"/>
    </row>
    <row r="151" spans="1:4">
      <c r="A151" s="122" t="s">
        <v>466</v>
      </c>
      <c r="B151" s="123" t="s">
        <v>467</v>
      </c>
      <c r="C151" s="124" t="s">
        <v>449</v>
      </c>
      <c r="D151" s="83"/>
    </row>
    <row r="152" spans="1:4">
      <c r="A152" s="122" t="s">
        <v>468</v>
      </c>
      <c r="B152" s="123" t="s">
        <v>469</v>
      </c>
      <c r="C152" s="124" t="s">
        <v>449</v>
      </c>
      <c r="D152" s="83"/>
    </row>
    <row r="153" spans="1:4">
      <c r="A153" s="122" t="s">
        <v>470</v>
      </c>
      <c r="B153" s="123" t="s">
        <v>471</v>
      </c>
      <c r="C153" s="124" t="s">
        <v>449</v>
      </c>
      <c r="D153" s="83"/>
    </row>
    <row r="154" spans="1:4">
      <c r="A154" s="122" t="s">
        <v>472</v>
      </c>
      <c r="B154" s="123" t="s">
        <v>473</v>
      </c>
      <c r="C154" s="124" t="s">
        <v>449</v>
      </c>
      <c r="D154" s="83"/>
    </row>
    <row r="155" spans="1:4">
      <c r="A155" s="122" t="s">
        <v>474</v>
      </c>
      <c r="B155" s="123" t="s">
        <v>475</v>
      </c>
      <c r="C155" s="124" t="s">
        <v>449</v>
      </c>
      <c r="D155" s="83"/>
    </row>
    <row r="156" spans="1:4">
      <c r="A156" s="122" t="s">
        <v>476</v>
      </c>
      <c r="B156" s="123" t="s">
        <v>477</v>
      </c>
      <c r="C156" s="124" t="s">
        <v>449</v>
      </c>
      <c r="D156" s="83"/>
    </row>
    <row r="157" spans="1:4">
      <c r="A157" s="122" t="s">
        <v>478</v>
      </c>
      <c r="B157" s="123" t="s">
        <v>479</v>
      </c>
      <c r="C157" s="124" t="s">
        <v>449</v>
      </c>
      <c r="D157" s="83"/>
    </row>
    <row r="158" spans="1:4">
      <c r="A158" s="122" t="s">
        <v>480</v>
      </c>
      <c r="B158" s="123" t="s">
        <v>481</v>
      </c>
      <c r="C158" s="124" t="s">
        <v>449</v>
      </c>
      <c r="D158" s="83"/>
    </row>
    <row r="159" spans="1:4">
      <c r="A159" s="122" t="s">
        <v>482</v>
      </c>
      <c r="B159" s="123" t="s">
        <v>483</v>
      </c>
      <c r="C159" s="124" t="s">
        <v>449</v>
      </c>
      <c r="D159" s="83"/>
    </row>
    <row r="160" spans="1:4">
      <c r="A160" s="122" t="s">
        <v>484</v>
      </c>
      <c r="B160" s="123" t="s">
        <v>485</v>
      </c>
      <c r="C160" s="124" t="s">
        <v>449</v>
      </c>
      <c r="D160" s="83"/>
    </row>
    <row r="161" spans="1:4">
      <c r="A161" s="122" t="s">
        <v>486</v>
      </c>
      <c r="B161" s="123" t="s">
        <v>487</v>
      </c>
      <c r="C161" s="124" t="s">
        <v>449</v>
      </c>
      <c r="D161" s="83"/>
    </row>
    <row r="162" spans="1:4">
      <c r="A162" s="122" t="s">
        <v>488</v>
      </c>
      <c r="B162" s="123" t="s">
        <v>489</v>
      </c>
      <c r="C162" s="124" t="s">
        <v>449</v>
      </c>
      <c r="D162" s="83"/>
    </row>
    <row r="163" spans="1:4">
      <c r="A163" s="122" t="s">
        <v>490</v>
      </c>
      <c r="B163" s="123" t="s">
        <v>491</v>
      </c>
      <c r="C163" s="124" t="s">
        <v>449</v>
      </c>
      <c r="D163" s="83"/>
    </row>
    <row r="164" spans="1:4">
      <c r="A164" s="122" t="s">
        <v>492</v>
      </c>
      <c r="B164" s="123" t="s">
        <v>493</v>
      </c>
      <c r="C164" s="124" t="s">
        <v>449</v>
      </c>
      <c r="D164" s="83"/>
    </row>
    <row r="165" spans="1:4">
      <c r="A165" s="122" t="s">
        <v>494</v>
      </c>
      <c r="B165" s="123" t="s">
        <v>495</v>
      </c>
      <c r="C165" s="124" t="s">
        <v>449</v>
      </c>
      <c r="D165" s="83"/>
    </row>
    <row r="166" spans="1:4">
      <c r="A166" s="122" t="s">
        <v>496</v>
      </c>
      <c r="B166" s="123" t="s">
        <v>497</v>
      </c>
      <c r="C166" s="124" t="s">
        <v>449</v>
      </c>
      <c r="D166" s="83"/>
    </row>
    <row r="167" spans="1:4">
      <c r="A167" s="122" t="s">
        <v>498</v>
      </c>
      <c r="B167" s="123" t="s">
        <v>499</v>
      </c>
      <c r="C167" s="124" t="s">
        <v>449</v>
      </c>
      <c r="D167" s="83"/>
    </row>
    <row r="168" spans="1:4">
      <c r="A168" s="122" t="s">
        <v>500</v>
      </c>
      <c r="B168" s="123" t="s">
        <v>501</v>
      </c>
      <c r="C168" s="124" t="s">
        <v>449</v>
      </c>
      <c r="D168" s="83"/>
    </row>
    <row r="169" spans="1:4">
      <c r="A169" s="122" t="s">
        <v>502</v>
      </c>
      <c r="B169" s="123" t="s">
        <v>503</v>
      </c>
      <c r="C169" s="124" t="s">
        <v>449</v>
      </c>
      <c r="D169" s="83"/>
    </row>
    <row r="170" spans="1:4">
      <c r="A170" s="122" t="s">
        <v>504</v>
      </c>
      <c r="B170" s="123" t="s">
        <v>505</v>
      </c>
      <c r="C170" s="124" t="s">
        <v>449</v>
      </c>
      <c r="D170" s="83"/>
    </row>
    <row r="171" spans="1:4">
      <c r="A171" s="122" t="s">
        <v>506</v>
      </c>
      <c r="B171" s="123" t="s">
        <v>507</v>
      </c>
      <c r="C171" s="124" t="s">
        <v>449</v>
      </c>
      <c r="D171" s="83"/>
    </row>
    <row r="172" spans="1:4">
      <c r="A172" s="122" t="s">
        <v>508</v>
      </c>
      <c r="B172" s="123" t="s">
        <v>509</v>
      </c>
      <c r="C172" s="124" t="s">
        <v>449</v>
      </c>
      <c r="D172" s="83"/>
    </row>
    <row r="173" spans="1:4">
      <c r="A173" s="122" t="s">
        <v>510</v>
      </c>
      <c r="B173" s="123" t="s">
        <v>511</v>
      </c>
      <c r="C173" s="124" t="s">
        <v>449</v>
      </c>
      <c r="D173" s="83"/>
    </row>
    <row r="174" spans="1:4">
      <c r="A174" s="122" t="s">
        <v>512</v>
      </c>
      <c r="B174" s="123" t="s">
        <v>513</v>
      </c>
      <c r="C174" s="124" t="s">
        <v>449</v>
      </c>
      <c r="D174" s="83"/>
    </row>
    <row r="175" spans="1:4">
      <c r="A175" s="122" t="s">
        <v>514</v>
      </c>
      <c r="B175" s="123" t="s">
        <v>515</v>
      </c>
      <c r="C175" s="124" t="s">
        <v>449</v>
      </c>
      <c r="D175" s="83"/>
    </row>
    <row r="176" spans="1:4">
      <c r="A176" s="122" t="s">
        <v>516</v>
      </c>
      <c r="B176" s="123" t="s">
        <v>517</v>
      </c>
      <c r="C176" s="124" t="s">
        <v>449</v>
      </c>
      <c r="D176" s="83"/>
    </row>
    <row r="177" spans="1:6">
      <c r="A177" s="122" t="s">
        <v>518</v>
      </c>
      <c r="B177" s="123" t="s">
        <v>519</v>
      </c>
      <c r="C177" s="124" t="s">
        <v>449</v>
      </c>
      <c r="D177" s="83"/>
    </row>
    <row r="178" spans="1:6">
      <c r="A178" s="122" t="s">
        <v>520</v>
      </c>
      <c r="B178" s="123" t="s">
        <v>521</v>
      </c>
      <c r="C178" s="124" t="s">
        <v>449</v>
      </c>
      <c r="D178" s="83"/>
    </row>
    <row r="179" spans="1:6">
      <c r="A179" s="122" t="s">
        <v>522</v>
      </c>
      <c r="B179" s="123" t="s">
        <v>523</v>
      </c>
      <c r="C179" s="124" t="s">
        <v>449</v>
      </c>
      <c r="D179" s="83"/>
    </row>
    <row r="180" spans="1:6">
      <c r="A180" s="122" t="s">
        <v>524</v>
      </c>
      <c r="B180" s="123" t="s">
        <v>525</v>
      </c>
      <c r="C180" s="124" t="s">
        <v>449</v>
      </c>
      <c r="D180" s="83"/>
    </row>
    <row r="181" spans="1:6">
      <c r="A181" s="122" t="s">
        <v>526</v>
      </c>
      <c r="B181" s="123" t="s">
        <v>527</v>
      </c>
      <c r="C181" s="124" t="s">
        <v>449</v>
      </c>
      <c r="D181" s="83"/>
    </row>
    <row r="182" spans="1:6">
      <c r="A182" s="125" t="s">
        <v>528</v>
      </c>
      <c r="B182" s="126" t="s">
        <v>529</v>
      </c>
      <c r="C182" s="127" t="s">
        <v>449</v>
      </c>
      <c r="D182" s="83"/>
    </row>
    <row r="183" spans="1:6">
      <c r="A183" s="122" t="s">
        <v>530</v>
      </c>
      <c r="B183" s="123" t="s">
        <v>531</v>
      </c>
      <c r="C183" s="124" t="s">
        <v>449</v>
      </c>
      <c r="D183" s="83"/>
    </row>
    <row r="184" spans="1:6">
      <c r="A184" s="122" t="s">
        <v>532</v>
      </c>
      <c r="B184" s="123" t="s">
        <v>533</v>
      </c>
      <c r="C184" s="124" t="s">
        <v>449</v>
      </c>
      <c r="D184" s="83"/>
    </row>
    <row r="185" spans="1:6">
      <c r="A185" s="125" t="s">
        <v>34</v>
      </c>
      <c r="B185" s="126" t="s">
        <v>534</v>
      </c>
      <c r="C185" s="127" t="s">
        <v>449</v>
      </c>
      <c r="D185" s="83"/>
    </row>
    <row r="186" spans="1:6">
      <c r="A186" s="122" t="s">
        <v>535</v>
      </c>
      <c r="B186" s="123" t="s">
        <v>536</v>
      </c>
      <c r="C186" s="124" t="s">
        <v>449</v>
      </c>
      <c r="D186" s="83"/>
    </row>
    <row r="187" spans="1:6">
      <c r="A187" s="122" t="s">
        <v>537</v>
      </c>
      <c r="B187" s="123" t="s">
        <v>538</v>
      </c>
      <c r="C187" s="124" t="s">
        <v>449</v>
      </c>
      <c r="D187" s="83"/>
    </row>
    <row r="188" spans="1:6">
      <c r="A188" s="122" t="s">
        <v>539</v>
      </c>
      <c r="B188" s="123" t="s">
        <v>540</v>
      </c>
      <c r="C188" s="124" t="s">
        <v>449</v>
      </c>
      <c r="D188" s="83"/>
    </row>
    <row r="189" spans="1:6">
      <c r="A189" s="122" t="s">
        <v>541</v>
      </c>
      <c r="B189" s="123" t="s">
        <v>542</v>
      </c>
      <c r="C189" s="124" t="s">
        <v>449</v>
      </c>
      <c r="D189" s="83"/>
    </row>
    <row r="190" spans="1:6">
      <c r="A190" s="122" t="s">
        <v>543</v>
      </c>
      <c r="B190" s="123" t="s">
        <v>544</v>
      </c>
      <c r="C190" s="124" t="s">
        <v>449</v>
      </c>
      <c r="D190" s="83"/>
    </row>
    <row r="191" spans="1:6">
      <c r="A191" s="122" t="s">
        <v>545</v>
      </c>
      <c r="B191" s="123" t="s">
        <v>546</v>
      </c>
      <c r="C191" s="124" t="s">
        <v>449</v>
      </c>
      <c r="D191" s="83"/>
    </row>
    <row r="192" spans="1:6">
      <c r="A192" s="122" t="s">
        <v>547</v>
      </c>
      <c r="B192" s="123" t="s">
        <v>548</v>
      </c>
      <c r="C192" s="124" t="s">
        <v>449</v>
      </c>
      <c r="D192" s="83"/>
      <c r="F192" s="109" t="s">
        <v>425</v>
      </c>
    </row>
    <row r="193" spans="1:4">
      <c r="A193" s="128" t="s">
        <v>549</v>
      </c>
      <c r="B193" s="129" t="s">
        <v>550</v>
      </c>
      <c r="C193" s="130" t="s">
        <v>449</v>
      </c>
      <c r="D193" s="83"/>
    </row>
    <row r="194" spans="1:4">
      <c r="A194" s="131" t="s">
        <v>551</v>
      </c>
      <c r="B194" s="132" t="s">
        <v>552</v>
      </c>
      <c r="C194" s="133" t="s">
        <v>449</v>
      </c>
      <c r="D194" s="83"/>
    </row>
    <row r="195" spans="1:4">
      <c r="A195" s="131" t="s">
        <v>553</v>
      </c>
      <c r="B195" s="132" t="s">
        <v>554</v>
      </c>
      <c r="C195" s="133" t="s">
        <v>449</v>
      </c>
      <c r="D195" s="83"/>
    </row>
    <row r="196" spans="1:4">
      <c r="A196" s="131" t="s">
        <v>555</v>
      </c>
      <c r="B196" s="132" t="s">
        <v>556</v>
      </c>
      <c r="C196" s="133" t="s">
        <v>449</v>
      </c>
      <c r="D196" s="83"/>
    </row>
    <row r="197" spans="1:4">
      <c r="A197" s="131" t="s">
        <v>557</v>
      </c>
      <c r="B197" s="132" t="s">
        <v>558</v>
      </c>
      <c r="C197" s="133" t="s">
        <v>449</v>
      </c>
      <c r="D197" s="83"/>
    </row>
    <row r="198" spans="1:4">
      <c r="A198" s="131" t="s">
        <v>559</v>
      </c>
      <c r="B198" s="132" t="s">
        <v>560</v>
      </c>
      <c r="C198" s="133" t="s">
        <v>449</v>
      </c>
      <c r="D198" s="83"/>
    </row>
    <row r="199" spans="1:4">
      <c r="A199" s="131" t="s">
        <v>561</v>
      </c>
      <c r="B199" s="132" t="s">
        <v>562</v>
      </c>
      <c r="C199" s="133" t="s">
        <v>449</v>
      </c>
      <c r="D199" s="83"/>
    </row>
    <row r="200" spans="1:4">
      <c r="A200" s="131" t="s">
        <v>563</v>
      </c>
      <c r="B200" s="132" t="s">
        <v>564</v>
      </c>
      <c r="C200" s="133" t="s">
        <v>449</v>
      </c>
      <c r="D200" s="83"/>
    </row>
    <row r="201" spans="1:4">
      <c r="A201" s="128" t="s">
        <v>565</v>
      </c>
      <c r="B201" s="129" t="s">
        <v>566</v>
      </c>
      <c r="C201" s="130" t="s">
        <v>449</v>
      </c>
      <c r="D201" s="83"/>
    </row>
    <row r="202" spans="1:4">
      <c r="A202" s="131" t="s">
        <v>567</v>
      </c>
      <c r="B202" s="132" t="s">
        <v>568</v>
      </c>
      <c r="C202" s="133" t="s">
        <v>449</v>
      </c>
      <c r="D202" s="83"/>
    </row>
    <row r="203" spans="1:4">
      <c r="A203" s="131" t="s">
        <v>569</v>
      </c>
      <c r="B203" s="132" t="s">
        <v>570</v>
      </c>
      <c r="C203" s="133" t="s">
        <v>449</v>
      </c>
      <c r="D203" s="83"/>
    </row>
    <row r="204" spans="1:4">
      <c r="A204" s="131" t="s">
        <v>571</v>
      </c>
      <c r="B204" s="132" t="s">
        <v>572</v>
      </c>
      <c r="C204" s="133" t="s">
        <v>449</v>
      </c>
      <c r="D204" s="83"/>
    </row>
    <row r="205" spans="1:4">
      <c r="A205" s="131" t="s">
        <v>573</v>
      </c>
      <c r="B205" s="132" t="s">
        <v>574</v>
      </c>
      <c r="C205" s="133" t="s">
        <v>449</v>
      </c>
      <c r="D205" s="83"/>
    </row>
    <row r="206" spans="1:4">
      <c r="A206" s="131" t="s">
        <v>575</v>
      </c>
      <c r="B206" s="132" t="s">
        <v>576</v>
      </c>
      <c r="C206" s="133" t="s">
        <v>449</v>
      </c>
      <c r="D206" s="83"/>
    </row>
    <row r="207" spans="1:4">
      <c r="A207" s="131" t="s">
        <v>577</v>
      </c>
      <c r="B207" s="132" t="s">
        <v>578</v>
      </c>
      <c r="C207" s="133" t="s">
        <v>449</v>
      </c>
      <c r="D207" s="83"/>
    </row>
    <row r="208" spans="1:4">
      <c r="A208" s="131" t="s">
        <v>136</v>
      </c>
      <c r="B208" s="132" t="s">
        <v>579</v>
      </c>
      <c r="C208" s="133" t="s">
        <v>449</v>
      </c>
      <c r="D208" s="83"/>
    </row>
    <row r="209" spans="1:4">
      <c r="A209" s="131" t="s">
        <v>580</v>
      </c>
      <c r="B209" s="132" t="s">
        <v>581</v>
      </c>
      <c r="C209" s="133" t="s">
        <v>449</v>
      </c>
      <c r="D209" s="83"/>
    </row>
    <row r="210" spans="1:4">
      <c r="A210" s="131" t="s">
        <v>582</v>
      </c>
      <c r="B210" s="132" t="s">
        <v>583</v>
      </c>
      <c r="C210" s="133" t="s">
        <v>449</v>
      </c>
      <c r="D210" s="83"/>
    </row>
    <row r="211" spans="1:4">
      <c r="A211" s="128" t="s">
        <v>584</v>
      </c>
      <c r="B211" s="129" t="s">
        <v>585</v>
      </c>
      <c r="C211" s="130" t="s">
        <v>449</v>
      </c>
      <c r="D211" s="83"/>
    </row>
    <row r="212" spans="1:4">
      <c r="A212" s="131" t="s">
        <v>586</v>
      </c>
      <c r="B212" s="132" t="s">
        <v>587</v>
      </c>
      <c r="C212" s="133" t="s">
        <v>449</v>
      </c>
      <c r="D212" s="83"/>
    </row>
    <row r="213" spans="1:4">
      <c r="A213" s="131" t="s">
        <v>588</v>
      </c>
      <c r="B213" s="132" t="s">
        <v>589</v>
      </c>
      <c r="C213" s="133" t="s">
        <v>449</v>
      </c>
      <c r="D213" s="83"/>
    </row>
    <row r="214" spans="1:4">
      <c r="A214" s="131" t="s">
        <v>590</v>
      </c>
      <c r="B214" s="132" t="s">
        <v>591</v>
      </c>
      <c r="C214" s="133" t="s">
        <v>449</v>
      </c>
      <c r="D214" s="83"/>
    </row>
    <row r="215" spans="1:4">
      <c r="A215" s="131" t="s">
        <v>592</v>
      </c>
      <c r="B215" s="132" t="s">
        <v>593</v>
      </c>
      <c r="C215" s="133" t="s">
        <v>449</v>
      </c>
      <c r="D215" s="83"/>
    </row>
    <row r="216" spans="1:4">
      <c r="A216" s="131" t="s">
        <v>594</v>
      </c>
      <c r="B216" s="132" t="s">
        <v>595</v>
      </c>
      <c r="C216" s="133" t="s">
        <v>449</v>
      </c>
      <c r="D216" s="83"/>
    </row>
    <row r="217" spans="1:4">
      <c r="A217" s="131" t="s">
        <v>596</v>
      </c>
      <c r="B217" s="132" t="s">
        <v>597</v>
      </c>
      <c r="C217" s="133" t="s">
        <v>449</v>
      </c>
      <c r="D217" s="83"/>
    </row>
    <row r="218" spans="1:4">
      <c r="A218" s="131" t="s">
        <v>598</v>
      </c>
      <c r="B218" s="132" t="s">
        <v>599</v>
      </c>
      <c r="C218" s="133" t="s">
        <v>449</v>
      </c>
      <c r="D218" s="83"/>
    </row>
    <row r="219" spans="1:4">
      <c r="A219" s="131" t="s">
        <v>600</v>
      </c>
      <c r="B219" s="132" t="s">
        <v>601</v>
      </c>
      <c r="C219" s="133" t="s">
        <v>449</v>
      </c>
      <c r="D219" s="83"/>
    </row>
    <row r="220" spans="1:4">
      <c r="A220" s="131" t="s">
        <v>602</v>
      </c>
      <c r="B220" s="132" t="s">
        <v>603</v>
      </c>
      <c r="C220" s="133" t="s">
        <v>449</v>
      </c>
      <c r="D220" s="83"/>
    </row>
    <row r="221" spans="1:4">
      <c r="A221" s="131" t="s">
        <v>604</v>
      </c>
      <c r="B221" s="132" t="s">
        <v>605</v>
      </c>
      <c r="C221" s="133" t="s">
        <v>449</v>
      </c>
      <c r="D221" s="83"/>
    </row>
    <row r="222" spans="1:4">
      <c r="A222" s="131" t="s">
        <v>606</v>
      </c>
      <c r="B222" s="132" t="s">
        <v>607</v>
      </c>
      <c r="C222" s="133" t="s">
        <v>449</v>
      </c>
      <c r="D222" s="83"/>
    </row>
    <row r="223" spans="1:4">
      <c r="A223" s="131" t="s">
        <v>608</v>
      </c>
      <c r="B223" s="132" t="s">
        <v>609</v>
      </c>
      <c r="C223" s="133" t="s">
        <v>449</v>
      </c>
      <c r="D223" s="83"/>
    </row>
    <row r="224" spans="1:4">
      <c r="A224" s="131" t="s">
        <v>610</v>
      </c>
      <c r="B224" s="132" t="s">
        <v>611</v>
      </c>
      <c r="C224" s="133" t="s">
        <v>449</v>
      </c>
      <c r="D224" s="83"/>
    </row>
    <row r="225" spans="1:4">
      <c r="A225" s="131" t="s">
        <v>612</v>
      </c>
      <c r="B225" s="132" t="s">
        <v>613</v>
      </c>
      <c r="C225" s="133" t="s">
        <v>449</v>
      </c>
      <c r="D225" s="83"/>
    </row>
    <row r="226" spans="1:4">
      <c r="A226" s="131" t="s">
        <v>614</v>
      </c>
      <c r="B226" s="132" t="s">
        <v>615</v>
      </c>
      <c r="C226" s="133" t="s">
        <v>449</v>
      </c>
      <c r="D226" s="83"/>
    </row>
    <row r="227" spans="1:4">
      <c r="A227" s="131" t="s">
        <v>616</v>
      </c>
      <c r="B227" s="132" t="s">
        <v>617</v>
      </c>
      <c r="C227" s="133" t="s">
        <v>449</v>
      </c>
      <c r="D227" s="83"/>
    </row>
    <row r="228" spans="1:4">
      <c r="A228" s="131" t="s">
        <v>618</v>
      </c>
      <c r="B228" s="132" t="s">
        <v>619</v>
      </c>
      <c r="C228" s="133" t="s">
        <v>449</v>
      </c>
      <c r="D228" s="83"/>
    </row>
    <row r="229" spans="1:4">
      <c r="A229" s="131" t="s">
        <v>620</v>
      </c>
      <c r="B229" s="132" t="s">
        <v>621</v>
      </c>
      <c r="C229" s="133" t="s">
        <v>449</v>
      </c>
      <c r="D229" s="83"/>
    </row>
    <row r="230" spans="1:4">
      <c r="A230" s="131" t="s">
        <v>622</v>
      </c>
      <c r="B230" s="132" t="s">
        <v>623</v>
      </c>
      <c r="C230" s="133" t="s">
        <v>449</v>
      </c>
      <c r="D230" s="83"/>
    </row>
    <row r="231" spans="1:4">
      <c r="A231" s="128" t="s">
        <v>624</v>
      </c>
      <c r="B231" s="129" t="s">
        <v>625</v>
      </c>
      <c r="C231" s="130" t="s">
        <v>449</v>
      </c>
      <c r="D231" s="83"/>
    </row>
    <row r="232" spans="1:4">
      <c r="A232" s="131" t="s">
        <v>626</v>
      </c>
      <c r="B232" s="132" t="s">
        <v>627</v>
      </c>
      <c r="C232" s="133" t="s">
        <v>449</v>
      </c>
      <c r="D232" s="83"/>
    </row>
    <row r="233" spans="1:4">
      <c r="A233" s="131" t="s">
        <v>628</v>
      </c>
      <c r="B233" s="132" t="s">
        <v>629</v>
      </c>
      <c r="C233" s="133" t="s">
        <v>449</v>
      </c>
      <c r="D233" s="83"/>
    </row>
    <row r="234" spans="1:4">
      <c r="A234" s="131" t="s">
        <v>630</v>
      </c>
      <c r="B234" s="132" t="s">
        <v>631</v>
      </c>
      <c r="C234" s="133" t="s">
        <v>449</v>
      </c>
      <c r="D234" s="83"/>
    </row>
    <row r="235" spans="1:4">
      <c r="A235" s="131" t="s">
        <v>632</v>
      </c>
      <c r="B235" s="132" t="s">
        <v>633</v>
      </c>
      <c r="C235" s="133" t="s">
        <v>449</v>
      </c>
      <c r="D235" s="83"/>
    </row>
    <row r="236" spans="1:4">
      <c r="A236" s="131" t="s">
        <v>634</v>
      </c>
      <c r="B236" s="132" t="s">
        <v>635</v>
      </c>
      <c r="C236" s="133" t="s">
        <v>449</v>
      </c>
      <c r="D236" s="83"/>
    </row>
    <row r="237" spans="1:4">
      <c r="A237" s="131" t="s">
        <v>636</v>
      </c>
      <c r="B237" s="132" t="s">
        <v>637</v>
      </c>
      <c r="C237" s="133" t="s">
        <v>449</v>
      </c>
      <c r="D237" s="83"/>
    </row>
    <row r="238" spans="1:4" ht="15" thickBot="1">
      <c r="A238" s="134" t="s">
        <v>638</v>
      </c>
      <c r="B238" s="135" t="s">
        <v>639</v>
      </c>
      <c r="C238" s="136" t="s">
        <v>449</v>
      </c>
      <c r="D238" s="83"/>
    </row>
    <row r="239" spans="1:4">
      <c r="A239" s="137" t="s">
        <v>640</v>
      </c>
      <c r="B239" s="138" t="s">
        <v>641</v>
      </c>
      <c r="C239" s="133" t="s">
        <v>449</v>
      </c>
      <c r="D239" s="83"/>
    </row>
    <row r="240" spans="1:4">
      <c r="A240" s="137" t="s">
        <v>642</v>
      </c>
      <c r="B240" s="138" t="s">
        <v>643</v>
      </c>
      <c r="C240" s="133" t="s">
        <v>449</v>
      </c>
      <c r="D240" s="83"/>
    </row>
    <row r="241" spans="1:4">
      <c r="A241" s="137" t="s">
        <v>644</v>
      </c>
      <c r="B241" s="138" t="s">
        <v>645</v>
      </c>
      <c r="C241" s="133" t="s">
        <v>449</v>
      </c>
      <c r="D241" s="83"/>
    </row>
    <row r="242" spans="1:4">
      <c r="A242" s="137" t="s">
        <v>646</v>
      </c>
      <c r="B242" s="138" t="s">
        <v>647</v>
      </c>
      <c r="C242" s="133" t="s">
        <v>449</v>
      </c>
      <c r="D242" s="83"/>
    </row>
    <row r="243" spans="1:4">
      <c r="A243" s="137" t="s">
        <v>648</v>
      </c>
      <c r="B243" s="138" t="s">
        <v>649</v>
      </c>
      <c r="C243" s="133" t="s">
        <v>449</v>
      </c>
      <c r="D243" s="83"/>
    </row>
    <row r="244" spans="1:4">
      <c r="A244" s="137" t="s">
        <v>650</v>
      </c>
      <c r="B244" s="138" t="s">
        <v>651</v>
      </c>
      <c r="C244" s="133" t="s">
        <v>449</v>
      </c>
      <c r="D244" s="83"/>
    </row>
    <row r="245" spans="1:4">
      <c r="A245" s="137" t="s">
        <v>652</v>
      </c>
      <c r="B245" s="138" t="s">
        <v>653</v>
      </c>
      <c r="C245" s="133" t="s">
        <v>449</v>
      </c>
      <c r="D245" s="83"/>
    </row>
    <row r="246" spans="1:4">
      <c r="A246" s="137" t="s">
        <v>135</v>
      </c>
      <c r="B246" s="138" t="s">
        <v>654</v>
      </c>
      <c r="C246" s="133" t="s">
        <v>449</v>
      </c>
      <c r="D246" s="83"/>
    </row>
    <row r="247" spans="1:4">
      <c r="A247" s="137" t="s">
        <v>655</v>
      </c>
      <c r="B247" s="138" t="s">
        <v>656</v>
      </c>
      <c r="C247" s="133" t="s">
        <v>449</v>
      </c>
      <c r="D247" s="83"/>
    </row>
    <row r="248" spans="1:4">
      <c r="A248" s="137" t="s">
        <v>137</v>
      </c>
      <c r="B248" s="138" t="s">
        <v>657</v>
      </c>
      <c r="C248" s="133" t="s">
        <v>449</v>
      </c>
      <c r="D248" s="83"/>
    </row>
    <row r="249" spans="1:4">
      <c r="A249" s="137" t="s">
        <v>65</v>
      </c>
      <c r="B249" s="138" t="s">
        <v>658</v>
      </c>
      <c r="C249" s="133" t="s">
        <v>449</v>
      </c>
      <c r="D249" s="83"/>
    </row>
    <row r="250" spans="1:4">
      <c r="A250" s="137" t="s">
        <v>659</v>
      </c>
      <c r="B250" s="138" t="s">
        <v>660</v>
      </c>
      <c r="C250" s="133" t="s">
        <v>449</v>
      </c>
      <c r="D250" s="83"/>
    </row>
    <row r="251" spans="1:4">
      <c r="A251" s="137" t="s">
        <v>661</v>
      </c>
      <c r="B251" s="138" t="s">
        <v>662</v>
      </c>
      <c r="C251" s="133" t="s">
        <v>449</v>
      </c>
      <c r="D251" s="83"/>
    </row>
    <row r="252" spans="1:4">
      <c r="A252" s="137" t="s">
        <v>134</v>
      </c>
      <c r="B252" s="138" t="s">
        <v>663</v>
      </c>
      <c r="C252" s="133" t="s">
        <v>449</v>
      </c>
      <c r="D252" s="83"/>
    </row>
    <row r="253" spans="1:4">
      <c r="A253" s="137" t="s">
        <v>664</v>
      </c>
      <c r="B253" s="138" t="s">
        <v>665</v>
      </c>
      <c r="C253" s="133" t="s">
        <v>449</v>
      </c>
      <c r="D253" s="83"/>
    </row>
    <row r="254" spans="1:4">
      <c r="A254" s="137" t="s">
        <v>666</v>
      </c>
      <c r="B254" s="138" t="s">
        <v>667</v>
      </c>
      <c r="C254" s="133" t="s">
        <v>449</v>
      </c>
      <c r="D254" s="83"/>
    </row>
    <row r="255" spans="1:4">
      <c r="A255" s="137" t="s">
        <v>668</v>
      </c>
      <c r="B255" s="138" t="s">
        <v>669</v>
      </c>
      <c r="C255" s="133" t="s">
        <v>449</v>
      </c>
      <c r="D255" s="83"/>
    </row>
    <row r="256" spans="1:4">
      <c r="A256" s="137" t="s">
        <v>670</v>
      </c>
      <c r="B256" s="138" t="s">
        <v>671</v>
      </c>
      <c r="C256" s="133" t="s">
        <v>449</v>
      </c>
      <c r="D256" s="83"/>
    </row>
    <row r="257" spans="1:4">
      <c r="A257" s="128" t="s">
        <v>672</v>
      </c>
      <c r="B257" s="129" t="s">
        <v>673</v>
      </c>
      <c r="C257" s="130" t="s">
        <v>449</v>
      </c>
      <c r="D257" s="83"/>
    </row>
    <row r="258" spans="1:4">
      <c r="A258" s="131" t="s">
        <v>674</v>
      </c>
      <c r="B258" s="132" t="s">
        <v>675</v>
      </c>
      <c r="C258" s="133" t="s">
        <v>449</v>
      </c>
      <c r="D258" s="83"/>
    </row>
    <row r="259" spans="1:4">
      <c r="A259" s="131" t="s">
        <v>676</v>
      </c>
      <c r="B259" s="132" t="s">
        <v>677</v>
      </c>
      <c r="C259" s="133" t="s">
        <v>449</v>
      </c>
      <c r="D259" s="83"/>
    </row>
    <row r="260" spans="1:4">
      <c r="A260" s="131" t="s">
        <v>678</v>
      </c>
      <c r="B260" s="132" t="s">
        <v>679</v>
      </c>
      <c r="C260" s="133" t="s">
        <v>449</v>
      </c>
      <c r="D260" s="83"/>
    </row>
    <row r="261" spans="1:4">
      <c r="A261" s="131" t="s">
        <v>680</v>
      </c>
      <c r="B261" s="132" t="s">
        <v>681</v>
      </c>
      <c r="C261" s="133" t="s">
        <v>449</v>
      </c>
      <c r="D261" s="83"/>
    </row>
    <row r="262" spans="1:4">
      <c r="A262" s="139" t="s">
        <v>682</v>
      </c>
      <c r="B262" s="140" t="s">
        <v>683</v>
      </c>
      <c r="C262" s="141" t="s">
        <v>684</v>
      </c>
      <c r="D262" s="83"/>
    </row>
    <row r="263" spans="1:4">
      <c r="A263" s="142" t="s">
        <v>685</v>
      </c>
      <c r="B263" s="143" t="s">
        <v>686</v>
      </c>
      <c r="C263" s="144" t="s">
        <v>684</v>
      </c>
      <c r="D263" s="83"/>
    </row>
    <row r="264" spans="1:4">
      <c r="A264" s="142" t="s">
        <v>687</v>
      </c>
      <c r="B264" s="143" t="s">
        <v>688</v>
      </c>
      <c r="C264" s="144" t="s">
        <v>684</v>
      </c>
      <c r="D264" s="83"/>
    </row>
    <row r="265" spans="1:4">
      <c r="A265" s="142" t="s">
        <v>689</v>
      </c>
      <c r="B265" s="143" t="s">
        <v>690</v>
      </c>
      <c r="C265" s="144" t="s">
        <v>684</v>
      </c>
      <c r="D265" s="83"/>
    </row>
    <row r="266" spans="1:4">
      <c r="A266" s="142" t="s">
        <v>691</v>
      </c>
      <c r="B266" s="143" t="s">
        <v>692</v>
      </c>
      <c r="C266" s="144" t="s">
        <v>684</v>
      </c>
      <c r="D266" s="83"/>
    </row>
    <row r="267" spans="1:4">
      <c r="A267" s="142" t="s">
        <v>693</v>
      </c>
      <c r="B267" s="143" t="s">
        <v>694</v>
      </c>
      <c r="C267" s="144" t="s">
        <v>684</v>
      </c>
      <c r="D267" s="83"/>
    </row>
    <row r="268" spans="1:4">
      <c r="A268" s="116" t="s">
        <v>695</v>
      </c>
      <c r="B268" s="117" t="s">
        <v>696</v>
      </c>
      <c r="C268" s="118" t="s">
        <v>697</v>
      </c>
      <c r="D268" s="83"/>
    </row>
    <row r="269" spans="1:4">
      <c r="A269" s="116" t="s">
        <v>698</v>
      </c>
      <c r="B269" s="117" t="s">
        <v>699</v>
      </c>
      <c r="C269" s="118" t="s">
        <v>697</v>
      </c>
      <c r="D269" s="83"/>
    </row>
    <row r="270" spans="1:4">
      <c r="A270" s="116" t="s">
        <v>700</v>
      </c>
      <c r="B270" s="117" t="s">
        <v>701</v>
      </c>
      <c r="C270" s="118" t="s">
        <v>697</v>
      </c>
      <c r="D270" s="83"/>
    </row>
    <row r="271" spans="1:4">
      <c r="A271" s="145" t="s">
        <v>702</v>
      </c>
      <c r="B271" s="146" t="s">
        <v>703</v>
      </c>
      <c r="C271" s="147" t="s">
        <v>697</v>
      </c>
      <c r="D271" s="83"/>
    </row>
    <row r="272" spans="1:4">
      <c r="A272" s="145" t="s">
        <v>704</v>
      </c>
      <c r="B272" s="146" t="s">
        <v>705</v>
      </c>
      <c r="C272" s="147" t="s">
        <v>697</v>
      </c>
      <c r="D272" s="83"/>
    </row>
    <row r="273" spans="1:4">
      <c r="A273" s="145" t="s">
        <v>706</v>
      </c>
      <c r="B273" s="146" t="s">
        <v>707</v>
      </c>
      <c r="C273" s="147" t="s">
        <v>697</v>
      </c>
      <c r="D273" s="83"/>
    </row>
    <row r="274" spans="1:4">
      <c r="A274" s="148" t="s">
        <v>708</v>
      </c>
      <c r="B274" s="149" t="s">
        <v>709</v>
      </c>
      <c r="C274" s="150" t="s">
        <v>710</v>
      </c>
      <c r="D274" s="83"/>
    </row>
    <row r="275" spans="1:4">
      <c r="A275" s="151" t="s">
        <v>711</v>
      </c>
      <c r="B275" s="152" t="s">
        <v>712</v>
      </c>
      <c r="C275" s="153" t="s">
        <v>59</v>
      </c>
      <c r="D275" s="83"/>
    </row>
    <row r="276" spans="1:4">
      <c r="A276" s="151" t="s">
        <v>713</v>
      </c>
      <c r="B276" s="152" t="s">
        <v>714</v>
      </c>
      <c r="C276" s="153" t="s">
        <v>59</v>
      </c>
      <c r="D276" s="83"/>
    </row>
    <row r="277" spans="1:4">
      <c r="A277" s="151" t="s">
        <v>715</v>
      </c>
      <c r="B277" s="152" t="s">
        <v>716</v>
      </c>
      <c r="C277" s="153" t="s">
        <v>59</v>
      </c>
      <c r="D277" s="83"/>
    </row>
    <row r="278" spans="1:4">
      <c r="A278" s="151" t="s">
        <v>717</v>
      </c>
      <c r="B278" s="152" t="s">
        <v>718</v>
      </c>
      <c r="C278" s="153" t="s">
        <v>59</v>
      </c>
      <c r="D278" s="83"/>
    </row>
    <row r="279" spans="1:4">
      <c r="A279" s="151" t="s">
        <v>719</v>
      </c>
      <c r="B279" s="152" t="s">
        <v>720</v>
      </c>
      <c r="C279" s="153" t="s">
        <v>59</v>
      </c>
      <c r="D279" s="83"/>
    </row>
    <row r="280" spans="1:4">
      <c r="A280" s="151" t="s">
        <v>721</v>
      </c>
      <c r="B280" s="152" t="s">
        <v>722</v>
      </c>
      <c r="C280" s="153" t="s">
        <v>59</v>
      </c>
      <c r="D280" s="83"/>
    </row>
    <row r="281" spans="1:4">
      <c r="A281" s="151" t="s">
        <v>723</v>
      </c>
      <c r="B281" s="152" t="s">
        <v>724</v>
      </c>
      <c r="C281" s="153" t="s">
        <v>59</v>
      </c>
      <c r="D281" s="83"/>
    </row>
    <row r="282" spans="1:4">
      <c r="A282" s="151" t="s">
        <v>725</v>
      </c>
      <c r="B282" s="152" t="s">
        <v>726</v>
      </c>
      <c r="C282" s="153" t="s">
        <v>59</v>
      </c>
      <c r="D282" s="83"/>
    </row>
    <row r="283" spans="1:4">
      <c r="A283" s="151" t="s">
        <v>727</v>
      </c>
      <c r="B283" s="152" t="s">
        <v>728</v>
      </c>
      <c r="C283" s="153" t="s">
        <v>59</v>
      </c>
      <c r="D283" s="83"/>
    </row>
    <row r="284" spans="1:4">
      <c r="A284" s="151" t="s">
        <v>729</v>
      </c>
      <c r="B284" s="152" t="s">
        <v>730</v>
      </c>
      <c r="C284" s="153" t="s">
        <v>59</v>
      </c>
      <c r="D284" s="83"/>
    </row>
    <row r="285" spans="1:4">
      <c r="A285" s="151" t="s">
        <v>731</v>
      </c>
      <c r="B285" s="152" t="s">
        <v>732</v>
      </c>
      <c r="C285" s="153" t="s">
        <v>59</v>
      </c>
      <c r="D285" s="83"/>
    </row>
    <row r="286" spans="1:4">
      <c r="A286" s="151" t="s">
        <v>733</v>
      </c>
      <c r="B286" s="152" t="s">
        <v>734</v>
      </c>
      <c r="C286" s="153" t="s">
        <v>59</v>
      </c>
      <c r="D286" s="83"/>
    </row>
    <row r="287" spans="1:4">
      <c r="A287" s="151" t="s">
        <v>735</v>
      </c>
      <c r="B287" s="152" t="s">
        <v>736</v>
      </c>
      <c r="C287" s="153" t="s">
        <v>59</v>
      </c>
      <c r="D287" s="83"/>
    </row>
    <row r="288" spans="1:4">
      <c r="A288" s="151" t="s">
        <v>737</v>
      </c>
      <c r="B288" s="152" t="s">
        <v>738</v>
      </c>
      <c r="C288" s="153" t="s">
        <v>59</v>
      </c>
      <c r="D288" s="83"/>
    </row>
    <row r="289" spans="1:4">
      <c r="A289" s="151" t="s">
        <v>739</v>
      </c>
      <c r="B289" s="152" t="s">
        <v>740</v>
      </c>
      <c r="C289" s="153" t="s">
        <v>59</v>
      </c>
      <c r="D289" s="83"/>
    </row>
    <row r="290" spans="1:4">
      <c r="A290" s="154" t="s">
        <v>58</v>
      </c>
      <c r="B290" s="155" t="s">
        <v>741</v>
      </c>
      <c r="C290" s="156" t="s">
        <v>59</v>
      </c>
      <c r="D290" s="157"/>
    </row>
    <row r="291" spans="1:4">
      <c r="A291" s="158" t="s">
        <v>742</v>
      </c>
      <c r="B291" s="159" t="s">
        <v>743</v>
      </c>
      <c r="C291" s="160" t="s">
        <v>449</v>
      </c>
      <c r="D291" s="92" t="s">
        <v>256</v>
      </c>
    </row>
    <row r="292" spans="1:4">
      <c r="A292" s="161" t="s">
        <v>744</v>
      </c>
      <c r="B292" s="162" t="s">
        <v>745</v>
      </c>
      <c r="C292" s="162" t="s">
        <v>449</v>
      </c>
      <c r="D292" s="92" t="s">
        <v>256</v>
      </c>
    </row>
    <row r="293" spans="1:4">
      <c r="A293" s="161" t="s">
        <v>746</v>
      </c>
      <c r="B293" s="162" t="s">
        <v>747</v>
      </c>
      <c r="C293" s="162" t="s">
        <v>449</v>
      </c>
      <c r="D293" s="92" t="s">
        <v>256</v>
      </c>
    </row>
    <row r="294" spans="1:4">
      <c r="A294" s="161" t="s">
        <v>748</v>
      </c>
      <c r="B294" s="162" t="s">
        <v>749</v>
      </c>
      <c r="C294" s="162" t="s">
        <v>449</v>
      </c>
      <c r="D294" s="92" t="s">
        <v>256</v>
      </c>
    </row>
    <row r="295" spans="1:4">
      <c r="A295" s="161" t="s">
        <v>750</v>
      </c>
      <c r="B295" s="162" t="s">
        <v>751</v>
      </c>
      <c r="C295" s="162" t="s">
        <v>449</v>
      </c>
      <c r="D295" s="92" t="s">
        <v>256</v>
      </c>
    </row>
    <row r="296" spans="1:4">
      <c r="A296" s="161" t="s">
        <v>752</v>
      </c>
      <c r="B296" s="162" t="s">
        <v>753</v>
      </c>
      <c r="C296" s="162" t="s">
        <v>449</v>
      </c>
      <c r="D296" s="92" t="s">
        <v>256</v>
      </c>
    </row>
    <row r="297" spans="1:4">
      <c r="A297" s="161" t="s">
        <v>754</v>
      </c>
      <c r="B297" s="162" t="s">
        <v>755</v>
      </c>
      <c r="C297" s="162" t="s">
        <v>449</v>
      </c>
      <c r="D297" s="92" t="s">
        <v>256</v>
      </c>
    </row>
    <row r="298" spans="1:4">
      <c r="A298" s="163" t="s">
        <v>756</v>
      </c>
      <c r="B298" s="164" t="s">
        <v>757</v>
      </c>
      <c r="C298" s="164" t="s">
        <v>163</v>
      </c>
      <c r="D298" s="92" t="s">
        <v>256</v>
      </c>
    </row>
    <row r="299" spans="1:4">
      <c r="A299" s="163" t="s">
        <v>758</v>
      </c>
      <c r="B299" s="164" t="s">
        <v>759</v>
      </c>
      <c r="C299" s="164" t="s">
        <v>163</v>
      </c>
      <c r="D299" s="92" t="s">
        <v>256</v>
      </c>
    </row>
    <row r="300" spans="1:4">
      <c r="A300" s="163" t="s">
        <v>760</v>
      </c>
      <c r="B300" s="164" t="s">
        <v>761</v>
      </c>
      <c r="C300" s="164" t="s">
        <v>163</v>
      </c>
    </row>
    <row r="301" spans="1:4">
      <c r="A301" s="163" t="s">
        <v>762</v>
      </c>
      <c r="B301" s="164" t="s">
        <v>763</v>
      </c>
      <c r="C301" s="164" t="s">
        <v>163</v>
      </c>
    </row>
    <row r="302" spans="1:4">
      <c r="A302" s="165" t="s">
        <v>764</v>
      </c>
      <c r="B302" s="166" t="s">
        <v>765</v>
      </c>
      <c r="C302" s="167" t="s">
        <v>163</v>
      </c>
    </row>
    <row r="303" spans="1:4">
      <c r="A303" s="165" t="s">
        <v>766</v>
      </c>
      <c r="B303" s="166" t="s">
        <v>767</v>
      </c>
      <c r="C303" s="167" t="s">
        <v>163</v>
      </c>
    </row>
    <row r="304" spans="1:4">
      <c r="A304" s="168" t="s">
        <v>768</v>
      </c>
      <c r="B304" s="169" t="s">
        <v>769</v>
      </c>
      <c r="C304" s="169" t="s">
        <v>697</v>
      </c>
      <c r="D304" s="92" t="s">
        <v>256</v>
      </c>
    </row>
    <row r="305" spans="1:6">
      <c r="A305" s="168" t="s">
        <v>770</v>
      </c>
      <c r="B305" s="169" t="s">
        <v>771</v>
      </c>
      <c r="C305" s="169" t="s">
        <v>697</v>
      </c>
      <c r="D305" s="92" t="s">
        <v>256</v>
      </c>
    </row>
    <row r="306" spans="1:6">
      <c r="A306" s="168" t="s">
        <v>772</v>
      </c>
      <c r="B306" s="169" t="s">
        <v>773</v>
      </c>
      <c r="C306" s="169" t="s">
        <v>697</v>
      </c>
      <c r="D306" s="92" t="s">
        <v>256</v>
      </c>
    </row>
    <row r="307" spans="1:6">
      <c r="A307" s="168" t="s">
        <v>774</v>
      </c>
      <c r="B307" s="169" t="s">
        <v>775</v>
      </c>
      <c r="C307" s="169" t="s">
        <v>697</v>
      </c>
      <c r="D307" s="92" t="s">
        <v>256</v>
      </c>
    </row>
    <row r="308" spans="1:6">
      <c r="A308" s="168" t="s">
        <v>776</v>
      </c>
      <c r="B308" s="169" t="s">
        <v>777</v>
      </c>
      <c r="C308" s="169" t="s">
        <v>697</v>
      </c>
      <c r="D308" s="92" t="s">
        <v>256</v>
      </c>
    </row>
    <row r="309" spans="1:6">
      <c r="A309" s="168" t="s">
        <v>778</v>
      </c>
      <c r="B309" s="169" t="s">
        <v>779</v>
      </c>
      <c r="C309" s="169" t="s">
        <v>697</v>
      </c>
      <c r="D309" s="92" t="s">
        <v>256</v>
      </c>
    </row>
    <row r="310" spans="1:6">
      <c r="A310" s="170" t="s">
        <v>780</v>
      </c>
      <c r="B310" s="171" t="s">
        <v>781</v>
      </c>
      <c r="C310" s="171" t="s">
        <v>782</v>
      </c>
      <c r="D310" s="92" t="s">
        <v>256</v>
      </c>
    </row>
    <row r="311" spans="1:6">
      <c r="A311" s="170" t="s">
        <v>783</v>
      </c>
      <c r="B311" s="171" t="s">
        <v>784</v>
      </c>
      <c r="C311" s="171" t="s">
        <v>785</v>
      </c>
      <c r="D311" s="92" t="s">
        <v>256</v>
      </c>
    </row>
    <row r="312" spans="1:6">
      <c r="A312" s="172" t="s">
        <v>786</v>
      </c>
      <c r="B312" s="173" t="s">
        <v>787</v>
      </c>
      <c r="C312" s="173" t="s">
        <v>697</v>
      </c>
      <c r="D312" s="92" t="s">
        <v>256</v>
      </c>
    </row>
    <row r="313" spans="1:6">
      <c r="A313" s="172" t="s">
        <v>788</v>
      </c>
      <c r="B313" s="173" t="s">
        <v>789</v>
      </c>
      <c r="C313" s="173" t="s">
        <v>790</v>
      </c>
      <c r="D313" s="92" t="s">
        <v>256</v>
      </c>
    </row>
    <row r="316" spans="1:6">
      <c r="F316" s="109" t="s">
        <v>425</v>
      </c>
    </row>
  </sheetData>
  <autoFilter ref="A1:E284"/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10A211F583175459CD2B668B72A9CC8" ma:contentTypeVersion="18" ma:contentTypeDescription="Create a new document." ma:contentTypeScope="" ma:versionID="592901bd45b2bdf85e96e28cc1be2074">
  <xsd:schema xmlns:xsd="http://www.w3.org/2001/XMLSchema" xmlns:xs="http://www.w3.org/2001/XMLSchema" xmlns:p="http://schemas.microsoft.com/office/2006/metadata/properties" xmlns:ns2="1228e06c-ed70-44b7-a877-6dd82d94d1cf" xmlns:ns3="83c1f031-c2a7-403f-8709-924e6bb79ce9" targetNamespace="http://schemas.microsoft.com/office/2006/metadata/properties" ma:root="true" ma:fieldsID="961cb7e6f67014235742f8f68e01eca4" ns2:_="" ns3:_="">
    <xsd:import namespace="1228e06c-ed70-44b7-a877-6dd82d94d1cf"/>
    <xsd:import namespace="83c1f031-c2a7-403f-8709-924e6bb79ce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28e06c-ed70-44b7-a877-6dd82d94d1c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Flow_SignoffStatus" ma:index="19" nillable="true" ma:displayName="Sign-off status" ma:internalName="Sign_x002d_off_x0020_status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17330478-6e4f-4e24-84b1-b2b7e0a418b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c1f031-c2a7-403f-8709-924e6bb79ce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73446583-e40a-402e-8b7b-1b959ab2bbeb}" ma:internalName="TaxCatchAll" ma:showField="CatchAllData" ma:web="83c1f031-c2a7-403f-8709-924e6bb79ce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1228e06c-ed70-44b7-a877-6dd82d94d1cf" xsi:nil="true"/>
    <TaxCatchAll xmlns="83c1f031-c2a7-403f-8709-924e6bb79ce9" xsi:nil="true"/>
    <lcf76f155ced4ddcb4097134ff3c332f xmlns="1228e06c-ed70-44b7-a877-6dd82d94d1c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C0D677-5AF8-4A9A-B54A-D92B55D6E0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F329090-1A27-4046-AD85-0ED80D7FDAE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228e06c-ed70-44b7-a877-6dd82d94d1cf"/>
    <ds:schemaRef ds:uri="83c1f031-c2a7-403f-8709-924e6bb79ce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09F48FE-54BC-4D2A-BB94-100A76A4BD45}">
  <ds:schemaRefs>
    <ds:schemaRef ds:uri="http://schemas.microsoft.com/office/2006/metadata/properties"/>
    <ds:schemaRef ds:uri="http://schemas.microsoft.com/office/infopath/2007/PartnerControls"/>
    <ds:schemaRef ds:uri="1228e06c-ed70-44b7-a877-6dd82d94d1cf"/>
    <ds:schemaRef ds:uri="83c1f031-c2a7-403f-8709-924e6bb79ce9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NP by Day</vt:lpstr>
      <vt:lpstr>NP Focus Item by Theme</vt:lpstr>
      <vt:lpstr>Cause NP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thanatthasornmue</dc:creator>
  <cp:keywords/>
  <dc:description/>
  <cp:lastModifiedBy>Sophon Hanboontham</cp:lastModifiedBy>
  <cp:revision/>
  <dcterms:created xsi:type="dcterms:W3CDTF">2016-09-07T08:24:43Z</dcterms:created>
  <dcterms:modified xsi:type="dcterms:W3CDTF">2023-02-14T11:41:17Z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0x010100510A211F583175459CD2B668B72A9CC8</vt:lpwstr>
  </property>
  <property fmtid="{D5CDD505-2E9C-101B-9397-08002B2CF9AE}" pid="3" name="MediaServiceImageTags">
    <vt:lpwstr/>
  </property>
</Properties>
</file>