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zi\Desktop\大学物理实验2\RLC电路谐振特性研究\"/>
    </mc:Choice>
  </mc:AlternateContent>
  <xr:revisionPtr revIDLastSave="0" documentId="13_ncr:1_{46AE9BA5-E4E9-4102-8CC0-87345A6957D7}" xr6:coauthVersionLast="47" xr6:coauthVersionMax="47" xr10:uidLastSave="{00000000-0000-0000-0000-000000000000}"/>
  <bookViews>
    <workbookView xWindow="47880" yWindow="-120" windowWidth="38640" windowHeight="21120" xr2:uid="{86382AEB-2FC6-4133-B3B7-643E4CA45C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2" i="1"/>
  <c r="I11" i="1"/>
  <c r="I19" i="1"/>
  <c r="I18" i="1"/>
  <c r="G19" i="1"/>
  <c r="G18" i="1"/>
  <c r="E19" i="1"/>
  <c r="E18" i="1"/>
  <c r="C19" i="1"/>
  <c r="C18" i="1"/>
  <c r="A19" i="1"/>
  <c r="A18" i="1"/>
  <c r="B16" i="1"/>
  <c r="C14" i="1"/>
  <c r="C13" i="1"/>
  <c r="D12" i="1"/>
  <c r="B11" i="1"/>
  <c r="C12" i="1" s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A6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A5" i="1"/>
  <c r="L1" i="1"/>
  <c r="M1" i="1"/>
  <c r="N1" i="1"/>
  <c r="O1" i="1" s="1"/>
  <c r="P1" i="1" s="1"/>
  <c r="Q1" i="1" s="1"/>
  <c r="C1" i="1"/>
  <c r="D1" i="1"/>
  <c r="E1" i="1"/>
  <c r="F1" i="1"/>
  <c r="G1" i="1"/>
  <c r="H1" i="1"/>
  <c r="I1" i="1"/>
  <c r="J1" i="1"/>
  <c r="K1" i="1"/>
  <c r="B1" i="1"/>
  <c r="C11" i="1" l="1"/>
  <c r="D1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9492563429572E-2"/>
          <c:y val="9.2592592592592587E-2"/>
          <c:w val="0.83129396325459315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R=100Ω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  <a:miter lim="800000"/>
              </a:ln>
              <a:effectLst/>
            </c:spPr>
          </c:marker>
          <c:xVal>
            <c:numRef>
              <c:f>Sheet1!$A$1:$Q$1</c:f>
              <c:numCache>
                <c:formatCode>General</c:formatCode>
                <c:ptCount val="17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2200</c:v>
                </c:pt>
                <c:pt idx="7">
                  <c:v>2300</c:v>
                </c:pt>
                <c:pt idx="8">
                  <c:v>2400</c:v>
                </c:pt>
                <c:pt idx="9">
                  <c:v>2500</c:v>
                </c:pt>
                <c:pt idx="10">
                  <c:v>2600</c:v>
                </c:pt>
                <c:pt idx="11">
                  <c:v>2700</c:v>
                </c:pt>
                <c:pt idx="12">
                  <c:v>2800</c:v>
                </c:pt>
                <c:pt idx="13">
                  <c:v>2900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</c:numCache>
            </c:numRef>
          </c:xVal>
          <c:yVal>
            <c:numRef>
              <c:f>Sheet1!$A$5:$Q$5</c:f>
              <c:numCache>
                <c:formatCode>General</c:formatCode>
                <c:ptCount val="17"/>
                <c:pt idx="0">
                  <c:v>1.1200000000000001</c:v>
                </c:pt>
                <c:pt idx="1">
                  <c:v>1.28</c:v>
                </c:pt>
                <c:pt idx="2">
                  <c:v>1.44</c:v>
                </c:pt>
                <c:pt idx="3">
                  <c:v>1.6</c:v>
                </c:pt>
                <c:pt idx="4">
                  <c:v>2.08</c:v>
                </c:pt>
                <c:pt idx="5">
                  <c:v>2.64</c:v>
                </c:pt>
                <c:pt idx="6">
                  <c:v>3.92</c:v>
                </c:pt>
                <c:pt idx="7">
                  <c:v>6</c:v>
                </c:pt>
                <c:pt idx="8">
                  <c:v>7.36</c:v>
                </c:pt>
                <c:pt idx="9">
                  <c:v>5.0199999999999996</c:v>
                </c:pt>
                <c:pt idx="10">
                  <c:v>3.52</c:v>
                </c:pt>
                <c:pt idx="11">
                  <c:v>2.8</c:v>
                </c:pt>
                <c:pt idx="12">
                  <c:v>2.2400000000000002</c:v>
                </c:pt>
                <c:pt idx="13">
                  <c:v>1.92</c:v>
                </c:pt>
                <c:pt idx="14">
                  <c:v>1.68</c:v>
                </c:pt>
                <c:pt idx="15">
                  <c:v>1.52</c:v>
                </c:pt>
                <c:pt idx="16">
                  <c:v>1.36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06-4655-9C17-2B7E290F34AF}"/>
            </c:ext>
          </c:extLst>
        </c:ser>
        <c:ser>
          <c:idx val="1"/>
          <c:order val="1"/>
          <c:tx>
            <c:v>R=200Ω</c:v>
          </c:tx>
          <c:spPr>
            <a:ln w="19050" cap="sq" cmpd="tri">
              <a:solidFill>
                <a:schemeClr val="accent2"/>
              </a:solidFill>
              <a:prstDash val="sysDot"/>
              <a:beve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  <a:miter lim="800000"/>
              </a:ln>
              <a:effectLst/>
            </c:spPr>
          </c:marker>
          <c:xVal>
            <c:numRef>
              <c:f>Sheet1!$A$1:$Q$1</c:f>
              <c:numCache>
                <c:formatCode>General</c:formatCode>
                <c:ptCount val="17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2200</c:v>
                </c:pt>
                <c:pt idx="7">
                  <c:v>2300</c:v>
                </c:pt>
                <c:pt idx="8">
                  <c:v>2400</c:v>
                </c:pt>
                <c:pt idx="9">
                  <c:v>2500</c:v>
                </c:pt>
                <c:pt idx="10">
                  <c:v>2600</c:v>
                </c:pt>
                <c:pt idx="11">
                  <c:v>2700</c:v>
                </c:pt>
                <c:pt idx="12">
                  <c:v>2800</c:v>
                </c:pt>
                <c:pt idx="13">
                  <c:v>2900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</c:numCache>
            </c:numRef>
          </c:xVal>
          <c:yVal>
            <c:numRef>
              <c:f>Sheet1!$A$6:$Q$6</c:f>
              <c:numCache>
                <c:formatCode>General</c:formatCode>
                <c:ptCount val="17"/>
                <c:pt idx="0">
                  <c:v>0.88</c:v>
                </c:pt>
                <c:pt idx="1">
                  <c:v>1.04</c:v>
                </c:pt>
                <c:pt idx="2">
                  <c:v>1.2</c:v>
                </c:pt>
                <c:pt idx="3">
                  <c:v>1.48</c:v>
                </c:pt>
                <c:pt idx="4">
                  <c:v>1.76</c:v>
                </c:pt>
                <c:pt idx="5">
                  <c:v>2.36</c:v>
                </c:pt>
                <c:pt idx="6">
                  <c:v>3</c:v>
                </c:pt>
                <c:pt idx="7">
                  <c:v>4</c:v>
                </c:pt>
                <c:pt idx="8">
                  <c:v>4.28</c:v>
                </c:pt>
                <c:pt idx="9">
                  <c:v>3.68</c:v>
                </c:pt>
                <c:pt idx="10">
                  <c:v>2.88</c:v>
                </c:pt>
                <c:pt idx="11">
                  <c:v>2.36</c:v>
                </c:pt>
                <c:pt idx="12">
                  <c:v>1.96</c:v>
                </c:pt>
                <c:pt idx="13">
                  <c:v>1.68</c:v>
                </c:pt>
                <c:pt idx="14">
                  <c:v>1.48</c:v>
                </c:pt>
                <c:pt idx="15">
                  <c:v>1.32</c:v>
                </c:pt>
                <c:pt idx="16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06-4655-9C17-2B7E290F3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2448"/>
        <c:axId val="11523280"/>
      </c:scatterChart>
      <c:valAx>
        <c:axId val="11522448"/>
        <c:scaling>
          <c:orientation val="minMax"/>
          <c:max val="325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 (Hz)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6429046369203847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3280"/>
        <c:crosses val="autoZero"/>
        <c:crossBetween val="midCat"/>
        <c:majorUnit val="200"/>
      </c:valAx>
      <c:valAx>
        <c:axId val="115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r>
                  <a:rPr lang="en-US" altLang="zh-CN" baseline="0"/>
                  <a:t> (mA)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111111111111112E-2"/>
              <c:y val="0.43051290463692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22222222222227"/>
          <c:y val="0.20428186060075823"/>
          <c:w val="0.1847777777777777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467320</xdr:colOff>
      <xdr:row>11</xdr:row>
      <xdr:rowOff>61912</xdr:rowOff>
    </xdr:from>
    <xdr:to>
      <xdr:col>20</xdr:col>
      <xdr:colOff>497085</xdr:colOff>
      <xdr:row>26</xdr:row>
      <xdr:rowOff>126205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CAD7F6-56E6-7CDA-05E2-F63E96B6D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4B8E-074E-464B-9C98-EB50906C9213}">
  <dimension ref="A1:Q19"/>
  <sheetViews>
    <sheetView tabSelected="1" zoomScale="160" zoomScaleNormal="160" workbookViewId="0">
      <selection activeCell="I16" sqref="I16"/>
    </sheetView>
  </sheetViews>
  <sheetFormatPr defaultRowHeight="13.9" x14ac:dyDescent="0.4"/>
  <sheetData>
    <row r="1" spans="1:17" x14ac:dyDescent="0.4">
      <c r="A1">
        <v>1600</v>
      </c>
      <c r="B1">
        <f>A1+100</f>
        <v>1700</v>
      </c>
      <c r="C1">
        <f t="shared" ref="C1:Q1" si="0">B1+100</f>
        <v>1800</v>
      </c>
      <c r="D1">
        <f t="shared" si="0"/>
        <v>1900</v>
      </c>
      <c r="E1">
        <f t="shared" si="0"/>
        <v>2000</v>
      </c>
      <c r="F1">
        <f t="shared" si="0"/>
        <v>2100</v>
      </c>
      <c r="G1">
        <f t="shared" si="0"/>
        <v>2200</v>
      </c>
      <c r="H1">
        <f t="shared" si="0"/>
        <v>2300</v>
      </c>
      <c r="I1">
        <f t="shared" si="0"/>
        <v>2400</v>
      </c>
      <c r="J1">
        <f t="shared" si="0"/>
        <v>2500</v>
      </c>
      <c r="K1">
        <f t="shared" si="0"/>
        <v>2600</v>
      </c>
      <c r="L1">
        <f>K1+100</f>
        <v>2700</v>
      </c>
      <c r="M1">
        <f t="shared" si="0"/>
        <v>2800</v>
      </c>
      <c r="N1">
        <f t="shared" si="0"/>
        <v>2900</v>
      </c>
      <c r="O1">
        <f t="shared" si="0"/>
        <v>3000</v>
      </c>
      <c r="P1">
        <f t="shared" si="0"/>
        <v>3100</v>
      </c>
      <c r="Q1">
        <f t="shared" si="0"/>
        <v>3200</v>
      </c>
    </row>
    <row r="2" spans="1:17" x14ac:dyDescent="0.4">
      <c r="A2">
        <v>112</v>
      </c>
      <c r="B2">
        <v>128</v>
      </c>
      <c r="C2">
        <v>144</v>
      </c>
      <c r="D2">
        <v>160</v>
      </c>
      <c r="E2">
        <v>208</v>
      </c>
      <c r="F2">
        <v>264</v>
      </c>
      <c r="G2">
        <v>392</v>
      </c>
      <c r="H2">
        <v>600</v>
      </c>
      <c r="I2">
        <v>736</v>
      </c>
      <c r="J2">
        <v>502</v>
      </c>
      <c r="K2">
        <v>352</v>
      </c>
      <c r="L2">
        <v>280</v>
      </c>
      <c r="M2">
        <v>224</v>
      </c>
      <c r="N2">
        <v>192</v>
      </c>
      <c r="O2">
        <v>168</v>
      </c>
      <c r="P2">
        <v>152</v>
      </c>
      <c r="Q2">
        <v>136</v>
      </c>
    </row>
    <row r="3" spans="1:17" x14ac:dyDescent="0.4">
      <c r="A3">
        <v>176</v>
      </c>
      <c r="B3">
        <v>208</v>
      </c>
      <c r="C3">
        <v>240</v>
      </c>
      <c r="D3">
        <v>296</v>
      </c>
      <c r="E3">
        <v>352</v>
      </c>
      <c r="F3">
        <v>472</v>
      </c>
      <c r="G3">
        <v>600</v>
      </c>
      <c r="H3">
        <v>800</v>
      </c>
      <c r="I3">
        <v>856</v>
      </c>
      <c r="J3">
        <v>736</v>
      </c>
      <c r="K3">
        <v>576</v>
      </c>
      <c r="L3">
        <v>472</v>
      </c>
      <c r="M3">
        <v>392</v>
      </c>
      <c r="N3">
        <v>336</v>
      </c>
      <c r="O3">
        <v>296</v>
      </c>
      <c r="P3">
        <v>264</v>
      </c>
      <c r="Q3">
        <v>240</v>
      </c>
    </row>
    <row r="5" spans="1:17" x14ac:dyDescent="0.4">
      <c r="A5">
        <f>A2/100</f>
        <v>1.1200000000000001</v>
      </c>
      <c r="B5">
        <f t="shared" ref="B5:Q5" si="1">B2/100</f>
        <v>1.28</v>
      </c>
      <c r="C5">
        <f t="shared" si="1"/>
        <v>1.44</v>
      </c>
      <c r="D5">
        <f t="shared" si="1"/>
        <v>1.6</v>
      </c>
      <c r="E5">
        <f t="shared" si="1"/>
        <v>2.08</v>
      </c>
      <c r="F5">
        <f t="shared" si="1"/>
        <v>2.64</v>
      </c>
      <c r="G5">
        <f t="shared" si="1"/>
        <v>3.92</v>
      </c>
      <c r="H5">
        <f t="shared" si="1"/>
        <v>6</v>
      </c>
      <c r="I5">
        <f t="shared" si="1"/>
        <v>7.36</v>
      </c>
      <c r="J5">
        <f t="shared" si="1"/>
        <v>5.0199999999999996</v>
      </c>
      <c r="K5">
        <f t="shared" si="1"/>
        <v>3.52</v>
      </c>
      <c r="L5">
        <f t="shared" si="1"/>
        <v>2.8</v>
      </c>
      <c r="M5">
        <f t="shared" si="1"/>
        <v>2.2400000000000002</v>
      </c>
      <c r="N5">
        <f t="shared" si="1"/>
        <v>1.92</v>
      </c>
      <c r="O5">
        <f t="shared" si="1"/>
        <v>1.68</v>
      </c>
      <c r="P5">
        <f t="shared" si="1"/>
        <v>1.52</v>
      </c>
      <c r="Q5">
        <f t="shared" si="1"/>
        <v>1.36</v>
      </c>
    </row>
    <row r="6" spans="1:17" x14ac:dyDescent="0.4">
      <c r="A6">
        <f>A3/200</f>
        <v>0.88</v>
      </c>
      <c r="B6">
        <f t="shared" ref="B6:Q6" si="2">B3/200</f>
        <v>1.04</v>
      </c>
      <c r="C6">
        <f t="shared" si="2"/>
        <v>1.2</v>
      </c>
      <c r="D6">
        <f t="shared" si="2"/>
        <v>1.48</v>
      </c>
      <c r="E6">
        <f t="shared" si="2"/>
        <v>1.76</v>
      </c>
      <c r="F6">
        <f t="shared" si="2"/>
        <v>2.36</v>
      </c>
      <c r="G6">
        <f t="shared" si="2"/>
        <v>3</v>
      </c>
      <c r="H6">
        <f t="shared" si="2"/>
        <v>4</v>
      </c>
      <c r="I6">
        <f t="shared" si="2"/>
        <v>4.28</v>
      </c>
      <c r="J6">
        <f t="shared" si="2"/>
        <v>3.68</v>
      </c>
      <c r="K6">
        <f t="shared" si="2"/>
        <v>2.88</v>
      </c>
      <c r="L6">
        <f t="shared" si="2"/>
        <v>2.36</v>
      </c>
      <c r="M6">
        <f t="shared" si="2"/>
        <v>1.96</v>
      </c>
      <c r="N6">
        <f t="shared" si="2"/>
        <v>1.68</v>
      </c>
      <c r="O6">
        <f t="shared" si="2"/>
        <v>1.48</v>
      </c>
      <c r="P6">
        <f t="shared" si="2"/>
        <v>1.32</v>
      </c>
      <c r="Q6">
        <f t="shared" si="2"/>
        <v>1.2</v>
      </c>
    </row>
    <row r="11" spans="1:17" x14ac:dyDescent="0.4">
      <c r="A11">
        <v>44</v>
      </c>
      <c r="B11">
        <f>SQRT(A11)</f>
        <v>6.6332495807107996</v>
      </c>
      <c r="C11">
        <f>B11*2*PI()</f>
        <v>41.677936304377248</v>
      </c>
      <c r="D11">
        <f>1/C11</f>
        <v>2.3993510443917409E-2</v>
      </c>
      <c r="I11">
        <f>10.4/0.736</f>
        <v>14.130434782608697</v>
      </c>
    </row>
    <row r="12" spans="1:17" x14ac:dyDescent="0.4">
      <c r="C12">
        <f>1/B11</f>
        <v>0.15075567228888181</v>
      </c>
      <c r="D12">
        <f>2*PI()</f>
        <v>6.2831853071795862</v>
      </c>
      <c r="I12">
        <f>6.2/0.856</f>
        <v>7.2429906542056077</v>
      </c>
    </row>
    <row r="13" spans="1:17" x14ac:dyDescent="0.4">
      <c r="C13">
        <f>C12/D12</f>
        <v>2.3993510443917409E-2</v>
      </c>
    </row>
    <row r="14" spans="1:17" x14ac:dyDescent="0.4">
      <c r="C14">
        <f>0.4/2399.4</f>
        <v>1.6670834375260481E-4</v>
      </c>
      <c r="I14">
        <f>C12*100</f>
        <v>15.075567228888181</v>
      </c>
    </row>
    <row r="15" spans="1:17" x14ac:dyDescent="0.4">
      <c r="I15">
        <f>I14/2</f>
        <v>7.5377836144440904</v>
      </c>
    </row>
    <row r="16" spans="1:17" x14ac:dyDescent="0.4">
      <c r="A16">
        <v>2</v>
      </c>
      <c r="B16">
        <f>SQRT(A16)</f>
        <v>1.4142135623730951</v>
      </c>
    </row>
    <row r="18" spans="1:9" x14ac:dyDescent="0.4">
      <c r="A18">
        <f>I5/B16</f>
        <v>5.20430590953299</v>
      </c>
      <c r="C18">
        <f>TREND(G1:H1,G5:H5,A18)</f>
        <v>2261.7454764198551</v>
      </c>
      <c r="E18">
        <f>TREND(I1:J1,I5:J5,A18)</f>
        <v>2492.1236790797866</v>
      </c>
      <c r="G18">
        <f>E18-C18</f>
        <v>230.3782026599315</v>
      </c>
      <c r="I18">
        <f>2400/G18</f>
        <v>10.41765224439534</v>
      </c>
    </row>
    <row r="19" spans="1:9" x14ac:dyDescent="0.4">
      <c r="A19">
        <f>I6/B16</f>
        <v>3.0264170234784236</v>
      </c>
      <c r="C19">
        <f>TREND(G1:H1,G6:H6,A19)</f>
        <v>2202.6417023478425</v>
      </c>
      <c r="E19">
        <f>TREND(J1:K1,J6:K6,A19)</f>
        <v>2581.6978720651973</v>
      </c>
      <c r="G19">
        <f>E19-C19</f>
        <v>379.05616971735481</v>
      </c>
      <c r="I19">
        <f>2400/G19</f>
        <v>6.3315154632348349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Yezi</dc:creator>
  <cp:lastModifiedBy>Yezi</cp:lastModifiedBy>
  <dcterms:created xsi:type="dcterms:W3CDTF">2022-12-02T13:25:13Z</dcterms:created>
  <dcterms:modified xsi:type="dcterms:W3CDTF">2022-12-08T04:49:41Z</dcterms:modified>
</cp:coreProperties>
</file>