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M:\MSU\1204407-ML\"/>
    </mc:Choice>
  </mc:AlternateContent>
  <xr:revisionPtr revIDLastSave="0" documentId="13_ncr:1_{7EB6F93E-E7EB-4A0F-8251-7C07AB2A022D}" xr6:coauthVersionLast="47" xr6:coauthVersionMax="47" xr10:uidLastSave="{00000000-0000-0000-0000-000000000000}"/>
  <bookViews>
    <workbookView xWindow="-120" yWindow="-120" windowWidth="38640" windowHeight="23640" xr2:uid="{C06ECB5C-1E56-4E22-8343-9056A0D1212E}"/>
  </bookViews>
  <sheets>
    <sheet name="Ex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7" i="1" l="1"/>
  <c r="Z38" i="1"/>
  <c r="Z39" i="1"/>
  <c r="Z36" i="1"/>
  <c r="X38" i="1"/>
  <c r="R39" i="1"/>
  <c r="R38" i="1"/>
  <c r="Q39" i="1"/>
  <c r="Q38" i="1"/>
  <c r="Q37" i="1"/>
  <c r="R37" i="1"/>
  <c r="R36" i="1"/>
  <c r="Q36" i="1"/>
  <c r="V39" i="1"/>
  <c r="V38" i="1"/>
  <c r="M39" i="1"/>
  <c r="M38" i="1"/>
  <c r="G39" i="1"/>
  <c r="G38" i="1"/>
  <c r="M37" i="1"/>
  <c r="G37" i="1"/>
  <c r="V37" i="1"/>
  <c r="G36" i="1"/>
  <c r="V36" i="1"/>
  <c r="M36" i="1"/>
  <c r="H6" i="1"/>
  <c r="H7" i="1"/>
  <c r="H5" i="1"/>
  <c r="H4" i="1"/>
  <c r="F11" i="1" l="1"/>
  <c r="H11" i="1" s="1"/>
  <c r="F10" i="1"/>
  <c r="H10" i="1" s="1"/>
  <c r="S37" i="1" l="1"/>
  <c r="S38" i="1"/>
  <c r="F14" i="1"/>
  <c r="H14" i="1" s="1"/>
  <c r="E25" i="1"/>
  <c r="E27" i="1"/>
  <c r="E26" i="1"/>
  <c r="E28" i="1"/>
  <c r="F13" i="1"/>
  <c r="H13" i="1" s="1"/>
  <c r="J39" i="1" l="1"/>
  <c r="I38" i="1"/>
  <c r="J38" i="1"/>
  <c r="I39" i="1"/>
  <c r="C38" i="1"/>
  <c r="S39" i="1"/>
  <c r="D38" i="1"/>
  <c r="C39" i="1"/>
  <c r="E39" i="1" s="1"/>
  <c r="H39" i="1" s="1"/>
  <c r="D39" i="1"/>
  <c r="C37" i="1"/>
  <c r="D37" i="1"/>
  <c r="J37" i="1"/>
  <c r="I37" i="1"/>
  <c r="K37" i="1" s="1"/>
  <c r="N37" i="1" s="1"/>
  <c r="I36" i="1"/>
  <c r="J36" i="1"/>
  <c r="D36" i="1"/>
  <c r="C36" i="1"/>
  <c r="S36" i="1"/>
  <c r="F17" i="1"/>
  <c r="C26" i="1"/>
  <c r="D25" i="1"/>
  <c r="D26" i="1"/>
  <c r="C25" i="1"/>
  <c r="F18" i="1"/>
  <c r="C28" i="1"/>
  <c r="D27" i="1"/>
  <c r="D28" i="1"/>
  <c r="C27" i="1"/>
  <c r="E37" i="1" l="1"/>
  <c r="H37" i="1" s="1"/>
  <c r="E38" i="1"/>
  <c r="H38" i="1" s="1"/>
  <c r="K39" i="1"/>
  <c r="N39" i="1" s="1"/>
  <c r="K38" i="1"/>
  <c r="N38" i="1" s="1"/>
  <c r="O39" i="1"/>
  <c r="X39" i="1" s="1"/>
  <c r="O37" i="1"/>
  <c r="X37" i="1" s="1"/>
  <c r="K36" i="1"/>
  <c r="N36" i="1" s="1"/>
  <c r="E36" i="1"/>
  <c r="H36" i="1" s="1"/>
  <c r="F25" i="1"/>
  <c r="G25" i="1" s="1"/>
  <c r="F28" i="1"/>
  <c r="G28" i="1" s="1"/>
  <c r="F27" i="1"/>
  <c r="G27" i="1" s="1"/>
  <c r="F26" i="1"/>
  <c r="G26" i="1" s="1"/>
  <c r="F20" i="1"/>
  <c r="O38" i="1" l="1"/>
  <c r="O36" i="1"/>
  <c r="X36" i="1" s="1"/>
</calcChain>
</file>

<file path=xl/sharedStrings.xml><?xml version="1.0" encoding="utf-8"?>
<sst xmlns="http://schemas.openxmlformats.org/spreadsheetml/2006/main" count="104" uniqueCount="77">
  <si>
    <t>Input</t>
  </si>
  <si>
    <t>HiddenLayer</t>
  </si>
  <si>
    <t>Output</t>
  </si>
  <si>
    <t>weight</t>
  </si>
  <si>
    <t>x1</t>
  </si>
  <si>
    <t>x2</t>
  </si>
  <si>
    <t>h1</t>
  </si>
  <si>
    <t>h2</t>
  </si>
  <si>
    <t>Bias</t>
  </si>
  <si>
    <t>value</t>
  </si>
  <si>
    <t>y1</t>
  </si>
  <si>
    <t>y2</t>
  </si>
  <si>
    <t>H1</t>
  </si>
  <si>
    <t>F(H1)</t>
  </si>
  <si>
    <t>F(H2)</t>
  </si>
  <si>
    <t>H2</t>
  </si>
  <si>
    <t>F(y1)</t>
  </si>
  <si>
    <t/>
  </si>
  <si>
    <t>F(y2)</t>
  </si>
  <si>
    <t>E1</t>
  </si>
  <si>
    <t>Total</t>
  </si>
  <si>
    <t>Forward</t>
  </si>
  <si>
    <t>Backward</t>
  </si>
  <si>
    <t>E2</t>
  </si>
  <si>
    <t>y1_pred</t>
  </si>
  <si>
    <t>y2_pred</t>
  </si>
  <si>
    <t>weight * input</t>
  </si>
  <si>
    <t>Etotal/w5</t>
  </si>
  <si>
    <t>w1</t>
  </si>
  <si>
    <t>w2</t>
  </si>
  <si>
    <t>w3</t>
  </si>
  <si>
    <t>w5</t>
  </si>
  <si>
    <t>w6</t>
  </si>
  <si>
    <t>w7</t>
  </si>
  <si>
    <t>w8</t>
  </si>
  <si>
    <t>w4</t>
  </si>
  <si>
    <t>Etotal/w6</t>
  </si>
  <si>
    <t>Etotal/w7</t>
  </si>
  <si>
    <t>Etotal/w8</t>
  </si>
  <si>
    <t>new_weight</t>
  </si>
  <si>
    <t>lr</t>
  </si>
  <si>
    <t>d f(yx)/d f(yx)</t>
  </si>
  <si>
    <t>d Etotal / d f(yx)</t>
  </si>
  <si>
    <t>d yx / d w</t>
  </si>
  <si>
    <t>d Etotal/w</t>
  </si>
  <si>
    <t>w5 (y1)</t>
  </si>
  <si>
    <t>w6 (y1)</t>
  </si>
  <si>
    <t>w7 (y2)</t>
  </si>
  <si>
    <t>w8 (y2)</t>
  </si>
  <si>
    <t>d Etotal / d f(Hx)</t>
  </si>
  <si>
    <t>d E1 / d f(Hx)</t>
  </si>
  <si>
    <t>d E2 / d f(Hx)</t>
  </si>
  <si>
    <t>*</t>
  </si>
  <si>
    <t>d E1 / d y1</t>
  </si>
  <si>
    <t>d E2 / d y2</t>
  </si>
  <si>
    <t>w1 H1</t>
  </si>
  <si>
    <t>-(T1-f(y1))</t>
  </si>
  <si>
    <t>-(T2-f(y2))</t>
  </si>
  <si>
    <t>d y1 / d f(Hx)</t>
  </si>
  <si>
    <t>d y2 / d f(Hx)</t>
  </si>
  <si>
    <t>d E1 / d f(y1)</t>
  </si>
  <si>
    <t>d f(y1) / d y1</t>
  </si>
  <si>
    <t>f(y1)(1-f(y1)</t>
  </si>
  <si>
    <t>d E2 / d f(y2)</t>
  </si>
  <si>
    <t>d f(y2) / d y2</t>
  </si>
  <si>
    <t>f(y2)(1-f(y2)</t>
  </si>
  <si>
    <t>+</t>
  </si>
  <si>
    <t>d f(Hx) / d Hx</t>
  </si>
  <si>
    <t>f(Hx)</t>
  </si>
  <si>
    <t>(1-f(Hx)</t>
  </si>
  <si>
    <t>d Hx / d w</t>
  </si>
  <si>
    <t>input</t>
  </si>
  <si>
    <t>d Etotal / d wx</t>
  </si>
  <si>
    <t xml:space="preserve">wx - n * (d Etotal / d wx) </t>
  </si>
  <si>
    <t>w2 H1</t>
  </si>
  <si>
    <t>w3 H2</t>
  </si>
  <si>
    <t>w4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</si>
</sst>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8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28">
    <xf numFmtId="0" fontId="0" fillId="0" borderId="0" xfId="0"/>
    <xf numFmtId="0" fontId="1" fillId="6" borderId="0" xfId="6"/>
    <xf numFmtId="0" fontId="1" fillId="9" borderId="0" xfId="9"/>
    <xf numFmtId="0" fontId="1" fillId="8" borderId="0" xfId="8"/>
    <xf numFmtId="0" fontId="1" fillId="7" borderId="0" xfId="7"/>
    <xf numFmtId="0" fontId="1" fillId="5" borderId="0" xfId="5"/>
    <xf numFmtId="0" fontId="1" fillId="4" borderId="0" xfId="4"/>
    <xf numFmtId="0" fontId="0" fillId="0" borderId="0" xfId="0" quotePrefix="1"/>
    <xf numFmtId="0" fontId="1" fillId="3" borderId="0" xfId="3"/>
    <xf numFmtId="0" fontId="1" fillId="2" borderId="0" xfId="2" applyAlignment="1">
      <alignment horizontal="right"/>
    </xf>
    <xf numFmtId="0" fontId="1" fillId="2" borderId="0" xfId="2" applyAlignment="1">
      <alignment horizontal="left"/>
    </xf>
    <xf numFmtId="0" fontId="2" fillId="0" borderId="1" xfId="1"/>
    <xf numFmtId="0" fontId="0" fillId="0" borderId="0" xfId="0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2" xfId="0" quotePrefix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2" fillId="0" borderId="0" xfId="1" applyBorder="1"/>
    <xf numFmtId="0" fontId="0" fillId="14" borderId="4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13" borderId="2" xfId="0" applyFill="1" applyBorder="1" applyAlignment="1">
      <alignment horizontal="center"/>
    </xf>
  </cellXfs>
  <cellStyles count="10">
    <cellStyle name="20% - Accent1" xfId="2" builtinId="30"/>
    <cellStyle name="20% - Accent2" xfId="4" builtinId="34"/>
    <cellStyle name="20% - Accent3" xfId="6" builtinId="38"/>
    <cellStyle name="20% - Accent5" xfId="8" builtinId="46"/>
    <cellStyle name="40% - Accent1" xfId="3" builtinId="31"/>
    <cellStyle name="40% - Accent2" xfId="5" builtinId="35"/>
    <cellStyle name="40% - Accent3" xfId="7" builtinId="39"/>
    <cellStyle name="40% - Accent5" xfId="9" builtinId="47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47005-AF16-4279-9190-0C78F2752CA7}">
  <dimension ref="A2:Z39"/>
  <sheetViews>
    <sheetView tabSelected="1" zoomScale="115" zoomScaleNormal="115" workbookViewId="0">
      <selection activeCell="T27" sqref="T27"/>
    </sheetView>
  </sheetViews>
  <sheetFormatPr defaultRowHeight="15" x14ac:dyDescent="0.25"/>
  <cols>
    <col min="1" max="1" width="11.85546875" bestFit="1" customWidth="1"/>
    <col min="2" max="2" width="10" bestFit="1" customWidth="1"/>
    <col min="3" max="3" width="14.5703125" bestFit="1" customWidth="1"/>
    <col min="4" max="4" width="12.42578125" bestFit="1" customWidth="1"/>
    <col min="5" max="5" width="12.42578125" customWidth="1"/>
    <col min="7" max="7" width="13.140625" bestFit="1" customWidth="1"/>
    <col min="8" max="8" width="13" customWidth="1"/>
    <col min="9" max="9" width="11.5703125" bestFit="1" customWidth="1"/>
    <col min="10" max="10" width="11.85546875" bestFit="1" customWidth="1"/>
    <col min="24" max="24" width="10.42578125" bestFit="1" customWidth="1"/>
    <col min="26" max="26" width="22.140625" bestFit="1" customWidth="1"/>
  </cols>
  <sheetData>
    <row r="2" spans="1:23" x14ac:dyDescent="0.25">
      <c r="A2" t="s">
        <v>21</v>
      </c>
    </row>
    <row r="3" spans="1:23" x14ac:dyDescent="0.25">
      <c r="B3" s="4" t="s">
        <v>0</v>
      </c>
      <c r="C3" s="4" t="s">
        <v>9</v>
      </c>
      <c r="F3" s="8"/>
      <c r="G3" s="8" t="s">
        <v>3</v>
      </c>
      <c r="H3" t="s">
        <v>26</v>
      </c>
      <c r="J3" s="2" t="s">
        <v>1</v>
      </c>
      <c r="K3" s="2" t="s">
        <v>9</v>
      </c>
      <c r="L3" s="2" t="s">
        <v>8</v>
      </c>
      <c r="M3" s="2">
        <v>0.35</v>
      </c>
      <c r="O3" s="8"/>
      <c r="P3" s="8" t="s">
        <v>3</v>
      </c>
      <c r="R3" s="5"/>
      <c r="S3" s="5" t="s">
        <v>2</v>
      </c>
      <c r="T3" s="5"/>
      <c r="U3" s="5" t="s">
        <v>9</v>
      </c>
      <c r="V3" s="5" t="s">
        <v>8</v>
      </c>
      <c r="W3" s="5">
        <v>0.6</v>
      </c>
    </row>
    <row r="4" spans="1:23" x14ac:dyDescent="0.25">
      <c r="B4" s="1" t="s">
        <v>4</v>
      </c>
      <c r="C4">
        <v>0.05</v>
      </c>
      <c r="F4" s="9" t="s">
        <v>28</v>
      </c>
      <c r="G4" s="10">
        <v>0.15</v>
      </c>
      <c r="H4">
        <f>$C$4*G4</f>
        <v>7.4999999999999997E-3</v>
      </c>
      <c r="J4" s="3" t="s">
        <v>6</v>
      </c>
      <c r="K4" s="3">
        <v>0.35</v>
      </c>
      <c r="O4" s="9" t="s">
        <v>31</v>
      </c>
      <c r="P4" s="10">
        <v>0.4</v>
      </c>
      <c r="R4" s="6"/>
      <c r="S4" s="6" t="s">
        <v>10</v>
      </c>
      <c r="T4" s="6"/>
      <c r="U4" s="6">
        <v>0.01</v>
      </c>
    </row>
    <row r="5" spans="1:23" x14ac:dyDescent="0.25">
      <c r="B5" s="1" t="s">
        <v>5</v>
      </c>
      <c r="C5">
        <v>0.1</v>
      </c>
      <c r="F5" s="9" t="s">
        <v>29</v>
      </c>
      <c r="G5" s="10">
        <v>0.2</v>
      </c>
      <c r="H5">
        <f>$C$5*G5</f>
        <v>2.0000000000000004E-2</v>
      </c>
      <c r="J5" s="3" t="s">
        <v>7</v>
      </c>
      <c r="K5" s="3">
        <v>0.35</v>
      </c>
      <c r="O5" s="9" t="s">
        <v>32</v>
      </c>
      <c r="P5" s="10">
        <v>0.45</v>
      </c>
      <c r="R5" s="6"/>
      <c r="S5" s="6" t="s">
        <v>11</v>
      </c>
      <c r="T5" s="6"/>
      <c r="U5" s="6">
        <v>0.99</v>
      </c>
    </row>
    <row r="6" spans="1:23" x14ac:dyDescent="0.25">
      <c r="F6" s="9" t="s">
        <v>30</v>
      </c>
      <c r="G6" s="10">
        <v>0.25</v>
      </c>
      <c r="H6">
        <f>$C$4*G6</f>
        <v>1.2500000000000001E-2</v>
      </c>
      <c r="O6" s="9" t="s">
        <v>33</v>
      </c>
      <c r="P6" s="10">
        <v>0.5</v>
      </c>
      <c r="R6" s="6"/>
      <c r="S6" s="6"/>
      <c r="T6" s="6"/>
      <c r="U6" s="6"/>
    </row>
    <row r="7" spans="1:23" x14ac:dyDescent="0.25">
      <c r="F7" s="9" t="s">
        <v>35</v>
      </c>
      <c r="G7" s="10">
        <v>0.3</v>
      </c>
      <c r="H7">
        <f t="shared" ref="H7" si="0">$C$5*G7</f>
        <v>0.03</v>
      </c>
      <c r="O7" s="9" t="s">
        <v>34</v>
      </c>
      <c r="P7" s="10">
        <v>0.55000000000000004</v>
      </c>
      <c r="R7" s="6"/>
      <c r="S7" s="6"/>
      <c r="T7" s="6"/>
      <c r="U7" s="6"/>
    </row>
    <row r="10" spans="1:23" x14ac:dyDescent="0.25">
      <c r="C10" t="s">
        <v>12</v>
      </c>
      <c r="F10">
        <f>H4+H5+$M$3</f>
        <v>0.3775</v>
      </c>
      <c r="G10" t="s">
        <v>13</v>
      </c>
      <c r="H10">
        <f>1/(1+EXP(-F10))</f>
        <v>0.59326999210718723</v>
      </c>
    </row>
    <row r="11" spans="1:23" x14ac:dyDescent="0.25">
      <c r="C11" t="s">
        <v>15</v>
      </c>
      <c r="F11">
        <f>H6+H7+$M$3</f>
        <v>0.39249999999999996</v>
      </c>
      <c r="G11" t="s">
        <v>14</v>
      </c>
      <c r="H11">
        <f>1/(1+EXP(-F11))</f>
        <v>0.59688437825976703</v>
      </c>
    </row>
    <row r="13" spans="1:23" x14ac:dyDescent="0.25">
      <c r="C13" t="s">
        <v>24</v>
      </c>
      <c r="F13">
        <f>H10*P4+H11*P5+W3</f>
        <v>1.10590596705977</v>
      </c>
      <c r="G13" t="s">
        <v>16</v>
      </c>
      <c r="H13">
        <f>1/(1+EXP(-F13))</f>
        <v>0.75136506955231575</v>
      </c>
    </row>
    <row r="14" spans="1:23" x14ac:dyDescent="0.25">
      <c r="C14" t="s">
        <v>25</v>
      </c>
      <c r="F14">
        <f>H10*P6+H11*P7+W3</f>
        <v>1.2249214040964653</v>
      </c>
      <c r="G14" t="s">
        <v>18</v>
      </c>
      <c r="H14">
        <f>1/(1+EXP(-F14))</f>
        <v>0.77292846532146253</v>
      </c>
    </row>
    <row r="15" spans="1:23" x14ac:dyDescent="0.25">
      <c r="C15" s="7" t="s">
        <v>17</v>
      </c>
      <c r="D15" s="7"/>
      <c r="E15" s="7"/>
    </row>
    <row r="17" spans="1:26" x14ac:dyDescent="0.25">
      <c r="C17" t="s">
        <v>19</v>
      </c>
      <c r="F17">
        <f>1/2*POWER((U4-H13), 2)</f>
        <v>0.27481108317615499</v>
      </c>
    </row>
    <row r="18" spans="1:26" x14ac:dyDescent="0.25">
      <c r="C18" t="s">
        <v>23</v>
      </c>
      <c r="F18">
        <f>1/2*POWER((U5-H14), 2)</f>
        <v>2.3560025583847746E-2</v>
      </c>
    </row>
    <row r="20" spans="1:26" x14ac:dyDescent="0.25">
      <c r="C20" t="s">
        <v>20</v>
      </c>
      <c r="F20">
        <f>SUM(F17,F18)</f>
        <v>0.29837110876000272</v>
      </c>
    </row>
    <row r="23" spans="1:26" x14ac:dyDescent="0.25">
      <c r="H23" t="s">
        <v>40</v>
      </c>
      <c r="I23">
        <v>0.5</v>
      </c>
    </row>
    <row r="24" spans="1:26" ht="15.75" thickBot="1" x14ac:dyDescent="0.3">
      <c r="A24" t="s">
        <v>22</v>
      </c>
      <c r="C24" t="s">
        <v>42</v>
      </c>
      <c r="D24" t="s">
        <v>41</v>
      </c>
      <c r="E24" t="s">
        <v>43</v>
      </c>
      <c r="F24" t="s">
        <v>44</v>
      </c>
      <c r="G24" s="11" t="s">
        <v>39</v>
      </c>
    </row>
    <row r="25" spans="1:26" ht="15.75" thickBot="1" x14ac:dyDescent="0.3">
      <c r="A25" t="s">
        <v>45</v>
      </c>
      <c r="B25" t="s">
        <v>27</v>
      </c>
      <c r="C25">
        <f>-(U4-H13)</f>
        <v>0.74136506955231574</v>
      </c>
      <c r="D25">
        <f>(H13*(1-H13))</f>
        <v>0.18681560180895948</v>
      </c>
      <c r="E25">
        <f xml:space="preserve"> H10</f>
        <v>0.59326999210718723</v>
      </c>
      <c r="F25">
        <f>C25*D25*E25</f>
        <v>8.2167040564230784E-2</v>
      </c>
      <c r="G25" s="11">
        <f>$P$4-$I$23*F25</f>
        <v>0.35891647971788465</v>
      </c>
    </row>
    <row r="26" spans="1:26" ht="15.75" thickBot="1" x14ac:dyDescent="0.3">
      <c r="A26" t="s">
        <v>46</v>
      </c>
      <c r="B26" t="s">
        <v>36</v>
      </c>
      <c r="C26">
        <f>-(U4-H13)</f>
        <v>0.74136506955231574</v>
      </c>
      <c r="D26">
        <f>(H13*(1-H13))</f>
        <v>0.18681560180895948</v>
      </c>
      <c r="E26">
        <f xml:space="preserve"> H11</f>
        <v>0.59688437825976703</v>
      </c>
      <c r="F26">
        <f>C26*D26*E26</f>
        <v>8.2667627847533259E-2</v>
      </c>
      <c r="G26" s="11">
        <f>$P5-$I$23*F26</f>
        <v>0.4086661860762334</v>
      </c>
    </row>
    <row r="27" spans="1:26" ht="15.75" thickBot="1" x14ac:dyDescent="0.3">
      <c r="A27" t="s">
        <v>47</v>
      </c>
      <c r="B27" t="s">
        <v>37</v>
      </c>
      <c r="C27">
        <f>-(U5-H14)</f>
        <v>-0.21707153467853746</v>
      </c>
      <c r="D27">
        <f>(H14*(1-H14))</f>
        <v>0.17551005281727122</v>
      </c>
      <c r="E27">
        <f xml:space="preserve"> H10</f>
        <v>0.59326999210718723</v>
      </c>
      <c r="F27">
        <f>C27*D27*E27</f>
        <v>-2.2602540477475067E-2</v>
      </c>
      <c r="G27" s="11">
        <f>$P6-$I$23*F27</f>
        <v>0.5113012702387375</v>
      </c>
    </row>
    <row r="28" spans="1:26" ht="15.75" thickBot="1" x14ac:dyDescent="0.3">
      <c r="A28" t="s">
        <v>48</v>
      </c>
      <c r="B28" t="s">
        <v>38</v>
      </c>
      <c r="C28">
        <f>-(U5-H14)</f>
        <v>-0.21707153467853746</v>
      </c>
      <c r="D28">
        <f>(H14*(1-H14))</f>
        <v>0.17551005281727122</v>
      </c>
      <c r="E28">
        <f xml:space="preserve"> H11</f>
        <v>0.59688437825976703</v>
      </c>
      <c r="F28">
        <f>C28*D28*E28</f>
        <v>-2.2740242215978219E-2</v>
      </c>
      <c r="G28" s="11">
        <f>$P7-$I$23*F28</f>
        <v>0.56137012110798912</v>
      </c>
    </row>
    <row r="29" spans="1:26" x14ac:dyDescent="0.25">
      <c r="G29" s="21"/>
    </row>
    <row r="30" spans="1:26" x14ac:dyDescent="0.25">
      <c r="C30" s="22" t="s">
        <v>72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x14ac:dyDescent="0.25">
      <c r="C31" s="16" t="s">
        <v>49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x14ac:dyDescent="0.25">
      <c r="C32" s="13" t="s">
        <v>50</v>
      </c>
      <c r="D32" s="13"/>
      <c r="E32" s="13"/>
      <c r="F32" s="13"/>
      <c r="G32" s="13"/>
      <c r="H32" s="13"/>
      <c r="I32" s="13" t="s">
        <v>51</v>
      </c>
      <c r="J32" s="13"/>
      <c r="K32" s="13"/>
      <c r="L32" s="13"/>
      <c r="M32" s="13"/>
      <c r="N32" s="13"/>
      <c r="O32" s="13" t="s">
        <v>66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x14ac:dyDescent="0.25">
      <c r="C33" s="13" t="s">
        <v>53</v>
      </c>
      <c r="D33" s="13"/>
      <c r="E33" s="13"/>
      <c r="F33" s="13" t="s">
        <v>58</v>
      </c>
      <c r="G33" s="13"/>
      <c r="H33" s="13" t="s">
        <v>52</v>
      </c>
      <c r="I33" s="13" t="s">
        <v>54</v>
      </c>
      <c r="J33" s="13"/>
      <c r="K33" s="13"/>
      <c r="L33" s="13" t="s">
        <v>59</v>
      </c>
      <c r="M33" s="13"/>
      <c r="N33" s="13" t="s">
        <v>52</v>
      </c>
      <c r="O33" s="13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x14ac:dyDescent="0.25">
      <c r="C34" s="14" t="s">
        <v>60</v>
      </c>
      <c r="D34" s="14" t="s">
        <v>61</v>
      </c>
      <c r="E34" s="13" t="s">
        <v>52</v>
      </c>
      <c r="F34" s="13"/>
      <c r="G34" s="13"/>
      <c r="H34" s="13"/>
      <c r="I34" s="14" t="s">
        <v>63</v>
      </c>
      <c r="J34" s="14" t="s">
        <v>64</v>
      </c>
      <c r="K34" s="13" t="s">
        <v>52</v>
      </c>
      <c r="L34" s="13"/>
      <c r="M34" s="13"/>
      <c r="N34" s="13"/>
      <c r="O34" s="13"/>
      <c r="P34" s="12"/>
      <c r="Q34" s="18" t="s">
        <v>67</v>
      </c>
      <c r="R34" s="18"/>
      <c r="S34" s="18"/>
      <c r="T34" s="12"/>
      <c r="U34" s="19" t="s">
        <v>70</v>
      </c>
      <c r="V34" s="19"/>
      <c r="W34" s="12"/>
      <c r="X34" s="12"/>
      <c r="Y34" s="12"/>
      <c r="Z34" s="24" t="s">
        <v>39</v>
      </c>
    </row>
    <row r="35" spans="1:26" x14ac:dyDescent="0.25">
      <c r="C35" s="15" t="s">
        <v>56</v>
      </c>
      <c r="D35" s="14" t="s">
        <v>62</v>
      </c>
      <c r="E35" s="13"/>
      <c r="F35" s="14" t="s">
        <v>3</v>
      </c>
      <c r="G35" s="15" t="s">
        <v>9</v>
      </c>
      <c r="H35" s="13"/>
      <c r="I35" s="15" t="s">
        <v>57</v>
      </c>
      <c r="J35" s="14" t="s">
        <v>65</v>
      </c>
      <c r="K35" s="13"/>
      <c r="L35" s="14" t="s">
        <v>3</v>
      </c>
      <c r="M35" s="15" t="s">
        <v>9</v>
      </c>
      <c r="N35" s="13"/>
      <c r="O35" s="13"/>
      <c r="P35" s="12"/>
      <c r="Q35" s="20" t="s">
        <v>68</v>
      </c>
      <c r="R35" s="20" t="s">
        <v>69</v>
      </c>
      <c r="S35" s="20" t="s">
        <v>52</v>
      </c>
      <c r="T35" s="12"/>
      <c r="U35" s="25" t="s">
        <v>71</v>
      </c>
      <c r="V35" s="25" t="s">
        <v>9</v>
      </c>
      <c r="W35" s="12"/>
      <c r="X35" s="27" t="s">
        <v>52</v>
      </c>
      <c r="Y35" s="12"/>
      <c r="Z35" s="24" t="s">
        <v>73</v>
      </c>
    </row>
    <row r="36" spans="1:26" x14ac:dyDescent="0.25">
      <c r="A36" t="s">
        <v>55</v>
      </c>
      <c r="C36" s="12">
        <f>-($U$4-$H$13)</f>
        <v>0.74136506955231574</v>
      </c>
      <c r="D36" s="12">
        <f>$H$13*(1-$H$13)</f>
        <v>0.18681560180895948</v>
      </c>
      <c r="E36" s="12">
        <f>C36*D36</f>
        <v>0.13849856162855698</v>
      </c>
      <c r="F36" s="12" t="s">
        <v>31</v>
      </c>
      <c r="G36" s="12">
        <f>P4</f>
        <v>0.4</v>
      </c>
      <c r="H36" s="12">
        <f>E36*G36</f>
        <v>5.5399424651422793E-2</v>
      </c>
      <c r="I36" s="12">
        <f>-($U$5-$H$14)</f>
        <v>-0.21707153467853746</v>
      </c>
      <c r="J36" s="12">
        <f>$H$14*(1-$H$14)</f>
        <v>0.17551005281727122</v>
      </c>
      <c r="K36" s="12">
        <f>I36*J36</f>
        <v>-3.8098236516556229E-2</v>
      </c>
      <c r="L36" s="12" t="s">
        <v>33</v>
      </c>
      <c r="M36" s="12">
        <f>P6</f>
        <v>0.5</v>
      </c>
      <c r="N36" s="12">
        <f>K36*M36</f>
        <v>-1.9049118258278114E-2</v>
      </c>
      <c r="O36" s="12">
        <f>H36+N36</f>
        <v>3.6350306393144682E-2</v>
      </c>
      <c r="P36" s="12"/>
      <c r="Q36" s="17">
        <f>$H$10</f>
        <v>0.59326999210718723</v>
      </c>
      <c r="R36" s="17">
        <f>1-$H$10</f>
        <v>0.40673000789281277</v>
      </c>
      <c r="S36" s="17">
        <f>Q36*R36</f>
        <v>0.24130070857232525</v>
      </c>
      <c r="T36" s="12"/>
      <c r="U36" s="17" t="s">
        <v>4</v>
      </c>
      <c r="V36" s="17">
        <f>C4</f>
        <v>0.05</v>
      </c>
      <c r="W36" s="12"/>
      <c r="X36" s="26">
        <f>O36*S36*V36</f>
        <v>4.3856773447434685E-4</v>
      </c>
      <c r="Y36" s="12"/>
      <c r="Z36" s="12">
        <f>G4 - $I$23 * X36</f>
        <v>0.14978071613276281</v>
      </c>
    </row>
    <row r="37" spans="1:26" x14ac:dyDescent="0.25">
      <c r="A37" t="s">
        <v>74</v>
      </c>
      <c r="C37" s="12">
        <f>-($U$4-$H$13)</f>
        <v>0.74136506955231574</v>
      </c>
      <c r="D37" s="12">
        <f>$H$13*(1-$H$13)</f>
        <v>0.18681560180895948</v>
      </c>
      <c r="E37" s="12">
        <f>C37*D37</f>
        <v>0.13849856162855698</v>
      </c>
      <c r="F37" s="12" t="s">
        <v>31</v>
      </c>
      <c r="G37" s="12">
        <f>$P$4</f>
        <v>0.4</v>
      </c>
      <c r="H37" s="12">
        <f>E37*G37</f>
        <v>5.5399424651422793E-2</v>
      </c>
      <c r="I37" s="12">
        <f>-($U$5-$H$14)</f>
        <v>-0.21707153467853746</v>
      </c>
      <c r="J37" s="12">
        <f>$H$14*(1-$H$14)</f>
        <v>0.17551005281727122</v>
      </c>
      <c r="K37" s="12">
        <f>I37*J37</f>
        <v>-3.8098236516556229E-2</v>
      </c>
      <c r="L37" s="12" t="s">
        <v>33</v>
      </c>
      <c r="M37" s="12">
        <f>$P$6</f>
        <v>0.5</v>
      </c>
      <c r="N37" s="12">
        <f>K37*M37</f>
        <v>-1.9049118258278114E-2</v>
      </c>
      <c r="O37" s="12">
        <f>H37+N37</f>
        <v>3.6350306393144682E-2</v>
      </c>
      <c r="P37" s="12"/>
      <c r="Q37" s="17">
        <f t="shared" ref="Q37:Q39" si="1">$H$10</f>
        <v>0.59326999210718723</v>
      </c>
      <c r="R37" s="17">
        <f t="shared" ref="R37:R39" si="2">1-$H$10</f>
        <v>0.40673000789281277</v>
      </c>
      <c r="S37" s="17">
        <f>Q37*R37</f>
        <v>0.24130070857232525</v>
      </c>
      <c r="T37" s="12"/>
      <c r="U37" s="17" t="s">
        <v>5</v>
      </c>
      <c r="V37" s="17">
        <f>C5</f>
        <v>0.1</v>
      </c>
      <c r="W37" s="12"/>
      <c r="X37" s="26">
        <f>O37*S37*V37</f>
        <v>8.771354689486937E-4</v>
      </c>
      <c r="Y37" s="12"/>
      <c r="Z37" s="12">
        <f t="shared" ref="Z37:Z39" si="3">G5 - $I$23 * X37</f>
        <v>0.19956143226552567</v>
      </c>
    </row>
    <row r="38" spans="1:26" x14ac:dyDescent="0.25">
      <c r="A38" t="s">
        <v>75</v>
      </c>
      <c r="C38" s="12">
        <f>-($U$4-$H$13)</f>
        <v>0.74136506955231574</v>
      </c>
      <c r="D38" s="12">
        <f>$H$13*(1-$H$13)</f>
        <v>0.18681560180895948</v>
      </c>
      <c r="E38" s="12">
        <f>C38*D38</f>
        <v>0.13849856162855698</v>
      </c>
      <c r="F38" s="12" t="s">
        <v>32</v>
      </c>
      <c r="G38" s="12">
        <f>$P$5</f>
        <v>0.45</v>
      </c>
      <c r="H38" s="12">
        <f>E38*G38</f>
        <v>6.2324352732850641E-2</v>
      </c>
      <c r="I38" s="12">
        <f>-($U$5-$H$14)</f>
        <v>-0.21707153467853746</v>
      </c>
      <c r="J38" s="12">
        <f>$H$14*(1-$H$14)</f>
        <v>0.17551005281727122</v>
      </c>
      <c r="K38" s="12">
        <f>I38*J38</f>
        <v>-3.8098236516556229E-2</v>
      </c>
      <c r="L38" s="12" t="s">
        <v>34</v>
      </c>
      <c r="M38" s="12">
        <f>$P$7</f>
        <v>0.55000000000000004</v>
      </c>
      <c r="N38" s="12">
        <f>K38*M38</f>
        <v>-2.0954030084105929E-2</v>
      </c>
      <c r="O38" s="12">
        <f>H38+N38</f>
        <v>4.1370322648744712E-2</v>
      </c>
      <c r="P38" s="12"/>
      <c r="Q38" s="17">
        <f>$H$11</f>
        <v>0.59688437825976703</v>
      </c>
      <c r="R38" s="17">
        <f>1-$H$11</f>
        <v>0.40311562174023297</v>
      </c>
      <c r="S38" s="17">
        <f>Q38*R38</f>
        <v>0.24061341724921839</v>
      </c>
      <c r="T38" s="12"/>
      <c r="U38" s="17" t="s">
        <v>4</v>
      </c>
      <c r="V38" s="17">
        <f>C4</f>
        <v>0.05</v>
      </c>
      <c r="W38" s="12"/>
      <c r="X38" s="26">
        <f>O38*S38*V38</f>
        <v>4.977127352608601E-4</v>
      </c>
      <c r="Y38" s="12"/>
      <c r="Z38" s="12">
        <f t="shared" si="3"/>
        <v>0.24975114363236958</v>
      </c>
    </row>
    <row r="39" spans="1:26" x14ac:dyDescent="0.25">
      <c r="A39" t="s">
        <v>76</v>
      </c>
      <c r="C39" s="12">
        <f>-($U$4-$H$13)</f>
        <v>0.74136506955231574</v>
      </c>
      <c r="D39" s="12">
        <f>$H$13*(1-$H$13)</f>
        <v>0.18681560180895948</v>
      </c>
      <c r="E39" s="12">
        <f>C39*D39</f>
        <v>0.13849856162855698</v>
      </c>
      <c r="F39" s="12" t="s">
        <v>32</v>
      </c>
      <c r="G39" s="12">
        <f>$P$5</f>
        <v>0.45</v>
      </c>
      <c r="H39" s="12">
        <f>E39*G39</f>
        <v>6.2324352732850641E-2</v>
      </c>
      <c r="I39" s="12">
        <f>-($U$5-$H$14)</f>
        <v>-0.21707153467853746</v>
      </c>
      <c r="J39" s="12">
        <f>$H$14*(1-$H$14)</f>
        <v>0.17551005281727122</v>
      </c>
      <c r="K39" s="12">
        <f>I39*J39</f>
        <v>-3.8098236516556229E-2</v>
      </c>
      <c r="L39" s="12" t="s">
        <v>34</v>
      </c>
      <c r="M39" s="12">
        <f>$P$7</f>
        <v>0.55000000000000004</v>
      </c>
      <c r="N39" s="12">
        <f>K39*M39</f>
        <v>-2.0954030084105929E-2</v>
      </c>
      <c r="O39" s="12">
        <f>H39+N39</f>
        <v>4.1370322648744712E-2</v>
      </c>
      <c r="P39" s="12"/>
      <c r="Q39" s="17">
        <f>$H$11</f>
        <v>0.59688437825976703</v>
      </c>
      <c r="R39" s="17">
        <f>1-$H$11</f>
        <v>0.40311562174023297</v>
      </c>
      <c r="S39" s="17">
        <f>Q39*R39</f>
        <v>0.24061341724921839</v>
      </c>
      <c r="T39" s="12"/>
      <c r="U39" s="17" t="s">
        <v>5</v>
      </c>
      <c r="V39" s="17">
        <f>C5</f>
        <v>0.1</v>
      </c>
      <c r="W39" s="12"/>
      <c r="X39" s="26">
        <f>O39*S39*V39</f>
        <v>9.954254705217202E-4</v>
      </c>
      <c r="Y39" s="12"/>
      <c r="Z39" s="12">
        <f t="shared" si="3"/>
        <v>0.29950228726473915</v>
      </c>
    </row>
  </sheetData>
  <mergeCells count="15">
    <mergeCell ref="C31:O31"/>
    <mergeCell ref="O32:O35"/>
    <mergeCell ref="U34:V34"/>
    <mergeCell ref="Q34:S34"/>
    <mergeCell ref="C30:Z30"/>
    <mergeCell ref="I33:K33"/>
    <mergeCell ref="L33:M34"/>
    <mergeCell ref="H33:H35"/>
    <mergeCell ref="N33:N35"/>
    <mergeCell ref="E34:E35"/>
    <mergeCell ref="K34:K35"/>
    <mergeCell ref="C33:E33"/>
    <mergeCell ref="C32:H32"/>
    <mergeCell ref="F33:G34"/>
    <mergeCell ref="I32:N3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MaouStan</dc:creator>
  <cp:lastModifiedBy>MaouStan</cp:lastModifiedBy>
  <dcterms:created xsi:type="dcterms:W3CDTF">2024-12-17T06:35:00Z</dcterms:created>
  <dcterms:modified xsi:type="dcterms:W3CDTF">2024-12-17T09:14:46Z</dcterms:modified>
</cp:coreProperties>
</file>