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3DBD96-AB9E-445E-803A-2A827CD1F753}" xr6:coauthVersionLast="47" xr6:coauthVersionMax="47" xr10:uidLastSave="{00000000-0000-0000-0000-000000000000}"/>
  <bookViews>
    <workbookView xWindow="-108" yWindow="-108" windowWidth="23256" windowHeight="12456" activeTab="1" xr2:uid="{461FACC2-1A42-4030-8CF9-E895E48D3F74}"/>
  </bookViews>
  <sheets>
    <sheet name="TCD" sheetId="1" r:id="rId1"/>
    <sheet name="Dashboard" sheetId="16" r:id="rId2"/>
  </sheets>
  <definedNames>
    <definedName name="Segment_Category">#N/A</definedName>
    <definedName name="Segment_Country">#N/A</definedName>
    <definedName name="Segment_Payment_Method">#N/A</definedName>
    <definedName name="Segment_Sales_Channel">#N/A</definedName>
    <definedName name="Segment_Year">#N/A</definedName>
  </definedNames>
  <calcPr calcId="191029"/>
  <pivotCaches>
    <pivotCache cacheId="275" r:id="rId3"/>
    <pivotCache cacheId="278" r:id="rId4"/>
    <pivotCache cacheId="281" r:id="rId5"/>
    <pivotCache cacheId="284" r:id="rId6"/>
    <pivotCache cacheId="287" r:id="rId7"/>
    <pivotCache cacheId="290" r:id="rId8"/>
    <pivotCache cacheId="293" r:id="rId9"/>
    <pivotCache cacheId="296" r:id="rId10"/>
  </pivotCaches>
  <extLst>
    <ext xmlns:x14="http://schemas.microsoft.com/office/spreadsheetml/2009/9/main" uri="{876F7934-8845-4945-9796-88D515C7AA90}">
      <x14:pivotCaches>
        <pivotCache cacheId="8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5c6849ee-3c16-4044-9f91-1de2228c9bbb" name="Fact_Sales" connection="Requête - Fact_Sales"/>
          <x15:modelTable id="Dim_Product_c566daac-2d2b-4088-9cd6-59befa75c62c" name="Dim_Product" connection="Requête - Dim_Product"/>
          <x15:modelTable id="Dim_Customers_64ce270e-114d-4544-a608-d3da2c2f3c21" name="Dim_Customers" connection="Requête - Dim_Customers"/>
          <x15:modelTable id="Dim_Stores_b1fb80d3-2f53-441e-99b4-e419f8fd3351" name="Dim_Stores" connection="Requête - Dim_Stores"/>
          <x15:modelTable id="Dim_Employees_442db0c5-2c04-4188-bfe3-2bddd314e838" name="Dim_Employees" connection="Requête - Dim_Employees"/>
          <x15:modelTable id="Dim_Date_52d3635e-9b9f-496d-94c5-690c63989fea" name="Dim_Date" connection="Requête - Dim_Date2"/>
        </x15:modelTables>
        <x15:modelRelationships>
          <x15:modelRelationship fromTable="Fact_Sales" fromColumn="Product_ID" toTable="Dim_Product" toColumn="Product_ID"/>
          <x15:modelRelationship fromTable="Fact_Sales" fromColumn="Order_Date" toTable="Dim_Date" toColumn="Date"/>
          <x15:modelRelationship fromTable="Fact_Sales" fromColumn="Store_ID" toTable="Dim_Stores" toColumn="Store_ID"/>
          <x15:modelRelationship fromTable="Fact_Sales" fromColumn="Employee_ID" toTable="Dim_Employees" toColumn="Employee_ID"/>
          <x15:modelRelationship fromTable="Fact_Sales" fromColumn="Customer_ID" toTable="Dim_Customers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6" l="1"/>
  <c r="M16" i="16"/>
  <c r="M17" i="16"/>
  <c r="H16" i="16"/>
  <c r="H17" i="16"/>
  <c r="C16" i="16"/>
  <c r="C17" i="16"/>
  <c r="P14" i="16"/>
  <c r="P13" i="16"/>
  <c r="M13" i="16"/>
  <c r="M14" i="16"/>
  <c r="J13" i="16"/>
  <c r="J14" i="16"/>
  <c r="G13" i="16"/>
  <c r="G14" i="16"/>
  <c r="D14" i="16"/>
  <c r="A13" i="16"/>
  <c r="A14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81AF6F-09BD-4A00-A5D2-83FC52DAB696}" keepAlive="1" name="Requête - Customers" description="Connexion à la requête « Customers » dans le classeur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90C09B60-F63D-48C4-915A-CDD44B723D3D}" name="Requête - Dim_Customers" description="Connexion à la requête « Dim_Customers » dans le classeur." type="100" refreshedVersion="8" minRefreshableVersion="5">
    <extLst>
      <ext xmlns:x15="http://schemas.microsoft.com/office/spreadsheetml/2010/11/main" uri="{DE250136-89BD-433C-8126-D09CA5730AF9}">
        <x15:connection id="7ee7ee07-55f7-4b4d-865b-5fb563bf8145">
          <x15:oledbPr connection="Provider=Microsoft.Mashup.OleDb.1;Data Source=$Workbook$;Location=Dim_Customers;Extended Properties=&quot;&quot;">
            <x15:dbTables>
              <x15:dbTable name="Dim_Customers"/>
            </x15:dbTables>
          </x15:oledbPr>
        </x15:connection>
      </ext>
    </extLst>
  </connection>
  <connection id="3" xr16:uid="{F0949C9E-39B2-4973-BD87-829F0AEEF640}" keepAlive="1" name="Requête - Dim_Date1" description="Connexion à la requête « Dim_Date » dans le classeur." type="5" refreshedVersion="8" background="1" saveData="1">
    <dbPr connection="Provider=Microsoft.Mashup.OleDb.1;Data Source=$Workbook$;Location=Dim_Date;Extended Properties=&quot;&quot;" command="SELECT * FROM [Dim_Date]"/>
  </connection>
  <connection id="4" xr16:uid="{29980DF9-A6D3-4577-8BFB-CE841DF329E2}" name="Requête - Dim_Date2" description="Connexion à la requête « Dim_Date » dans le classeur." type="100" refreshedVersion="8" minRefreshableVersion="5">
    <extLst>
      <ext xmlns:x15="http://schemas.microsoft.com/office/spreadsheetml/2010/11/main" uri="{DE250136-89BD-433C-8126-D09CA5730AF9}">
        <x15:connection id="e5a6004b-eefe-48b5-886b-733750c8642f"/>
      </ext>
    </extLst>
  </connection>
  <connection id="5" xr16:uid="{4D0C237A-92D0-4039-9406-6F3FC9CD2D53}" name="Requête - Dim_Employees" description="Connexion à la requête « Dim_Employees » dans le classeur." type="100" refreshedVersion="8" minRefreshableVersion="5">
    <extLst>
      <ext xmlns:x15="http://schemas.microsoft.com/office/spreadsheetml/2010/11/main" uri="{DE250136-89BD-433C-8126-D09CA5730AF9}">
        <x15:connection id="663d9224-d30d-49e6-b7b5-d17c6bbbf6cb">
          <x15:oledbPr connection="Provider=Microsoft.Mashup.OleDb.1;Data Source=$Workbook$;Location=Dim_Employees;Extended Properties=&quot;&quot;">
            <x15:dbTables>
              <x15:dbTable name="Dim_Employees"/>
            </x15:dbTables>
          </x15:oledbPr>
        </x15:connection>
      </ext>
    </extLst>
  </connection>
  <connection id="6" xr16:uid="{B118109D-8605-4C33-A0E8-9E1AC9D0FE59}" name="Requête - Dim_Product" description="Connexion à la requête « Dim_Product » dans le classeur." type="100" refreshedVersion="8" minRefreshableVersion="5">
    <extLst>
      <ext xmlns:x15="http://schemas.microsoft.com/office/spreadsheetml/2010/11/main" uri="{DE250136-89BD-433C-8126-D09CA5730AF9}">
        <x15:connection id="5a056422-1481-463d-b0e2-7ca13dc55683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7" xr16:uid="{CDA1CEF1-A096-41C1-B325-A022D746FF8D}" name="Requête - Dim_Stores" description="Connexion à la requête « Dim_Stores » dans le classeur." type="100" refreshedVersion="8" minRefreshableVersion="5">
    <extLst>
      <ext xmlns:x15="http://schemas.microsoft.com/office/spreadsheetml/2010/11/main" uri="{DE250136-89BD-433C-8126-D09CA5730AF9}">
        <x15:connection id="43ac82a3-81da-464a-84ca-c24366ac9f1f">
          <x15:oledbPr connection="Provider=Microsoft.Mashup.OleDb.1;Data Source=$Workbook$;Location=Dim_Stores;Extended Properties=&quot;&quot;">
            <x15:dbTables>
              <x15:dbTable name="Dim_Stores"/>
            </x15:dbTables>
          </x15:oledbPr>
        </x15:connection>
      </ext>
    </extLst>
  </connection>
  <connection id="8" xr16:uid="{32091608-B5CC-48BE-A689-A752AE7DB47D}" keepAlive="1" name="Requête - Employees" description="Connexion à la requête « Employees » dans le classeur." type="5" refreshedVersion="8" background="1" saveData="1">
    <dbPr connection="Provider=Microsoft.Mashup.OleDb.1;Data Source=$Workbook$;Location=Employees;Extended Properties=&quot;&quot;" command="SELECT * FROM [Employees]"/>
  </connection>
  <connection id="9" xr16:uid="{FC3D6260-CB22-4E3E-89FF-CFFD892F13AC}" name="Requête - Fact_Sales" description="Connexion à la requête « Fact_Sales » dans le classeur." type="100" refreshedVersion="8" minRefreshableVersion="5">
    <extLst>
      <ext xmlns:x15="http://schemas.microsoft.com/office/spreadsheetml/2010/11/main" uri="{DE250136-89BD-433C-8126-D09CA5730AF9}">
        <x15:connection id="2a1025a1-77fe-4ae0-bda8-b350acae64fd"/>
      </ext>
    </extLst>
  </connection>
  <connection id="10" xr16:uid="{CFB3312E-53CB-4BB4-A456-263C2B642587}" keepAlive="1" name="Requête - Order_Lines" description="Connexion à la requête « Order_Lines » dans le classeur." type="5" refreshedVersion="8" background="1" saveData="1">
    <dbPr connection="Provider=Microsoft.Mashup.OleDb.1;Data Source=$Workbook$;Location=Order_Lines;Extended Properties=&quot;&quot;" command="SELECT * FROM [Order_Lines]"/>
  </connection>
  <connection id="11" xr16:uid="{EC912FFC-06F8-49D0-B828-B7201BF6D881}" keepAlive="1" name="Requête - Orders" description="Connexion à la requête « Orders » dans le classeur." type="5" refreshedVersion="8" background="1" saveData="1">
    <dbPr connection="Provider=Microsoft.Mashup.OleDb.1;Data Source=$Workbook$;Location=Orders;Extended Properties=&quot;&quot;" command="SELECT * FROM [Orders]"/>
  </connection>
  <connection id="12" xr16:uid="{91B07F8C-A039-4AB7-BB5E-F29265B27536}" keepAlive="1" name="Requête - Products" description="Connexion à la requête « Products » dans le classeur." type="5" refreshedVersion="8" background="1" saveData="1">
    <dbPr connection="Provider=Microsoft.Mashup.OleDb.1;Data Source=$Workbook$;Location=Products;Extended Properties=&quot;&quot;" command="SELECT * FROM [Products]"/>
  </connection>
  <connection id="13" xr16:uid="{20FB2ED6-1B23-426A-B601-32441FB5EB57}" keepAlive="1" name="Requête - Returns" description="Connexion à la requête « Returns » dans le classeur." type="5" refreshedVersion="8" background="1" saveData="1">
    <dbPr connection="Provider=Microsoft.Mashup.OleDb.1;Data Source=$Workbook$;Location=Returns;Extended Properties=&quot;&quot;" command="SELECT * FROM [Returns]"/>
  </connection>
  <connection id="14" xr16:uid="{2233ECC1-49E8-4918-B044-53ABF82DE4E2}" keepAlive="1" name="Requête - Stores" description="Connexion à la requête « Stores » dans le classeur." type="5" refreshedVersion="8" background="1" saveData="1">
    <dbPr connection="Provider=Microsoft.Mashup.OleDb.1;Data Source=$Workbook$;Location=Stores;Extended Properties=&quot;&quot;" command="SELECT * FROM [Stores]"/>
  </connection>
  <connection id="15" xr16:uid="{4E3C6C3F-95E0-4D8B-BF56-506741913C6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<sst xmlns="http://schemas.openxmlformats.org/spreadsheetml/2006/main" count="123" uniqueCount="103">
  <si>
    <t>Phone</t>
  </si>
  <si>
    <t>France</t>
  </si>
  <si>
    <t>Germany</t>
  </si>
  <si>
    <t>Belgium</t>
  </si>
  <si>
    <t>Yassine Lambert</t>
  </si>
  <si>
    <t>Noah Peeters</t>
  </si>
  <si>
    <t>Netherlands</t>
  </si>
  <si>
    <t>Louis Dubois</t>
  </si>
  <si>
    <t>Emma Simon</t>
  </si>
  <si>
    <t>Eva Leroy</t>
  </si>
  <si>
    <t>Hugo Leroy</t>
  </si>
  <si>
    <t>Unknown</t>
  </si>
  <si>
    <t>Eva Maes</t>
  </si>
  <si>
    <t>Aya Leclerc</t>
  </si>
  <si>
    <t>Nora Mertens</t>
  </si>
  <si>
    <t>Louis Maes</t>
  </si>
  <si>
    <t>Phones</t>
  </si>
  <si>
    <t>Accessories</t>
  </si>
  <si>
    <t>Computers</t>
  </si>
  <si>
    <t>Audio</t>
  </si>
  <si>
    <t>Tv &amp; Video</t>
  </si>
  <si>
    <t>Gaming</t>
  </si>
  <si>
    <t>Vanta Phone Case 65</t>
  </si>
  <si>
    <t>Vertex Mouse 75</t>
  </si>
  <si>
    <t>Novatech Laptop 84</t>
  </si>
  <si>
    <t>Corex External Ssd 88</t>
  </si>
  <si>
    <t>Vanta Earbuds 111</t>
  </si>
  <si>
    <t>Pulse Gaming Headset 125</t>
  </si>
  <si>
    <t>Vertex Mouse 154</t>
  </si>
  <si>
    <t>Corex Smartphone 174</t>
  </si>
  <si>
    <t>Pulse Laptop 192</t>
  </si>
  <si>
    <t>Corex Keyboard 203</t>
  </si>
  <si>
    <t>Store</t>
  </si>
  <si>
    <t>Cash</t>
  </si>
  <si>
    <t>Card</t>
  </si>
  <si>
    <t>Bank Transfer</t>
  </si>
  <si>
    <t>PayPal</t>
  </si>
  <si>
    <t>Online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</si>
  <si>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</si>
  <si>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</si>
  <si>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</si>
  <si>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</si>
  <si>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</si>
  <si>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</si>
  <si>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</si>
  <si>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</si>
  <si>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</si>
  <si>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</si>
  <si>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</si>
  <si>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</si>
  <si>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</si>
  <si>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</si>
  <si>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</si>
  <si>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</si>
  <si>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</si>
  <si>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</si>
  <si>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</si>
  <si>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</si>
  <si>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</si>
  <si>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</si>
  <si>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</si>
  <si>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</si>
  <si>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</si>
  <si>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</si>
  <si>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</si>
  <si>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</si>
  <si>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</si>
  <si>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</si>
  <si>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</si>
  <si>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</si>
  <si>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</si>
  <si>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</si>
  <si>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</si>
  <si>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</si>
  <si>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</si>
  <si>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</si>
  <si>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</si>
  <si>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</si>
  <si>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</si>
  <si>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</si>
  <si>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</si>
  <si>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</si>
  <si>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 Sales</t>
  </si>
  <si>
    <t>Total Profit</t>
  </si>
  <si>
    <t>Total Orders</t>
  </si>
  <si>
    <t>Quantity Sold</t>
  </si>
  <si>
    <t>Average Order Value (AOV)</t>
  </si>
  <si>
    <t>Profit Margin %</t>
  </si>
  <si>
    <t>Total Discount</t>
  </si>
  <si>
    <t>Sales Previous Year</t>
  </si>
  <si>
    <t>Sales YoY Growth %</t>
  </si>
  <si>
    <t>Étiquettes de lignes</t>
  </si>
  <si>
    <t>Total général</t>
  </si>
  <si>
    <t>Sales Trend</t>
  </si>
  <si>
    <t>Sales by Category</t>
  </si>
  <si>
    <t>Top Products</t>
  </si>
  <si>
    <t>Sales by Country</t>
  </si>
  <si>
    <t>Sales by Channel</t>
  </si>
  <si>
    <t>Top 10 Employee Performance</t>
  </si>
  <si>
    <t>Sales by Payment Method</t>
  </si>
  <si>
    <t>KPI</t>
  </si>
  <si>
    <t>Electronics Retail Sales Dashboard</t>
  </si>
  <si>
    <t>Executive sales overview  |  Use the filters below to explore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</si>
</sst>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%;\-0.00\ %;0.00\ %"/>
    <numFmt numFmtId="165" formatCode="#,##0.00\ &quot;€&quot;"/>
    <numFmt numFmtId="166" formatCode="#,##0.00\ &quot;€&quot;;\-#,##0.00\ &quot;€&quot;;#,##0.00\ &quot;€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rgb="FF243447"/>
      <name val="Segoe UI"/>
    </font>
    <font>
      <sz val="22"/>
      <color rgb="FF243447"/>
      <name val="Segoe UI"/>
    </font>
    <font>
      <sz val="22"/>
      <color rgb="FFFFFFFF"/>
      <name val="Segoe UI Semibold"/>
    </font>
    <font>
      <sz val="9"/>
      <color rgb="FFCFE0EA"/>
      <name val="Aptos Narrow"/>
      <family val="2"/>
      <scheme val="minor"/>
    </font>
    <font>
      <sz val="9"/>
      <color rgb="FFFFFFFF"/>
      <name val="Segoe UI Semibold"/>
    </font>
    <font>
      <sz val="16"/>
      <color rgb="FF17324D"/>
      <name val="Segoe UI Semibold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/>
      <top style="medium">
        <color rgb="FF2A9D8F"/>
      </top>
      <bottom/>
      <diagonal/>
    </border>
    <border>
      <left/>
      <right style="thin">
        <color rgb="FFD7E0E8"/>
      </right>
      <top style="medium">
        <color rgb="FF2A9D8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165" fontId="6" fillId="3" borderId="0" xfId="0" applyNumberFormat="1" applyFont="1" applyFill="1" applyAlignment="1">
      <alignment horizontal="center"/>
    </xf>
    <xf numFmtId="10" fontId="5" fillId="3" borderId="0" xfId="1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5" fontId="6" fillId="3" borderId="0" xfId="0" applyNumberFormat="1" applyFont="1" applyFill="1"/>
    <xf numFmtId="10" fontId="6" fillId="3" borderId="0" xfId="1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0" fontId="5" fillId="3" borderId="0" xfId="1" applyNumberFormat="1" applyFont="1" applyFill="1" applyAlignment="1"/>
    <xf numFmtId="0" fontId="7" fillId="4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2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5" fontId="9" fillId="4" borderId="4" xfId="0" applyNumberFormat="1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10" fontId="9" fillId="4" borderId="4" xfId="1" applyNumberFormat="1" applyFont="1" applyFill="1" applyBorder="1" applyAlignment="1">
      <alignment horizontal="center" vertical="center"/>
    </xf>
    <xf numFmtId="10" fontId="9" fillId="4" borderId="5" xfId="1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10" fontId="10" fillId="5" borderId="2" xfId="1" applyNumberFormat="1" applyFont="1" applyFill="1" applyBorder="1" applyAlignment="1">
      <alignment horizontal="center" vertical="center"/>
    </xf>
    <xf numFmtId="10" fontId="10" fillId="5" borderId="3" xfId="1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10" fillId="5" borderId="2" xfId="1" applyNumberFormat="1" applyFont="1" applyFill="1" applyBorder="1" applyAlignment="1">
      <alignment horizontal="center" vertical="center"/>
    </xf>
    <xf numFmtId="165" fontId="10" fillId="5" borderId="3" xfId="1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0" fillId="0" borderId="0" xfId="0" applyNumberFormat="1" applyAlignment="1">
      <alignment horizontal="center"/>
    </xf>
  </cellXfs>
  <cellStyles count="2">
    <cellStyle name="Normal" xfId="0" builtinId="0"/>
    <cellStyle name="Pourcentage" xfId="1" builtinId="5"/>
  </cellStyles>
  <dxfs count="58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C62828"/>
      </font>
    </dxf>
    <dxf>
      <font>
        <color rgb="FF15803D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microsoft.com/office/2007/relationships/slicerCache" Target="slicerCaches/slicerCache3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8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microsoft.com/office/2007/relationships/slicerCache" Target="slicerCaches/slicerCache4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rgbClr val="2A9D8F"/>
            </a:solidFill>
            <a:prstDash val="solid"/>
            <a:round/>
          </a:ln>
          <a:effectLst/>
        </c:spPr>
        <c:marker>
          <c:symbol val="circle"/>
          <c:size val="4"/>
          <c:spPr>
            <a:solidFill>
              <a:srgbClr val="FFFFFF"/>
            </a:solidFill>
            <a:ln w="9525">
              <a:solidFill>
                <a:srgbClr val="2A9D8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9D8F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9525">
                <a:solidFill>
                  <a:srgbClr val="2A9D8F"/>
                </a:solidFill>
                <a:prstDash val="solid"/>
              </a:ln>
              <a:effectLst/>
            </c:spPr>
          </c:marker>
          <c:cat>
            <c:strRef>
              <c:f>TCD!$A$8:$A$52</c:f>
              <c:strCache>
                <c:ptCount val="4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  <c:pt idx="43">
                  <c:v>2026-08</c:v>
                </c:pt>
              </c:strCache>
            </c:strRef>
          </c:cat>
          <c:val>
            <c:numRef>
              <c:f>TCD!$B$8:$B$52</c:f>
              <c:numCache>
                <c:formatCode>"€"#,##0.00_);\("€"#,##0.00\)</c:formatCode>
                <c:ptCount val="44"/>
                <c:pt idx="0">
                  <c:v>439983.66150000016</c:v>
                </c:pt>
                <c:pt idx="1">
                  <c:v>413245.277</c:v>
                </c:pt>
                <c:pt idx="2">
                  <c:v>503536.89950000017</c:v>
                </c:pt>
                <c:pt idx="3">
                  <c:v>431382.07599999971</c:v>
                </c:pt>
                <c:pt idx="4">
                  <c:v>418752.96400000004</c:v>
                </c:pt>
                <c:pt idx="5">
                  <c:v>478694.7065000002</c:v>
                </c:pt>
                <c:pt idx="6">
                  <c:v>487407.50849999976</c:v>
                </c:pt>
                <c:pt idx="7">
                  <c:v>492846.1745000002</c:v>
                </c:pt>
                <c:pt idx="8">
                  <c:v>435277.239</c:v>
                </c:pt>
                <c:pt idx="9">
                  <c:v>386459.43399999983</c:v>
                </c:pt>
                <c:pt idx="10">
                  <c:v>432145.19849999982</c:v>
                </c:pt>
                <c:pt idx="11">
                  <c:v>464631.67500000016</c:v>
                </c:pt>
                <c:pt idx="12">
                  <c:v>488743.1570000003</c:v>
                </c:pt>
                <c:pt idx="13">
                  <c:v>445667.45700000005</c:v>
                </c:pt>
                <c:pt idx="14">
                  <c:v>436782.41600000008</c:v>
                </c:pt>
                <c:pt idx="15">
                  <c:v>462470.42099999991</c:v>
                </c:pt>
                <c:pt idx="16">
                  <c:v>487225.5180000001</c:v>
                </c:pt>
                <c:pt idx="17">
                  <c:v>469253.00100000016</c:v>
                </c:pt>
                <c:pt idx="18">
                  <c:v>436153.38799999992</c:v>
                </c:pt>
                <c:pt idx="19">
                  <c:v>491901.94300000014</c:v>
                </c:pt>
                <c:pt idx="20">
                  <c:v>440111.9940000003</c:v>
                </c:pt>
                <c:pt idx="21">
                  <c:v>487547.74849999993</c:v>
                </c:pt>
                <c:pt idx="22">
                  <c:v>482867.53250000044</c:v>
                </c:pt>
                <c:pt idx="23">
                  <c:v>452283.3395</c:v>
                </c:pt>
                <c:pt idx="24">
                  <c:v>475454.73099999962</c:v>
                </c:pt>
                <c:pt idx="25">
                  <c:v>428135.46550000022</c:v>
                </c:pt>
                <c:pt idx="26">
                  <c:v>451424.13850000006</c:v>
                </c:pt>
                <c:pt idx="27">
                  <c:v>421447.47000000015</c:v>
                </c:pt>
                <c:pt idx="28">
                  <c:v>452541.82549999992</c:v>
                </c:pt>
                <c:pt idx="29">
                  <c:v>389103.10599999997</c:v>
                </c:pt>
                <c:pt idx="30">
                  <c:v>422262.74750000023</c:v>
                </c:pt>
                <c:pt idx="31">
                  <c:v>472635.80299999984</c:v>
                </c:pt>
                <c:pt idx="32">
                  <c:v>465834.78549999971</c:v>
                </c:pt>
                <c:pt idx="33">
                  <c:v>480725.35300000006</c:v>
                </c:pt>
                <c:pt idx="34">
                  <c:v>459568.09150000039</c:v>
                </c:pt>
                <c:pt idx="35">
                  <c:v>391849.08950000006</c:v>
                </c:pt>
                <c:pt idx="36">
                  <c:v>429425.54250000027</c:v>
                </c:pt>
                <c:pt idx="37">
                  <c:v>384326.02600000013</c:v>
                </c:pt>
                <c:pt idx="38">
                  <c:v>377044.17249999993</c:v>
                </c:pt>
                <c:pt idx="39">
                  <c:v>411461.28349999973</c:v>
                </c:pt>
                <c:pt idx="40">
                  <c:v>503050.88399999996</c:v>
                </c:pt>
                <c:pt idx="41">
                  <c:v>385870.51350000006</c:v>
                </c:pt>
                <c:pt idx="42">
                  <c:v>427515.41950000002</c:v>
                </c:pt>
                <c:pt idx="43">
                  <c:v>472297.79249999981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D-4B05-8BFD-F853BC5B663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668688"/>
        <c:axId val="528048048"/>
      </c:lineChart>
      <c:catAx>
        <c:axId val="211466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48048"/>
        <c:crosses val="autoZero"/>
        <c:auto val="1"/>
        <c:lblAlgn val="ctr"/>
        <c:lblOffset val="100"/>
        <c:tickLblSkip val="3"/>
        <c:noMultiLvlLbl val="0"/>
      </c:catAx>
      <c:valAx>
        <c:axId val="5280480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&quot;€&quot;#,##0.00_);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211466868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fr-BE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B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732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9D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7324D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TCD!$E$7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TCD!$D$8:$D$14</c:f>
              <c:strCache>
                <c:ptCount val="6"/>
                <c:pt idx="0">
                  <c:v>Accessories</c:v>
                </c:pt>
                <c:pt idx="1">
                  <c:v>Audio</c:v>
                </c:pt>
                <c:pt idx="2">
                  <c:v>Computers</c:v>
                </c:pt>
                <c:pt idx="3">
                  <c:v>Gaming</c:v>
                </c:pt>
                <c:pt idx="4">
                  <c:v>Phones</c:v>
                </c:pt>
                <c:pt idx="5">
                  <c:v>Tv &amp; Video</c:v>
                </c:pt>
              </c:strCache>
            </c:strRef>
          </c:cat>
          <c:val>
            <c:numRef>
              <c:f>TCD!$E$8:$E$14</c:f>
              <c:numCache>
                <c:formatCode>"€"#,##0.00_);\("€"#,##0.00\)</c:formatCode>
                <c:ptCount val="6"/>
                <c:pt idx="0">
                  <c:v>3070549.3395000012</c:v>
                </c:pt>
                <c:pt idx="1">
                  <c:v>3157949.2880000016</c:v>
                </c:pt>
                <c:pt idx="2">
                  <c:v>3741958.3394999946</c:v>
                </c:pt>
                <c:pt idx="3">
                  <c:v>3063812.6014999989</c:v>
                </c:pt>
                <c:pt idx="4">
                  <c:v>3301462.8985000076</c:v>
                </c:pt>
                <c:pt idx="5">
                  <c:v>3331612.5030000093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E-4446-992F-D0DE657EAC4D}"/>
            </c:ext>
          </c:extLst>
        </c:ser>
        <c:ser>
          <c:idx val="1"/>
          <c:order val="1"/>
          <c:tx>
            <c:strRef>
              <c:f>TCD!$F$7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2A9D8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TCD!$D$8:$D$14</c:f>
              <c:strCache>
                <c:ptCount val="6"/>
                <c:pt idx="0">
                  <c:v>Accessories</c:v>
                </c:pt>
                <c:pt idx="1">
                  <c:v>Audio</c:v>
                </c:pt>
                <c:pt idx="2">
                  <c:v>Computers</c:v>
                </c:pt>
                <c:pt idx="3">
                  <c:v>Gaming</c:v>
                </c:pt>
                <c:pt idx="4">
                  <c:v>Phones</c:v>
                </c:pt>
                <c:pt idx="5">
                  <c:v>Tv &amp; Video</c:v>
                </c:pt>
              </c:strCache>
            </c:strRef>
          </c:cat>
          <c:val>
            <c:numRef>
              <c:f>TCD!$F$8:$F$14</c:f>
              <c:numCache>
                <c:formatCode>"€"#,##0.00_);\("€"#,##0.00\)</c:formatCode>
                <c:ptCount val="6"/>
                <c:pt idx="0">
                  <c:v>939390.40949999681</c:v>
                </c:pt>
                <c:pt idx="1">
                  <c:v>864861.26799999853</c:v>
                </c:pt>
                <c:pt idx="2">
                  <c:v>1118639.8495</c:v>
                </c:pt>
                <c:pt idx="3">
                  <c:v>886795.68149999983</c:v>
                </c:pt>
                <c:pt idx="4">
                  <c:v>923985.58850000217</c:v>
                </c:pt>
                <c:pt idx="5">
                  <c:v>974126.82300000312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E-4446-992F-D0DE657EAC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6206991"/>
        <c:axId val="528091248"/>
      </c:barChart>
      <c:catAx>
        <c:axId val="786206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91248"/>
        <c:crosses val="autoZero"/>
        <c:auto val="1"/>
        <c:lblAlgn val="ctr"/>
        <c:lblOffset val="100"/>
        <c:noMultiLvlLbl val="0"/>
      </c:catAx>
      <c:valAx>
        <c:axId val="52809124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0.00,,\ &quot;M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786206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5D6B79"/>
              </a:solidFill>
              <a:latin typeface="Segoe UI"/>
              <a:ea typeface="Segoe UI"/>
              <a:cs typeface="Segoe U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fr-BE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B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7324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€&quot;#,##0.00_);\(&quot;€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  <a:effectLst/>
          </c:spPr>
          <c:invertIfNegative val="0"/>
          <c:dLbls>
            <c:numFmt formatCode="&quot;€&quot;#,##0.00_);\(&quot;€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TCD!$D$19:$D$23</c:f>
              <c:strCache>
                <c:ptCount val="4"/>
                <c:pt idx="0">
                  <c:v>Belgium</c:v>
                </c:pt>
                <c:pt idx="1">
                  <c:v>France</c:v>
                </c:pt>
                <c:pt idx="2">
                  <c:v>Germany</c:v>
                </c:pt>
                <c:pt idx="3">
                  <c:v>Netherlands</c:v>
                </c:pt>
              </c:strCache>
            </c:strRef>
          </c:cat>
          <c:val>
            <c:numRef>
              <c:f>TCD!$E$19:$E$23</c:f>
              <c:numCache>
                <c:formatCode>"€"#,##0.00_);\("€"#,##0.00\)</c:formatCode>
                <c:ptCount val="4"/>
                <c:pt idx="0">
                  <c:v>5780589.3330000006</c:v>
                </c:pt>
                <c:pt idx="1">
                  <c:v>4890920.4149999991</c:v>
                </c:pt>
                <c:pt idx="2">
                  <c:v>4098811.3485000134</c:v>
                </c:pt>
                <c:pt idx="3">
                  <c:v>4897023.8735000091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7-4008-8DF2-A411A6B5EC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73498639"/>
        <c:axId val="528026928"/>
      </c:barChart>
      <c:catAx>
        <c:axId val="137349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26928"/>
        <c:crosses val="autoZero"/>
        <c:auto val="1"/>
        <c:lblAlgn val="ctr"/>
        <c:lblOffset val="100"/>
        <c:noMultiLvlLbl val="0"/>
      </c:catAx>
      <c:valAx>
        <c:axId val="5280269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&quot;€&quot;#,##0.00_);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37349863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88888888888889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-0.1759259259259260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4444444444445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88888888888889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-0.1759259259259260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1732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7324D"/>
                  </a:solidFill>
                  <a:latin typeface="Segoe UI Semibold"/>
                  <a:ea typeface="Segoe UI Semibold"/>
                  <a:cs typeface="Segoe UI Semibold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1732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975143389135325"/>
              <c:y val="-0.10727515602630043"/>
            </c:manualLayout>
          </c:layout>
          <c:numFmt formatCode="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7324D"/>
                  </a:solidFill>
                  <a:latin typeface="Segoe UI Semibold"/>
                  <a:ea typeface="Segoe UI Semibold"/>
                  <a:cs typeface="Segoe UI Semibold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2A9D8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170800925947311"/>
              <c:y val="9.7910075315158926E-2"/>
            </c:manualLayout>
          </c:layout>
          <c:numFmt formatCode="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7324D"/>
                  </a:solidFill>
                  <a:latin typeface="Segoe UI Semibold"/>
                  <a:ea typeface="Segoe UI Semibold"/>
                  <a:cs typeface="Segoe UI Semibold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C93A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-0.17592592592592601"/>
            </c:manualLayout>
          </c:layout>
          <c:numFmt formatCode="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7324D"/>
                  </a:solidFill>
                  <a:latin typeface="Segoe UI Semibold"/>
                  <a:ea typeface="Segoe UI Semibold"/>
                  <a:cs typeface="Segoe UI Semibold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TCD!$E$27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24D"/>
            </a:solidFill>
          </c:spPr>
          <c:dPt>
            <c:idx val="0"/>
            <c:bubble3D val="0"/>
            <c:spPr>
              <a:solidFill>
                <a:srgbClr val="1732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BB-4C89-A16F-8EBDEFD436D1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B-4C89-A16F-8EBDEFD436D1}"/>
              </c:ext>
            </c:extLst>
          </c:dPt>
          <c:dPt>
            <c:idx val="2"/>
            <c:bubble3D val="0"/>
            <c:spPr>
              <a:solidFill>
                <a:srgbClr val="7C93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BB-4C89-A16F-8EBDEFD436D1}"/>
              </c:ext>
            </c:extLst>
          </c:dPt>
          <c:dLbls>
            <c:dLbl>
              <c:idx val="0"/>
              <c:layout>
                <c:manualLayout>
                  <c:x val="0.16975143389135325"/>
                  <c:y val="-0.1072751560263004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BB-4C89-A16F-8EBDEFD436D1}"/>
                </c:ext>
              </c:extLst>
            </c:dLbl>
            <c:dLbl>
              <c:idx val="1"/>
              <c:layout>
                <c:manualLayout>
                  <c:x val="0.21170800925947311"/>
                  <c:y val="9.791007531515892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BB-4C89-A16F-8EBDEFD436D1}"/>
                </c:ext>
              </c:extLst>
            </c:dLbl>
            <c:dLbl>
              <c:idx val="2"/>
              <c:layout>
                <c:manualLayout>
                  <c:x val="-0.12777777777777777"/>
                  <c:y val="-0.1759259259259260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BB-4C89-A16F-8EBDEFD436D1}"/>
                </c:ext>
              </c:extLst>
            </c:dLbl>
            <c:numFmt formatCode="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17324D"/>
                    </a:solidFill>
                    <a:latin typeface="Segoe UI Semibold"/>
                    <a:ea typeface="Segoe UI Semibold"/>
                    <a:cs typeface="Segoe UI Semibold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TCD!$D$28:$D$31</c:f>
              <c:strCache>
                <c:ptCount val="3"/>
                <c:pt idx="0">
                  <c:v>Online</c:v>
                </c:pt>
                <c:pt idx="1">
                  <c:v>Phone</c:v>
                </c:pt>
                <c:pt idx="2">
                  <c:v>Store</c:v>
                </c:pt>
              </c:strCache>
            </c:strRef>
          </c:cat>
          <c:val>
            <c:numRef>
              <c:f>TCD!$E$28:$E$31</c:f>
              <c:numCache>
                <c:formatCode>"€"#,##0.00_);\("€"#,##0.00\)</c:formatCode>
                <c:ptCount val="3"/>
                <c:pt idx="0">
                  <c:v>7672935.930499997</c:v>
                </c:pt>
                <c:pt idx="1">
                  <c:v>642982.71900000016</c:v>
                </c:pt>
                <c:pt idx="2">
                  <c:v>11351426.320500001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BB-4C89-A16F-8EBDEFD43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5D6B79"/>
              </a:solidFill>
              <a:latin typeface="Segoe UI"/>
              <a:ea typeface="Segoe UI"/>
              <a:cs typeface="Segoe U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fr-BE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€&quot;#,##0.00_);\(&quot;€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€&quot;#,##0.00_);\(&quot;€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732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7324D"/>
          </a:solidFill>
          <a:ln>
            <a:noFill/>
          </a:ln>
          <a:effectLst/>
        </c:spPr>
      </c:pivotFmt>
      <c:pivotFmt>
        <c:idx val="4"/>
        <c:spPr>
          <a:solidFill>
            <a:srgbClr val="17324D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TCD!$E$35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TCD!$D$36:$D$41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PayPal</c:v>
                </c:pt>
                <c:pt idx="4">
                  <c:v>Unknown</c:v>
                </c:pt>
              </c:strCache>
            </c:strRef>
          </c:cat>
          <c:val>
            <c:numRef>
              <c:f>TCD!$E$36:$E$41</c:f>
              <c:numCache>
                <c:formatCode>"€"#,##0.00_);\("€"#,##0.00\)</c:formatCode>
                <c:ptCount val="5"/>
                <c:pt idx="0">
                  <c:v>4987117.9070000108</c:v>
                </c:pt>
                <c:pt idx="1">
                  <c:v>4947125.2884999961</c:v>
                </c:pt>
                <c:pt idx="2">
                  <c:v>4845377.0325000007</c:v>
                </c:pt>
                <c:pt idx="3">
                  <c:v>4862926.6795000052</c:v>
                </c:pt>
                <c:pt idx="4">
                  <c:v>24798.062500000007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A-4150-BB61-CF60BA60F1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50915503"/>
        <c:axId val="528001968"/>
      </c:barChart>
      <c:catAx>
        <c:axId val="45091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01968"/>
        <c:crosses val="autoZero"/>
        <c:auto val="1"/>
        <c:lblAlgn val="ctr"/>
        <c:lblOffset val="100"/>
        <c:noMultiLvlLbl val="0"/>
      </c:catAx>
      <c:valAx>
        <c:axId val="52800196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0.00,,\ &quot;M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45091550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fr-BE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732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TCD!$H$8:$H$18</c:f>
              <c:strCache>
                <c:ptCount val="10"/>
                <c:pt idx="0">
                  <c:v>Corex Smartphone 174</c:v>
                </c:pt>
                <c:pt idx="1">
                  <c:v>Vertex Mouse 75</c:v>
                </c:pt>
                <c:pt idx="2">
                  <c:v>Vanta Phone Case 65</c:v>
                </c:pt>
                <c:pt idx="3">
                  <c:v>Novatech Laptop 84</c:v>
                </c:pt>
                <c:pt idx="4">
                  <c:v>Corex Keyboard 203</c:v>
                </c:pt>
                <c:pt idx="5">
                  <c:v>Corex External Ssd 88</c:v>
                </c:pt>
                <c:pt idx="6">
                  <c:v>Vertex Mouse 154</c:v>
                </c:pt>
                <c:pt idx="7">
                  <c:v>Vanta Earbuds 111</c:v>
                </c:pt>
                <c:pt idx="8">
                  <c:v>Pulse Gaming Headset 125</c:v>
                </c:pt>
                <c:pt idx="9">
                  <c:v>Pulse Laptop 192</c:v>
                </c:pt>
              </c:strCache>
            </c:strRef>
          </c:cat>
          <c:val>
            <c:numRef>
              <c:f>TCD!$I$8:$I$18</c:f>
              <c:numCache>
                <c:formatCode>"€"#,##0.00_);\("€"#,##0.00\)</c:formatCode>
                <c:ptCount val="10"/>
                <c:pt idx="0">
                  <c:v>168683.58300000001</c:v>
                </c:pt>
                <c:pt idx="1">
                  <c:v>172481.83899999998</c:v>
                </c:pt>
                <c:pt idx="2">
                  <c:v>172917.86099999995</c:v>
                </c:pt>
                <c:pt idx="3">
                  <c:v>173379.88200000004</c:v>
                </c:pt>
                <c:pt idx="4">
                  <c:v>174879.87200000006</c:v>
                </c:pt>
                <c:pt idx="5">
                  <c:v>177290.14999999997</c:v>
                </c:pt>
                <c:pt idx="6">
                  <c:v>187612.56849999999</c:v>
                </c:pt>
                <c:pt idx="7">
                  <c:v>206958.75049999994</c:v>
                </c:pt>
                <c:pt idx="8">
                  <c:v>208461.32599999994</c:v>
                </c:pt>
                <c:pt idx="9">
                  <c:v>217376.66249999995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2F4-A292-063F666578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63723631"/>
        <c:axId val="528067728"/>
      </c:barChart>
      <c:catAx>
        <c:axId val="136372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67728"/>
        <c:crosses val="autoZero"/>
        <c:auto val="1"/>
        <c:lblAlgn val="ctr"/>
        <c:lblOffset val="100"/>
        <c:noMultiLvlLbl val="0"/>
      </c:catAx>
      <c:valAx>
        <c:axId val="52806772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0.00,,\ &quot;M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13637236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[Electronics_Retail_Analysis.xlsx]TCD!Tableau croisé dynamique7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24D"/>
                </a:solidFill>
                <a:latin typeface="Segoe UI Semibold"/>
                <a:ea typeface="Segoe UI Semibold"/>
                <a:cs typeface="Segoe UI Semibold"/>
              </a:defRPr>
            </a:pPr>
            <a:r>
              <a:rPr lang="en-US"/>
              <a:t>Top 10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24D"/>
              </a:solidFill>
              <a:latin typeface="Segoe UI Semibold"/>
              <a:ea typeface="Segoe UI Semibold"/>
              <a:cs typeface="Segoe UI Semibold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732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2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TCD!$H$23:$H$33</c:f>
              <c:strCache>
                <c:ptCount val="10"/>
                <c:pt idx="0">
                  <c:v>Yassine Lambert</c:v>
                </c:pt>
                <c:pt idx="1">
                  <c:v>Noah Peeters</c:v>
                </c:pt>
                <c:pt idx="2">
                  <c:v>Emma Simon</c:v>
                </c:pt>
                <c:pt idx="3">
                  <c:v>Eva Leroy</c:v>
                </c:pt>
                <c:pt idx="4">
                  <c:v>Hugo Leroy</c:v>
                </c:pt>
                <c:pt idx="5">
                  <c:v>Aya Leclerc</c:v>
                </c:pt>
                <c:pt idx="6">
                  <c:v>Eva Maes</c:v>
                </c:pt>
                <c:pt idx="7">
                  <c:v>Louis Maes</c:v>
                </c:pt>
                <c:pt idx="8">
                  <c:v>Nora Mertens</c:v>
                </c:pt>
                <c:pt idx="9">
                  <c:v>Louis Dubois</c:v>
                </c:pt>
              </c:strCache>
            </c:strRef>
          </c:cat>
          <c:val>
            <c:numRef>
              <c:f>TCD!$I$23:$I$33</c:f>
              <c:numCache>
                <c:formatCode>"€"#,##0.00_);\("€"#,##0.00\)</c:formatCode>
                <c:ptCount val="10"/>
                <c:pt idx="0">
                  <c:v>449516.43450000003</c:v>
                </c:pt>
                <c:pt idx="1">
                  <c:v>504017.65850000019</c:v>
                </c:pt>
                <c:pt idx="2">
                  <c:v>532673.94550000003</c:v>
                </c:pt>
                <c:pt idx="3">
                  <c:v>533179.02649999992</c:v>
                </c:pt>
                <c:pt idx="4">
                  <c:v>630905.14799999981</c:v>
                </c:pt>
                <c:pt idx="5">
                  <c:v>640523.5470000006</c:v>
                </c:pt>
                <c:pt idx="6">
                  <c:v>747110.91849999898</c:v>
                </c:pt>
                <c:pt idx="7">
                  <c:v>953605.29849999945</c:v>
                </c:pt>
                <c:pt idx="8">
                  <c:v>991558.86099999945</c:v>
                </c:pt>
                <c:pt idx="9">
                  <c:v>1089588.8500000001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2-4140-B081-489C0B11CD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61064159"/>
        <c:axId val="528051408"/>
      </c:barChart>
      <c:catAx>
        <c:axId val="76106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528051408"/>
        <c:crosses val="autoZero"/>
        <c:auto val="1"/>
        <c:lblAlgn val="ctr"/>
        <c:lblOffset val="100"/>
        <c:noMultiLvlLbl val="0"/>
      </c:catAx>
      <c:valAx>
        <c:axId val="52805140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E8EEF3"/>
              </a:solidFill>
              <a:prstDash val="solid"/>
              <a:round/>
            </a:ln>
            <a:effectLst/>
          </c:spPr>
        </c:majorGridlines>
        <c:numFmt formatCode="0.00,,\ &quot;M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D6B79"/>
                </a:solidFill>
                <a:latin typeface="Segoe UI"/>
                <a:ea typeface="Segoe UI"/>
                <a:cs typeface="Segoe UI"/>
              </a:defRPr>
            </a:pPr>
            <a:endParaRPr lang="fr-FR"/>
          </a:p>
        </c:txPr>
        <c:crossAx val="7610641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17</xdr:row>
      <xdr:rowOff>149860</xdr:rowOff>
    </xdr:from>
    <xdr:to>
      <xdr:col>8</xdr:col>
      <xdr:colOff>609600</xdr:colOff>
      <xdr:row>35</xdr:row>
      <xdr:rowOff>22860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23703DD-FB34-4B03-98BD-8BC846AF9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800100</xdr:colOff>
      <xdr:row>17</xdr:row>
      <xdr:rowOff>149860</xdr:rowOff>
    </xdr:from>
    <xdr:to>
      <xdr:col>17</xdr:col>
      <xdr:colOff>88900</xdr:colOff>
      <xdr:row>35</xdr:row>
      <xdr:rowOff>22860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492810A-4F35-4BFF-A5EE-06153EE7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36</xdr:row>
      <xdr:rowOff>35560</xdr:rowOff>
    </xdr:from>
    <xdr:to>
      <xdr:col>5</xdr:col>
      <xdr:colOff>673100</xdr:colOff>
      <xdr:row>51</xdr:row>
      <xdr:rowOff>99060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E183357-FD8F-4C42-8F23-2FA9ACD8C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901700</xdr:colOff>
      <xdr:row>36</xdr:row>
      <xdr:rowOff>35560</xdr:rowOff>
    </xdr:from>
    <xdr:to>
      <xdr:col>11</xdr:col>
      <xdr:colOff>254000</xdr:colOff>
      <xdr:row>51</xdr:row>
      <xdr:rowOff>99060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28F7A6B-4DBD-47D8-A825-352D4430F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482600</xdr:colOff>
      <xdr:row>36</xdr:row>
      <xdr:rowOff>35560</xdr:rowOff>
    </xdr:from>
    <xdr:to>
      <xdr:col>17</xdr:col>
      <xdr:colOff>88900</xdr:colOff>
      <xdr:row>51</xdr:row>
      <xdr:rowOff>99060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89DE51F-A368-426D-AD8C-F4D2CD36E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254000</xdr:colOff>
      <xdr:row>52</xdr:row>
      <xdr:rowOff>111760</xdr:rowOff>
    </xdr:from>
    <xdr:to>
      <xdr:col>8</xdr:col>
      <xdr:colOff>609600</xdr:colOff>
      <xdr:row>70</xdr:row>
      <xdr:rowOff>60960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BEC387A-7A89-4E17-BCDE-0E3133851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800100</xdr:colOff>
      <xdr:row>52</xdr:row>
      <xdr:rowOff>111760</xdr:rowOff>
    </xdr:from>
    <xdr:to>
      <xdr:col>17</xdr:col>
      <xdr:colOff>88900</xdr:colOff>
      <xdr:row>70</xdr:row>
      <xdr:rowOff>60960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8027DA7-C85D-4953-B76B-078EC528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3</xdr:row>
      <xdr:rowOff>77266</xdr:rowOff>
    </xdr:from>
    <xdr:to>
      <xdr:col>3</xdr:col>
      <xdr:colOff>204343</xdr:colOff>
      <xdr:row>11</xdr:row>
      <xdr:rowOff>66827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Year">
              <a:extLst>
                <a:ext uri="{FF2B5EF4-FFF2-40B4-BE49-F238E27FC236}">
                  <a16:creationId xmlns:a16="http://schemas.microsoft.com/office/drawing/2014/main" id="{F2CA1C98-08C2-4E39-80FA-F655826B50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01050"/>
              <a:ext cx="3417100" cy="978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498503</xdr:colOff>
      <xdr:row>3</xdr:row>
      <xdr:rowOff>56671</xdr:rowOff>
    </xdr:from>
    <xdr:to>
      <xdr:col>6</xdr:col>
      <xdr:colOff>702844</xdr:colOff>
      <xdr:row>11</xdr:row>
      <xdr:rowOff>46232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ategory">
              <a:extLst>
                <a:ext uri="{FF2B5EF4-FFF2-40B4-BE49-F238E27FC236}">
                  <a16:creationId xmlns:a16="http://schemas.microsoft.com/office/drawing/2014/main" id="{80AC8349-C780-4326-A365-47BBBE8CB6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1260" y="880455"/>
              <a:ext cx="3417098" cy="978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1003105</xdr:colOff>
      <xdr:row>3</xdr:row>
      <xdr:rowOff>97860</xdr:rowOff>
    </xdr:from>
    <xdr:to>
      <xdr:col>10</xdr:col>
      <xdr:colOff>136528</xdr:colOff>
      <xdr:row>11</xdr:row>
      <xdr:rowOff>87421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ountry">
              <a:extLst>
                <a:ext uri="{FF2B5EF4-FFF2-40B4-BE49-F238E27FC236}">
                  <a16:creationId xmlns:a16="http://schemas.microsoft.com/office/drawing/2014/main" id="{D9F15FEC-ED2A-4347-B98C-E5E8D24E03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8619" y="921644"/>
              <a:ext cx="3417098" cy="978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382635</xdr:colOff>
      <xdr:row>3</xdr:row>
      <xdr:rowOff>97861</xdr:rowOff>
    </xdr:from>
    <xdr:to>
      <xdr:col>13</xdr:col>
      <xdr:colOff>586978</xdr:colOff>
      <xdr:row>11</xdr:row>
      <xdr:rowOff>87422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Sales_Channel">
              <a:extLst>
                <a:ext uri="{FF2B5EF4-FFF2-40B4-BE49-F238E27FC236}">
                  <a16:creationId xmlns:a16="http://schemas.microsoft.com/office/drawing/2014/main" id="{4CDA4597-19B1-4623-989C-940521688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1824" y="921645"/>
              <a:ext cx="3417100" cy="978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828332</xdr:colOff>
      <xdr:row>3</xdr:row>
      <xdr:rowOff>56671</xdr:rowOff>
    </xdr:from>
    <xdr:to>
      <xdr:col>16</xdr:col>
      <xdr:colOff>1029798</xdr:colOff>
      <xdr:row>11</xdr:row>
      <xdr:rowOff>46232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Payment_Method">
              <a:extLst>
                <a:ext uri="{FF2B5EF4-FFF2-40B4-BE49-F238E27FC236}">
                  <a16:creationId xmlns:a16="http://schemas.microsoft.com/office/drawing/2014/main" id="{C2F147CB-30E0-42F3-ADF6-7C2AC029FC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0278" y="880455"/>
              <a:ext cx="3414223" cy="978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2314816" backgroundQuery="1" createdVersion="8" refreshedVersion="8" minRefreshableVersion="3" recordCount="0" supportSubquery="1" supportAdvancedDrill="1" xr:uid="{490B13E4-02E4-4F7A-A268-F2C221D97FCC}">
  <cacheSource type="external" connectionId="15"/>
  <cacheFields count="3">
    <cacheField name="[Measures].[Total Sales]" caption="Total Sales" numFmtId="0" hierarchy="46" level="32767"/>
    <cacheField name="[Dim_Date].[Year_Month].[Year_Month]" caption="Year_Month" numFmtId="0" hierarchy="8" level="1">
      <sharedItems count="44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</sharedItems>
    </cacheField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2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2" memberValueDatatype="7" unbalanced="0"/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Month_Number]" caption="Month_Number" attribute="1" defaultMemberUniqueName="[Dim_Date].[Month_Number].[All]" allUniqueName="[Dim_Date].[Month_Number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2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2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2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2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2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2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2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2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2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2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2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2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2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2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2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2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2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2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2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2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2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2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2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2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2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2662039" backgroundQuery="1" createdVersion="8" refreshedVersion="8" minRefreshableVersion="3" recordCount="0" supportSubquery="1" supportAdvancedDrill="1" xr:uid="{4742BDA3-29AC-4796-A8DE-ACD9E2787A93}">
  <cacheSource type="external" connectionId="15"/>
  <cacheFields count="10">
    <cacheField name="[Measures].[Total Sales]" caption="Total Sales" numFmtId="0" hierarchy="46" level="32767"/>
    <cacheField name="[Measures].[Total Profit]" caption="Total Profit" numFmtId="0" hierarchy="47" level="32767"/>
    <cacheField name="[Measures].[Total Orders]" caption="Total Orders" numFmtId="0" hierarchy="48" level="32767"/>
    <cacheField name="[Measures].[Quantity Sold]" caption="Quantity Sold" numFmtId="0" hierarchy="49" level="32767"/>
    <cacheField name="[Measures].[Average Order Value (AOV)]" caption="Average Order Value (AOV)" numFmtId="0" hierarchy="50" level="32767"/>
    <cacheField name="[Measures].[Profit Margin %]" caption="Profit Margin %" numFmtId="0" hierarchy="51" level="32767"/>
    <cacheField name="[Measures].[Total Discount]" caption="Total Discount" numFmtId="0" hierarchy="52" level="32767"/>
    <cacheField name="[Measures].[Sales Previous Year]" caption="Sales Previous Year" numFmtId="0" hierarchy="53" level="32767"/>
    <cacheField name="[Measures].[Sales YoY Growth %]" caption="Sales YoY Growth %" numFmtId="0" hierarchy="54" level="32767"/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9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 oneField="1">
      <fieldsUsage count="1">
        <fieldUsage x="2"/>
      </fieldsUsage>
    </cacheHierarchy>
    <cacheHierarchy uniqueName="[Measures].[Quantity Sold]" caption="Quantity Sold" measure="1" displayFolder="" measureGroup="Fact_Sales" count="0" oneField="1">
      <fieldsUsage count="1">
        <fieldUsage x="3"/>
      </fieldsUsage>
    </cacheHierarchy>
    <cacheHierarchy uniqueName="[Measures].[Average Order Value (AOV)]" caption="Average Order Value (AOV)" measure="1" displayFolder="" measureGroup="Fact_Sales" count="0" oneField="1">
      <fieldsUsage count="1">
        <fieldUsage x="4"/>
      </fieldsUsage>
    </cacheHierarchy>
    <cacheHierarchy uniqueName="[Measures].[Profit Margin %]" caption="Profit Margin %" measure="1" displayFolder="" measureGroup="Fact_Sales" count="0" oneField="1">
      <fieldsUsage count="1">
        <fieldUsage x="5"/>
      </fieldsUsage>
    </cacheHierarchy>
    <cacheHierarchy uniqueName="[Measures].[Total Discount]" caption="Total Discount" measure="1" displayFolder="" measureGroup="Fact_Sales" count="0" oneField="1">
      <fieldsUsage count="1">
        <fieldUsage x="6"/>
      </fieldsUsage>
    </cacheHierarchy>
    <cacheHierarchy uniqueName="[Measures].[Sales Previous Year]" caption="Sales Previous Year" measure="1" displayFolder="" measureGroup="Fact_Sales" count="0" oneField="1">
      <fieldsUsage count="1">
        <fieldUsage x="7"/>
      </fieldsUsage>
    </cacheHierarchy>
    <cacheHierarchy uniqueName="[Measures].[Sales YoY Growth %]" caption="Sales YoY Growth %" measure="1" displayFolder="" measureGroup="Fact_Sales" count="0" oneField="1">
      <fieldsUsage count="1">
        <fieldUsage x="8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3125001" backgroundQuery="1" createdVersion="8" refreshedVersion="8" minRefreshableVersion="3" recordCount="0" supportSubquery="1" supportAdvancedDrill="1" xr:uid="{8BD34420-26E7-41A9-961C-32FF402F66A7}">
  <cacheSource type="external" connectionId="15"/>
  <cacheFields count="4">
    <cacheField name="[Measures].[Total Sales]" caption="Total Sales" numFmtId="0" hierarchy="46" level="32767"/>
    <cacheField name="[Measures].[Total Profit]" caption="Total Profit" numFmtId="0" hierarchy="47" level="32767"/>
    <cacheField name="[Dim_Product].[Category].[Category]" caption="Category" numFmtId="0" hierarchy="18" level="1">
      <sharedItems count="6">
        <s v="Accessories"/>
        <s v="Audio"/>
        <s v="Computers"/>
        <s v="Gaming"/>
        <s v="Phones"/>
        <s v="Tv &amp; Video"/>
      </sharedItems>
    </cacheField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3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 oneField="1">
      <fieldsUsage count="1">
        <fieldUsage x="1"/>
      </fieldsUsage>
    </cacheHierarchy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3472225" backgroundQuery="1" createdVersion="8" refreshedVersion="8" minRefreshableVersion="3" recordCount="0" supportSubquery="1" supportAdvancedDrill="1" xr:uid="{9DED7B38-882C-4013-9196-96AB289B2BB9}">
  <cacheSource type="external" connectionId="15"/>
  <cacheFields count="3">
    <cacheField name="[Measures].[Total Sales]" caption="Total Sales" numFmtId="0" hierarchy="46" level="32767"/>
    <cacheField name="[Dim_Product].[Product_Name].[Product_Name]" caption="Product_Name" numFmtId="0" hierarchy="17" level="1">
      <sharedItems count="10">
        <s v="Corex External Ssd 88"/>
        <s v="Corex Keyboard 203"/>
        <s v="Corex Smartphone 174"/>
        <s v="Novatech Laptop 84"/>
        <s v="Pulse Gaming Headset 125"/>
        <s v="Pulse Laptop 192"/>
        <s v="Vanta Earbuds 111"/>
        <s v="Vanta Phone Case 65"/>
        <s v="Vertex Mouse 154"/>
        <s v="Vertex Mouse 75"/>
      </sharedItems>
    </cacheField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3819448" backgroundQuery="1" createdVersion="8" refreshedVersion="8" minRefreshableVersion="3" recordCount="0" supportSubquery="1" supportAdvancedDrill="1" xr:uid="{5DD4C2E6-6456-4729-9337-E1E5F13C8CE9}">
  <cacheSource type="external" connectionId="15"/>
  <cacheFields count="3">
    <cacheField name="[Measures].[Total Sales]" caption="Total Sales" numFmtId="0" hierarchy="46" level="32767"/>
    <cacheField name="[Dim_Stores].[Country].[Country]" caption="Country" numFmtId="0" hierarchy="27" level="1">
      <sharedItems count="4">
        <s v="Belgium"/>
        <s v="France"/>
        <s v="Germany"/>
        <s v="Netherlands"/>
      </sharedItems>
    </cacheField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2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2" memberValueDatatype="7" unbalanced="0"/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2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2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2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2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2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2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2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2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2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2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2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2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2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>
      <fieldsUsage count="2">
        <fieldUsage x="-1"/>
        <fieldUsage x="1"/>
      </fieldsUsage>
    </cacheHierarchy>
    <cacheHierarchy uniqueName="[Fact_Sales].[Order_Line_ID]" caption="Order_Line_ID" attribute="1" defaultMemberUniqueName="[Fact_Sales].[Order_Line_ID].[All]" allUniqueName="[Fact_Sales].[Order_Line_ID].[All]" dimensionUniqueName="[Fact_Sales]" displayFolder="" count="2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2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2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2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2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2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2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2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2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2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2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2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2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428241" backgroundQuery="1" createdVersion="8" refreshedVersion="8" minRefreshableVersion="3" recordCount="0" supportSubquery="1" supportAdvancedDrill="1" xr:uid="{DDB23804-E0B7-4779-A2F0-F765BC76E9CE}">
  <cacheSource type="external" connectionId="15"/>
  <cacheFields count="3">
    <cacheField name="[Measures].[Total Sales]" caption="Total Sales" numFmtId="0" hierarchy="46" level="32767"/>
    <cacheField name="[Fact_Sales].[Sales_Channel].[Sales_Channel]" caption="Sales_Channel" numFmtId="0" hierarchy="40" level="1">
      <sharedItems count="3">
        <s v="Online"/>
        <s v="Phone"/>
        <s v="Store"/>
      </sharedItems>
    </cacheField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0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4629633" backgroundQuery="1" createdVersion="8" refreshedVersion="8" minRefreshableVersion="3" recordCount="0" supportSubquery="1" supportAdvancedDrill="1" xr:uid="{CA6F782B-BB36-4FD1-BA17-36CC7CA5711D}">
  <cacheSource type="external" connectionId="15"/>
  <cacheFields count="3">
    <cacheField name="[Dim_Employees].[Full_name].[Full_name]" caption="Full_name" numFmtId="0" hierarchy="13" level="1">
      <sharedItems count="10">
        <s v="Aya Leclerc"/>
        <s v="Emma Simon"/>
        <s v="Eva Leroy"/>
        <s v="Eva Maes"/>
        <s v="Hugo Leroy"/>
        <s v="Louis Dubois"/>
        <s v="Louis Maes"/>
        <s v="Noah Peeters"/>
        <s v="Nora Mertens"/>
        <s v="Yassine Lambert"/>
      </sharedItems>
    </cacheField>
    <cacheField name="[Measures].[Total Sales]" caption="Total Sales" numFmtId="0" hierarchy="46" level="32767"/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2" memberValueDatatype="130" unbalanced="0">
      <fieldsUsage count="2">
        <fieldUsage x="-1"/>
        <fieldUsage x="0"/>
      </fieldsUsage>
    </cacheHierarchy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1.373305092595" backgroundQuery="1" createdVersion="8" refreshedVersion="8" minRefreshableVersion="3" recordCount="0" supportSubquery="1" supportAdvancedDrill="1" xr:uid="{C226AB17-09AD-43BD-BB46-9F4221BC3EB6}">
  <cacheSource type="external" connectionId="15"/>
  <cacheFields count="3">
    <cacheField name="[Fact_Sales].[Payment_Method].[Payment_Method]" caption="Payment_Method" numFmtId="0" hierarchy="41" level="1">
      <sharedItems count="5">
        <s v="Bank Transfer"/>
        <s v="Card"/>
        <s v="Cash"/>
        <s v="PayPal"/>
        <s v="Unknown"/>
      </sharedItems>
    </cacheField>
    <cacheField name="[Measures].[Total Sales]" caption="Total Sales" numFmtId="0" hierarchy="46" level="32767"/>
    <cacheField name="[Dim_Date].[Year].[Year]" caption="Year" numFmtId="0" hierarchy="7" level="1">
      <sharedItems containsSemiMixedTypes="0" containsNonDate="0" containsString="0"/>
    </cacheField>
  </cacheFields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>
      <fieldsUsage count="2">
        <fieldUsage x="-1"/>
        <fieldUsage x="0"/>
      </fieldsUsage>
    </cacheHierarchy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7">
    <dimension name="Dim_Customers" uniqueName="[Dim_Customers]" caption="Dim_Customers"/>
    <dimension name="Dim_Date" uniqueName="[Dim_Date]" caption="Dim_Date"/>
    <dimension name="Dim_Employees" uniqueName="[Dim_Employees]" caption="Dim_Employees"/>
    <dimension name="Dim_Product" uniqueName="[Dim_Product]" caption="Dim_Product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6">
    <measureGroup name="Dim_Customers" caption="Dim_Customers"/>
    <measureGroup name="Dim_Date" caption="Dim_Date"/>
    <measureGroup name="Dim_Employees" caption="Dim_Employees"/>
    <measureGroup name="Dim_Product" caption="Dim_Product"/>
    <measureGroup name="Dim_Stores" caption="Dim_Stores"/>
    <measureGroup name="Fact_Sales" caption="Fact_Sale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7.486334143519" backgroundQuery="1" createdVersion="3" refreshedVersion="8" minRefreshableVersion="3" recordCount="0" supportSubquery="1" supportAdvancedDrill="1" xr:uid="{5DB45036-AEB6-436F-A379-F0AE3F220598}">
  <cacheSource type="external" connectionId="1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Full_Name]" caption="Full_Name" attribute="1" defaultMemberUniqueName="[Dim_Customers].[Full_Name].[All]" allUniqueName="[Dim_Customers].[Full_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Registration_Date]" caption="Registration_Date" attribute="1" time="1" defaultMemberUniqueName="[Dim_Customers].[Registration_Date].[All]" allUniqueName="[Dim_Customers].[Registration_Date].[All]" dimensionUniqueName="[Dim_Customers]" displayFolder="" count="0" memberValueDatatype="7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Year_Month]" caption="Year_Month" attribute="1" defaultMemberUniqueName="[Dim_Date].[Year_Month].[All]" allUniqueName="[Dim_Date].[Year_Month].[All]" dimensionUniqueName="[Dim_Date]" displayFolder="" count="0" memberValueDatatype="130" unbalanced="0"/>
    <cacheHierarchy uniqueName="[Dim_Date].[Month_Number]" caption="Month_Number" attribute="1" defaultMemberUniqueName="[Dim_Date].[Month_Number].[All]" allUniqueName="[Dim_Date].[Month_Number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Employees].[Employee_ID]" caption="Employee_ID" attribute="1" defaultMemberUniqueName="[Dim_Employees].[Employee_ID].[All]" allUniqueName="[Dim_Employees].[Employee_ID].[All]" dimensionUniqueName="[Dim_Employees]" displayFolder="" count="0" memberValueDatatype="130" unbalanced="0"/>
    <cacheHierarchy uniqueName="[Dim_Employees].[Full_name]" caption="Full_name" attribute="1" defaultMemberUniqueName="[Dim_Employees].[Full_name].[All]" allUniqueName="[Dim_Employees].[Full_name].[All]" dimensionUniqueName="[Dim_Employees]" displayFolder="" count="0" memberValueDatatype="130" unbalanced="0"/>
    <cacheHierarchy uniqueName="[Dim_Employees].[Role]" caption="Role" attribute="1" defaultMemberUniqueName="[Dim_Employees].[Role].[All]" allUniqueName="[Dim_Employees].[Role].[All]" dimensionUniqueName="[Dim_Employees]" displayFolder="" count="0" memberValueDatatype="130" unbalanced="0"/>
    <cacheHierarchy uniqueName="[Dim_Employees].[Hire_Date]" caption="Hire_Date" attribute="1" time="1" defaultMemberUniqueName="[Dim_Employees].[Hire_Date].[All]" allUniqueName="[Dim_Employees].[Hire_Date].[All]" dimensionUniqueName="[Dim_Employees]" displayFolder="" count="0" memberValueDatatype="7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Brand]" caption="Brand" attribute="1" defaultMemberUniqueName="[Dim_Product].[Brand].[All]" allUniqueName="[Dim_Product].[Brand].[All]" dimensionUniqueName="[Dim_Product]" displayFolder="" count="0" memberValueDatatype="130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List_Price]" caption="List_Price" attribute="1" defaultMemberUniqueName="[Dim_Product].[List_Price].[All]" allUniqueName="[Dim_Product].[List_Price].[All]" dimensionUniqueName="[Dim_Product]" displayFolder="" count="0" memberValueDatatype="5" unbalanced="0"/>
    <cacheHierarchy uniqueName="[Dim_Product].[Active_Flag]" caption="Active_Flag" attribute="1" defaultMemberUniqueName="[Dim_Product].[Active_Flag].[All]" allUniqueName="[Dim_Product].[Active_Flag].[All]" dimensionUniqueName="[Dim_Product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Name]" caption="Store_Name" attribute="1" defaultMemberUniqueName="[Dim_Stores].[Store_Name].[All]" allUniqueName="[Dim_Stores].[Store_Name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Dim_Stores].[Country]" caption="Country" attribute="1" defaultMemberUniqueName="[Dim_Stores].[Country].[All]" allUniqueName="[Dim_Stores].[Country].[All]" dimensionUniqueName="[Dim_Stores]" displayFolder="" count="2" memberValueDatatype="130" unbalanced="0"/>
    <cacheHierarchy uniqueName="[Fact_Sales].[Order_Line_ID]" caption="Order_Line_ID" attribute="1" defaultMemberUniqueName="[Fact_Sales].[Order_Line_ID].[All]" allUniqueName="[Fact_Sales].[Order_Line_ID].[All]" dimensionUniqueName="[Fact_Sales]" displayFolder="" count="0" memberValueDatatype="130" unbalanced="0"/>
    <cacheHierarchy uniqueName="[Fact_Sales].[Order_ID]" caption="Order_ID" attribute="1" defaultMemberUniqueName="[Fact_Sales].[Order_ID].[All]" allUniqueName="[Fact_Sales].[Ord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Rate]" caption="Discount_Rate" attribute="1" defaultMemberUniqueName="[Fact_Sales].[Discount_Rate].[All]" allUniqueName="[Fact_Sales].[Discount_Rate].[All]" dimensionUniqueName="[Fact_Sales]" displayFolder="" count="0" memberValueDatatype="5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Fact_Sales].[Order_Date]" caption="Order_Date" attribute="1" time="1" defaultMemberUniqueName="[Fact_Sales].[Order_Date].[All]" allUniqueName="[Fact_Sales].[Order_Date].[All]" dimensionUniqueName="[Fact_Sales]" displayFolder="" count="0" memberValueDatatype="7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Employee_ID]" caption="Employee_ID" attribute="1" defaultMemberUniqueName="[Fact_Sales].[Employee_ID].[All]" allUniqueName="[Fact_Sales].[Employee_ID].[All]" dimensionUniqueName="[Fact_Sales]" displayFolder="" count="0" memberValueDatatype="13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/>
    <cacheHierarchy uniqueName="[Fact_Sales].[Payment_Method]" caption="Payment_Method" attribute="1" defaultMemberUniqueName="[Fact_Sales].[Payment_Method].[All]" allUniqueName="[Fact_Sales].[Payment_Method].[All]" dimensionUniqueName="[Fact_Sales]" displayFolder="" count="2" memberValueDatatype="130" unbalanced="0"/>
    <cacheHierarchy uniqueName="[Fact_Sales].[Order_Status]" caption="Order_Status" attribute="1" defaultMemberUniqueName="[Fact_Sales].[Order_Status].[All]" allUniqueName="[Fact_Sales].[Order_Status].[All]" dimensionUniqueName="[Fact_Sales]" displayFolder="" count="0" memberValueDatatype="13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5" unbalanced="0"/>
    <cacheHierarchy uniqueName="[Fact_Sales].[Cost_Amount]" caption="Cost_Amount" attribute="1" defaultMemberUniqueName="[Fact_Sales].[Cost_Amount].[All]" allUniqueName="[Fact_Sales].[Cost_Amoun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Measures].[Total Sales]" caption="Total Sales" measure="1" displayFolder="" measureGroup="Fact_Sales" count="0"/>
    <cacheHierarchy uniqueName="[Measures].[Total Profit]" caption="Total Profit" measure="1" displayFolder="" measureGroup="Fact_Sales" count="0"/>
    <cacheHierarchy uniqueName="[Measures].[Total Orders]" caption="Total Orders" measure="1" displayFolder="" measureGroup="Fact_Sales" count="0"/>
    <cacheHierarchy uniqueName="[Measures].[Quantity Sold]" caption="Quantity Sold" measure="1" displayFolder="" measureGroup="Fact_Sales" count="0"/>
    <cacheHierarchy uniqueName="[Measures].[Average Order Value (AOV)]" caption="Average Order Value (AOV)" measure="1" displayFolder="" measureGroup="Fact_Sales" count="0"/>
    <cacheHierarchy uniqueName="[Measures].[Profit Margin %]" caption="Profit Margin %" measure="1" displayFolder="" measureGroup="Fact_Sales" count="0"/>
    <cacheHierarchy uniqueName="[Measures].[Total Discount]" caption="Total Discount" measure="1" displayFolder="" measureGroup="Fact_Sales" count="0"/>
    <cacheHierarchy uniqueName="[Measures].[Sales Previous Year]" caption="Sales Previous Year" measure="1" displayFolder="" measureGroup="Fact_Sales" count="0"/>
    <cacheHierarchy uniqueName="[Measures].[Sales YoY Growth %]" caption="Sales YoY Growth %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Customers]" caption="__XL_Count Dim_Customers" measure="1" displayFolder="" measureGroup="Dim_Customers" count="0" hidden="1"/>
    <cacheHierarchy uniqueName="[Measures].[__XL_Count Dim_Stores]" caption="__XL_Count Dim_Stores" measure="1" displayFolder="" measureGroup="Dim_Stores" count="0" hidden="1"/>
    <cacheHierarchy uniqueName="[Measures].[__XL_Count Dim_Employees]" caption="__XL_Count Dim_Employees" measure="1" displayFolder="" measureGroup="Dim_Employees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6719804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1FF7-ABE9-41FF-B732-B1A7B59DEC3D}" name="Tableau croisé dynamique3" cacheId="281" applyNumberFormats="0" applyBorderFormats="0" applyFontFormats="0" applyPatternFormats="0" applyAlignmentFormats="0" applyWidthHeightFormats="1" dataCaption="Valeurs" tag="ea4322e8-44ba-4bd7-a838-f6d676f5ffc8" updatedVersion="8" minRefreshableVersion="3" useAutoFormatting="1" itemPrintTitles="1" createdVersion="8" indent="0" outline="1" outlineData="1" multipleFieldFilters="0" chartFormat="5">
  <location ref="D7:F1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6"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2" type="button" dataOnly="0" labelOnly="1" outline="0" axis="axisRow" fieldPosition="0"/>
    </format>
    <format dxfId="544">
      <pivotArea dataOnly="0" labelOnly="1" fieldPosition="0">
        <references count="1">
          <reference field="2" count="0"/>
        </references>
      </pivotArea>
    </format>
    <format dxfId="543">
      <pivotArea dataOnly="0" labelOnly="1" grandRow="1" outline="0" fieldPosition="0"/>
    </format>
    <format dxfId="5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Dim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DC662-0C33-4C0F-BE2D-3912EB3C7299}" name="Tableau croisé dynamique8" cacheId="296" applyNumberFormats="0" applyBorderFormats="0" applyFontFormats="0" applyPatternFormats="0" applyAlignmentFormats="0" applyWidthHeightFormats="1" dataCaption="Valeurs" tag="cb0897d1-e120-4e76-91a2-8579873c99eb" updatedVersion="8" minRefreshableVersion="3" useAutoFormatting="1" itemPrintTitles="1" createdVersion="8" indent="0" outline="1" outlineData="1" multipleFieldFilters="0" chartFormat="5">
  <location ref="D35:E41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6">
    <format dxfId="553">
      <pivotArea type="all" dataOnly="0" outline="0" fieldPosition="0"/>
    </format>
    <format dxfId="552">
      <pivotArea outline="0" collapsedLevelsAreSubtotals="1" fieldPosition="0"/>
    </format>
    <format dxfId="551">
      <pivotArea field="0" type="button" dataOnly="0" labelOnly="1" outline="0" axis="axisRow" fieldPosition="0"/>
    </format>
    <format dxfId="550">
      <pivotArea dataOnly="0" labelOnly="1" fieldPosition="0">
        <references count="1">
          <reference field="0" count="0"/>
        </references>
      </pivotArea>
    </format>
    <format dxfId="549">
      <pivotArea dataOnly="0" labelOnly="1" grandRow="1" outline="0" fieldPosition="0"/>
    </format>
    <format dxfId="548">
      <pivotArea dataOnly="0" labelOnly="1" outline="0" axis="axisValues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Date]"/>
        <x15:activeTabTopLevelEntity name="[Dim_Product]"/>
        <x15:activeTabTopLevelEntity name="[Dim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FF924-948B-468F-88A7-B8A17DF0B7DD}" name="Tableau croisé dynamique7" cacheId="293" applyNumberFormats="0" applyBorderFormats="0" applyFontFormats="0" applyPatternFormats="0" applyAlignmentFormats="0" applyWidthHeightFormats="1" dataCaption="Valeurs" tag="ded38940-bf49-4f3a-b2c8-fcb0016d53d9" updatedVersion="8" minRefreshableVersion="3" useAutoFormatting="1" itemPrintTitles="1" createdVersion="8" indent="0" outline="1" outlineData="1" multipleFieldFilters="0" chartFormat="5">
  <location ref="H22:I33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9"/>
    </i>
    <i>
      <x v="7"/>
    </i>
    <i>
      <x v="1"/>
    </i>
    <i>
      <x v="2"/>
    </i>
    <i>
      <x v="4"/>
    </i>
    <i>
      <x/>
    </i>
    <i>
      <x v="3"/>
    </i>
    <i>
      <x v="6"/>
    </i>
    <i>
      <x v="8"/>
    </i>
    <i>
      <x v="5"/>
    </i>
    <i t="grand">
      <x/>
    </i>
  </rowItems>
  <colItems count="1">
    <i/>
  </colItems>
  <dataFields count="1">
    <dataField fld="1" subtotal="count" baseField="0" baseItem="0"/>
  </dataFields>
  <formats count="6"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0" type="button" dataOnly="0" labelOnly="1" outline="0" axis="axisRow" fieldPosition="0"/>
    </format>
    <format dxfId="556">
      <pivotArea dataOnly="0" labelOnly="1" fieldPosition="0">
        <references count="1">
          <reference field="0" count="0"/>
        </references>
      </pivotArea>
    </format>
    <format dxfId="555">
      <pivotArea dataOnly="0" labelOnly="1" grandRow="1" outline="0" fieldPosition="0"/>
    </format>
    <format dxfId="554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mployees]"/>
        <x15:activeTabTopLevelEntity name="[Fact_Sales]"/>
        <x15:activeTabTopLevelEntity name="[Dim_Date]"/>
        <x15:activeTabTopLevelEntity name="[Dim_Product]"/>
        <x15:activeTabTopLevelEntity name="[Dim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9D408-30FC-40D7-9A06-B87543EC47DC}" name="Tableau croisé dynamique2" cacheId="275" applyNumberFormats="0" applyBorderFormats="0" applyFontFormats="0" applyPatternFormats="0" applyAlignmentFormats="0" applyWidthHeightFormats="1" dataCaption="Valeurs" tag="1d5cb6c7-5019-4492-82e1-e1ecf3c341fc" updatedVersion="8" minRefreshableVersion="3" useAutoFormatting="1" itemPrintTitles="1" createdVersion="8" indent="0" outline="1" outlineData="1" multipleFieldFilters="0" chartFormat="7">
  <location ref="A7:B5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llDrilled="1" subtotalTop="0" showAll="0" dataSourceSort="1" defaultSubtotal="0" defaultAttributeDrillState="1"/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fld="0" subtotal="count" baseField="0" baseItem="0"/>
  </dataFields>
  <formats count="6">
    <format dxfId="565">
      <pivotArea type="all" dataOnly="0" outline="0" fieldPosition="0"/>
    </format>
    <format dxfId="564">
      <pivotArea outline="0" collapsedLevelsAreSubtotals="1" fieldPosition="0"/>
    </format>
    <format dxfId="563">
      <pivotArea field="1" type="button" dataOnly="0" labelOnly="1" outline="0" axis="axisRow" fieldPosition="0"/>
    </format>
    <format dxfId="562">
      <pivotArea dataOnly="0" labelOnly="1" fieldPosition="0">
        <references count="1">
          <reference field="1" count="0"/>
        </references>
      </pivotArea>
    </format>
    <format dxfId="561">
      <pivotArea dataOnly="0" labelOnly="1" grandRow="1" outline="0" fieldPosition="0"/>
    </format>
    <format dxfId="560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Date]"/>
        <x15:activeTabTopLevelEntity name="[Dim_Customers]"/>
        <x15:activeTabTopLevelEntity name="[Dim_Product]"/>
        <x15:activeTabTopLevelEntity name="[Dim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B85F2-A26B-4D12-9544-660658BBE9C5}" name="Tableau croisé dynamique6" cacheId="290" applyNumberFormats="0" applyBorderFormats="0" applyFontFormats="0" applyPatternFormats="0" applyAlignmentFormats="0" applyWidthHeightFormats="1" dataCaption="Valeurs" tag="f3020d03-53d6-4063-a6c1-99d05b900525" updatedVersion="8" minRefreshableVersion="3" useAutoFormatting="1" itemPrintTitles="1" createdVersion="8" indent="0" outline="1" outlineData="1" multipleFieldFilters="0" chartFormat="5">
  <location ref="D27:E3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formats count="6">
    <format dxfId="571">
      <pivotArea type="all" dataOnly="0" outline="0" fieldPosition="0"/>
    </format>
    <format dxfId="570">
      <pivotArea outline="0" collapsedLevelsAreSubtotals="1" fieldPosition="0"/>
    </format>
    <format dxfId="569">
      <pivotArea field="1" type="button" dataOnly="0" labelOnly="1" outline="0" axis="axisRow" fieldPosition="0"/>
    </format>
    <format dxfId="568">
      <pivotArea dataOnly="0" labelOnly="1" fieldPosition="0">
        <references count="1">
          <reference field="1" count="0"/>
        </references>
      </pivotArea>
    </format>
    <format dxfId="567">
      <pivotArea dataOnly="0" labelOnly="1" grandRow="1" outline="0" fieldPosition="0"/>
    </format>
    <format dxfId="566">
      <pivotArea dataOnly="0" labelOnly="1" outline="0" axis="axisValues" fieldPosition="0"/>
    </format>
  </formats>
  <chartFormats count="4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3DBF7-362E-426F-9EC1-ED53B55F8E29}" name="Tableau croisé dynamique1" cacheId="278" applyNumberFormats="0" applyBorderFormats="0" applyFontFormats="0" applyPatternFormats="0" applyAlignmentFormats="0" applyWidthHeightFormats="1" dataCaption="Valeurs" tag="d7e95978-8b57-4670-85e8-2a8d5ff553ff" updatedVersion="8" minRefreshableVersion="3" useAutoFormatting="1" itemPrintTitles="1" createdVersion="8" indent="0" outline="1" outlineData="1" multipleFieldFilters="0">
  <location ref="A2:I3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0" subtotal="count" baseField="0" baseItem="0"/>
    <dataField fld="8" subtotal="count" baseField="0" baseItem="0"/>
    <dataField fld="7" subtotal="count" baseField="0" baseItem="0"/>
    <dataField fld="6" subtotal="count" baseField="0" baseItem="0"/>
    <dataField fld="5" subtotal="count" baseField="0" baseItem="0"/>
    <dataField fld="4" subtotal="count" baseField="0" baseItem="0"/>
    <dataField fld="3" subtotal="count" baseField="0" baseItem="0"/>
    <dataField fld="2" subtotal="count" baseField="0" baseItem="0"/>
    <dataField fld="1" subtotal="count" baseField="0" baseItem="0"/>
  </dataFields>
  <formats count="3">
    <format dxfId="574">
      <pivotArea type="all" dataOnly="0" outline="0" fieldPosition="0"/>
    </format>
    <format dxfId="573">
      <pivotArea outline="0" collapsedLevelsAreSubtotals="1" fieldPosition="0"/>
    </format>
    <format dxfId="57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8B68D-9B5A-4554-AC81-33E19461D7D0}" name="Tableau croisé dynamique5" cacheId="287" applyNumberFormats="0" applyBorderFormats="0" applyFontFormats="0" applyPatternFormats="0" applyAlignmentFormats="0" applyWidthHeightFormats="1" dataCaption="Valeurs" tag="60345ea9-a934-4d29-adc3-6174516a777c" updatedVersion="8" minRefreshableVersion="3" useAutoFormatting="1" itemPrintTitles="1" createdVersion="8" indent="0" outline="1" outlineData="1" multipleFieldFilters="0" chartFormat="5">
  <location ref="D18:E2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formats count="6">
    <format dxfId="580">
      <pivotArea type="all" dataOnly="0" outline="0" fieldPosition="0"/>
    </format>
    <format dxfId="579">
      <pivotArea outline="0" collapsedLevelsAreSubtotals="1" fieldPosition="0"/>
    </format>
    <format dxfId="578">
      <pivotArea field="1" type="button" dataOnly="0" labelOnly="1" outline="0" axis="axisRow" fieldPosition="0"/>
    </format>
    <format dxfId="577">
      <pivotArea dataOnly="0" labelOnly="1" fieldPosition="0">
        <references count="1">
          <reference field="1" count="0"/>
        </references>
      </pivotArea>
    </format>
    <format dxfId="576">
      <pivotArea dataOnly="0" labelOnly="1" grandRow="1" outline="0" fieldPosition="0"/>
    </format>
    <format dxfId="575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Customers]"/>
        <x15:activeTabTopLevelEntity name="[Dim_Stores]"/>
        <x15:activeTabTopLevelEntity name="[Dim_Date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CA49D-04FA-4338-981E-9DBD0A58DFFA}" name="Tableau croisé dynamique4" cacheId="284" applyNumberFormats="0" applyBorderFormats="0" applyFontFormats="0" applyPatternFormats="0" applyAlignmentFormats="0" applyWidthHeightFormats="1" dataCaption="Valeurs" tag="6545d34d-50be-4df2-8d59-82e477cb8789" updatedVersion="8" minRefreshableVersion="3" useAutoFormatting="1" itemPrintTitles="1" createdVersion="8" indent="0" outline="1" outlineData="1" multipleFieldFilters="0" chartFormat="10">
  <location ref="H7:I18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11">
    <i>
      <x v="2"/>
    </i>
    <i>
      <x v="9"/>
    </i>
    <i>
      <x v="7"/>
    </i>
    <i>
      <x v="3"/>
    </i>
    <i>
      <x v="1"/>
    </i>
    <i>
      <x/>
    </i>
    <i>
      <x v="8"/>
    </i>
    <i>
      <x v="6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formats count="6">
    <format dxfId="586">
      <pivotArea type="all" dataOnly="0" outline="0" fieldPosition="0"/>
    </format>
    <format dxfId="585">
      <pivotArea outline="0" collapsedLevelsAreSubtotals="1" fieldPosition="0"/>
    </format>
    <format dxfId="584">
      <pivotArea field="1" type="button" dataOnly="0" labelOnly="1" outline="0" axis="axisRow" fieldPosition="0"/>
    </format>
    <format dxfId="583">
      <pivotArea dataOnly="0" labelOnly="1" fieldPosition="0">
        <references count="1">
          <reference field="1" count="0"/>
        </references>
      </pivotArea>
    </format>
    <format dxfId="582">
      <pivotArea dataOnly="0" labelOnly="1" grandRow="1" outline="0" fieldPosition="0"/>
    </format>
    <format dxfId="581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Dim_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4BEF6CF8-A372-46AF-8ECB-3DFDC70D80AC}" sourceName="[Dim_Date].[Year]">
  <pivotTables>
    <pivotTable tabId="1" name="Tableau croisé dynamique2"/>
    <pivotTable tabId="1" name="Tableau croisé dynamique1"/>
    <pivotTable tabId="1" name="Tableau croisé dynamique3"/>
    <pivotTable tabId="1" name="Tableau croisé dynamique4"/>
    <pivotTable tabId="1" name="Tableau croisé dynamique5"/>
    <pivotTable tabId="1" name="Tableau croisé dynamique6"/>
    <pivotTable tabId="1" name="Tableau croisé dynamique7"/>
    <pivotTable tabId="1" name="Tableau croisé dynamique8"/>
  </pivotTables>
  <data>
    <olap pivotCacheId="1867198046">
      <levels count="2">
        <level uniqueName="[Dim_Date].[Year].[(All)]" sourceCaption="(All)" count="0"/>
        <level uniqueName="[Dim_Date].[Year].[Year]" sourceCaption="Year" count="4">
          <ranges>
            <range startItem="0">
              <i n="[Dim_Date].[Year].&amp;[2023]" c="2023"/>
              <i n="[Dim_Date].[Year].&amp;[2024]" c="2024"/>
              <i n="[Dim_Date].[Year].&amp;[2025]" c="2025"/>
              <i n="[Dim_Date].[Year].&amp;[2026]" c="2026"/>
            </range>
          </ranges>
        </level>
      </levels>
      <selections count="1">
        <selection n="[Dim_Date].[Yea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4458EC87-A1BD-4B63-BAED-049940DCC4B6}" sourceName="[Dim_Product].[Category]">
  <pivotTables>
    <pivotTable tabId="1" name="Tableau croisé dynamique2"/>
    <pivotTable tabId="1" name="Tableau croisé dynamique1"/>
    <pivotTable tabId="1" name="Tableau croisé dynamique3"/>
    <pivotTable tabId="1" name="Tableau croisé dynamique4"/>
    <pivotTable tabId="1" name="Tableau croisé dynamique5"/>
    <pivotTable tabId="1" name="Tableau croisé dynamique6"/>
    <pivotTable tabId="1" name="Tableau croisé dynamique7"/>
    <pivotTable tabId="1" name="Tableau croisé dynamique8"/>
  </pivotTables>
  <data>
    <olap pivotCacheId="1867198046">
      <levels count="2">
        <level uniqueName="[Dim_Product].[Category].[(All)]" sourceCaption="(All)" count="0"/>
        <level uniqueName="[Dim_Product].[Category].[Category]" sourceCaption="Category" count="6">
          <ranges>
            <range startItem="0">
              <i n="[Dim_Product].[Category].&amp;[Accessories]" c="Accessories"/>
              <i n="[Dim_Product].[Category].&amp;[Audio]" c="Audio"/>
              <i n="[Dim_Product].[Category].&amp;[Computers]" c="Computers"/>
              <i n="[Dim_Product].[Category].&amp;[Gaming]" c="Gaming"/>
              <i n="[Dim_Product].[Category].&amp;[Phones]" c="Phones"/>
              <i n="[Dim_Product].[Category].&amp;[Tv &amp; Video]" c="Tv &amp; Video"/>
            </range>
          </ranges>
        </level>
      </levels>
      <selections count="1">
        <selection n="[Dim_Product].[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untry" xr10:uid="{1B06609D-D7B9-45B1-918D-4A69872B8BF2}" sourceName="[Dim_Stores].[Country]">
  <pivotTables>
    <pivotTable tabId="1" name="Tableau croisé dynamique5"/>
    <pivotTable tabId="1" name="Tableau croisé dynamique1"/>
    <pivotTable tabId="1" name="Tableau croisé dynamique2"/>
    <pivotTable tabId="1" name="Tableau croisé dynamique3"/>
    <pivotTable tabId="1" name="Tableau croisé dynamique4"/>
    <pivotTable tabId="1" name="Tableau croisé dynamique6"/>
    <pivotTable tabId="1" name="Tableau croisé dynamique7"/>
    <pivotTable tabId="1" name="Tableau croisé dynamique8"/>
  </pivotTables>
  <data>
    <olap pivotCacheId="1867198046">
      <levels count="2">
        <level uniqueName="[Dim_Stores].[Country].[(All)]" sourceCaption="(All)" count="0"/>
        <level uniqueName="[Dim_Stores].[Country].[Country]" sourceCaption="Country" count="4">
          <ranges>
            <range startItem="0">
              <i n="[Dim_Stores].[Country].&amp;[Belgium]" c="Belgium"/>
              <i n="[Dim_Stores].[Country].&amp;[France]" c="France"/>
              <i n="[Dim_Stores].[Country].&amp;[Germany]" c="Germany"/>
              <i n="[Dim_Stores].[Country].&amp;[Netherlands]" c="Netherlands"/>
            </range>
          </ranges>
        </level>
      </levels>
      <selections count="1">
        <selection n="[Dim_Stores].[Country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ales_Channel" xr10:uid="{32C46BEC-B19E-4625-BB07-07226065C5C0}" sourceName="[Fact_Sales].[Sales_Channel]">
  <pivotTables>
    <pivotTable tabId="1" name="Tableau croisé dynamique2"/>
    <pivotTable tabId="1" name="Tableau croisé dynamique1"/>
    <pivotTable tabId="1" name="Tableau croisé dynamique3"/>
    <pivotTable tabId="1" name="Tableau croisé dynamique4"/>
    <pivotTable tabId="1" name="Tableau croisé dynamique5"/>
    <pivotTable tabId="1" name="Tableau croisé dynamique6"/>
    <pivotTable tabId="1" name="Tableau croisé dynamique7"/>
    <pivotTable tabId="1" name="Tableau croisé dynamique8"/>
  </pivotTables>
  <data>
    <olap pivotCacheId="1867198046">
      <levels count="2">
        <level uniqueName="[Fact_Sales].[Sales_Channel].[(All)]" sourceCaption="(All)" count="0"/>
        <level uniqueName="[Fact_Sales].[Sales_Channel].[Sales_Channel]" sourceCaption="Sales_Channel" count="3">
          <ranges>
            <range startItem="0">
              <i n="[Fact_Sales].[Sales_Channel].&amp;[Online]" c="Online"/>
              <i n="[Fact_Sales].[Sales_Channel].&amp;[Phone]" c="Phone"/>
              <i n="[Fact_Sales].[Sales_Channel].&amp;[Store]" c="Store"/>
            </range>
          </ranges>
        </level>
      </levels>
      <selections count="1">
        <selection n="[Fact_Sales].[Sales_Channel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yment_Method" xr10:uid="{2D6BFE51-C2F2-4FF7-944B-FA3166E0FD8F}" sourceName="[Fact_Sales].[Payment_Method]">
  <pivotTables>
    <pivotTable tabId="1" name="Tableau croisé dynamique2"/>
    <pivotTable tabId="1" name="Tableau croisé dynamique1"/>
    <pivotTable tabId="1" name="Tableau croisé dynamique3"/>
    <pivotTable tabId="1" name="Tableau croisé dynamique4"/>
    <pivotTable tabId="1" name="Tableau croisé dynamique5"/>
    <pivotTable tabId="1" name="Tableau croisé dynamique6"/>
    <pivotTable tabId="1" name="Tableau croisé dynamique7"/>
    <pivotTable tabId="1" name="Tableau croisé dynamique8"/>
  </pivotTables>
  <data>
    <olap pivotCacheId="1867198046">
      <levels count="2">
        <level uniqueName="[Fact_Sales].[Payment_Method].[(All)]" sourceCaption="(All)" count="0"/>
        <level uniqueName="[Fact_Sales].[Payment_Method].[Payment_Method]" sourceCaption="Payment_Method" count="5">
          <ranges>
            <range startItem="0">
              <i n="[Fact_Sales].[Payment_Method].&amp;[Bank Transfer]" c="Bank Transfer"/>
              <i n="[Fact_Sales].[Payment_Method].&amp;[Card]" c="Card"/>
              <i n="[Fact_Sales].[Payment_Method].&amp;[Cash]" c="Cash"/>
              <i n="[Fact_Sales].[Payment_Method].&amp;[PayPal]" c="PayPal"/>
              <i n="[Fact_Sales].[Payment_Method].&amp;[Unknown]" c="Unknown"/>
            </range>
          </ranges>
        </level>
      </levels>
      <selections count="1">
        <selection n="[Fact_Sales].[Payment_Metho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9BFDE75-189E-433A-A840-6CC2620DC99D}" cache="Segment_Year" caption="Year" columnCount="2" level="1" rowHeight="247650"/>
  <slicer name="Category" xr10:uid="{52C2E081-AA93-4BCA-8D7C-8711B2C525B1}" cache="Segment_Category" caption="Category" columnCount="3" level="1" rowHeight="247650"/>
  <slicer name="Country" xr10:uid="{E784D67B-534F-4B13-B23F-18178C4C87CA}" cache="Segment_Country" caption="Country" columnCount="2" level="1" rowHeight="247650"/>
  <slicer name="Sales_Channel" xr10:uid="{8B3E677C-42B0-4C3D-A97B-60365114A88E}" cache="Segment_Sales_Channel" caption="Sales Channel" columnCount="3" level="1" rowHeight="247650"/>
  <slicer name="Payment_Method" xr10:uid="{72747ABE-DBC2-4C14-8888-4A9B1C5BF068}" cache="Segment_Payment_Method" caption="Payment Method" columnCount="3" level="1" rowHeight="24765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6155-3896-4E3E-81FA-7D5F50A09AB0}">
  <dimension ref="A1:I52"/>
  <sheetViews>
    <sheetView zoomScale="93" workbookViewId="0">
      <selection activeCell="D19" sqref="D19"/>
    </sheetView>
  </sheetViews>
  <sheetFormatPr baseColWidth="10" defaultRowHeight="14.4" x14ac:dyDescent="0.3"/>
  <cols>
    <col min="1" max="1" width="14.6640625" bestFit="1" customWidth="1"/>
    <col min="2" max="2" width="17.88671875" bestFit="1" customWidth="1"/>
    <col min="3" max="3" width="17.77734375" bestFit="1" customWidth="1"/>
    <col min="4" max="4" width="20.21875" bestFit="1" customWidth="1"/>
    <col min="5" max="5" width="15" bestFit="1" customWidth="1"/>
    <col min="6" max="6" width="14" bestFit="1" customWidth="1"/>
    <col min="7" max="7" width="12.33203125" bestFit="1" customWidth="1"/>
    <col min="8" max="8" width="20.21875" bestFit="1" customWidth="1"/>
    <col min="9" max="9" width="14" bestFit="1" customWidth="1"/>
  </cols>
  <sheetData>
    <row r="1" spans="1:9" ht="23.4" x14ac:dyDescent="0.45">
      <c r="A1" s="9" t="s">
        <v>100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82</v>
      </c>
      <c r="B2" s="1" t="s">
        <v>90</v>
      </c>
      <c r="C2" s="1" t="s">
        <v>89</v>
      </c>
      <c r="D2" s="1" t="s">
        <v>88</v>
      </c>
      <c r="E2" s="1" t="s">
        <v>87</v>
      </c>
      <c r="F2" s="1" t="s">
        <v>86</v>
      </c>
      <c r="G2" s="1" t="s">
        <v>85</v>
      </c>
      <c r="H2" s="1" t="s">
        <v>84</v>
      </c>
      <c r="I2" s="1" t="s">
        <v>83</v>
      </c>
    </row>
    <row r="3" spans="1:9" x14ac:dyDescent="0.3">
      <c r="A3" s="41">
        <v>19667344.969999999</v>
      </c>
      <c r="B3" s="5">
        <v>0.35839440470301909</v>
      </c>
      <c r="C3" s="41">
        <v>14478376.016500009</v>
      </c>
      <c r="D3" s="41">
        <v>905660.79000000097</v>
      </c>
      <c r="E3" s="5">
        <v>0.29021708973460952</v>
      </c>
      <c r="F3" s="41">
        <v>2606.6726269052351</v>
      </c>
      <c r="G3" s="6">
        <v>30405</v>
      </c>
      <c r="H3" s="6">
        <v>7545</v>
      </c>
      <c r="I3" s="41">
        <v>5707799.6200000104</v>
      </c>
    </row>
    <row r="6" spans="1:9" ht="23.4" x14ac:dyDescent="0.45">
      <c r="A6" s="7" t="s">
        <v>93</v>
      </c>
      <c r="B6" s="11"/>
      <c r="D6" s="7" t="s">
        <v>94</v>
      </c>
      <c r="E6" s="12"/>
      <c r="F6" s="12"/>
      <c r="H6" s="7" t="s">
        <v>95</v>
      </c>
      <c r="I6" s="11"/>
    </row>
    <row r="7" spans="1:9" x14ac:dyDescent="0.3">
      <c r="A7" s="2" t="s">
        <v>91</v>
      </c>
      <c r="B7" s="3" t="s">
        <v>82</v>
      </c>
      <c r="D7" s="2" t="s">
        <v>91</v>
      </c>
      <c r="E7" s="3" t="s">
        <v>82</v>
      </c>
      <c r="F7" s="3" t="s">
        <v>83</v>
      </c>
      <c r="H7" s="2" t="s">
        <v>91</v>
      </c>
      <c r="I7" s="3" t="s">
        <v>82</v>
      </c>
    </row>
    <row r="8" spans="1:9" x14ac:dyDescent="0.3">
      <c r="A8" s="4" t="s">
        <v>38</v>
      </c>
      <c r="B8" s="40">
        <v>439983.66150000016</v>
      </c>
      <c r="D8" s="4" t="s">
        <v>17</v>
      </c>
      <c r="E8" s="40">
        <v>3070549.3395000012</v>
      </c>
      <c r="F8" s="40">
        <v>939390.40949999681</v>
      </c>
      <c r="H8" s="4" t="s">
        <v>29</v>
      </c>
      <c r="I8" s="40">
        <v>168683.58300000001</v>
      </c>
    </row>
    <row r="9" spans="1:9" x14ac:dyDescent="0.3">
      <c r="A9" s="4" t="s">
        <v>39</v>
      </c>
      <c r="B9" s="40">
        <v>413245.277</v>
      </c>
      <c r="D9" s="4" t="s">
        <v>19</v>
      </c>
      <c r="E9" s="40">
        <v>3157949.2880000016</v>
      </c>
      <c r="F9" s="40">
        <v>864861.26799999853</v>
      </c>
      <c r="H9" s="4" t="s">
        <v>23</v>
      </c>
      <c r="I9" s="40">
        <v>172481.83899999998</v>
      </c>
    </row>
    <row r="10" spans="1:9" x14ac:dyDescent="0.3">
      <c r="A10" s="4" t="s">
        <v>40</v>
      </c>
      <c r="B10" s="40">
        <v>503536.89950000017</v>
      </c>
      <c r="D10" s="4" t="s">
        <v>18</v>
      </c>
      <c r="E10" s="40">
        <v>3741958.3394999946</v>
      </c>
      <c r="F10" s="40">
        <v>1118639.8495</v>
      </c>
      <c r="H10" s="4" t="s">
        <v>22</v>
      </c>
      <c r="I10" s="40">
        <v>172917.86099999995</v>
      </c>
    </row>
    <row r="11" spans="1:9" x14ac:dyDescent="0.3">
      <c r="A11" s="4" t="s">
        <v>41</v>
      </c>
      <c r="B11" s="40">
        <v>431382.07599999971</v>
      </c>
      <c r="D11" s="4" t="s">
        <v>21</v>
      </c>
      <c r="E11" s="40">
        <v>3063812.6014999989</v>
      </c>
      <c r="F11" s="40">
        <v>886795.68149999983</v>
      </c>
      <c r="H11" s="4" t="s">
        <v>24</v>
      </c>
      <c r="I11" s="40">
        <v>173379.88200000004</v>
      </c>
    </row>
    <row r="12" spans="1:9" x14ac:dyDescent="0.3">
      <c r="A12" s="4" t="s">
        <v>42</v>
      </c>
      <c r="B12" s="40">
        <v>418752.96400000004</v>
      </c>
      <c r="D12" s="4" t="s">
        <v>16</v>
      </c>
      <c r="E12" s="40">
        <v>3301462.8985000076</v>
      </c>
      <c r="F12" s="40">
        <v>923985.58850000217</v>
      </c>
      <c r="H12" s="4" t="s">
        <v>31</v>
      </c>
      <c r="I12" s="40">
        <v>174879.87200000006</v>
      </c>
    </row>
    <row r="13" spans="1:9" x14ac:dyDescent="0.3">
      <c r="A13" s="4" t="s">
        <v>43</v>
      </c>
      <c r="B13" s="40">
        <v>478694.7065000002</v>
      </c>
      <c r="D13" s="4" t="s">
        <v>20</v>
      </c>
      <c r="E13" s="40">
        <v>3331612.5030000093</v>
      </c>
      <c r="F13" s="40">
        <v>974126.82300000312</v>
      </c>
      <c r="H13" s="4" t="s">
        <v>25</v>
      </c>
      <c r="I13" s="40">
        <v>177290.14999999997</v>
      </c>
    </row>
    <row r="14" spans="1:9" x14ac:dyDescent="0.3">
      <c r="A14" s="4" t="s">
        <v>44</v>
      </c>
      <c r="B14" s="40">
        <v>487407.50849999976</v>
      </c>
      <c r="D14" s="4" t="s">
        <v>92</v>
      </c>
      <c r="E14" s="40">
        <v>19667344.969999999</v>
      </c>
      <c r="F14" s="40">
        <v>5707799.6200000104</v>
      </c>
      <c r="H14" s="4" t="s">
        <v>28</v>
      </c>
      <c r="I14" s="40">
        <v>187612.56849999999</v>
      </c>
    </row>
    <row r="15" spans="1:9" x14ac:dyDescent="0.3">
      <c r="A15" s="4" t="s">
        <v>45</v>
      </c>
      <c r="B15" s="40">
        <v>492846.1745000002</v>
      </c>
      <c r="H15" s="4" t="s">
        <v>26</v>
      </c>
      <c r="I15" s="40">
        <v>206958.75049999994</v>
      </c>
    </row>
    <row r="16" spans="1:9" x14ac:dyDescent="0.3">
      <c r="A16" s="4" t="s">
        <v>46</v>
      </c>
      <c r="B16" s="40">
        <v>435277.239</v>
      </c>
      <c r="H16" s="4" t="s">
        <v>27</v>
      </c>
      <c r="I16" s="40">
        <v>208461.32599999994</v>
      </c>
    </row>
    <row r="17" spans="1:9" ht="23.4" x14ac:dyDescent="0.45">
      <c r="A17" s="4" t="s">
        <v>47</v>
      </c>
      <c r="B17" s="40">
        <v>386459.43399999983</v>
      </c>
      <c r="D17" s="7" t="s">
        <v>96</v>
      </c>
      <c r="E17" s="8"/>
      <c r="H17" s="4" t="s">
        <v>30</v>
      </c>
      <c r="I17" s="40">
        <v>217376.66249999995</v>
      </c>
    </row>
    <row r="18" spans="1:9" x14ac:dyDescent="0.3">
      <c r="A18" s="4" t="s">
        <v>48</v>
      </c>
      <c r="B18" s="40">
        <v>432145.19849999982</v>
      </c>
      <c r="D18" s="2" t="s">
        <v>91</v>
      </c>
      <c r="E18" s="3" t="s">
        <v>82</v>
      </c>
      <c r="H18" s="4" t="s">
        <v>92</v>
      </c>
      <c r="I18" s="40">
        <v>1860042.4945</v>
      </c>
    </row>
    <row r="19" spans="1:9" x14ac:dyDescent="0.3">
      <c r="A19" s="4" t="s">
        <v>49</v>
      </c>
      <c r="B19" s="40">
        <v>464631.67500000016</v>
      </c>
      <c r="D19" s="4" t="s">
        <v>3</v>
      </c>
      <c r="E19" s="40">
        <v>5780589.3330000006</v>
      </c>
    </row>
    <row r="20" spans="1:9" x14ac:dyDescent="0.3">
      <c r="A20" s="4" t="s">
        <v>50</v>
      </c>
      <c r="B20" s="40">
        <v>488743.1570000003</v>
      </c>
      <c r="D20" s="4" t="s">
        <v>1</v>
      </c>
      <c r="E20" s="40">
        <v>4890920.4149999991</v>
      </c>
    </row>
    <row r="21" spans="1:9" ht="23.4" x14ac:dyDescent="0.45">
      <c r="A21" s="4" t="s">
        <v>51</v>
      </c>
      <c r="B21" s="40">
        <v>445667.45700000005</v>
      </c>
      <c r="D21" s="4" t="s">
        <v>2</v>
      </c>
      <c r="E21" s="40">
        <v>4098811.3485000134</v>
      </c>
      <c r="H21" s="7" t="s">
        <v>98</v>
      </c>
      <c r="I21" s="8"/>
    </row>
    <row r="22" spans="1:9" x14ac:dyDescent="0.3">
      <c r="A22" s="4" t="s">
        <v>52</v>
      </c>
      <c r="B22" s="40">
        <v>436782.41600000008</v>
      </c>
      <c r="D22" s="4" t="s">
        <v>6</v>
      </c>
      <c r="E22" s="40">
        <v>4897023.8735000091</v>
      </c>
      <c r="H22" s="2" t="s">
        <v>91</v>
      </c>
      <c r="I22" s="3" t="s">
        <v>82</v>
      </c>
    </row>
    <row r="23" spans="1:9" x14ac:dyDescent="0.3">
      <c r="A23" s="4" t="s">
        <v>53</v>
      </c>
      <c r="B23" s="40">
        <v>462470.42099999991</v>
      </c>
      <c r="D23" s="4" t="s">
        <v>92</v>
      </c>
      <c r="E23" s="40">
        <v>19667344.969999999</v>
      </c>
      <c r="H23" s="4" t="s">
        <v>4</v>
      </c>
      <c r="I23" s="40">
        <v>449516.43450000003</v>
      </c>
    </row>
    <row r="24" spans="1:9" x14ac:dyDescent="0.3">
      <c r="A24" s="4" t="s">
        <v>54</v>
      </c>
      <c r="B24" s="40">
        <v>487225.5180000001</v>
      </c>
      <c r="H24" s="4" t="s">
        <v>5</v>
      </c>
      <c r="I24" s="40">
        <v>504017.65850000019</v>
      </c>
    </row>
    <row r="25" spans="1:9" x14ac:dyDescent="0.3">
      <c r="A25" s="4" t="s">
        <v>55</v>
      </c>
      <c r="B25" s="40">
        <v>469253.00100000016</v>
      </c>
      <c r="H25" s="4" t="s">
        <v>8</v>
      </c>
      <c r="I25" s="40">
        <v>532673.94550000003</v>
      </c>
    </row>
    <row r="26" spans="1:9" ht="23.4" x14ac:dyDescent="0.45">
      <c r="A26" s="4" t="s">
        <v>56</v>
      </c>
      <c r="B26" s="40">
        <v>436153.38799999992</v>
      </c>
      <c r="D26" s="7" t="s">
        <v>97</v>
      </c>
      <c r="E26" s="8"/>
      <c r="H26" s="4" t="s">
        <v>9</v>
      </c>
      <c r="I26" s="40">
        <v>533179.02649999992</v>
      </c>
    </row>
    <row r="27" spans="1:9" x14ac:dyDescent="0.3">
      <c r="A27" s="4" t="s">
        <v>57</v>
      </c>
      <c r="B27" s="40">
        <v>491901.94300000014</v>
      </c>
      <c r="D27" s="2" t="s">
        <v>91</v>
      </c>
      <c r="E27" s="3" t="s">
        <v>82</v>
      </c>
      <c r="H27" s="4" t="s">
        <v>10</v>
      </c>
      <c r="I27" s="40">
        <v>630905.14799999981</v>
      </c>
    </row>
    <row r="28" spans="1:9" x14ac:dyDescent="0.3">
      <c r="A28" s="4" t="s">
        <v>58</v>
      </c>
      <c r="B28" s="40">
        <v>440111.9940000003</v>
      </c>
      <c r="D28" s="4" t="s">
        <v>37</v>
      </c>
      <c r="E28" s="40">
        <v>7672935.930499997</v>
      </c>
      <c r="H28" s="4" t="s">
        <v>13</v>
      </c>
      <c r="I28" s="40">
        <v>640523.5470000006</v>
      </c>
    </row>
    <row r="29" spans="1:9" x14ac:dyDescent="0.3">
      <c r="A29" s="4" t="s">
        <v>59</v>
      </c>
      <c r="B29" s="40">
        <v>487547.74849999993</v>
      </c>
      <c r="D29" s="4" t="s">
        <v>0</v>
      </c>
      <c r="E29" s="40">
        <v>642982.71900000016</v>
      </c>
      <c r="H29" s="4" t="s">
        <v>12</v>
      </c>
      <c r="I29" s="40">
        <v>747110.91849999898</v>
      </c>
    </row>
    <row r="30" spans="1:9" x14ac:dyDescent="0.3">
      <c r="A30" s="4" t="s">
        <v>60</v>
      </c>
      <c r="B30" s="40">
        <v>482867.53250000044</v>
      </c>
      <c r="D30" s="4" t="s">
        <v>32</v>
      </c>
      <c r="E30" s="40">
        <v>11351426.320500001</v>
      </c>
      <c r="H30" s="4" t="s">
        <v>15</v>
      </c>
      <c r="I30" s="40">
        <v>953605.29849999945</v>
      </c>
    </row>
    <row r="31" spans="1:9" x14ac:dyDescent="0.3">
      <c r="A31" s="4" t="s">
        <v>61</v>
      </c>
      <c r="B31" s="40">
        <v>452283.3395</v>
      </c>
      <c r="D31" s="4" t="s">
        <v>92</v>
      </c>
      <c r="E31" s="40">
        <v>19667344.969999999</v>
      </c>
      <c r="H31" s="4" t="s">
        <v>14</v>
      </c>
      <c r="I31" s="40">
        <v>991558.86099999945</v>
      </c>
    </row>
    <row r="32" spans="1:9" x14ac:dyDescent="0.3">
      <c r="A32" s="4" t="s">
        <v>62</v>
      </c>
      <c r="B32" s="40">
        <v>475454.73099999962</v>
      </c>
      <c r="H32" s="4" t="s">
        <v>7</v>
      </c>
      <c r="I32" s="40">
        <v>1089588.8500000001</v>
      </c>
    </row>
    <row r="33" spans="1:9" x14ac:dyDescent="0.3">
      <c r="A33" s="4" t="s">
        <v>63</v>
      </c>
      <c r="B33" s="40">
        <v>428135.46550000022</v>
      </c>
      <c r="H33" s="4" t="s">
        <v>92</v>
      </c>
      <c r="I33" s="40">
        <v>7072679.6880000085</v>
      </c>
    </row>
    <row r="34" spans="1:9" ht="23.4" x14ac:dyDescent="0.45">
      <c r="A34" s="4" t="s">
        <v>64</v>
      </c>
      <c r="B34" s="40">
        <v>451424.13850000006</v>
      </c>
      <c r="D34" s="7" t="s">
        <v>99</v>
      </c>
      <c r="E34" s="8"/>
    </row>
    <row r="35" spans="1:9" x14ac:dyDescent="0.3">
      <c r="A35" s="4" t="s">
        <v>65</v>
      </c>
      <c r="B35" s="40">
        <v>421447.47000000015</v>
      </c>
      <c r="D35" s="2" t="s">
        <v>91</v>
      </c>
      <c r="E35" s="3" t="s">
        <v>82</v>
      </c>
    </row>
    <row r="36" spans="1:9" x14ac:dyDescent="0.3">
      <c r="A36" s="4" t="s">
        <v>66</v>
      </c>
      <c r="B36" s="40">
        <v>452541.82549999992</v>
      </c>
      <c r="D36" s="4" t="s">
        <v>35</v>
      </c>
      <c r="E36" s="40">
        <v>4987117.9070000108</v>
      </c>
    </row>
    <row r="37" spans="1:9" x14ac:dyDescent="0.3">
      <c r="A37" s="4" t="s">
        <v>67</v>
      </c>
      <c r="B37" s="40">
        <v>389103.10599999997</v>
      </c>
      <c r="D37" s="4" t="s">
        <v>34</v>
      </c>
      <c r="E37" s="40">
        <v>4947125.2884999961</v>
      </c>
    </row>
    <row r="38" spans="1:9" x14ac:dyDescent="0.3">
      <c r="A38" s="4" t="s">
        <v>68</v>
      </c>
      <c r="B38" s="40">
        <v>422262.74750000023</v>
      </c>
      <c r="D38" s="4" t="s">
        <v>33</v>
      </c>
      <c r="E38" s="40">
        <v>4845377.0325000007</v>
      </c>
    </row>
    <row r="39" spans="1:9" x14ac:dyDescent="0.3">
      <c r="A39" s="4" t="s">
        <v>69</v>
      </c>
      <c r="B39" s="40">
        <v>472635.80299999984</v>
      </c>
      <c r="D39" s="4" t="s">
        <v>36</v>
      </c>
      <c r="E39" s="40">
        <v>4862926.6795000052</v>
      </c>
    </row>
    <row r="40" spans="1:9" x14ac:dyDescent="0.3">
      <c r="A40" s="4" t="s">
        <v>70</v>
      </c>
      <c r="B40" s="40">
        <v>465834.78549999971</v>
      </c>
      <c r="D40" s="4" t="s">
        <v>11</v>
      </c>
      <c r="E40" s="40">
        <v>24798.062500000007</v>
      </c>
    </row>
    <row r="41" spans="1:9" x14ac:dyDescent="0.3">
      <c r="A41" s="4" t="s">
        <v>71</v>
      </c>
      <c r="B41" s="40">
        <v>480725.35300000006</v>
      </c>
      <c r="D41" s="4" t="s">
        <v>92</v>
      </c>
      <c r="E41" s="40">
        <v>19667344.969999999</v>
      </c>
    </row>
    <row r="42" spans="1:9" x14ac:dyDescent="0.3">
      <c r="A42" s="4" t="s">
        <v>72</v>
      </c>
      <c r="B42" s="40">
        <v>459568.09150000039</v>
      </c>
    </row>
    <row r="43" spans="1:9" x14ac:dyDescent="0.3">
      <c r="A43" s="4" t="s">
        <v>73</v>
      </c>
      <c r="B43" s="40">
        <v>391849.08950000006</v>
      </c>
    </row>
    <row r="44" spans="1:9" x14ac:dyDescent="0.3">
      <c r="A44" s="4" t="s">
        <v>74</v>
      </c>
      <c r="B44" s="40">
        <v>429425.54250000027</v>
      </c>
    </row>
    <row r="45" spans="1:9" x14ac:dyDescent="0.3">
      <c r="A45" s="4" t="s">
        <v>75</v>
      </c>
      <c r="B45" s="40">
        <v>384326.02600000013</v>
      </c>
    </row>
    <row r="46" spans="1:9" x14ac:dyDescent="0.3">
      <c r="A46" s="4" t="s">
        <v>76</v>
      </c>
      <c r="B46" s="40">
        <v>377044.17249999993</v>
      </c>
    </row>
    <row r="47" spans="1:9" x14ac:dyDescent="0.3">
      <c r="A47" s="4" t="s">
        <v>77</v>
      </c>
      <c r="B47" s="40">
        <v>411461.28349999973</v>
      </c>
    </row>
    <row r="48" spans="1:9" x14ac:dyDescent="0.3">
      <c r="A48" s="4" t="s">
        <v>78</v>
      </c>
      <c r="B48" s="40">
        <v>503050.88399999996</v>
      </c>
    </row>
    <row r="49" spans="1:2" x14ac:dyDescent="0.3">
      <c r="A49" s="4" t="s">
        <v>79</v>
      </c>
      <c r="B49" s="40">
        <v>385870.51350000006</v>
      </c>
    </row>
    <row r="50" spans="1:2" x14ac:dyDescent="0.3">
      <c r="A50" s="4" t="s">
        <v>80</v>
      </c>
      <c r="B50" s="40">
        <v>427515.41950000002</v>
      </c>
    </row>
    <row r="51" spans="1:2" x14ac:dyDescent="0.3">
      <c r="A51" s="4" t="s">
        <v>81</v>
      </c>
      <c r="B51" s="40">
        <v>472297.79249999981</v>
      </c>
    </row>
    <row r="52" spans="1:2" x14ac:dyDescent="0.3">
      <c r="A52" s="4" t="s">
        <v>92</v>
      </c>
      <c r="B52" s="40">
        <v>19667344.969999999</v>
      </c>
    </row>
  </sheetData>
  <mergeCells count="8">
    <mergeCell ref="D34:E34"/>
    <mergeCell ref="A1:I1"/>
    <mergeCell ref="A6:B6"/>
    <mergeCell ref="D6:F6"/>
    <mergeCell ref="H6:I6"/>
    <mergeCell ref="D17:E17"/>
    <mergeCell ref="D26:E26"/>
    <mergeCell ref="H21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59CD-775C-4317-8C65-B4CB253A0A49}">
  <dimension ref="A1:Q60"/>
  <sheetViews>
    <sheetView showGridLines="0" tabSelected="1" zoomScale="37" zoomScaleNormal="100" workbookViewId="0">
      <selection activeCell="U18" sqref="U18"/>
    </sheetView>
  </sheetViews>
  <sheetFormatPr baseColWidth="10" defaultRowHeight="14.4" x14ac:dyDescent="0.3"/>
  <cols>
    <col min="1" max="17" width="15.5546875" customWidth="1"/>
  </cols>
  <sheetData>
    <row r="1" spans="1:17" ht="28.05" customHeight="1" x14ac:dyDescent="0.3">
      <c r="A1" s="22" t="s">
        <v>101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9.9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" customHeight="1" x14ac:dyDescent="0.3">
      <c r="A3" s="23" t="s">
        <v>102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0.050000000000001" customHeight="1" x14ac:dyDescent="0.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0.050000000000001" customHeight="1" x14ac:dyDescent="0.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10.050000000000001" customHeight="1" x14ac:dyDescent="0.4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0.050000000000001" customHeight="1" x14ac:dyDescent="0.4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0.050000000000001" customHeight="1" x14ac:dyDescent="0.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0.050000000000001" customHeight="1" x14ac:dyDescent="0.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0.050000000000001" customHeight="1" x14ac:dyDescent="0.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0.050000000000001" customHeight="1" x14ac:dyDescent="0.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0.050000000000001" customHeight="1" thickBot="1" x14ac:dyDescent="0.4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22.05" customHeight="1" x14ac:dyDescent="0.7">
      <c r="A13" s="24" t="str">
        <f>TCD!A2</f>
        <v>Total Sales</v>
      </c>
      <c r="B13" s="25"/>
      <c r="C13" s="13"/>
      <c r="D13" s="24" t="str">
        <f>TCD!B2</f>
        <v>Sales YoY Growth %</v>
      </c>
      <c r="E13" s="25"/>
      <c r="F13" s="14"/>
      <c r="G13" s="24" t="str">
        <f>TCD!C2</f>
        <v>Sales Previous Year</v>
      </c>
      <c r="H13" s="25"/>
      <c r="I13" s="14"/>
      <c r="J13" s="24" t="str">
        <f>TCD!D2</f>
        <v>Total Discount</v>
      </c>
      <c r="K13" s="25"/>
      <c r="L13" s="14"/>
      <c r="M13" s="24" t="str">
        <f>TCD!E2</f>
        <v>Profit Margin %</v>
      </c>
      <c r="N13" s="25"/>
      <c r="O13" s="14"/>
      <c r="P13" s="24" t="str">
        <f>TCD!F2</f>
        <v>Average Order Value (AOV)</v>
      </c>
      <c r="Q13" s="25"/>
    </row>
    <row r="14" spans="1:17" ht="37.950000000000003" customHeight="1" x14ac:dyDescent="0.7">
      <c r="A14" s="30">
        <f>GETPIVOTDATA("[Measures].[Total Sales]",TCD!$A$2)</f>
        <v>19667344.969999999</v>
      </c>
      <c r="B14" s="31"/>
      <c r="C14" s="13"/>
      <c r="D14" s="32">
        <f>GETPIVOTDATA("[Measures].[Sales YoY Growth %]",TCD!$A$2)</f>
        <v>0.35839440470301909</v>
      </c>
      <c r="E14" s="33"/>
      <c r="F14" s="14"/>
      <c r="G14" s="30">
        <f>GETPIVOTDATA("[Measures].[Sales Previous Year]",TCD!$A$2)</f>
        <v>14478376.016500009</v>
      </c>
      <c r="H14" s="31"/>
      <c r="I14" s="14"/>
      <c r="J14" s="30">
        <f>GETPIVOTDATA("[Measures].[Total Discount]",TCD!$A$2)</f>
        <v>905660.79000000097</v>
      </c>
      <c r="K14" s="31"/>
      <c r="L14" s="14"/>
      <c r="M14" s="32">
        <f>GETPIVOTDATA("[Measures].[Profit Margin %]",TCD!$A$2)</f>
        <v>0.29021708973460952</v>
      </c>
      <c r="N14" s="33"/>
      <c r="O14" s="14"/>
      <c r="P14" s="30">
        <f>GETPIVOTDATA("[Measures].[Average Order Value (AOV)]",TCD!$A$2)</f>
        <v>2606.6726269052351</v>
      </c>
      <c r="Q14" s="31"/>
    </row>
    <row r="15" spans="1:17" ht="10.050000000000001" customHeight="1" thickBot="1" x14ac:dyDescent="0.75">
      <c r="A15" s="15"/>
      <c r="B15" s="15"/>
      <c r="C15" s="13"/>
      <c r="D15" s="16"/>
      <c r="E15" s="16"/>
      <c r="F15" s="13"/>
      <c r="G15" s="17"/>
      <c r="H15" s="17"/>
      <c r="I15" s="13"/>
      <c r="J15" s="17"/>
      <c r="K15" s="17"/>
      <c r="L15" s="13"/>
      <c r="M15" s="16"/>
      <c r="N15" s="16"/>
      <c r="O15" s="13"/>
      <c r="P15" s="17"/>
      <c r="Q15" s="17"/>
    </row>
    <row r="16" spans="1:17" ht="22.05" customHeight="1" x14ac:dyDescent="0.7">
      <c r="A16" s="15"/>
      <c r="B16" s="18"/>
      <c r="C16" s="26" t="str">
        <f>TCD!G2</f>
        <v>Quantity Sold</v>
      </c>
      <c r="D16" s="27"/>
      <c r="E16" s="19"/>
      <c r="F16" s="14"/>
      <c r="G16" s="14"/>
      <c r="H16" s="24" t="str">
        <f>TCD!H2</f>
        <v>Total Orders</v>
      </c>
      <c r="I16" s="25"/>
      <c r="J16" s="20"/>
      <c r="K16" s="20"/>
      <c r="L16" s="14"/>
      <c r="M16" s="28" t="str">
        <f>TCD!I2</f>
        <v>Total Profit</v>
      </c>
      <c r="N16" s="29"/>
      <c r="O16" s="21"/>
      <c r="P16" s="17"/>
      <c r="Q16" s="17"/>
    </row>
    <row r="17" spans="1:17" ht="37.950000000000003" customHeight="1" x14ac:dyDescent="0.7">
      <c r="A17" s="15"/>
      <c r="B17" s="18"/>
      <c r="C17" s="34">
        <f>GETPIVOTDATA("[Measures].[Quantity Sold]",TCD!$A$2)</f>
        <v>30405</v>
      </c>
      <c r="D17" s="35"/>
      <c r="E17" s="19"/>
      <c r="F17" s="14"/>
      <c r="G17" s="14"/>
      <c r="H17" s="36">
        <f>GETPIVOTDATA("[Measures].[Total Orders]",TCD!$A$2)</f>
        <v>7545</v>
      </c>
      <c r="I17" s="37"/>
      <c r="J17" s="20"/>
      <c r="K17" s="20"/>
      <c r="L17" s="14"/>
      <c r="M17" s="38">
        <f>GETPIVOTDATA("[Measures].[Total Profit]",TCD!$A$2)</f>
        <v>5707799.6200000104</v>
      </c>
      <c r="N17" s="39"/>
      <c r="O17" s="13"/>
      <c r="P17" s="17"/>
      <c r="Q17" s="17"/>
    </row>
    <row r="18" spans="1:17" ht="15" customHeight="1" x14ac:dyDescent="0.7">
      <c r="A18" s="15"/>
      <c r="B18" s="15"/>
      <c r="C18" s="13"/>
      <c r="D18" s="16"/>
      <c r="E18" s="16"/>
      <c r="F18" s="13"/>
      <c r="G18" s="17"/>
      <c r="H18" s="17"/>
      <c r="I18" s="13"/>
      <c r="J18" s="17"/>
      <c r="K18" s="17"/>
      <c r="L18" s="13"/>
      <c r="M18" s="16"/>
      <c r="N18" s="16"/>
      <c r="O18" s="13"/>
      <c r="P18" s="17"/>
      <c r="Q18" s="17"/>
    </row>
    <row r="19" spans="1:17" ht="15" customHeight="1" x14ac:dyDescent="0.4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" customHeight="1" x14ac:dyDescent="0.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5" customHeight="1" x14ac:dyDescent="0.4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ht="15" customHeight="1" x14ac:dyDescent="0.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5" customHeight="1" x14ac:dyDescent="0.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5" customHeight="1" x14ac:dyDescent="0.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5" customHeight="1" x14ac:dyDescent="0.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5" customHeight="1" x14ac:dyDescent="0.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5" customHeight="1" x14ac:dyDescent="0.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ht="15" customHeight="1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5" customHeight="1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ht="15" customHeight="1" x14ac:dyDescent="0.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5" customHeight="1" x14ac:dyDescent="0.4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ht="15" customHeight="1" x14ac:dyDescent="0.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15" customHeight="1" x14ac:dyDescent="0.4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5" customHeight="1" x14ac:dyDescent="0.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5" customHeight="1" x14ac:dyDescent="0.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ht="15" customHeight="1" x14ac:dyDescent="0.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ht="15" customHeight="1" x14ac:dyDescent="0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ht="15" customHeight="1" x14ac:dyDescent="0.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15" customHeight="1" x14ac:dyDescent="0.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15" customHeight="1" x14ac:dyDescent="0.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5" customHeight="1" x14ac:dyDescent="0.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ht="15" customHeight="1" x14ac:dyDescent="0.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ht="15" customHeight="1" x14ac:dyDescent="0.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ht="15" customHeight="1" x14ac:dyDescent="0.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ht="15" customHeight="1" x14ac:dyDescent="0.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ht="15" customHeight="1" x14ac:dyDescent="0.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ht="15" customHeight="1" x14ac:dyDescent="0.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ht="15" customHeight="1" x14ac:dyDescent="0.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ht="15" customHeight="1" x14ac:dyDescent="0.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" customHeight="1" x14ac:dyDescent="0.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5" customHeight="1" x14ac:dyDescent="0.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ht="15" customHeight="1" x14ac:dyDescent="0.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ht="15" customHeight="1" x14ac:dyDescent="0.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ht="15" customHeight="1" x14ac:dyDescent="0.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ht="15" customHeight="1" x14ac:dyDescent="0.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15" customHeight="1" x14ac:dyDescent="0.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ht="15" customHeight="1" x14ac:dyDescent="0.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ht="15" customHeight="1" x14ac:dyDescent="0.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ht="15" customHeight="1" x14ac:dyDescent="0.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ht="15" customHeight="1" x14ac:dyDescent="0.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</sheetData>
  <mergeCells count="20">
    <mergeCell ref="A14:B14"/>
    <mergeCell ref="A13:B13"/>
    <mergeCell ref="D14:E14"/>
    <mergeCell ref="D13:E13"/>
    <mergeCell ref="A1:Q2"/>
    <mergeCell ref="A3:Q3"/>
    <mergeCell ref="C17:D17"/>
    <mergeCell ref="C16:D16"/>
    <mergeCell ref="H16:I16"/>
    <mergeCell ref="G14:H14"/>
    <mergeCell ref="G13:H13"/>
    <mergeCell ref="H17:I17"/>
    <mergeCell ref="M16:N16"/>
    <mergeCell ref="M17:N17"/>
    <mergeCell ref="P14:Q14"/>
    <mergeCell ref="P13:Q13"/>
    <mergeCell ref="J14:K14"/>
    <mergeCell ref="J13:K13"/>
    <mergeCell ref="M14:N14"/>
    <mergeCell ref="M13:N13"/>
  </mergeCells>
  <conditionalFormatting sqref="D14:E14">
    <cfRule type="expression" dxfId="541" priority="1">
      <formula>$D$14&gt;0</formula>
    </cfRule>
  </conditionalFormatting>
  <conditionalFormatting sqref="D14:E14">
    <cfRule type="expression" dxfId="540" priority="2">
      <formula>$D$14&lt;0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A2BA4376-316B-4339-88C6-68B74D59F0FA}">
  <ds:schemaRefs/>
</ds:datastoreItem>
</file>

<file path=customXml/itemProps2.xml><?xml version="1.0" encoding="utf-8"?>
<ds:datastoreItem xmlns:ds="http://schemas.openxmlformats.org/officeDocument/2006/customXml" ds:itemID="{31114A2E-42EE-4BA5-84D7-68812BFE362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643705F-F6EB-4CC3-ABA1-53A58B055FAC}">
  <ds:schemaRefs/>
</ds:datastoreItem>
</file>

<file path=customXml/itemProps4.xml><?xml version="1.0" encoding="utf-8"?>
<ds:datastoreItem xmlns:ds="http://schemas.openxmlformats.org/officeDocument/2006/customXml" ds:itemID="{E6FBF436-E5DC-4493-AD4D-9C3FCB198B21}">
  <ds:schemaRefs/>
</ds:datastoreItem>
</file>

<file path=customXml/itemProps5.xml><?xml version="1.0" encoding="utf-8"?>
<ds:datastoreItem xmlns:ds="http://schemas.openxmlformats.org/officeDocument/2006/customXml" ds:itemID="{868933BA-266B-4CEC-B5AA-85506D87F6F9}">
  <ds:schemaRefs/>
</ds:datastoreItem>
</file>

<file path=customXml/itemProps6.xml><?xml version="1.0" encoding="utf-8"?>
<ds:datastoreItem xmlns:ds="http://schemas.openxmlformats.org/officeDocument/2006/customXml" ds:itemID="{0AF0BE64-9EA1-46B5-A94D-3BCA31D5634D}">
  <ds:schemaRefs/>
</ds:datastoreItem>
</file>

<file path=customXml/itemProps7.xml><?xml version="1.0" encoding="utf-8"?>
<ds:datastoreItem xmlns:ds="http://schemas.openxmlformats.org/officeDocument/2006/customXml" ds:itemID="{D0E5B74C-FC43-466E-A368-7A313BBEA2F1}">
  <ds:schemaRefs/>
</ds:datastoreItem>
</file>

<file path=customXml/itemProps8.xml><?xml version="1.0" encoding="utf-8"?>
<ds:datastoreItem xmlns:ds="http://schemas.openxmlformats.org/officeDocument/2006/customXml" ds:itemID="{74A6A9EC-EAB3-4237-970E-B97311C7AF42}">
  <ds:schemaRefs/>
</ds:datastoreItem>
</file>

<file path=customXml/itemProps9.xml><?xml version="1.0" encoding="utf-8"?>
<ds:datastoreItem xmlns:ds="http://schemas.openxmlformats.org/officeDocument/2006/customXml" ds:itemID="{CD441216-2AEC-4139-BC4E-035454F9075A}">
  <ds:schemaRefs/>
</ds:datastoreItem>
</file>

<file path=customXml/itemProps10.xml><?xml version="1.0" encoding="utf-8"?>
<ds:datastoreItem xmlns:ds="http://schemas.openxmlformats.org/officeDocument/2006/customXml" ds:itemID="{B2948AF3-B292-46F4-BCD1-C27447D72F23}">
  <ds:schemaRefs/>
</ds:datastoreItem>
</file>

<file path=customXml/itemProps11.xml><?xml version="1.0" encoding="utf-8"?>
<ds:datastoreItem xmlns:ds="http://schemas.openxmlformats.org/officeDocument/2006/customXml" ds:itemID="{FD73FDD1-C9FF-44A5-8542-2FD377812D00}">
  <ds:schemaRefs/>
</ds:datastoreItem>
</file>

<file path=customXml/itemProps12.xml><?xml version="1.0" encoding="utf-8"?>
<ds:datastoreItem xmlns:ds="http://schemas.openxmlformats.org/officeDocument/2006/customXml" ds:itemID="{B7FA0E40-9CD6-4625-82BB-E987CA4B7810}">
  <ds:schemaRefs/>
</ds:datastoreItem>
</file>

<file path=customXml/itemProps13.xml><?xml version="1.0" encoding="utf-8"?>
<ds:datastoreItem xmlns:ds="http://schemas.openxmlformats.org/officeDocument/2006/customXml" ds:itemID="{7E215B29-FE4B-4D15-93B5-62BBCE825E98}">
  <ds:schemaRefs/>
</ds:datastoreItem>
</file>

<file path=customXml/itemProps14.xml><?xml version="1.0" encoding="utf-8"?>
<ds:datastoreItem xmlns:ds="http://schemas.openxmlformats.org/officeDocument/2006/customXml" ds:itemID="{D08AEA79-9C8B-489A-8D9C-8F0E2AAF5A78}">
  <ds:schemaRefs/>
</ds:datastoreItem>
</file>

<file path=customXml/itemProps15.xml><?xml version="1.0" encoding="utf-8"?>
<ds:datastoreItem xmlns:ds="http://schemas.openxmlformats.org/officeDocument/2006/customXml" ds:itemID="{AF3559D8-0F7B-44DF-A9A8-A4C3F58492E6}">
  <ds:schemaRefs/>
</ds:datastoreItem>
</file>

<file path=customXml/itemProps16.xml><?xml version="1.0" encoding="utf-8"?>
<ds:datastoreItem xmlns:ds="http://schemas.openxmlformats.org/officeDocument/2006/customXml" ds:itemID="{AA63B439-414A-4779-884F-8931B3A9BA62}">
  <ds:schemaRefs/>
</ds:datastoreItem>
</file>

<file path=customXml/itemProps17.xml><?xml version="1.0" encoding="utf-8"?>
<ds:datastoreItem xmlns:ds="http://schemas.openxmlformats.org/officeDocument/2006/customXml" ds:itemID="{B264F095-A5BF-4BC6-99F4-11631DD29D6E}">
  <ds:schemaRefs/>
</ds:datastoreItem>
</file>

<file path=customXml/itemProps18.xml><?xml version="1.0" encoding="utf-8"?>
<ds:datastoreItem xmlns:ds="http://schemas.openxmlformats.org/officeDocument/2006/customXml" ds:itemID="{0214F19D-D7F1-4DDE-B6B9-F6B58DABF378}">
  <ds:schemaRefs/>
</ds:datastoreItem>
</file>

<file path=customXml/itemProps19.xml><?xml version="1.0" encoding="utf-8"?>
<ds:datastoreItem xmlns:ds="http://schemas.openxmlformats.org/officeDocument/2006/customXml" ds:itemID="{23BF3FD5-812B-4421-9558-D806571A70B3}">
  <ds:schemaRefs/>
</ds:datastoreItem>
</file>

<file path=customXml/itemProps20.xml><?xml version="1.0" encoding="utf-8"?>
<ds:datastoreItem xmlns:ds="http://schemas.openxmlformats.org/officeDocument/2006/customXml" ds:itemID="{4F8F0B1B-7419-4396-9804-478B9DE3AC95}">
  <ds:schemaRefs/>
</ds:datastoreItem>
</file>

<file path=customXml/itemProps21.xml><?xml version="1.0" encoding="utf-8"?>
<ds:datastoreItem xmlns:ds="http://schemas.openxmlformats.org/officeDocument/2006/customXml" ds:itemID="{09DB6886-25B9-4617-B03B-E8275A96904C}">
  <ds:schemaRefs/>
</ds:datastoreItem>
</file>

<file path=customXml/itemProps22.xml><?xml version="1.0" encoding="utf-8"?>
<ds:datastoreItem xmlns:ds="http://schemas.openxmlformats.org/officeDocument/2006/customXml" ds:itemID="{B5B7EBD2-D465-46CC-A9A1-8159CA5AC42D}">
  <ds:schemaRefs/>
</ds:datastoreItem>
</file>

<file path=customXml/itemProps23.xml><?xml version="1.0" encoding="utf-8"?>
<ds:datastoreItem xmlns:ds="http://schemas.openxmlformats.org/officeDocument/2006/customXml" ds:itemID="{4A45DF59-BE4D-4759-BDBC-0742111A1714}">
  <ds:schemaRefs/>
</ds:datastoreItem>
</file>

<file path=customXml/itemProps24.xml><?xml version="1.0" encoding="utf-8"?>
<ds:datastoreItem xmlns:ds="http://schemas.openxmlformats.org/officeDocument/2006/customXml" ds:itemID="{C8EE3CB9-4224-47FD-BC6B-73D5125AF1A4}">
  <ds:schemaRefs/>
</ds:datastoreItem>
</file>

<file path=customXml/itemProps25.xml><?xml version="1.0" encoding="utf-8"?>
<ds:datastoreItem xmlns:ds="http://schemas.openxmlformats.org/officeDocument/2006/customXml" ds:itemID="{96185015-8F8A-45BA-970C-29B6C89187FB}">
  <ds:schemaRefs/>
</ds:datastoreItem>
</file>

<file path=customXml/itemProps26.xml><?xml version="1.0" encoding="utf-8"?>
<ds:datastoreItem xmlns:ds="http://schemas.openxmlformats.org/officeDocument/2006/customXml" ds:itemID="{E279DDB0-BDEB-48F5-989D-A054C8781E5C}">
  <ds:schemaRefs/>
</ds:datastoreItem>
</file>

<file path=customXml/itemProps27.xml><?xml version="1.0" encoding="utf-8"?>
<ds:datastoreItem xmlns:ds="http://schemas.openxmlformats.org/officeDocument/2006/customXml" ds:itemID="{7D4E8689-11E8-4580-889B-2092E1F5B6A5}">
  <ds:schemaRefs/>
</ds:datastoreItem>
</file>

<file path=customXml/itemProps28.xml><?xml version="1.0" encoding="utf-8"?>
<ds:datastoreItem xmlns:ds="http://schemas.openxmlformats.org/officeDocument/2006/customXml" ds:itemID="{22F46C75-3AA9-4378-9AEC-5EAB686BB848}">
  <ds:schemaRefs/>
</ds:datastoreItem>
</file>

<file path=customXml/itemProps29.xml><?xml version="1.0" encoding="utf-8"?>
<ds:datastoreItem xmlns:ds="http://schemas.openxmlformats.org/officeDocument/2006/customXml" ds:itemID="{4253CB3E-7794-4375-A292-3D2F73EEFF1C}">
  <ds:schemaRefs/>
</ds:datastoreItem>
</file>

<file path=customXml/itemProps30.xml><?xml version="1.0" encoding="utf-8"?>
<ds:datastoreItem xmlns:ds="http://schemas.openxmlformats.org/officeDocument/2006/customXml" ds:itemID="{EA53817C-C604-40B9-B602-182DDCE7C978}">
  <ds:schemaRefs/>
</ds:datastoreItem>
</file>

<file path=customXml/itemProps31.xml><?xml version="1.0" encoding="utf-8"?>
<ds:datastoreItem xmlns:ds="http://schemas.openxmlformats.org/officeDocument/2006/customXml" ds:itemID="{CB6DF143-800B-4D64-8EAA-8971AD511A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TCD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maouan yassir</dc:creator>
  <cp:lastModifiedBy>maouan yassir</cp:lastModifiedBy>
  <dcterms:created xsi:type="dcterms:W3CDTF">2026-09-20T18:33:37Z</dcterms:created>
  <dcterms:modified xsi:type="dcterms:W3CDTF">2026-10-06T07:01:42Z</dcterms:modified>
</cp:coreProperties>
</file>