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Alex\DOCUMENTS\DEM_DESIGN\"/>
    </mc:Choice>
  </mc:AlternateContent>
  <xr:revisionPtr revIDLastSave="0" documentId="13_ncr:1_{77C10382-C010-4565-8C11-1B01CEA32705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Sheet1" sheetId="1" r:id="rId1"/>
    <sheet name="Tools" sheetId="2" r:id="rId2"/>
    <sheet name="Sheet3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6" i="1" l="1"/>
  <c r="AR46" i="1"/>
  <c r="AM46" i="1"/>
  <c r="AH46" i="1"/>
  <c r="AC46" i="1"/>
  <c r="X46" i="1"/>
  <c r="S46" i="1"/>
  <c r="N46" i="1"/>
  <c r="I46" i="1"/>
  <c r="D46" i="1"/>
  <c r="AU46" i="1" l="1"/>
  <c r="AW9" i="1"/>
  <c r="AP46" i="1"/>
  <c r="AR9" i="1"/>
  <c r="AK46" i="1"/>
  <c r="AM9" i="1"/>
  <c r="AF46" i="1"/>
  <c r="AH9" i="1"/>
  <c r="AA46" i="1"/>
  <c r="AC9" i="1"/>
  <c r="V46" i="1"/>
  <c r="X9" i="1"/>
  <c r="Q46" i="1"/>
  <c r="S9" i="1"/>
  <c r="L46" i="1"/>
  <c r="N9" i="1"/>
  <c r="G46" i="1"/>
  <c r="I9" i="1"/>
  <c r="D9" i="1"/>
  <c r="D45" i="4"/>
  <c r="D33" i="3"/>
  <c r="D10" i="3"/>
  <c r="E12" i="3"/>
  <c r="B46" i="1"/>
</calcChain>
</file>

<file path=xl/sharedStrings.xml><?xml version="1.0" encoding="utf-8"?>
<sst xmlns="http://schemas.openxmlformats.org/spreadsheetml/2006/main" count="1360" uniqueCount="161">
  <si>
    <t>identifier</t>
  </si>
  <si>
    <t>typename</t>
  </si>
  <si>
    <t>schema</t>
  </si>
  <si>
    <t>mdsource</t>
  </si>
  <si>
    <t>insert_date</t>
  </si>
  <si>
    <t>xml</t>
  </si>
  <si>
    <t>anytext</t>
  </si>
  <si>
    <t>wkt_geometry</t>
  </si>
  <si>
    <t>product_id</t>
  </si>
  <si>
    <t>product_name</t>
  </si>
  <si>
    <t>product_type</t>
  </si>
  <si>
    <t>description</t>
  </si>
  <si>
    <t>producer_name</t>
  </si>
  <si>
    <t>update_date</t>
  </si>
  <si>
    <t>source_start_date</t>
  </si>
  <si>
    <t>source_end_date</t>
  </si>
  <si>
    <t>sensor_type</t>
  </si>
  <si>
    <t>srs</t>
  </si>
  <si>
    <t>srs_name</t>
  </si>
  <si>
    <t>region</t>
  </si>
  <si>
    <t>classification</t>
  </si>
  <si>
    <t>links</t>
  </si>
  <si>
    <t>type</t>
  </si>
  <si>
    <t>footprint_geojson</t>
  </si>
  <si>
    <t>keywords</t>
  </si>
  <si>
    <t>Column Name</t>
  </si>
  <si>
    <t>Type</t>
  </si>
  <si>
    <t>Value</t>
  </si>
  <si>
    <t>Insert into</t>
  </si>
  <si>
    <t>Values</t>
  </si>
  <si>
    <t xml:space="preserve"> </t>
  </si>
  <si>
    <t>Draw Polygon</t>
  </si>
  <si>
    <t>https://geojson.io/</t>
  </si>
  <si>
    <t>Discretes source</t>
  </si>
  <si>
    <t>https://map.openaerialmap.org/</t>
  </si>
  <si>
    <t>JSON minifier</t>
  </si>
  <si>
    <t>https://www.webtoolkitonline.com/json-minifier.html</t>
  </si>
  <si>
    <t>GeoJSON to WKT</t>
  </si>
  <si>
    <t>https://www.tools-utils.com/geojson-to-wkt</t>
  </si>
  <si>
    <t xml:space="preserve"> text NOT NULL DEFAULT</t>
  </si>
  <si>
    <t xml:space="preserve"> text NOT NULL</t>
  </si>
  <si>
    <t xml:space="preserve"> timestamp with time zone NOT NULL DEFAULT</t>
  </si>
  <si>
    <t xml:space="preserve"> character varying NOT NULL</t>
  </si>
  <si>
    <t xml:space="preserve"> text </t>
  </si>
  <si>
    <t>imaging_sortie_accuracy_cep_90</t>
  </si>
  <si>
    <t xml:space="preserve"> numeric</t>
  </si>
  <si>
    <t>resolution_meter</t>
  </si>
  <si>
    <t xml:space="preserve"> numeric NOT NULL</t>
  </si>
  <si>
    <t>height_range_from</t>
  </si>
  <si>
    <t>height_range_to</t>
  </si>
  <si>
    <t>geographic_area</t>
  </si>
  <si>
    <t>undulation_model</t>
  </si>
  <si>
    <t>data_type</t>
  </si>
  <si>
    <t>no_data_value</t>
  </si>
  <si>
    <t>resolution_degree</t>
  </si>
  <si>
    <t>layer_polygon_parts</t>
  </si>
  <si>
    <t>absolute_accuracy_lep_90</t>
  </si>
  <si>
    <t>relative_accuracy_lep_90</t>
  </si>
  <si>
    <t>product_bbox</t>
  </si>
  <si>
    <t xml:space="preserve"> text DEFAULT </t>
  </si>
  <si>
    <t xml:space="preserve"> timestamp with time zone NOT NULL</t>
  </si>
  <si>
    <t>product_status</t>
  </si>
  <si>
    <t>has_terrain</t>
  </si>
  <si>
    <t xml:space="preserve"> boolean NOT NULL DEFAULT</t>
  </si>
  <si>
    <t>CONCATENATE("INSERT INTO public.records (",TRANSPOSE(B2:B41)&amp;",",")")</t>
  </si>
  <si>
    <t xml:space="preserve"> text DEFAULT</t>
  </si>
  <si>
    <t xml:space="preserve"> text NOT NULL DEFAULT </t>
  </si>
  <si>
    <t>#mc:MCDEMRecord#</t>
  </si>
  <si>
    <t>#mc_dem#</t>
  </si>
  <si>
    <t>#IDFMU#</t>
  </si>
  <si>
    <t>#UNPUBLISHED#</t>
  </si>
  <si>
    <t>SUBSTITUTE(CONCATENATE("VALUES (",TRANSPOSE(D2:D41)&amp;",",");"),"#","'")</t>
  </si>
  <si>
    <t>#532af3ae-03c0-4a42-a006-be1edf11874f#</t>
  </si>
  <si>
    <t>##</t>
  </si>
  <si>
    <t>#srtm30#</t>
  </si>
  <si>
    <t>#Israel#</t>
  </si>
  <si>
    <t>#ILUM#</t>
  </si>
  <si>
    <t>#Int16#</t>
  </si>
  <si>
    <t>#ext_dem__n31_e035_1arc_v3#</t>
  </si>
  <si>
    <t>#dem__n31_e035_1arc_v3#</t>
  </si>
  <si>
    <t>#DTM#</t>
  </si>
  <si>
    <t>#2023-03-05T13:02:34Z#</t>
  </si>
  <si>
    <t>#2000-02-10T19:43:00Z#</t>
  </si>
  <si>
    <t>#2000-02-11T19:43:00Z#</t>
  </si>
  <si>
    <t>#UNDEFINED#</t>
  </si>
  <si>
    <t>#WGS84GEO#</t>
  </si>
  <si>
    <t>#6#</t>
  </si>
  <si>
    <t>#RECORD_DEM#</t>
  </si>
  <si>
    <t>#{"type":"Polygon","coordinates":[[[34.999861111,30.999861111],[34.999861111,32.000138889],[36.000138889,32.000138889],[36.000138889,30.999861111],[34.999861111,30.999861111]]]}#</t>
  </si>
  <si>
    <t>#dem:n31_e035_1arc_v3,,WMTS_LAYER,{{MAPSERVER_BASE_URL}}/geoserver/gwc/service/wmts/rest/dem:n31_e035_1arc_v3/raster/EPSG:4326/EPSG:4326:{TileMatrix}/{TileRow}/{TileCol}?format=image/png#</t>
  </si>
  <si>
    <t>#EPSG:4326#</t>
  </si>
  <si>
    <t>null</t>
  </si>
  <si>
    <t>#Israel, DTM, EPSG:4326#</t>
  </si>
  <si>
    <t>VALUES ('532af3ae-03c0-4a42-a006-be1edf11874f','mc:MCDEMRecord','mc_dem','','2023-03-05T13:02:34Z','','srtm30',ST_AsText(
      ST_MakeEnvelope(
        34.99986111111111,
        31.999861111111112,
        36.000138888888884,
        33.00013888888889,
        4326
      )
    ),'dem:n31_e035_1arc_v3,,WMTS_LAYER,{{MAPSERVER_BASE_URL}}/geoserver/gwc/service/wmts/rest/dem:n31_e035_1arc_v3/raster/EPSG:4326/EPSG:4326:{TileMatrix}/{TileRow}/{TileCol}?format=image/png',null,30,-500,9000,'Israel','ILUM','Int16',-999,null,null,0.0000009,0.0000009,null,'ext_dem__n31_e035_1arc_v3','dem__n31_e035_1arc_v3','DTM',null,'IDFMU','2023-03-05T13:02:34Z','2000-02-10T19:43:00Z','2000-02-11T19:43:00Z','UNDEFINED','EPSG:4326','WGS84GEO','Israel','6','RECORD_DEM','{*type*:*Polygon*,*coordinates*:[[[34.999861111,30.999861111],[34.999861111,32.000138889],[36.000138889,32.000138889],[36.000138889,30.999861111],[34.999861111,30.999861111]]]}','Israel, DTM, EPSG:4326','UNPUBLISHED',FALSE,);</t>
  </si>
  <si>
    <t>{"type":"Polygon","coordinates":[[[34.999861111,30.999861111],[34.999861111,32.000138889],[36.000138889,32.000138889],[36.000138889,30.999861111],[34.999861111,30.999861111]]]}</t>
  </si>
  <si>
    <t>CONCATENATE(TRANSPOSE(D6:D7))</t>
  </si>
  <si>
    <t>ST_AsText(ST_MakeEnvelope(34.99986111111111,31.999861111111112,36.000138888888884,33.00013888888889,4326))</t>
  </si>
  <si>
    <t>to WKT</t>
  </si>
  <si>
    <t>ST_AsGeoJSON(
      ST_MakeEnvelope(
        34.99986111111111,
        30.999861111111112,
        36.000138888888884,
        32.00013888888889,
        4326
      )</t>
  </si>
  <si>
    <t>to geoJSON</t>
  </si>
  <si>
    <t>to WKB</t>
  </si>
  <si>
    <t>ST_MakeEnvelope(
      34.99986111111111,
      30.999861111111112,
      36.000138888888884,
      32.00013888888889,
      4326
    ),</t>
  </si>
  <si>
    <t>ST_AsText(ST_GeomFromGeoJSON('{"type":"Point","coordinates":[-48.23456,20.12345]}')</t>
  </si>
  <si>
    <t>to WKT from JSON</t>
  </si>
  <si>
    <t>#532af3ae-03c0-4a42-a006-ce1edf11874f#</t>
  </si>
  <si>
    <t>#{"type":"Polygon","coordinates":[[[33.999861111,31.999861111],[33.999861111,33.000138889],[35.000138889,33.000138889],[35.000138889,31.999861111],[33.999861111,31.999861111]]]}#</t>
  </si>
  <si>
    <t>#dem__n32_e034_1arc_v3#</t>
  </si>
  <si>
    <t>#ext_dem__n32_e034_1arc_v3#</t>
  </si>
  <si>
    <t>SUBSTITUTE(CONCATENATE("VALUES (",TRANSPOSE(I2:I41)&amp;",",");"),"#","'")</t>
  </si>
  <si>
    <t>#PUBLISHED#</t>
  </si>
  <si>
    <t>#dem:n32_e034_1arc_v3,,WMTS_LAYER,{{MAPSERVER_BASE_URL}}/geoserver/gwc/service/wmts/rest/dem:n32_e034_1arc_v3/raster/EPSG:4326/EPSG:4326:{TileMatrix}/{TileRow}/{TileCol}?format=image/png#</t>
  </si>
  <si>
    <t>#532af3ae-03c0-4f42-a006-bd1edf11874f#</t>
  </si>
  <si>
    <t>#{"type":"Polygon","coordinates":[[[35.999861111,31.999861111],[35.999861111,33.000138889],[37.000138889,33.000138889],[37.000138889,31.999861111],[35.999861111,31.999861111]]]}#</t>
  </si>
  <si>
    <t>#dem:n32_e036_1arc_v3,,WMTS_LAYER,{{MAPSERVER_BASE_URL}}/geoserver/gwc/service/wmts/rest/dem:n32_e036_1arc_v3/raster/EPSG:4326/EPSG:4326:{TileMatrix}/{TileRow}/{TileCol}?format=image/png#</t>
  </si>
  <si>
    <t>#ext_dem__n32_e036_1arc_v3#</t>
  </si>
  <si>
    <t>#dem__n32_e036_1arc_v3#</t>
  </si>
  <si>
    <t>SUBSTITUTE(CONCATENATE("VALUES (",TRANSPOSE(N2:N41)&amp;",",");"),"#","'")</t>
  </si>
  <si>
    <t>#532af3ae-03c0-4f42-a006-be1edf11874f#</t>
  </si>
  <si>
    <t>#{"type":"Polygon","coordinates":[[[35.999861111,30.999861111],[35.999861111,32.000138889],[37.000138889,32.000138889],[37.000138889,30.999861111],[35.999861111,30.999861111]]]}#</t>
  </si>
  <si>
    <t>#dem:n31_e036_1arc_v3,,WMTS_LAYER,{{MAPSERVER_BASE_URL}}/geoserver/gwc/service/wmts/rest/dem:n31_e036_1arc_v3/raster/EPSG:4326/EPSG:4326:{TileMatrix}/{TileRow}/{TileCol}?format=image/png#</t>
  </si>
  <si>
    <t>#ext_dem__n31_e036_1arc_v3#</t>
  </si>
  <si>
    <t>#dem__n31_e036_1arc_v3#</t>
  </si>
  <si>
    <t>SUBSTITUTE(CONCATENATE("VALUES (",TRANSPOSE(S2:S41)&amp;",",");"),"#","'")</t>
  </si>
  <si>
    <t>#532af3ae-13c0-4a42-a006-ce1eaf11874f#</t>
  </si>
  <si>
    <t>#ext_dem__gt30e020n40#</t>
  </si>
  <si>
    <t>#dem__gt30e020n40#</t>
  </si>
  <si>
    <t>#dem:gt30e020n40,,WMTS_LAYER,{{MAPSERVER_BASE_URL}}/geoserver/gwc/service/wmts/rest/dem:gt30e020n40/raster/EPSG:4326/EPSG:4326:{TileMatrix}/{TileRow}/{TileCol}?format=image/png#</t>
  </si>
  <si>
    <t>#{"type":"Polygon","coordinates":[[[20,-10],[20,40],[60,40],[60,-10],[20,-10]]]}#</t>
  </si>
  <si>
    <t>SUBSTITUTE(CONCATENATE("VALUES (",TRANSPOSE(X2:X41)&amp;",",");"),"#","'")</t>
  </si>
  <si>
    <t>#532af3ae-13c0-4a42-a006-ce1edf11874f#</t>
  </si>
  <si>
    <t>#{"type":"Polygon","coordinates":[[[33.999861111,30.999861111],[33.999861111,32.000138889],[35.000138889,32.000138889],[35.000138889,30.999861111],[33.999861111,30.999861111]]]}#</t>
  </si>
  <si>
    <t>#ext_dem__n31_e034_1arc_v3#</t>
  </si>
  <si>
    <t>#dem__n31_e034_1arc_v3#</t>
  </si>
  <si>
    <t>#dem:n31_e034_1arc_v3,,WMTS_LAYER,{{MAPSERVER_BASE_URL}}/geoserver/gwc/service/wmts/rest/dem:n31_e034_1arc_v3/raster/EPSG:4326/EPSG:4326:{TileMatrix}/{TileRow}/{TileCol}?format=image/png#</t>
  </si>
  <si>
    <t>SUBSTITUTE(CONCATENATE("VALUES (",TRANSPOSE(AC2:AC41)&amp;",",");"),"#","'")</t>
  </si>
  <si>
    <t>#532af3ae-13c0-4a42-a006-ce2edf11874f#</t>
  </si>
  <si>
    <t>#{"type":"Polygon","coordinates":[[[34.999861111,29.999861111],[34.999861111,31.000138889],[36.000138889,31.000138889],[36.000138889,29.999861111],[34.999861111,29.999861111]]]}#</t>
  </si>
  <si>
    <t>#dem:n30_e035_1arc_v3,,WMTS_LAYER,{{MAPSERVER_BASE_URL}}/geoserver/gwc/service/wmts/rest/dem:n30_e035_1arc_v3/raster/EPSG:4326/EPSG:4326:{TileMatrix}/{TileRow}/{TileCol}?format=image/png#</t>
  </si>
  <si>
    <t>#ext_dem__n30_e035_1arc_v3#</t>
  </si>
  <si>
    <t>#dem__n30_e035_1arc_v3#</t>
  </si>
  <si>
    <t>SUBSTITUTE(CONCATENATE("VALUES (",TRANSPOSE(AH2:AH41)&amp;",",");"),"#","'")</t>
  </si>
  <si>
    <t>#{"type":"Polygon","coordinates":[[[33.999861111,29.999861111],[33.999861111,31.000138889],[35.000138889,31.000138889],[35.000138889,29.999861111],[33.999861111,29.999861111]]]}#</t>
  </si>
  <si>
    <t>#dem:n30_e034_1arc_v3,,WMTS_LAYER,{{MAPSERVER_BASE_URL}}/geoserver/gwc/service/wmts/rest/dem:n30_e034_1arc_v3/raster/EPSG:4326/EPSG:4326:{TileMatrix}/{TileRow}/{TileCol}?format=image/png#</t>
  </si>
  <si>
    <t>#ext_dem__n30_e034_1arc_v3#</t>
  </si>
  <si>
    <t>#dem__n30_e034_1arc_v3#</t>
  </si>
  <si>
    <t>#532af3ae-13c0-4a42-a006-ce3edf11874f#</t>
  </si>
  <si>
    <t>SUBSTITUTE(CONCATENATE("VALUES (",TRANSPOSE(AM2:AM41)&amp;",",");"),"#","'")</t>
  </si>
  <si>
    <t>#532afeae-03c0-4f42-a006-bd1edf11874f#</t>
  </si>
  <si>
    <t>#{"type":"Polygon","coordinates":[[[34.999861111,31.999861111],[34.999861111,33.000138889],[36.000138889,33.000138889],[36.000138889,31.999861111],[34.999861111,31.999861111]]]}#</t>
  </si>
  <si>
    <t>#dem:n32_e035_1arc_v3,,WMTS_LAYER,{{MAPSERVER_BASE_URL}}/geoserver/gwc/service/wmts/rest/dem:n32_e035_1arc_v3/raster/EPSG:4326/EPSG:4326:{TileMatrix}/{TileRow}/{TileCol}?format=image/png#</t>
  </si>
  <si>
    <t>#ext_dem__n32_e035_1arc_v3#</t>
  </si>
  <si>
    <t>#dem__n32_e035_1arc_v3#</t>
  </si>
  <si>
    <t>SUBSTITUTE(CONCATENATE("VALUES (",TRANSPOSE(AR2:AR41)&amp;",",");"),"#","'")</t>
  </si>
  <si>
    <t>#632afeae-03c0-4f42-a006-bd1edf11874f#</t>
  </si>
  <si>
    <t>#dem:30n030e_20101117_gmted_min075,,WMTS_LAYER,{{MAPSERVER_BASE_URL}}/geoserver/gwc/service/wmts/rest/dem:30n030e_20101117_gmted_min075/raster/EPSG:4326/EPSG:4326:{TileMatrix}/{TileRow}/{TileCol}?format=image/png#</t>
  </si>
  <si>
    <t>#ext_dem__30n030e_20101117_gmted_min075#</t>
  </si>
  <si>
    <t>#dem__30n030e_20101117_gmted_min075#</t>
  </si>
  <si>
    <t>#{"type":"Polygon","coordinates":[[[29.999861111,29.999861111],[29.999861111,49.999861111],[59.999861111,49.999861111],[59.999861111,29.999861111],[29.999861111,29.999861111]]]}#</t>
  </si>
  <si>
    <t>SUBSTITUTE(CONCATENATE("VALUES (",TRANSPOSE(AW2:AW41)&amp;",",");"),"#","'")</t>
  </si>
  <si>
    <t>#mc_MCDEMRecord#</t>
  </si>
  <si>
    <t>#-999#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</si>
</sst>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  <charset val="177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  <xf numFmtId="0" fontId="0" fillId="0" borderId="0" xfId="0" applyAlignment="1"/>
    <xf numFmtId="0" fontId="0" fillId="0" borderId="0" xfId="0" applyAlignment="1">
      <alignment wrapText="1"/>
    </xf>
    <xf numFmtId="0" fontId="1" fillId="2" borderId="1" xfId="0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toolkitonline.com/json-minifier.html" TargetMode="External"/><Relationship Id="rId2" Type="http://schemas.openxmlformats.org/officeDocument/2006/relationships/hyperlink" Target="https://map.openaerialmap.org/" TargetMode="External"/><Relationship Id="rId1" Type="http://schemas.openxmlformats.org/officeDocument/2006/relationships/hyperlink" Target="https://geojson.io/" TargetMode="External"/><Relationship Id="rId4" Type="http://schemas.openxmlformats.org/officeDocument/2006/relationships/hyperlink" Target="https://www.tools-utils.com/geojson-to-wk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"/>
  <sheetViews>
    <sheetView tabSelected="1" topLeftCell="AI1" workbookViewId="0">
      <selection activeCell="AV18" sqref="AV18"/>
    </sheetView>
  </sheetViews>
  <sheetFormatPr defaultRowHeight="14.25" x14ac:dyDescent="0.2"/>
  <cols>
    <col min="1" max="1" width="9" style="2"/>
    <col min="2" max="2" width="23.625" customWidth="1"/>
    <col min="3" max="3" width="41.25" bestFit="1" customWidth="1"/>
    <col min="4" max="4" width="37.625" customWidth="1"/>
    <col min="7" max="7" width="22.625" customWidth="1"/>
    <col min="8" max="8" width="25.125" bestFit="1" customWidth="1"/>
    <col min="9" max="9" width="22.5" customWidth="1"/>
    <col min="12" max="12" width="20.875" customWidth="1"/>
    <col min="13" max="13" width="25.125" bestFit="1" customWidth="1"/>
    <col min="14" max="14" width="22" customWidth="1"/>
    <col min="17" max="17" width="21.625" customWidth="1"/>
    <col min="18" max="18" width="25.125" bestFit="1" customWidth="1"/>
    <col min="19" max="19" width="23.125" customWidth="1"/>
    <col min="22" max="22" width="17.375" customWidth="1"/>
    <col min="23" max="23" width="25.125" bestFit="1" customWidth="1"/>
    <col min="24" max="24" width="23.625" customWidth="1"/>
    <col min="25" max="25" width="16.25" customWidth="1"/>
    <col min="27" max="27" width="19.375" customWidth="1"/>
    <col min="28" max="28" width="25.125" bestFit="1" customWidth="1"/>
    <col min="29" max="29" width="23.375" customWidth="1"/>
    <col min="32" max="32" width="17.5" customWidth="1"/>
    <col min="33" max="33" width="16.25" customWidth="1"/>
    <col min="34" max="34" width="26.75" customWidth="1"/>
    <col min="37" max="37" width="17.375" customWidth="1"/>
    <col min="38" max="38" width="19.875" customWidth="1"/>
    <col min="39" max="39" width="26.25" customWidth="1"/>
    <col min="42" max="42" width="15.375" customWidth="1"/>
    <col min="43" max="43" width="16.875" customWidth="1"/>
    <col min="44" max="44" width="21.25" customWidth="1"/>
    <col min="47" max="47" width="18.125" customWidth="1"/>
    <col min="48" max="48" width="17.5" customWidth="1"/>
    <col min="49" max="49" width="23.25" customWidth="1"/>
  </cols>
  <sheetData>
    <row r="1" spans="2:49" ht="15" x14ac:dyDescent="0.25">
      <c r="B1" s="8" t="s">
        <v>25</v>
      </c>
      <c r="C1" s="8" t="s">
        <v>26</v>
      </c>
      <c r="D1" s="8" t="s">
        <v>27</v>
      </c>
      <c r="G1" s="8" t="s">
        <v>25</v>
      </c>
      <c r="H1" s="8" t="s">
        <v>26</v>
      </c>
      <c r="I1" s="8" t="s">
        <v>27</v>
      </c>
      <c r="L1" s="8" t="s">
        <v>25</v>
      </c>
      <c r="M1" s="8" t="s">
        <v>26</v>
      </c>
      <c r="N1" s="8" t="s">
        <v>27</v>
      </c>
      <c r="O1" s="2"/>
      <c r="Q1" s="8" t="s">
        <v>25</v>
      </c>
      <c r="R1" s="8" t="s">
        <v>26</v>
      </c>
      <c r="S1" s="8" t="s">
        <v>27</v>
      </c>
      <c r="T1" s="2"/>
      <c r="V1" s="8" t="s">
        <v>25</v>
      </c>
      <c r="W1" s="8" t="s">
        <v>26</v>
      </c>
      <c r="X1" s="8" t="s">
        <v>27</v>
      </c>
      <c r="Y1" s="2"/>
      <c r="AA1" s="8" t="s">
        <v>25</v>
      </c>
      <c r="AB1" s="8" t="s">
        <v>26</v>
      </c>
      <c r="AC1" s="8" t="s">
        <v>27</v>
      </c>
      <c r="AD1" s="2"/>
      <c r="AF1" s="8" t="s">
        <v>25</v>
      </c>
      <c r="AG1" s="8" t="s">
        <v>26</v>
      </c>
      <c r="AH1" s="8" t="s">
        <v>27</v>
      </c>
      <c r="AK1" s="8" t="s">
        <v>25</v>
      </c>
      <c r="AL1" s="8" t="s">
        <v>26</v>
      </c>
      <c r="AM1" s="8" t="s">
        <v>27</v>
      </c>
      <c r="AP1" s="8" t="s">
        <v>25</v>
      </c>
      <c r="AQ1" s="8" t="s">
        <v>26</v>
      </c>
      <c r="AR1" s="8" t="s">
        <v>27</v>
      </c>
      <c r="AU1" s="8" t="s">
        <v>25</v>
      </c>
      <c r="AV1" s="8" t="s">
        <v>26</v>
      </c>
      <c r="AW1" s="8" t="s">
        <v>27</v>
      </c>
    </row>
    <row r="2" spans="2:49" x14ac:dyDescent="0.2">
      <c r="B2" s="6" t="s">
        <v>0</v>
      </c>
      <c r="C2" s="2" t="s">
        <v>39</v>
      </c>
      <c r="D2" s="2" t="s">
        <v>72</v>
      </c>
      <c r="G2" s="6" t="s">
        <v>0</v>
      </c>
      <c r="H2" s="2" t="s">
        <v>39</v>
      </c>
      <c r="I2" s="2" t="s">
        <v>104</v>
      </c>
      <c r="L2" s="6" t="s">
        <v>0</v>
      </c>
      <c r="M2" s="2" t="s">
        <v>39</v>
      </c>
      <c r="N2" s="2" t="s">
        <v>111</v>
      </c>
      <c r="O2" s="2"/>
      <c r="Q2" s="6" t="s">
        <v>0</v>
      </c>
      <c r="R2" s="2" t="s">
        <v>39</v>
      </c>
      <c r="S2" s="2" t="s">
        <v>117</v>
      </c>
      <c r="T2" s="2"/>
      <c r="V2" s="6" t="s">
        <v>0</v>
      </c>
      <c r="W2" s="2" t="s">
        <v>39</v>
      </c>
      <c r="X2" s="2" t="s">
        <v>123</v>
      </c>
      <c r="Y2" s="2"/>
      <c r="AA2" s="6" t="s">
        <v>0</v>
      </c>
      <c r="AB2" s="2" t="s">
        <v>39</v>
      </c>
      <c r="AC2" s="2" t="s">
        <v>129</v>
      </c>
      <c r="AD2" s="2"/>
      <c r="AF2" s="6" t="s">
        <v>0</v>
      </c>
      <c r="AG2" s="2" t="s">
        <v>39</v>
      </c>
      <c r="AH2" s="2" t="s">
        <v>135</v>
      </c>
      <c r="AK2" s="6" t="s">
        <v>0</v>
      </c>
      <c r="AL2" s="2" t="s">
        <v>39</v>
      </c>
      <c r="AM2" s="2" t="s">
        <v>145</v>
      </c>
      <c r="AP2" s="6" t="s">
        <v>0</v>
      </c>
      <c r="AQ2" s="2" t="s">
        <v>39</v>
      </c>
      <c r="AR2" s="2" t="s">
        <v>147</v>
      </c>
      <c r="AU2" s="6" t="s">
        <v>0</v>
      </c>
      <c r="AV2" s="2" t="s">
        <v>39</v>
      </c>
      <c r="AW2" s="2" t="s">
        <v>153</v>
      </c>
    </row>
    <row r="3" spans="2:49" x14ac:dyDescent="0.2">
      <c r="B3" s="2" t="s">
        <v>1</v>
      </c>
      <c r="C3" s="2" t="s">
        <v>39</v>
      </c>
      <c r="D3" s="2" t="s">
        <v>159</v>
      </c>
      <c r="G3" s="2" t="s">
        <v>1</v>
      </c>
      <c r="H3" s="2" t="s">
        <v>39</v>
      </c>
      <c r="I3" s="2" t="s">
        <v>159</v>
      </c>
      <c r="L3" s="2" t="s">
        <v>1</v>
      </c>
      <c r="M3" s="2" t="s">
        <v>39</v>
      </c>
      <c r="N3" s="2" t="s">
        <v>159</v>
      </c>
      <c r="O3" s="2"/>
      <c r="Q3" s="2" t="s">
        <v>1</v>
      </c>
      <c r="R3" s="2" t="s">
        <v>39</v>
      </c>
      <c r="S3" s="2" t="s">
        <v>159</v>
      </c>
      <c r="T3" s="2"/>
      <c r="V3" s="2" t="s">
        <v>1</v>
      </c>
      <c r="W3" s="2" t="s">
        <v>39</v>
      </c>
      <c r="X3" s="2" t="s">
        <v>159</v>
      </c>
      <c r="Y3" s="2"/>
      <c r="AA3" s="2" t="s">
        <v>1</v>
      </c>
      <c r="AB3" s="2" t="s">
        <v>39</v>
      </c>
      <c r="AC3" s="2" t="s">
        <v>159</v>
      </c>
      <c r="AD3" s="2"/>
      <c r="AF3" s="2" t="s">
        <v>1</v>
      </c>
      <c r="AG3" s="2" t="s">
        <v>39</v>
      </c>
      <c r="AH3" s="2" t="s">
        <v>159</v>
      </c>
      <c r="AK3" s="2" t="s">
        <v>1</v>
      </c>
      <c r="AL3" s="2" t="s">
        <v>39</v>
      </c>
      <c r="AM3" s="2" t="s">
        <v>159</v>
      </c>
      <c r="AP3" s="2" t="s">
        <v>1</v>
      </c>
      <c r="AQ3" s="2" t="s">
        <v>39</v>
      </c>
      <c r="AR3" s="2" t="s">
        <v>159</v>
      </c>
      <c r="AU3" s="2" t="s">
        <v>1</v>
      </c>
      <c r="AV3" s="2" t="s">
        <v>39</v>
      </c>
      <c r="AW3" s="2" t="s">
        <v>159</v>
      </c>
    </row>
    <row r="4" spans="2:49" x14ac:dyDescent="0.2">
      <c r="B4" s="2" t="s">
        <v>2</v>
      </c>
      <c r="C4" s="2" t="s">
        <v>39</v>
      </c>
      <c r="D4" s="2" t="s">
        <v>68</v>
      </c>
      <c r="G4" s="2" t="s">
        <v>2</v>
      </c>
      <c r="H4" s="2" t="s">
        <v>39</v>
      </c>
      <c r="I4" s="2" t="s">
        <v>68</v>
      </c>
      <c r="L4" s="2" t="s">
        <v>2</v>
      </c>
      <c r="M4" s="2" t="s">
        <v>39</v>
      </c>
      <c r="N4" s="2" t="s">
        <v>68</v>
      </c>
      <c r="O4" s="2"/>
      <c r="Q4" s="2" t="s">
        <v>2</v>
      </c>
      <c r="R4" s="2" t="s">
        <v>39</v>
      </c>
      <c r="S4" s="2" t="s">
        <v>68</v>
      </c>
      <c r="T4" s="2"/>
      <c r="V4" s="2" t="s">
        <v>2</v>
      </c>
      <c r="W4" s="2" t="s">
        <v>39</v>
      </c>
      <c r="X4" s="2" t="s">
        <v>68</v>
      </c>
      <c r="Y4" s="2"/>
      <c r="AA4" s="2" t="s">
        <v>2</v>
      </c>
      <c r="AB4" s="2" t="s">
        <v>39</v>
      </c>
      <c r="AC4" s="2" t="s">
        <v>68</v>
      </c>
      <c r="AD4" s="2"/>
      <c r="AF4" s="2" t="s">
        <v>2</v>
      </c>
      <c r="AG4" s="2" t="s">
        <v>39</v>
      </c>
      <c r="AH4" s="2" t="s">
        <v>68</v>
      </c>
      <c r="AK4" s="2" t="s">
        <v>2</v>
      </c>
      <c r="AL4" s="2" t="s">
        <v>39</v>
      </c>
      <c r="AM4" s="2" t="s">
        <v>68</v>
      </c>
      <c r="AP4" s="2" t="s">
        <v>2</v>
      </c>
      <c r="AQ4" s="2" t="s">
        <v>39</v>
      </c>
      <c r="AR4" s="2" t="s">
        <v>68</v>
      </c>
      <c r="AU4" s="2" t="s">
        <v>2</v>
      </c>
      <c r="AV4" s="2" t="s">
        <v>39</v>
      </c>
      <c r="AW4" s="2" t="s">
        <v>68</v>
      </c>
    </row>
    <row r="5" spans="2:49" x14ac:dyDescent="0.2">
      <c r="B5" s="2" t="s">
        <v>3</v>
      </c>
      <c r="C5" s="2" t="s">
        <v>40</v>
      </c>
      <c r="D5" s="2" t="s">
        <v>73</v>
      </c>
      <c r="G5" s="2" t="s">
        <v>3</v>
      </c>
      <c r="H5" s="2" t="s">
        <v>40</v>
      </c>
      <c r="I5" s="2" t="s">
        <v>73</v>
      </c>
      <c r="L5" s="2" t="s">
        <v>3</v>
      </c>
      <c r="M5" s="2" t="s">
        <v>40</v>
      </c>
      <c r="N5" s="2" t="s">
        <v>73</v>
      </c>
      <c r="O5" s="2"/>
      <c r="Q5" s="2" t="s">
        <v>3</v>
      </c>
      <c r="R5" s="2" t="s">
        <v>40</v>
      </c>
      <c r="S5" s="2" t="s">
        <v>73</v>
      </c>
      <c r="T5" s="2"/>
      <c r="V5" s="2" t="s">
        <v>3</v>
      </c>
      <c r="W5" s="2" t="s">
        <v>40</v>
      </c>
      <c r="X5" s="2" t="s">
        <v>73</v>
      </c>
      <c r="Y5" s="2"/>
      <c r="AA5" s="2" t="s">
        <v>3</v>
      </c>
      <c r="AB5" s="2" t="s">
        <v>40</v>
      </c>
      <c r="AC5" s="2" t="s">
        <v>73</v>
      </c>
      <c r="AD5" s="2"/>
      <c r="AF5" s="2" t="s">
        <v>3</v>
      </c>
      <c r="AG5" s="2" t="s">
        <v>40</v>
      </c>
      <c r="AH5" s="2" t="s">
        <v>73</v>
      </c>
      <c r="AK5" s="2" t="s">
        <v>3</v>
      </c>
      <c r="AL5" s="2" t="s">
        <v>40</v>
      </c>
      <c r="AM5" s="2" t="s">
        <v>73</v>
      </c>
      <c r="AP5" s="2" t="s">
        <v>3</v>
      </c>
      <c r="AQ5" s="2" t="s">
        <v>40</v>
      </c>
      <c r="AR5" s="2" t="s">
        <v>73</v>
      </c>
      <c r="AU5" s="2" t="s">
        <v>3</v>
      </c>
      <c r="AV5" s="2" t="s">
        <v>40</v>
      </c>
      <c r="AW5" s="2" t="s">
        <v>73</v>
      </c>
    </row>
    <row r="6" spans="2:49" x14ac:dyDescent="0.2">
      <c r="B6" s="2" t="s">
        <v>4</v>
      </c>
      <c r="C6" s="2" t="s">
        <v>41</v>
      </c>
      <c r="D6" s="2" t="s">
        <v>81</v>
      </c>
      <c r="G6" s="2" t="s">
        <v>4</v>
      </c>
      <c r="H6" s="2" t="s">
        <v>41</v>
      </c>
      <c r="I6" s="2" t="s">
        <v>81</v>
      </c>
      <c r="L6" s="2" t="s">
        <v>4</v>
      </c>
      <c r="M6" s="2" t="s">
        <v>41</v>
      </c>
      <c r="N6" s="2" t="s">
        <v>81</v>
      </c>
      <c r="O6" s="2"/>
      <c r="Q6" s="2" t="s">
        <v>4</v>
      </c>
      <c r="R6" s="2" t="s">
        <v>41</v>
      </c>
      <c r="S6" s="2" t="s">
        <v>81</v>
      </c>
      <c r="T6" s="2"/>
      <c r="V6" s="2" t="s">
        <v>4</v>
      </c>
      <c r="W6" s="2" t="s">
        <v>41</v>
      </c>
      <c r="X6" s="2" t="s">
        <v>81</v>
      </c>
      <c r="Y6" s="2"/>
      <c r="AA6" s="2" t="s">
        <v>4</v>
      </c>
      <c r="AB6" s="2" t="s">
        <v>41</v>
      </c>
      <c r="AC6" s="2" t="s">
        <v>81</v>
      </c>
      <c r="AD6" s="2"/>
      <c r="AF6" s="2" t="s">
        <v>4</v>
      </c>
      <c r="AG6" s="2" t="s">
        <v>41</v>
      </c>
      <c r="AH6" s="2" t="s">
        <v>81</v>
      </c>
      <c r="AK6" s="2" t="s">
        <v>4</v>
      </c>
      <c r="AL6" s="2" t="s">
        <v>41</v>
      </c>
      <c r="AM6" s="2" t="s">
        <v>81</v>
      </c>
      <c r="AP6" s="2" t="s">
        <v>4</v>
      </c>
      <c r="AQ6" s="2" t="s">
        <v>41</v>
      </c>
      <c r="AR6" s="2" t="s">
        <v>81</v>
      </c>
      <c r="AU6" s="2" t="s">
        <v>4</v>
      </c>
      <c r="AV6" s="2" t="s">
        <v>41</v>
      </c>
      <c r="AW6" s="2" t="s">
        <v>81</v>
      </c>
    </row>
    <row r="7" spans="2:49" x14ac:dyDescent="0.2">
      <c r="B7" s="2" t="s">
        <v>5</v>
      </c>
      <c r="C7" s="2" t="s">
        <v>42</v>
      </c>
      <c r="D7" s="2" t="s">
        <v>73</v>
      </c>
      <c r="G7" s="2" t="s">
        <v>5</v>
      </c>
      <c r="H7" s="2" t="s">
        <v>42</v>
      </c>
      <c r="I7" s="2" t="s">
        <v>73</v>
      </c>
      <c r="L7" s="2" t="s">
        <v>5</v>
      </c>
      <c r="M7" s="2" t="s">
        <v>42</v>
      </c>
      <c r="N7" s="2" t="s">
        <v>73</v>
      </c>
      <c r="O7" s="2"/>
      <c r="Q7" s="2" t="s">
        <v>5</v>
      </c>
      <c r="R7" s="2" t="s">
        <v>42</v>
      </c>
      <c r="S7" s="2" t="s">
        <v>73</v>
      </c>
      <c r="T7" s="2"/>
      <c r="V7" s="2" t="s">
        <v>5</v>
      </c>
      <c r="W7" s="2" t="s">
        <v>42</v>
      </c>
      <c r="X7" s="2" t="s">
        <v>73</v>
      </c>
      <c r="Y7" s="2"/>
      <c r="AA7" s="2" t="s">
        <v>5</v>
      </c>
      <c r="AB7" s="2" t="s">
        <v>42</v>
      </c>
      <c r="AC7" s="2" t="s">
        <v>73</v>
      </c>
      <c r="AD7" s="2"/>
      <c r="AF7" s="2" t="s">
        <v>5</v>
      </c>
      <c r="AG7" s="2" t="s">
        <v>42</v>
      </c>
      <c r="AH7" s="2" t="s">
        <v>73</v>
      </c>
      <c r="AK7" s="2" t="s">
        <v>5</v>
      </c>
      <c r="AL7" s="2" t="s">
        <v>42</v>
      </c>
      <c r="AM7" s="2" t="s">
        <v>73</v>
      </c>
      <c r="AP7" s="2" t="s">
        <v>5</v>
      </c>
      <c r="AQ7" s="2" t="s">
        <v>42</v>
      </c>
      <c r="AR7" s="2" t="s">
        <v>73</v>
      </c>
      <c r="AU7" s="2" t="s">
        <v>5</v>
      </c>
      <c r="AV7" s="2" t="s">
        <v>42</v>
      </c>
      <c r="AW7" s="2" t="s">
        <v>73</v>
      </c>
    </row>
    <row r="8" spans="2:49" x14ac:dyDescent="0.2">
      <c r="B8" s="2" t="s">
        <v>6</v>
      </c>
      <c r="C8" s="2" t="s">
        <v>40</v>
      </c>
      <c r="D8" s="2" t="s">
        <v>74</v>
      </c>
      <c r="E8" t="s">
        <v>30</v>
      </c>
      <c r="G8" s="2" t="s">
        <v>6</v>
      </c>
      <c r="H8" s="2" t="s">
        <v>40</v>
      </c>
      <c r="I8" s="2" t="s">
        <v>74</v>
      </c>
      <c r="L8" s="2" t="s">
        <v>6</v>
      </c>
      <c r="M8" s="2" t="s">
        <v>40</v>
      </c>
      <c r="N8" s="2" t="s">
        <v>74</v>
      </c>
      <c r="O8" s="2"/>
      <c r="Q8" s="2" t="s">
        <v>6</v>
      </c>
      <c r="R8" s="2" t="s">
        <v>40</v>
      </c>
      <c r="S8" s="2" t="s">
        <v>74</v>
      </c>
      <c r="T8" s="2"/>
      <c r="V8" s="2" t="s">
        <v>6</v>
      </c>
      <c r="W8" s="2" t="s">
        <v>40</v>
      </c>
      <c r="X8" s="2" t="s">
        <v>74</v>
      </c>
      <c r="Y8" s="2"/>
      <c r="AA8" s="2" t="s">
        <v>6</v>
      </c>
      <c r="AB8" s="2" t="s">
        <v>40</v>
      </c>
      <c r="AC8" s="2" t="s">
        <v>74</v>
      </c>
      <c r="AD8" s="2"/>
      <c r="AF8" s="2" t="s">
        <v>6</v>
      </c>
      <c r="AG8" s="2" t="s">
        <v>40</v>
      </c>
      <c r="AH8" s="2" t="s">
        <v>74</v>
      </c>
      <c r="AK8" s="2" t="s">
        <v>6</v>
      </c>
      <c r="AL8" s="2" t="s">
        <v>40</v>
      </c>
      <c r="AM8" s="2" t="s">
        <v>74</v>
      </c>
      <c r="AP8" s="2" t="s">
        <v>6</v>
      </c>
      <c r="AQ8" s="2" t="s">
        <v>40</v>
      </c>
      <c r="AR8" s="2" t="s">
        <v>74</v>
      </c>
      <c r="AU8" s="2" t="s">
        <v>6</v>
      </c>
      <c r="AV8" s="2" t="s">
        <v>40</v>
      </c>
      <c r="AW8" s="2" t="s">
        <v>74</v>
      </c>
    </row>
    <row r="9" spans="2:49" ht="28.5" customHeight="1" x14ac:dyDescent="0.2">
      <c r="B9" s="2" t="s">
        <v>7</v>
      </c>
      <c r="C9" s="2" t="s">
        <v>43</v>
      </c>
      <c r="D9" s="7" t="str">
        <f>"ST_AsText(ST_GeomFromGeoJSON("&amp;D38&amp;"))"</f>
        <v>ST_AsText(ST_GeomFromGeoJSON(#{"type":"Polygon","coordinates":[[[34.999861111,30.999861111],[34.999861111,32.000138889],[36.000138889,32.000138889],[36.000138889,30.999861111],[34.999861111,30.999861111]]]}#))</v>
      </c>
      <c r="G9" s="2" t="s">
        <v>7</v>
      </c>
      <c r="H9" s="2" t="s">
        <v>43</v>
      </c>
      <c r="I9" s="7" t="str">
        <f>"ST_AsText(ST_GeomFromGeoJSON("&amp;I38&amp;"))"</f>
        <v>ST_AsText(ST_GeomFromGeoJSON(#{"type":"Polygon","coordinates":[[[33.999861111,31.999861111],[33.999861111,33.000138889],[35.000138889,33.000138889],[35.000138889,31.999861111],[33.999861111,31.999861111]]]}#))</v>
      </c>
      <c r="L9" s="2" t="s">
        <v>7</v>
      </c>
      <c r="M9" s="2" t="s">
        <v>43</v>
      </c>
      <c r="N9" s="7" t="str">
        <f>"ST_AsText(ST_GeomFromGeoJSON("&amp;N38&amp;"))"</f>
        <v>ST_AsText(ST_GeomFromGeoJSON(#{"type":"Polygon","coordinates":[[[35.999861111,31.999861111],[35.999861111,33.000138889],[37.000138889,33.000138889],[37.000138889,31.999861111],[35.999861111,31.999861111]]]}#))</v>
      </c>
      <c r="O9" s="2"/>
      <c r="Q9" s="2" t="s">
        <v>7</v>
      </c>
      <c r="R9" s="2" t="s">
        <v>43</v>
      </c>
      <c r="S9" s="7" t="str">
        <f>"ST_AsText(ST_GeomFromGeoJSON("&amp;S38&amp;"))"</f>
        <v>ST_AsText(ST_GeomFromGeoJSON(#{"type":"Polygon","coordinates":[[[35.999861111,30.999861111],[35.999861111,32.000138889],[37.000138889,32.000138889],[37.000138889,30.999861111],[35.999861111,30.999861111]]]}#))</v>
      </c>
      <c r="T9" s="2"/>
      <c r="V9" s="2" t="s">
        <v>7</v>
      </c>
      <c r="W9" s="2" t="s">
        <v>43</v>
      </c>
      <c r="X9" s="7" t="str">
        <f>"ST_AsText(ST_GeomFromGeoJSON("&amp;X38&amp;"))"</f>
        <v>ST_AsText(ST_GeomFromGeoJSON(#{"type":"Polygon","coordinates":[[[20,-10],[20,40],[60,40],[60,-10],[20,-10]]]}#))</v>
      </c>
      <c r="Y9" s="2"/>
      <c r="AA9" s="2" t="s">
        <v>7</v>
      </c>
      <c r="AB9" s="2" t="s">
        <v>43</v>
      </c>
      <c r="AC9" s="7" t="str">
        <f>"ST_AsText(ST_GeomFromGeoJSON("&amp;AC38&amp;"))"</f>
        <v>ST_AsText(ST_GeomFromGeoJSON(#{"type":"Polygon","coordinates":[[[33.999861111,30.999861111],[33.999861111,32.000138889],[35.000138889,32.000138889],[35.000138889,30.999861111],[33.999861111,30.999861111]]]}#))</v>
      </c>
      <c r="AD9" s="2"/>
      <c r="AF9" s="2" t="s">
        <v>7</v>
      </c>
      <c r="AG9" s="2" t="s">
        <v>43</v>
      </c>
      <c r="AH9" s="7" t="str">
        <f>"ST_AsText(ST_GeomFromGeoJSON("&amp;AH38&amp;"))"</f>
        <v>ST_AsText(ST_GeomFromGeoJSON(#{"type":"Polygon","coordinates":[[[34.999861111,29.999861111],[34.999861111,31.000138889],[36.000138889,31.000138889],[36.000138889,29.999861111],[34.999861111,29.999861111]]]}#))</v>
      </c>
      <c r="AK9" s="2" t="s">
        <v>7</v>
      </c>
      <c r="AL9" s="2" t="s">
        <v>43</v>
      </c>
      <c r="AM9" s="7" t="str">
        <f>"ST_AsText(ST_GeomFromGeoJSON("&amp;AM38&amp;"))"</f>
        <v>ST_AsText(ST_GeomFromGeoJSON(#{"type":"Polygon","coordinates":[[[33.999861111,29.999861111],[33.999861111,31.000138889],[35.000138889,31.000138889],[35.000138889,29.999861111],[33.999861111,29.999861111]]]}#))</v>
      </c>
      <c r="AP9" s="2" t="s">
        <v>7</v>
      </c>
      <c r="AQ9" s="2" t="s">
        <v>43</v>
      </c>
      <c r="AR9" s="7" t="str">
        <f>"ST_AsText(ST_GeomFromGeoJSON("&amp;AR38&amp;"))"</f>
        <v>ST_AsText(ST_GeomFromGeoJSON(#{"type":"Polygon","coordinates":[[[34.999861111,31.999861111],[34.999861111,33.000138889],[36.000138889,33.000138889],[36.000138889,31.999861111],[34.999861111,31.999861111]]]}#))</v>
      </c>
      <c r="AU9" s="2" t="s">
        <v>7</v>
      </c>
      <c r="AV9" s="2" t="s">
        <v>43</v>
      </c>
      <c r="AW9" s="7" t="str">
        <f>"ST_AsText(ST_GeomFromGeoJSON("&amp;AW38&amp;"))"</f>
        <v>ST_AsText(ST_GeomFromGeoJSON(#{"type":"Polygon","coordinates":[[[29.999861111,29.999861111],[29.999861111,49.999861111],[59.999861111,49.999861111],[59.999861111,29.999861111],[29.999861111,29.999861111]]]}#))</v>
      </c>
    </row>
    <row r="10" spans="2:49" x14ac:dyDescent="0.2">
      <c r="B10" s="2" t="s">
        <v>21</v>
      </c>
      <c r="C10" s="2" t="s">
        <v>40</v>
      </c>
      <c r="D10" s="2" t="s">
        <v>89</v>
      </c>
      <c r="G10" s="2" t="s">
        <v>21</v>
      </c>
      <c r="H10" s="2" t="s">
        <v>40</v>
      </c>
      <c r="I10" s="2" t="s">
        <v>110</v>
      </c>
      <c r="L10" s="2" t="s">
        <v>21</v>
      </c>
      <c r="M10" s="2" t="s">
        <v>40</v>
      </c>
      <c r="N10" s="2" t="s">
        <v>113</v>
      </c>
      <c r="O10" s="2"/>
      <c r="Q10" s="2" t="s">
        <v>21</v>
      </c>
      <c r="R10" s="2" t="s">
        <v>40</v>
      </c>
      <c r="S10" s="2" t="s">
        <v>119</v>
      </c>
      <c r="T10" s="2"/>
      <c r="V10" s="2" t="s">
        <v>21</v>
      </c>
      <c r="W10" s="2" t="s">
        <v>40</v>
      </c>
      <c r="X10" s="2" t="s">
        <v>126</v>
      </c>
      <c r="Y10" s="2"/>
      <c r="AA10" s="2" t="s">
        <v>21</v>
      </c>
      <c r="AB10" s="2" t="s">
        <v>40</v>
      </c>
      <c r="AC10" s="2" t="s">
        <v>133</v>
      </c>
      <c r="AD10" s="2"/>
      <c r="AF10" s="2" t="s">
        <v>21</v>
      </c>
      <c r="AG10" s="2" t="s">
        <v>40</v>
      </c>
      <c r="AH10" s="2" t="s">
        <v>137</v>
      </c>
      <c r="AK10" s="2" t="s">
        <v>21</v>
      </c>
      <c r="AL10" s="2" t="s">
        <v>40</v>
      </c>
      <c r="AM10" s="2" t="s">
        <v>142</v>
      </c>
      <c r="AP10" s="2" t="s">
        <v>21</v>
      </c>
      <c r="AQ10" s="2" t="s">
        <v>40</v>
      </c>
      <c r="AR10" s="2" t="s">
        <v>149</v>
      </c>
      <c r="AU10" s="2" t="s">
        <v>21</v>
      </c>
      <c r="AV10" s="2" t="s">
        <v>40</v>
      </c>
      <c r="AW10" s="2" t="s">
        <v>154</v>
      </c>
    </row>
    <row r="11" spans="2:49" x14ac:dyDescent="0.2">
      <c r="B11" s="2" t="s">
        <v>44</v>
      </c>
      <c r="C11" s="2" t="s">
        <v>45</v>
      </c>
      <c r="D11" s="2" t="s">
        <v>91</v>
      </c>
      <c r="E11" t="s">
        <v>30</v>
      </c>
      <c r="G11" s="2" t="s">
        <v>44</v>
      </c>
      <c r="H11" s="2" t="s">
        <v>45</v>
      </c>
      <c r="I11" s="2" t="s">
        <v>91</v>
      </c>
      <c r="L11" s="2" t="s">
        <v>44</v>
      </c>
      <c r="M11" s="2" t="s">
        <v>45</v>
      </c>
      <c r="N11" s="2" t="s">
        <v>91</v>
      </c>
      <c r="O11" s="2"/>
      <c r="Q11" s="2" t="s">
        <v>44</v>
      </c>
      <c r="R11" s="2" t="s">
        <v>45</v>
      </c>
      <c r="S11" s="2" t="s">
        <v>91</v>
      </c>
      <c r="T11" s="2"/>
      <c r="V11" s="2" t="s">
        <v>44</v>
      </c>
      <c r="W11" s="2" t="s">
        <v>45</v>
      </c>
      <c r="X11" s="2" t="s">
        <v>91</v>
      </c>
      <c r="Y11" s="2"/>
      <c r="AA11" s="2" t="s">
        <v>44</v>
      </c>
      <c r="AB11" s="2" t="s">
        <v>45</v>
      </c>
      <c r="AC11" s="2" t="s">
        <v>91</v>
      </c>
      <c r="AD11" s="2"/>
      <c r="AF11" s="2" t="s">
        <v>44</v>
      </c>
      <c r="AG11" s="2" t="s">
        <v>45</v>
      </c>
      <c r="AH11" s="2" t="s">
        <v>91</v>
      </c>
      <c r="AK11" s="2" t="s">
        <v>44</v>
      </c>
      <c r="AL11" s="2" t="s">
        <v>45</v>
      </c>
      <c r="AM11" s="2" t="s">
        <v>91</v>
      </c>
      <c r="AP11" s="2" t="s">
        <v>44</v>
      </c>
      <c r="AQ11" s="2" t="s">
        <v>45</v>
      </c>
      <c r="AR11" s="2" t="s">
        <v>91</v>
      </c>
      <c r="AU11" s="2" t="s">
        <v>44</v>
      </c>
      <c r="AV11" s="2" t="s">
        <v>45</v>
      </c>
      <c r="AW11" s="2" t="s">
        <v>91</v>
      </c>
    </row>
    <row r="12" spans="2:49" x14ac:dyDescent="0.2">
      <c r="B12" s="2" t="s">
        <v>46</v>
      </c>
      <c r="C12" s="2" t="s">
        <v>47</v>
      </c>
      <c r="D12" s="2">
        <v>30</v>
      </c>
      <c r="G12" s="2" t="s">
        <v>46</v>
      </c>
      <c r="H12" s="2" t="s">
        <v>47</v>
      </c>
      <c r="I12" s="2">
        <v>30</v>
      </c>
      <c r="L12" s="2" t="s">
        <v>46</v>
      </c>
      <c r="M12" s="2" t="s">
        <v>47</v>
      </c>
      <c r="N12" s="2">
        <v>30</v>
      </c>
      <c r="O12" s="2"/>
      <c r="Q12" s="2" t="s">
        <v>46</v>
      </c>
      <c r="R12" s="2" t="s">
        <v>47</v>
      </c>
      <c r="S12" s="2">
        <v>30</v>
      </c>
      <c r="T12" s="2"/>
      <c r="V12" s="2" t="s">
        <v>46</v>
      </c>
      <c r="W12" s="2" t="s">
        <v>47</v>
      </c>
      <c r="X12" s="2">
        <v>100</v>
      </c>
      <c r="Y12" s="2"/>
      <c r="AA12" s="2" t="s">
        <v>46</v>
      </c>
      <c r="AB12" s="2" t="s">
        <v>47</v>
      </c>
      <c r="AC12" s="2">
        <v>30</v>
      </c>
      <c r="AD12" s="2"/>
      <c r="AF12" s="2" t="s">
        <v>46</v>
      </c>
      <c r="AG12" s="2" t="s">
        <v>47</v>
      </c>
      <c r="AH12" s="2">
        <v>30</v>
      </c>
      <c r="AK12" s="2" t="s">
        <v>46</v>
      </c>
      <c r="AL12" s="2" t="s">
        <v>47</v>
      </c>
      <c r="AM12" s="2">
        <v>30</v>
      </c>
      <c r="AP12" s="2" t="s">
        <v>46</v>
      </c>
      <c r="AQ12" s="2" t="s">
        <v>47</v>
      </c>
      <c r="AR12" s="2">
        <v>30</v>
      </c>
      <c r="AU12" s="2" t="s">
        <v>46</v>
      </c>
      <c r="AV12" s="2" t="s">
        <v>47</v>
      </c>
      <c r="AW12" s="2">
        <v>250</v>
      </c>
    </row>
    <row r="13" spans="2:49" x14ac:dyDescent="0.2">
      <c r="B13" s="2" t="s">
        <v>48</v>
      </c>
      <c r="C13" s="2" t="s">
        <v>47</v>
      </c>
      <c r="D13" s="2">
        <v>-500</v>
      </c>
      <c r="G13" s="2" t="s">
        <v>48</v>
      </c>
      <c r="H13" s="2" t="s">
        <v>47</v>
      </c>
      <c r="I13" s="2">
        <v>-500</v>
      </c>
      <c r="L13" s="2" t="s">
        <v>48</v>
      </c>
      <c r="M13" s="2" t="s">
        <v>47</v>
      </c>
      <c r="N13" s="2">
        <v>-500</v>
      </c>
      <c r="O13" s="2"/>
      <c r="Q13" s="2" t="s">
        <v>48</v>
      </c>
      <c r="R13" s="2" t="s">
        <v>47</v>
      </c>
      <c r="S13" s="2">
        <v>-500</v>
      </c>
      <c r="T13" s="2"/>
      <c r="V13" s="2" t="s">
        <v>48</v>
      </c>
      <c r="W13" s="2" t="s">
        <v>47</v>
      </c>
      <c r="X13" s="2">
        <v>-500</v>
      </c>
      <c r="Y13" s="2"/>
      <c r="AA13" s="2" t="s">
        <v>48</v>
      </c>
      <c r="AB13" s="2" t="s">
        <v>47</v>
      </c>
      <c r="AC13" s="2">
        <v>-500</v>
      </c>
      <c r="AD13" s="2"/>
      <c r="AF13" s="2" t="s">
        <v>48</v>
      </c>
      <c r="AG13" s="2" t="s">
        <v>47</v>
      </c>
      <c r="AH13" s="2">
        <v>-500</v>
      </c>
      <c r="AK13" s="2" t="s">
        <v>48</v>
      </c>
      <c r="AL13" s="2" t="s">
        <v>47</v>
      </c>
      <c r="AM13" s="2">
        <v>-500</v>
      </c>
      <c r="AP13" s="2" t="s">
        <v>48</v>
      </c>
      <c r="AQ13" s="2" t="s">
        <v>47</v>
      </c>
      <c r="AR13" s="2">
        <v>-500</v>
      </c>
      <c r="AU13" s="2" t="s">
        <v>48</v>
      </c>
      <c r="AV13" s="2" t="s">
        <v>47</v>
      </c>
      <c r="AW13" s="2">
        <v>-500</v>
      </c>
    </row>
    <row r="14" spans="2:49" x14ac:dyDescent="0.2">
      <c r="B14" s="2" t="s">
        <v>49</v>
      </c>
      <c r="C14" s="2" t="s">
        <v>47</v>
      </c>
      <c r="D14" s="2">
        <v>9000</v>
      </c>
      <c r="E14" t="s">
        <v>30</v>
      </c>
      <c r="G14" s="2" t="s">
        <v>49</v>
      </c>
      <c r="H14" s="2" t="s">
        <v>47</v>
      </c>
      <c r="I14" s="2">
        <v>9000</v>
      </c>
      <c r="L14" s="2" t="s">
        <v>49</v>
      </c>
      <c r="M14" s="2" t="s">
        <v>47</v>
      </c>
      <c r="N14" s="2">
        <v>9000</v>
      </c>
      <c r="O14" s="2"/>
      <c r="Q14" s="2" t="s">
        <v>49</v>
      </c>
      <c r="R14" s="2" t="s">
        <v>47</v>
      </c>
      <c r="S14" s="2">
        <v>9000</v>
      </c>
      <c r="T14" s="2"/>
      <c r="V14" s="2" t="s">
        <v>49</v>
      </c>
      <c r="W14" s="2" t="s">
        <v>47</v>
      </c>
      <c r="X14" s="2">
        <v>9000</v>
      </c>
      <c r="Y14" s="2"/>
      <c r="AA14" s="2" t="s">
        <v>49</v>
      </c>
      <c r="AB14" s="2" t="s">
        <v>47</v>
      </c>
      <c r="AC14" s="2">
        <v>9000</v>
      </c>
      <c r="AD14" s="2"/>
      <c r="AF14" s="2" t="s">
        <v>49</v>
      </c>
      <c r="AG14" s="2" t="s">
        <v>47</v>
      </c>
      <c r="AH14" s="2">
        <v>9000</v>
      </c>
      <c r="AK14" s="2" t="s">
        <v>49</v>
      </c>
      <c r="AL14" s="2" t="s">
        <v>47</v>
      </c>
      <c r="AM14" s="2">
        <v>9000</v>
      </c>
      <c r="AP14" s="2" t="s">
        <v>49</v>
      </c>
      <c r="AQ14" s="2" t="s">
        <v>47</v>
      </c>
      <c r="AR14" s="2">
        <v>9000</v>
      </c>
      <c r="AU14" s="2" t="s">
        <v>49</v>
      </c>
      <c r="AV14" s="2" t="s">
        <v>47</v>
      </c>
      <c r="AW14" s="2">
        <v>9000</v>
      </c>
    </row>
    <row r="15" spans="2:49" x14ac:dyDescent="0.2">
      <c r="B15" s="2" t="s">
        <v>50</v>
      </c>
      <c r="C15" s="2" t="s">
        <v>43</v>
      </c>
      <c r="D15" s="2" t="s">
        <v>75</v>
      </c>
      <c r="G15" s="2" t="s">
        <v>50</v>
      </c>
      <c r="H15" s="2" t="s">
        <v>43</v>
      </c>
      <c r="I15" s="2" t="s">
        <v>75</v>
      </c>
      <c r="L15" s="2" t="s">
        <v>50</v>
      </c>
      <c r="M15" s="2" t="s">
        <v>43</v>
      </c>
      <c r="N15" s="2" t="s">
        <v>75</v>
      </c>
      <c r="O15" s="2"/>
      <c r="Q15" s="2" t="s">
        <v>50</v>
      </c>
      <c r="R15" s="2" t="s">
        <v>43</v>
      </c>
      <c r="S15" s="2" t="s">
        <v>75</v>
      </c>
      <c r="T15" s="2"/>
      <c r="V15" s="2" t="s">
        <v>50</v>
      </c>
      <c r="W15" s="2" t="s">
        <v>43</v>
      </c>
      <c r="X15" s="2" t="s">
        <v>75</v>
      </c>
      <c r="Y15" s="2"/>
      <c r="AA15" s="2" t="s">
        <v>50</v>
      </c>
      <c r="AB15" s="2" t="s">
        <v>43</v>
      </c>
      <c r="AC15" s="2" t="s">
        <v>75</v>
      </c>
      <c r="AD15" s="2"/>
      <c r="AF15" s="2" t="s">
        <v>50</v>
      </c>
      <c r="AG15" s="2" t="s">
        <v>43</v>
      </c>
      <c r="AH15" s="2" t="s">
        <v>75</v>
      </c>
      <c r="AK15" s="2" t="s">
        <v>50</v>
      </c>
      <c r="AL15" s="2" t="s">
        <v>43</v>
      </c>
      <c r="AM15" s="2" t="s">
        <v>75</v>
      </c>
      <c r="AP15" s="2" t="s">
        <v>50</v>
      </c>
      <c r="AQ15" s="2" t="s">
        <v>43</v>
      </c>
      <c r="AR15" s="2" t="s">
        <v>75</v>
      </c>
      <c r="AU15" s="2" t="s">
        <v>50</v>
      </c>
      <c r="AV15" s="2" t="s">
        <v>43</v>
      </c>
      <c r="AW15" s="2" t="s">
        <v>75</v>
      </c>
    </row>
    <row r="16" spans="2:49" x14ac:dyDescent="0.2">
      <c r="B16" s="2" t="s">
        <v>51</v>
      </c>
      <c r="C16" s="2" t="s">
        <v>40</v>
      </c>
      <c r="D16" s="2" t="s">
        <v>76</v>
      </c>
      <c r="G16" s="2" t="s">
        <v>51</v>
      </c>
      <c r="H16" s="2" t="s">
        <v>40</v>
      </c>
      <c r="I16" s="2" t="s">
        <v>76</v>
      </c>
      <c r="L16" s="2" t="s">
        <v>51</v>
      </c>
      <c r="M16" s="2" t="s">
        <v>40</v>
      </c>
      <c r="N16" s="2" t="s">
        <v>76</v>
      </c>
      <c r="O16" s="2"/>
      <c r="Q16" s="2" t="s">
        <v>51</v>
      </c>
      <c r="R16" s="2" t="s">
        <v>40</v>
      </c>
      <c r="S16" s="2" t="s">
        <v>76</v>
      </c>
      <c r="T16" s="2"/>
      <c r="V16" s="2" t="s">
        <v>51</v>
      </c>
      <c r="W16" s="2" t="s">
        <v>40</v>
      </c>
      <c r="X16" s="2" t="s">
        <v>76</v>
      </c>
      <c r="Y16" s="2"/>
      <c r="AA16" s="2" t="s">
        <v>51</v>
      </c>
      <c r="AB16" s="2" t="s">
        <v>40</v>
      </c>
      <c r="AC16" s="2" t="s">
        <v>76</v>
      </c>
      <c r="AD16" s="2"/>
      <c r="AF16" s="2" t="s">
        <v>51</v>
      </c>
      <c r="AG16" s="2" t="s">
        <v>40</v>
      </c>
      <c r="AH16" s="2" t="s">
        <v>76</v>
      </c>
      <c r="AK16" s="2" t="s">
        <v>51</v>
      </c>
      <c r="AL16" s="2" t="s">
        <v>40</v>
      </c>
      <c r="AM16" s="2" t="s">
        <v>76</v>
      </c>
      <c r="AP16" s="2" t="s">
        <v>51</v>
      </c>
      <c r="AQ16" s="2" t="s">
        <v>40</v>
      </c>
      <c r="AR16" s="2" t="s">
        <v>76</v>
      </c>
      <c r="AU16" s="2" t="s">
        <v>51</v>
      </c>
      <c r="AV16" s="2" t="s">
        <v>40</v>
      </c>
      <c r="AW16" s="2" t="s">
        <v>76</v>
      </c>
    </row>
    <row r="17" spans="2:49" x14ac:dyDescent="0.2">
      <c r="B17" s="2" t="s">
        <v>52</v>
      </c>
      <c r="C17" s="2" t="s">
        <v>40</v>
      </c>
      <c r="D17" s="2" t="s">
        <v>77</v>
      </c>
      <c r="G17" s="2" t="s">
        <v>52</v>
      </c>
      <c r="H17" s="2" t="s">
        <v>40</v>
      </c>
      <c r="I17" s="2" t="s">
        <v>77</v>
      </c>
      <c r="L17" s="2" t="s">
        <v>52</v>
      </c>
      <c r="M17" s="2" t="s">
        <v>40</v>
      </c>
      <c r="N17" s="2" t="s">
        <v>77</v>
      </c>
      <c r="O17" s="2"/>
      <c r="Q17" s="2" t="s">
        <v>52</v>
      </c>
      <c r="R17" s="2" t="s">
        <v>40</v>
      </c>
      <c r="S17" s="2" t="s">
        <v>77</v>
      </c>
      <c r="T17" s="2"/>
      <c r="V17" s="2" t="s">
        <v>52</v>
      </c>
      <c r="W17" s="2" t="s">
        <v>40</v>
      </c>
      <c r="X17" s="2" t="s">
        <v>77</v>
      </c>
      <c r="Y17" s="2"/>
      <c r="AA17" s="2" t="s">
        <v>52</v>
      </c>
      <c r="AB17" s="2" t="s">
        <v>40</v>
      </c>
      <c r="AC17" s="2" t="s">
        <v>77</v>
      </c>
      <c r="AD17" s="2"/>
      <c r="AF17" s="2" t="s">
        <v>52</v>
      </c>
      <c r="AG17" s="2" t="s">
        <v>40</v>
      </c>
      <c r="AH17" s="2" t="s">
        <v>77</v>
      </c>
      <c r="AK17" s="2" t="s">
        <v>52</v>
      </c>
      <c r="AL17" s="2" t="s">
        <v>40</v>
      </c>
      <c r="AM17" s="2" t="s">
        <v>77</v>
      </c>
      <c r="AP17" s="2" t="s">
        <v>52</v>
      </c>
      <c r="AQ17" s="2" t="s">
        <v>40</v>
      </c>
      <c r="AR17" s="2" t="s">
        <v>77</v>
      </c>
      <c r="AU17" s="2" t="s">
        <v>52</v>
      </c>
      <c r="AV17" s="2" t="s">
        <v>40</v>
      </c>
      <c r="AW17" s="2" t="s">
        <v>77</v>
      </c>
    </row>
    <row r="18" spans="2:49" x14ac:dyDescent="0.2">
      <c r="B18" s="2" t="s">
        <v>53</v>
      </c>
      <c r="C18" s="2" t="s">
        <v>40</v>
      </c>
      <c r="D18" s="2" t="s">
        <v>160</v>
      </c>
      <c r="G18" s="2" t="s">
        <v>53</v>
      </c>
      <c r="H18" s="2" t="s">
        <v>40</v>
      </c>
      <c r="I18" s="2" t="s">
        <v>160</v>
      </c>
      <c r="L18" s="2" t="s">
        <v>53</v>
      </c>
      <c r="M18" s="2" t="s">
        <v>40</v>
      </c>
      <c r="N18" s="2" t="s">
        <v>160</v>
      </c>
      <c r="O18" s="2"/>
      <c r="Q18" s="2" t="s">
        <v>53</v>
      </c>
      <c r="R18" s="2" t="s">
        <v>40</v>
      </c>
      <c r="S18" s="2" t="s">
        <v>160</v>
      </c>
      <c r="T18" s="2"/>
      <c r="V18" s="2" t="s">
        <v>53</v>
      </c>
      <c r="W18" s="2" t="s">
        <v>40</v>
      </c>
      <c r="X18" s="2" t="s">
        <v>160</v>
      </c>
      <c r="Y18" s="2"/>
      <c r="AA18" s="2" t="s">
        <v>53</v>
      </c>
      <c r="AB18" s="2" t="s">
        <v>40</v>
      </c>
      <c r="AC18" s="2" t="s">
        <v>160</v>
      </c>
      <c r="AD18" s="2"/>
      <c r="AF18" s="2" t="s">
        <v>53</v>
      </c>
      <c r="AG18" s="2" t="s">
        <v>40</v>
      </c>
      <c r="AH18" s="2" t="s">
        <v>160</v>
      </c>
      <c r="AK18" s="2" t="s">
        <v>53</v>
      </c>
      <c r="AL18" s="2" t="s">
        <v>40</v>
      </c>
      <c r="AM18" s="2" t="s">
        <v>160</v>
      </c>
      <c r="AP18" s="2" t="s">
        <v>53</v>
      </c>
      <c r="AQ18" s="2" t="s">
        <v>40</v>
      </c>
      <c r="AR18" s="2" t="s">
        <v>160</v>
      </c>
      <c r="AU18" s="2" t="s">
        <v>53</v>
      </c>
      <c r="AV18" s="2" t="s">
        <v>40</v>
      </c>
      <c r="AW18" s="2" t="s">
        <v>160</v>
      </c>
    </row>
    <row r="19" spans="2:49" ht="16.5" x14ac:dyDescent="0.3">
      <c r="B19" s="2" t="s">
        <v>54</v>
      </c>
      <c r="C19" s="2" t="s">
        <v>45</v>
      </c>
      <c r="D19" s="2">
        <v>2.7700000000000001E-4</v>
      </c>
      <c r="G19" s="2" t="s">
        <v>54</v>
      </c>
      <c r="H19" s="2" t="s">
        <v>45</v>
      </c>
      <c r="I19" s="2">
        <v>2.7700000000000001E-4</v>
      </c>
      <c r="L19" s="2" t="s">
        <v>54</v>
      </c>
      <c r="M19" s="2" t="s">
        <v>45</v>
      </c>
      <c r="N19" s="2">
        <v>2.7700000000000001E-4</v>
      </c>
      <c r="O19" s="2"/>
      <c r="Q19" s="2" t="s">
        <v>54</v>
      </c>
      <c r="R19" s="2" t="s">
        <v>45</v>
      </c>
      <c r="S19" s="2">
        <v>2.7700000000000001E-4</v>
      </c>
      <c r="T19" s="2"/>
      <c r="V19" s="2" t="s">
        <v>54</v>
      </c>
      <c r="W19" s="2" t="s">
        <v>45</v>
      </c>
      <c r="X19" s="9">
        <v>8.3300000000000006E-3</v>
      </c>
      <c r="Y19" s="2"/>
      <c r="AA19" s="2" t="s">
        <v>54</v>
      </c>
      <c r="AB19" s="2" t="s">
        <v>45</v>
      </c>
      <c r="AC19" s="2">
        <v>2.7700000000000001E-4</v>
      </c>
      <c r="AD19" s="2"/>
      <c r="AF19" s="2" t="s">
        <v>54</v>
      </c>
      <c r="AG19" s="2" t="s">
        <v>45</v>
      </c>
      <c r="AH19" s="2">
        <v>2.7700000000000001E-4</v>
      </c>
      <c r="AK19" s="2" t="s">
        <v>54</v>
      </c>
      <c r="AL19" s="2" t="s">
        <v>45</v>
      </c>
      <c r="AM19" s="2">
        <v>2.7700000000000001E-4</v>
      </c>
      <c r="AP19" s="2" t="s">
        <v>54</v>
      </c>
      <c r="AQ19" s="2" t="s">
        <v>45</v>
      </c>
      <c r="AR19" s="2">
        <v>2.7700000000000001E-4</v>
      </c>
      <c r="AU19" s="2" t="s">
        <v>54</v>
      </c>
      <c r="AV19" s="2" t="s">
        <v>45</v>
      </c>
      <c r="AW19" s="9">
        <v>2E-3</v>
      </c>
    </row>
    <row r="20" spans="2:49" x14ac:dyDescent="0.2">
      <c r="B20" s="2" t="s">
        <v>55</v>
      </c>
      <c r="C20" s="2" t="s">
        <v>43</v>
      </c>
      <c r="D20" s="2" t="s">
        <v>91</v>
      </c>
      <c r="G20" s="2" t="s">
        <v>55</v>
      </c>
      <c r="H20" s="2" t="s">
        <v>43</v>
      </c>
      <c r="I20" s="2" t="s">
        <v>91</v>
      </c>
      <c r="L20" s="2" t="s">
        <v>55</v>
      </c>
      <c r="M20" s="2" t="s">
        <v>43</v>
      </c>
      <c r="N20" s="2" t="s">
        <v>91</v>
      </c>
      <c r="O20" s="2"/>
      <c r="Q20" s="2" t="s">
        <v>55</v>
      </c>
      <c r="R20" s="2" t="s">
        <v>43</v>
      </c>
      <c r="S20" s="2" t="s">
        <v>91</v>
      </c>
      <c r="T20" s="2"/>
      <c r="V20" s="2" t="s">
        <v>55</v>
      </c>
      <c r="W20" s="2" t="s">
        <v>43</v>
      </c>
      <c r="X20" s="2" t="s">
        <v>91</v>
      </c>
      <c r="Y20" s="2"/>
      <c r="AA20" s="2" t="s">
        <v>55</v>
      </c>
      <c r="AB20" s="2" t="s">
        <v>43</v>
      </c>
      <c r="AC20" s="2" t="s">
        <v>91</v>
      </c>
      <c r="AD20" s="2"/>
      <c r="AF20" s="2" t="s">
        <v>55</v>
      </c>
      <c r="AG20" s="2" t="s">
        <v>43</v>
      </c>
      <c r="AH20" s="2" t="s">
        <v>91</v>
      </c>
      <c r="AK20" s="2" t="s">
        <v>55</v>
      </c>
      <c r="AL20" s="2" t="s">
        <v>43</v>
      </c>
      <c r="AM20" s="2" t="s">
        <v>91</v>
      </c>
      <c r="AP20" s="2" t="s">
        <v>55</v>
      </c>
      <c r="AQ20" s="2" t="s">
        <v>43</v>
      </c>
      <c r="AR20" s="2" t="s">
        <v>91</v>
      </c>
      <c r="AU20" s="2" t="s">
        <v>55</v>
      </c>
      <c r="AV20" s="2" t="s">
        <v>43</v>
      </c>
      <c r="AW20" s="2" t="s">
        <v>91</v>
      </c>
    </row>
    <row r="21" spans="2:49" x14ac:dyDescent="0.2">
      <c r="B21" s="2" t="s">
        <v>56</v>
      </c>
      <c r="C21" s="2" t="s">
        <v>47</v>
      </c>
      <c r="D21" s="2">
        <v>8.9999999999999996E-7</v>
      </c>
      <c r="G21" s="2" t="s">
        <v>56</v>
      </c>
      <c r="H21" s="2" t="s">
        <v>47</v>
      </c>
      <c r="I21" s="2">
        <v>8.9999999999999996E-7</v>
      </c>
      <c r="L21" s="2" t="s">
        <v>56</v>
      </c>
      <c r="M21" s="2" t="s">
        <v>47</v>
      </c>
      <c r="N21" s="2">
        <v>8.9999999999999996E-7</v>
      </c>
      <c r="O21" s="2"/>
      <c r="Q21" s="2" t="s">
        <v>56</v>
      </c>
      <c r="R21" s="2" t="s">
        <v>47</v>
      </c>
      <c r="S21" s="2">
        <v>8.9999999999999996E-7</v>
      </c>
      <c r="T21" s="2"/>
      <c r="V21" s="2" t="s">
        <v>56</v>
      </c>
      <c r="W21" s="2" t="s">
        <v>47</v>
      </c>
      <c r="X21" s="2">
        <v>8.9999999999999996E-7</v>
      </c>
      <c r="Y21" s="2"/>
      <c r="AA21" s="2" t="s">
        <v>56</v>
      </c>
      <c r="AB21" s="2" t="s">
        <v>47</v>
      </c>
      <c r="AC21" s="2">
        <v>8.9999999999999996E-7</v>
      </c>
      <c r="AD21" s="2"/>
      <c r="AF21" s="2" t="s">
        <v>56</v>
      </c>
      <c r="AG21" s="2" t="s">
        <v>47</v>
      </c>
      <c r="AH21" s="2">
        <v>8.9999999999999996E-7</v>
      </c>
      <c r="AK21" s="2" t="s">
        <v>56</v>
      </c>
      <c r="AL21" s="2" t="s">
        <v>47</v>
      </c>
      <c r="AM21" s="2">
        <v>8.9999999999999996E-7</v>
      </c>
      <c r="AP21" s="2" t="s">
        <v>56</v>
      </c>
      <c r="AQ21" s="2" t="s">
        <v>47</v>
      </c>
      <c r="AR21" s="2">
        <v>8.9999999999999996E-7</v>
      </c>
      <c r="AU21" s="2" t="s">
        <v>56</v>
      </c>
      <c r="AV21" s="2" t="s">
        <v>47</v>
      </c>
      <c r="AW21" s="2">
        <v>8.9999999999999996E-7</v>
      </c>
    </row>
    <row r="22" spans="2:49" x14ac:dyDescent="0.2">
      <c r="B22" s="2" t="s">
        <v>57</v>
      </c>
      <c r="C22" s="2" t="s">
        <v>47</v>
      </c>
      <c r="D22" s="2">
        <v>8.9999999999999996E-7</v>
      </c>
      <c r="G22" s="2" t="s">
        <v>57</v>
      </c>
      <c r="H22" s="2" t="s">
        <v>47</v>
      </c>
      <c r="I22" s="2">
        <v>8.9999999999999996E-7</v>
      </c>
      <c r="L22" s="2" t="s">
        <v>57</v>
      </c>
      <c r="M22" s="2" t="s">
        <v>47</v>
      </c>
      <c r="N22" s="2">
        <v>8.9999999999999996E-7</v>
      </c>
      <c r="O22" s="2"/>
      <c r="Q22" s="2" t="s">
        <v>57</v>
      </c>
      <c r="R22" s="2" t="s">
        <v>47</v>
      </c>
      <c r="S22" s="2">
        <v>8.9999999999999996E-7</v>
      </c>
      <c r="T22" s="2"/>
      <c r="V22" s="2" t="s">
        <v>57</v>
      </c>
      <c r="W22" s="2" t="s">
        <v>47</v>
      </c>
      <c r="X22" s="2">
        <v>8.9999999999999996E-7</v>
      </c>
      <c r="Y22" s="2"/>
      <c r="AA22" s="2" t="s">
        <v>57</v>
      </c>
      <c r="AB22" s="2" t="s">
        <v>47</v>
      </c>
      <c r="AC22" s="2">
        <v>8.9999999999999996E-7</v>
      </c>
      <c r="AD22" s="2"/>
      <c r="AF22" s="2" t="s">
        <v>57</v>
      </c>
      <c r="AG22" s="2" t="s">
        <v>47</v>
      </c>
      <c r="AH22" s="2">
        <v>8.9999999999999996E-7</v>
      </c>
      <c r="AK22" s="2" t="s">
        <v>57</v>
      </c>
      <c r="AL22" s="2" t="s">
        <v>47</v>
      </c>
      <c r="AM22" s="2">
        <v>8.9999999999999996E-7</v>
      </c>
      <c r="AP22" s="2" t="s">
        <v>57</v>
      </c>
      <c r="AQ22" s="2" t="s">
        <v>47</v>
      </c>
      <c r="AR22" s="2">
        <v>8.9999999999999996E-7</v>
      </c>
      <c r="AU22" s="2" t="s">
        <v>57</v>
      </c>
      <c r="AV22" s="2" t="s">
        <v>47</v>
      </c>
      <c r="AW22" s="2">
        <v>8.9999999999999996E-7</v>
      </c>
    </row>
    <row r="23" spans="2:49" x14ac:dyDescent="0.2">
      <c r="B23" s="2" t="s">
        <v>58</v>
      </c>
      <c r="C23" s="2" t="s">
        <v>43</v>
      </c>
      <c r="D23" s="2" t="s">
        <v>91</v>
      </c>
      <c r="G23" s="2" t="s">
        <v>58</v>
      </c>
      <c r="H23" s="2" t="s">
        <v>43</v>
      </c>
      <c r="I23" s="2" t="s">
        <v>91</v>
      </c>
      <c r="L23" s="2" t="s">
        <v>58</v>
      </c>
      <c r="M23" s="2" t="s">
        <v>43</v>
      </c>
      <c r="N23" s="2" t="s">
        <v>91</v>
      </c>
      <c r="O23" s="2"/>
      <c r="Q23" s="2" t="s">
        <v>58</v>
      </c>
      <c r="R23" s="2" t="s">
        <v>43</v>
      </c>
      <c r="S23" s="2" t="s">
        <v>91</v>
      </c>
      <c r="T23" s="2"/>
      <c r="V23" s="2" t="s">
        <v>58</v>
      </c>
      <c r="W23" s="2" t="s">
        <v>43</v>
      </c>
      <c r="X23" s="2" t="s">
        <v>91</v>
      </c>
      <c r="Y23" s="2"/>
      <c r="AA23" s="2" t="s">
        <v>58</v>
      </c>
      <c r="AB23" s="2" t="s">
        <v>43</v>
      </c>
      <c r="AC23" s="2" t="s">
        <v>91</v>
      </c>
      <c r="AD23" s="2"/>
      <c r="AF23" s="2" t="s">
        <v>58</v>
      </c>
      <c r="AG23" s="2" t="s">
        <v>43</v>
      </c>
      <c r="AH23" s="2" t="s">
        <v>91</v>
      </c>
      <c r="AK23" s="2" t="s">
        <v>58</v>
      </c>
      <c r="AL23" s="2" t="s">
        <v>43</v>
      </c>
      <c r="AM23" s="2" t="s">
        <v>91</v>
      </c>
      <c r="AP23" s="2" t="s">
        <v>58</v>
      </c>
      <c r="AQ23" s="2" t="s">
        <v>43</v>
      </c>
      <c r="AR23" s="2" t="s">
        <v>91</v>
      </c>
      <c r="AU23" s="2" t="s">
        <v>58</v>
      </c>
      <c r="AV23" s="2" t="s">
        <v>43</v>
      </c>
      <c r="AW23" s="2" t="s">
        <v>91</v>
      </c>
    </row>
    <row r="24" spans="2:49" x14ac:dyDescent="0.2">
      <c r="B24" s="2" t="s">
        <v>8</v>
      </c>
      <c r="C24" s="2" t="s">
        <v>40</v>
      </c>
      <c r="D24" s="2" t="s">
        <v>78</v>
      </c>
      <c r="G24" s="2" t="s">
        <v>8</v>
      </c>
      <c r="H24" s="2" t="s">
        <v>40</v>
      </c>
      <c r="I24" s="2" t="s">
        <v>107</v>
      </c>
      <c r="L24" s="2" t="s">
        <v>8</v>
      </c>
      <c r="M24" s="2" t="s">
        <v>40</v>
      </c>
      <c r="N24" s="2" t="s">
        <v>114</v>
      </c>
      <c r="O24" s="2"/>
      <c r="Q24" s="2" t="s">
        <v>8</v>
      </c>
      <c r="R24" s="2" t="s">
        <v>40</v>
      </c>
      <c r="S24" s="2" t="s">
        <v>120</v>
      </c>
      <c r="T24" s="2"/>
      <c r="V24" s="2" t="s">
        <v>8</v>
      </c>
      <c r="W24" s="2" t="s">
        <v>40</v>
      </c>
      <c r="X24" s="2" t="s">
        <v>124</v>
      </c>
      <c r="Y24" s="2"/>
      <c r="AA24" s="2" t="s">
        <v>8</v>
      </c>
      <c r="AB24" s="2" t="s">
        <v>40</v>
      </c>
      <c r="AC24" s="2" t="s">
        <v>131</v>
      </c>
      <c r="AD24" s="2"/>
      <c r="AF24" s="2" t="s">
        <v>8</v>
      </c>
      <c r="AG24" s="2" t="s">
        <v>40</v>
      </c>
      <c r="AH24" s="2" t="s">
        <v>138</v>
      </c>
      <c r="AK24" s="2" t="s">
        <v>8</v>
      </c>
      <c r="AL24" s="2" t="s">
        <v>40</v>
      </c>
      <c r="AM24" s="2" t="s">
        <v>143</v>
      </c>
      <c r="AP24" s="2" t="s">
        <v>8</v>
      </c>
      <c r="AQ24" s="2" t="s">
        <v>40</v>
      </c>
      <c r="AR24" s="2" t="s">
        <v>150</v>
      </c>
      <c r="AU24" s="2" t="s">
        <v>8</v>
      </c>
      <c r="AV24" s="2" t="s">
        <v>40</v>
      </c>
      <c r="AW24" s="2" t="s">
        <v>155</v>
      </c>
    </row>
    <row r="25" spans="2:49" x14ac:dyDescent="0.2">
      <c r="B25" s="2" t="s">
        <v>9</v>
      </c>
      <c r="C25" s="2" t="s">
        <v>40</v>
      </c>
      <c r="D25" s="2" t="s">
        <v>79</v>
      </c>
      <c r="G25" s="2" t="s">
        <v>9</v>
      </c>
      <c r="H25" s="2" t="s">
        <v>40</v>
      </c>
      <c r="I25" s="2" t="s">
        <v>106</v>
      </c>
      <c r="L25" s="2" t="s">
        <v>9</v>
      </c>
      <c r="M25" s="2" t="s">
        <v>40</v>
      </c>
      <c r="N25" s="2" t="s">
        <v>115</v>
      </c>
      <c r="O25" s="2"/>
      <c r="Q25" s="2" t="s">
        <v>9</v>
      </c>
      <c r="R25" s="2" t="s">
        <v>40</v>
      </c>
      <c r="S25" s="2" t="s">
        <v>121</v>
      </c>
      <c r="T25" s="2"/>
      <c r="V25" s="2" t="s">
        <v>9</v>
      </c>
      <c r="W25" s="2" t="s">
        <v>40</v>
      </c>
      <c r="X25" s="2" t="s">
        <v>125</v>
      </c>
      <c r="Y25" s="2"/>
      <c r="AA25" s="2" t="s">
        <v>9</v>
      </c>
      <c r="AB25" s="2" t="s">
        <v>40</v>
      </c>
      <c r="AC25" s="2" t="s">
        <v>132</v>
      </c>
      <c r="AD25" s="2"/>
      <c r="AF25" s="2" t="s">
        <v>9</v>
      </c>
      <c r="AG25" s="2" t="s">
        <v>40</v>
      </c>
      <c r="AH25" s="2" t="s">
        <v>139</v>
      </c>
      <c r="AK25" s="2" t="s">
        <v>9</v>
      </c>
      <c r="AL25" s="2" t="s">
        <v>40</v>
      </c>
      <c r="AM25" s="2" t="s">
        <v>144</v>
      </c>
      <c r="AP25" s="2" t="s">
        <v>9</v>
      </c>
      <c r="AQ25" s="2" t="s">
        <v>40</v>
      </c>
      <c r="AR25" s="2" t="s">
        <v>151</v>
      </c>
      <c r="AU25" s="2" t="s">
        <v>9</v>
      </c>
      <c r="AV25" s="2" t="s">
        <v>40</v>
      </c>
      <c r="AW25" s="2" t="s">
        <v>156</v>
      </c>
    </row>
    <row r="26" spans="2:49" x14ac:dyDescent="0.2">
      <c r="B26" s="2" t="s">
        <v>10</v>
      </c>
      <c r="C26" s="2" t="s">
        <v>40</v>
      </c>
      <c r="D26" s="2" t="s">
        <v>80</v>
      </c>
      <c r="G26" s="2" t="s">
        <v>10</v>
      </c>
      <c r="H26" s="2" t="s">
        <v>40</v>
      </c>
      <c r="I26" s="2" t="s">
        <v>80</v>
      </c>
      <c r="L26" s="2" t="s">
        <v>10</v>
      </c>
      <c r="M26" s="2" t="s">
        <v>40</v>
      </c>
      <c r="N26" s="2" t="s">
        <v>80</v>
      </c>
      <c r="O26" s="2"/>
      <c r="Q26" s="2" t="s">
        <v>10</v>
      </c>
      <c r="R26" s="2" t="s">
        <v>40</v>
      </c>
      <c r="S26" s="2" t="s">
        <v>80</v>
      </c>
      <c r="T26" s="2"/>
      <c r="V26" s="2" t="s">
        <v>10</v>
      </c>
      <c r="W26" s="2" t="s">
        <v>40</v>
      </c>
      <c r="X26" s="2" t="s">
        <v>80</v>
      </c>
      <c r="Y26" s="2"/>
      <c r="AA26" s="2" t="s">
        <v>10</v>
      </c>
      <c r="AB26" s="2" t="s">
        <v>40</v>
      </c>
      <c r="AC26" s="2" t="s">
        <v>80</v>
      </c>
      <c r="AD26" s="2"/>
      <c r="AF26" s="2" t="s">
        <v>10</v>
      </c>
      <c r="AG26" s="2" t="s">
        <v>40</v>
      </c>
      <c r="AH26" s="2" t="s">
        <v>80</v>
      </c>
      <c r="AK26" s="2" t="s">
        <v>10</v>
      </c>
      <c r="AL26" s="2" t="s">
        <v>40</v>
      </c>
      <c r="AM26" s="2" t="s">
        <v>80</v>
      </c>
      <c r="AP26" s="2" t="s">
        <v>10</v>
      </c>
      <c r="AQ26" s="2" t="s">
        <v>40</v>
      </c>
      <c r="AR26" s="2" t="s">
        <v>80</v>
      </c>
      <c r="AU26" s="2" t="s">
        <v>10</v>
      </c>
      <c r="AV26" s="2" t="s">
        <v>40</v>
      </c>
      <c r="AW26" s="2" t="s">
        <v>80</v>
      </c>
    </row>
    <row r="27" spans="2:49" x14ac:dyDescent="0.2">
      <c r="B27" s="2" t="s">
        <v>11</v>
      </c>
      <c r="C27" s="2" t="s">
        <v>43</v>
      </c>
      <c r="D27" s="2" t="s">
        <v>91</v>
      </c>
      <c r="G27" s="2" t="s">
        <v>11</v>
      </c>
      <c r="H27" s="2" t="s">
        <v>43</v>
      </c>
      <c r="I27" s="2" t="s">
        <v>91</v>
      </c>
      <c r="L27" s="2" t="s">
        <v>11</v>
      </c>
      <c r="M27" s="2" t="s">
        <v>43</v>
      </c>
      <c r="N27" s="2" t="s">
        <v>91</v>
      </c>
      <c r="O27" s="2"/>
      <c r="Q27" s="2" t="s">
        <v>11</v>
      </c>
      <c r="R27" s="2" t="s">
        <v>43</v>
      </c>
      <c r="S27" s="2" t="s">
        <v>91</v>
      </c>
      <c r="T27" s="2"/>
      <c r="V27" s="2" t="s">
        <v>11</v>
      </c>
      <c r="W27" s="2" t="s">
        <v>43</v>
      </c>
      <c r="X27" s="2" t="s">
        <v>91</v>
      </c>
      <c r="Y27" s="2"/>
      <c r="AA27" s="2" t="s">
        <v>11</v>
      </c>
      <c r="AB27" s="2" t="s">
        <v>43</v>
      </c>
      <c r="AC27" s="2" t="s">
        <v>91</v>
      </c>
      <c r="AD27" s="2"/>
      <c r="AF27" s="2" t="s">
        <v>11</v>
      </c>
      <c r="AG27" s="2" t="s">
        <v>43</v>
      </c>
      <c r="AH27" s="2" t="s">
        <v>91</v>
      </c>
      <c r="AK27" s="2" t="s">
        <v>11</v>
      </c>
      <c r="AL27" s="2" t="s">
        <v>43</v>
      </c>
      <c r="AM27" s="2" t="s">
        <v>91</v>
      </c>
      <c r="AP27" s="2" t="s">
        <v>11</v>
      </c>
      <c r="AQ27" s="2" t="s">
        <v>43</v>
      </c>
      <c r="AR27" s="2" t="s">
        <v>91</v>
      </c>
      <c r="AU27" s="2" t="s">
        <v>11</v>
      </c>
      <c r="AV27" s="2" t="s">
        <v>43</v>
      </c>
      <c r="AW27" s="2" t="s">
        <v>91</v>
      </c>
    </row>
    <row r="28" spans="2:49" x14ac:dyDescent="0.2">
      <c r="B28" s="2" t="s">
        <v>12</v>
      </c>
      <c r="C28" s="2" t="s">
        <v>59</v>
      </c>
      <c r="D28" s="2" t="s">
        <v>69</v>
      </c>
      <c r="E28" t="s">
        <v>30</v>
      </c>
      <c r="G28" s="2" t="s">
        <v>12</v>
      </c>
      <c r="H28" s="2" t="s">
        <v>59</v>
      </c>
      <c r="I28" s="2" t="s">
        <v>69</v>
      </c>
      <c r="L28" s="2" t="s">
        <v>12</v>
      </c>
      <c r="M28" s="2" t="s">
        <v>59</v>
      </c>
      <c r="N28" s="2" t="s">
        <v>69</v>
      </c>
      <c r="O28" s="2"/>
      <c r="Q28" s="2" t="s">
        <v>12</v>
      </c>
      <c r="R28" s="2" t="s">
        <v>59</v>
      </c>
      <c r="S28" s="2" t="s">
        <v>69</v>
      </c>
      <c r="T28" s="2"/>
      <c r="V28" s="2" t="s">
        <v>12</v>
      </c>
      <c r="W28" s="2" t="s">
        <v>59</v>
      </c>
      <c r="X28" s="2" t="s">
        <v>69</v>
      </c>
      <c r="Y28" s="2"/>
      <c r="AA28" s="2" t="s">
        <v>12</v>
      </c>
      <c r="AB28" s="2" t="s">
        <v>59</v>
      </c>
      <c r="AC28" s="2" t="s">
        <v>69</v>
      </c>
      <c r="AD28" s="2"/>
      <c r="AF28" s="2" t="s">
        <v>12</v>
      </c>
      <c r="AG28" s="2" t="s">
        <v>59</v>
      </c>
      <c r="AH28" s="2" t="s">
        <v>69</v>
      </c>
      <c r="AK28" s="2" t="s">
        <v>12</v>
      </c>
      <c r="AL28" s="2" t="s">
        <v>59</v>
      </c>
      <c r="AM28" s="2" t="s">
        <v>69</v>
      </c>
      <c r="AP28" s="2" t="s">
        <v>12</v>
      </c>
      <c r="AQ28" s="2" t="s">
        <v>59</v>
      </c>
      <c r="AR28" s="2" t="s">
        <v>69</v>
      </c>
      <c r="AU28" s="2" t="s">
        <v>12</v>
      </c>
      <c r="AV28" s="2" t="s">
        <v>59</v>
      </c>
      <c r="AW28" s="2" t="s">
        <v>69</v>
      </c>
    </row>
    <row r="29" spans="2:49" x14ac:dyDescent="0.2">
      <c r="B29" s="2" t="s">
        <v>13</v>
      </c>
      <c r="C29" s="2" t="s">
        <v>60</v>
      </c>
      <c r="D29" s="2" t="s">
        <v>81</v>
      </c>
      <c r="G29" s="2" t="s">
        <v>13</v>
      </c>
      <c r="H29" s="2" t="s">
        <v>60</v>
      </c>
      <c r="I29" s="2" t="s">
        <v>81</v>
      </c>
      <c r="L29" s="2" t="s">
        <v>13</v>
      </c>
      <c r="M29" s="2" t="s">
        <v>60</v>
      </c>
      <c r="N29" s="2" t="s">
        <v>81</v>
      </c>
      <c r="O29" s="2"/>
      <c r="Q29" s="2" t="s">
        <v>13</v>
      </c>
      <c r="R29" s="2" t="s">
        <v>60</v>
      </c>
      <c r="S29" s="2" t="s">
        <v>81</v>
      </c>
      <c r="T29" s="2"/>
      <c r="V29" s="2" t="s">
        <v>13</v>
      </c>
      <c r="W29" s="2" t="s">
        <v>60</v>
      </c>
      <c r="X29" s="2" t="s">
        <v>81</v>
      </c>
      <c r="Y29" s="2"/>
      <c r="AA29" s="2" t="s">
        <v>13</v>
      </c>
      <c r="AB29" s="2" t="s">
        <v>60</v>
      </c>
      <c r="AC29" s="2" t="s">
        <v>81</v>
      </c>
      <c r="AD29" s="2"/>
      <c r="AF29" s="2" t="s">
        <v>13</v>
      </c>
      <c r="AG29" s="2" t="s">
        <v>60</v>
      </c>
      <c r="AH29" s="2" t="s">
        <v>81</v>
      </c>
      <c r="AK29" s="2" t="s">
        <v>13</v>
      </c>
      <c r="AL29" s="2" t="s">
        <v>60</v>
      </c>
      <c r="AM29" s="2" t="s">
        <v>81</v>
      </c>
      <c r="AP29" s="2" t="s">
        <v>13</v>
      </c>
      <c r="AQ29" s="2" t="s">
        <v>60</v>
      </c>
      <c r="AR29" s="2" t="s">
        <v>81</v>
      </c>
      <c r="AU29" s="2" t="s">
        <v>13</v>
      </c>
      <c r="AV29" s="2" t="s">
        <v>60</v>
      </c>
      <c r="AW29" s="2" t="s">
        <v>81</v>
      </c>
    </row>
    <row r="30" spans="2:49" x14ac:dyDescent="0.2">
      <c r="B30" s="2" t="s">
        <v>14</v>
      </c>
      <c r="C30" s="2" t="s">
        <v>60</v>
      </c>
      <c r="D30" s="2" t="s">
        <v>82</v>
      </c>
      <c r="G30" s="2" t="s">
        <v>14</v>
      </c>
      <c r="H30" s="2" t="s">
        <v>60</v>
      </c>
      <c r="I30" s="2" t="s">
        <v>82</v>
      </c>
      <c r="L30" s="2" t="s">
        <v>14</v>
      </c>
      <c r="M30" s="2" t="s">
        <v>60</v>
      </c>
      <c r="N30" s="2" t="s">
        <v>82</v>
      </c>
      <c r="O30" s="2"/>
      <c r="Q30" s="2" t="s">
        <v>14</v>
      </c>
      <c r="R30" s="2" t="s">
        <v>60</v>
      </c>
      <c r="S30" s="2" t="s">
        <v>82</v>
      </c>
      <c r="T30" s="2"/>
      <c r="V30" s="2" t="s">
        <v>14</v>
      </c>
      <c r="W30" s="2" t="s">
        <v>60</v>
      </c>
      <c r="X30" s="2" t="s">
        <v>82</v>
      </c>
      <c r="Y30" s="2"/>
      <c r="AA30" s="2" t="s">
        <v>14</v>
      </c>
      <c r="AB30" s="2" t="s">
        <v>60</v>
      </c>
      <c r="AC30" s="2" t="s">
        <v>82</v>
      </c>
      <c r="AD30" s="2"/>
      <c r="AF30" s="2" t="s">
        <v>14</v>
      </c>
      <c r="AG30" s="2" t="s">
        <v>60</v>
      </c>
      <c r="AH30" s="2" t="s">
        <v>82</v>
      </c>
      <c r="AK30" s="2" t="s">
        <v>14</v>
      </c>
      <c r="AL30" s="2" t="s">
        <v>60</v>
      </c>
      <c r="AM30" s="2" t="s">
        <v>82</v>
      </c>
      <c r="AP30" s="2" t="s">
        <v>14</v>
      </c>
      <c r="AQ30" s="2" t="s">
        <v>60</v>
      </c>
      <c r="AR30" s="2" t="s">
        <v>82</v>
      </c>
      <c r="AU30" s="2" t="s">
        <v>14</v>
      </c>
      <c r="AV30" s="2" t="s">
        <v>60</v>
      </c>
      <c r="AW30" s="2" t="s">
        <v>82</v>
      </c>
    </row>
    <row r="31" spans="2:49" x14ac:dyDescent="0.2">
      <c r="B31" s="2" t="s">
        <v>15</v>
      </c>
      <c r="C31" s="2" t="s">
        <v>60</v>
      </c>
      <c r="D31" s="2" t="s">
        <v>83</v>
      </c>
      <c r="G31" s="2" t="s">
        <v>15</v>
      </c>
      <c r="H31" s="2" t="s">
        <v>60</v>
      </c>
      <c r="I31" s="2" t="s">
        <v>83</v>
      </c>
      <c r="L31" s="2" t="s">
        <v>15</v>
      </c>
      <c r="M31" s="2" t="s">
        <v>60</v>
      </c>
      <c r="N31" s="2" t="s">
        <v>83</v>
      </c>
      <c r="O31" s="2"/>
      <c r="Q31" s="2" t="s">
        <v>15</v>
      </c>
      <c r="R31" s="2" t="s">
        <v>60</v>
      </c>
      <c r="S31" s="2" t="s">
        <v>83</v>
      </c>
      <c r="T31" s="2"/>
      <c r="V31" s="2" t="s">
        <v>15</v>
      </c>
      <c r="W31" s="2" t="s">
        <v>60</v>
      </c>
      <c r="X31" s="2" t="s">
        <v>83</v>
      </c>
      <c r="Y31" s="2"/>
      <c r="AA31" s="2" t="s">
        <v>15</v>
      </c>
      <c r="AB31" s="2" t="s">
        <v>60</v>
      </c>
      <c r="AC31" s="2" t="s">
        <v>83</v>
      </c>
      <c r="AD31" s="2"/>
      <c r="AF31" s="2" t="s">
        <v>15</v>
      </c>
      <c r="AG31" s="2" t="s">
        <v>60</v>
      </c>
      <c r="AH31" s="2" t="s">
        <v>83</v>
      </c>
      <c r="AK31" s="2" t="s">
        <v>15</v>
      </c>
      <c r="AL31" s="2" t="s">
        <v>60</v>
      </c>
      <c r="AM31" s="2" t="s">
        <v>83</v>
      </c>
      <c r="AP31" s="2" t="s">
        <v>15</v>
      </c>
      <c r="AQ31" s="2" t="s">
        <v>60</v>
      </c>
      <c r="AR31" s="2" t="s">
        <v>83</v>
      </c>
      <c r="AU31" s="2" t="s">
        <v>15</v>
      </c>
      <c r="AV31" s="2" t="s">
        <v>60</v>
      </c>
      <c r="AW31" s="2" t="s">
        <v>83</v>
      </c>
    </row>
    <row r="32" spans="2:49" x14ac:dyDescent="0.2">
      <c r="B32" s="2" t="s">
        <v>16</v>
      </c>
      <c r="C32" s="2" t="s">
        <v>43</v>
      </c>
      <c r="D32" s="2" t="s">
        <v>84</v>
      </c>
      <c r="G32" s="2" t="s">
        <v>16</v>
      </c>
      <c r="H32" s="2" t="s">
        <v>43</v>
      </c>
      <c r="I32" s="2" t="s">
        <v>84</v>
      </c>
      <c r="L32" s="2" t="s">
        <v>16</v>
      </c>
      <c r="M32" s="2" t="s">
        <v>43</v>
      </c>
      <c r="N32" s="2" t="s">
        <v>84</v>
      </c>
      <c r="O32" s="2"/>
      <c r="Q32" s="2" t="s">
        <v>16</v>
      </c>
      <c r="R32" s="2" t="s">
        <v>43</v>
      </c>
      <c r="S32" s="2" t="s">
        <v>84</v>
      </c>
      <c r="T32" s="2"/>
      <c r="V32" s="2" t="s">
        <v>16</v>
      </c>
      <c r="W32" s="2" t="s">
        <v>43</v>
      </c>
      <c r="X32" s="2" t="s">
        <v>84</v>
      </c>
      <c r="Y32" s="2"/>
      <c r="AA32" s="2" t="s">
        <v>16</v>
      </c>
      <c r="AB32" s="2" t="s">
        <v>43</v>
      </c>
      <c r="AC32" s="2" t="s">
        <v>84</v>
      </c>
      <c r="AD32" s="2"/>
      <c r="AF32" s="2" t="s">
        <v>16</v>
      </c>
      <c r="AG32" s="2" t="s">
        <v>43</v>
      </c>
      <c r="AH32" s="2" t="s">
        <v>84</v>
      </c>
      <c r="AK32" s="2" t="s">
        <v>16</v>
      </c>
      <c r="AL32" s="2" t="s">
        <v>43</v>
      </c>
      <c r="AM32" s="2" t="s">
        <v>84</v>
      </c>
      <c r="AP32" s="2" t="s">
        <v>16</v>
      </c>
      <c r="AQ32" s="2" t="s">
        <v>43</v>
      </c>
      <c r="AR32" s="2" t="s">
        <v>84</v>
      </c>
      <c r="AU32" s="2" t="s">
        <v>16</v>
      </c>
      <c r="AV32" s="2" t="s">
        <v>43</v>
      </c>
      <c r="AW32" s="2" t="s">
        <v>84</v>
      </c>
    </row>
    <row r="33" spans="2:49" x14ac:dyDescent="0.2">
      <c r="B33" s="2" t="s">
        <v>17</v>
      </c>
      <c r="C33" s="2" t="s">
        <v>65</v>
      </c>
      <c r="D33" s="2" t="s">
        <v>90</v>
      </c>
      <c r="G33" s="2" t="s">
        <v>17</v>
      </c>
      <c r="H33" s="2" t="s">
        <v>65</v>
      </c>
      <c r="I33" s="2" t="s">
        <v>90</v>
      </c>
      <c r="L33" s="2" t="s">
        <v>17</v>
      </c>
      <c r="M33" s="2" t="s">
        <v>65</v>
      </c>
      <c r="N33" s="2" t="s">
        <v>90</v>
      </c>
      <c r="O33" s="2"/>
      <c r="Q33" s="2" t="s">
        <v>17</v>
      </c>
      <c r="R33" s="2" t="s">
        <v>65</v>
      </c>
      <c r="S33" s="2" t="s">
        <v>90</v>
      </c>
      <c r="T33" s="2"/>
      <c r="V33" s="2" t="s">
        <v>17</v>
      </c>
      <c r="W33" s="2" t="s">
        <v>65</v>
      </c>
      <c r="X33" s="2" t="s">
        <v>90</v>
      </c>
      <c r="Y33" s="2"/>
      <c r="AA33" s="2" t="s">
        <v>17</v>
      </c>
      <c r="AB33" s="2" t="s">
        <v>65</v>
      </c>
      <c r="AC33" s="2" t="s">
        <v>90</v>
      </c>
      <c r="AD33" s="2"/>
      <c r="AF33" s="2" t="s">
        <v>17</v>
      </c>
      <c r="AG33" s="2" t="s">
        <v>65</v>
      </c>
      <c r="AH33" s="2" t="s">
        <v>90</v>
      </c>
      <c r="AK33" s="2" t="s">
        <v>17</v>
      </c>
      <c r="AL33" s="2" t="s">
        <v>65</v>
      </c>
      <c r="AM33" s="2" t="s">
        <v>90</v>
      </c>
      <c r="AP33" s="2" t="s">
        <v>17</v>
      </c>
      <c r="AQ33" s="2" t="s">
        <v>65</v>
      </c>
      <c r="AR33" s="2" t="s">
        <v>90</v>
      </c>
      <c r="AU33" s="2" t="s">
        <v>17</v>
      </c>
      <c r="AV33" s="2" t="s">
        <v>65</v>
      </c>
      <c r="AW33" s="2" t="s">
        <v>90</v>
      </c>
    </row>
    <row r="34" spans="2:49" s="2" customFormat="1" x14ac:dyDescent="0.2">
      <c r="B34" s="2" t="s">
        <v>18</v>
      </c>
      <c r="C34" s="2" t="s">
        <v>66</v>
      </c>
      <c r="D34" s="2" t="s">
        <v>85</v>
      </c>
      <c r="G34" s="2" t="s">
        <v>18</v>
      </c>
      <c r="H34" s="2" t="s">
        <v>66</v>
      </c>
      <c r="I34" s="2" t="s">
        <v>85</v>
      </c>
      <c r="L34" s="2" t="s">
        <v>18</v>
      </c>
      <c r="M34" s="2" t="s">
        <v>66</v>
      </c>
      <c r="N34" s="2" t="s">
        <v>85</v>
      </c>
      <c r="Q34" s="2" t="s">
        <v>18</v>
      </c>
      <c r="R34" s="2" t="s">
        <v>66</v>
      </c>
      <c r="S34" s="2" t="s">
        <v>85</v>
      </c>
      <c r="V34" s="2" t="s">
        <v>18</v>
      </c>
      <c r="W34" s="2" t="s">
        <v>66</v>
      </c>
      <c r="X34" s="2" t="s">
        <v>85</v>
      </c>
      <c r="AA34" s="2" t="s">
        <v>18</v>
      </c>
      <c r="AB34" s="2" t="s">
        <v>66</v>
      </c>
      <c r="AC34" s="2" t="s">
        <v>85</v>
      </c>
      <c r="AF34" s="2" t="s">
        <v>18</v>
      </c>
      <c r="AG34" s="2" t="s">
        <v>66</v>
      </c>
      <c r="AH34" s="2" t="s">
        <v>85</v>
      </c>
      <c r="AK34" s="2" t="s">
        <v>18</v>
      </c>
      <c r="AL34" s="2" t="s">
        <v>66</v>
      </c>
      <c r="AM34" s="2" t="s">
        <v>85</v>
      </c>
      <c r="AP34" s="2" t="s">
        <v>18</v>
      </c>
      <c r="AQ34" s="2" t="s">
        <v>66</v>
      </c>
      <c r="AR34" s="2" t="s">
        <v>85</v>
      </c>
      <c r="AU34" s="2" t="s">
        <v>18</v>
      </c>
      <c r="AV34" s="2" t="s">
        <v>66</v>
      </c>
      <c r="AW34" s="2" t="s">
        <v>85</v>
      </c>
    </row>
    <row r="35" spans="2:49" s="2" customFormat="1" x14ac:dyDescent="0.2">
      <c r="B35" s="2" t="s">
        <v>19</v>
      </c>
      <c r="C35" s="2" t="s">
        <v>43</v>
      </c>
      <c r="D35" s="2" t="s">
        <v>75</v>
      </c>
      <c r="G35" s="2" t="s">
        <v>19</v>
      </c>
      <c r="H35" s="2" t="s">
        <v>43</v>
      </c>
      <c r="I35" s="2" t="s">
        <v>75</v>
      </c>
      <c r="L35" s="2" t="s">
        <v>19</v>
      </c>
      <c r="M35" s="2" t="s">
        <v>43</v>
      </c>
      <c r="N35" s="2" t="s">
        <v>75</v>
      </c>
      <c r="Q35" s="2" t="s">
        <v>19</v>
      </c>
      <c r="R35" s="2" t="s">
        <v>43</v>
      </c>
      <c r="S35" s="2" t="s">
        <v>75</v>
      </c>
      <c r="V35" s="2" t="s">
        <v>19</v>
      </c>
      <c r="W35" s="2" t="s">
        <v>43</v>
      </c>
      <c r="X35" s="2" t="s">
        <v>75</v>
      </c>
      <c r="AA35" s="2" t="s">
        <v>19</v>
      </c>
      <c r="AB35" s="2" t="s">
        <v>43</v>
      </c>
      <c r="AC35" s="2" t="s">
        <v>75</v>
      </c>
      <c r="AF35" s="2" t="s">
        <v>19</v>
      </c>
      <c r="AG35" s="2" t="s">
        <v>43</v>
      </c>
      <c r="AH35" s="2" t="s">
        <v>75</v>
      </c>
      <c r="AK35" s="2" t="s">
        <v>19</v>
      </c>
      <c r="AL35" s="2" t="s">
        <v>43</v>
      </c>
      <c r="AM35" s="2" t="s">
        <v>75</v>
      </c>
      <c r="AP35" s="2" t="s">
        <v>19</v>
      </c>
      <c r="AQ35" s="2" t="s">
        <v>43</v>
      </c>
      <c r="AR35" s="2" t="s">
        <v>75</v>
      </c>
      <c r="AU35" s="2" t="s">
        <v>19</v>
      </c>
      <c r="AV35" s="2" t="s">
        <v>43</v>
      </c>
      <c r="AW35" s="2" t="s">
        <v>75</v>
      </c>
    </row>
    <row r="36" spans="2:49" s="2" customFormat="1" x14ac:dyDescent="0.2">
      <c r="B36" s="2" t="s">
        <v>20</v>
      </c>
      <c r="C36" s="2" t="s">
        <v>40</v>
      </c>
      <c r="D36" s="2" t="s">
        <v>86</v>
      </c>
      <c r="G36" s="2" t="s">
        <v>20</v>
      </c>
      <c r="H36" s="2" t="s">
        <v>40</v>
      </c>
      <c r="I36" s="2" t="s">
        <v>86</v>
      </c>
      <c r="L36" s="2" t="s">
        <v>20</v>
      </c>
      <c r="M36" s="2" t="s">
        <v>40</v>
      </c>
      <c r="N36" s="2" t="s">
        <v>86</v>
      </c>
      <c r="Q36" s="2" t="s">
        <v>20</v>
      </c>
      <c r="R36" s="2" t="s">
        <v>40</v>
      </c>
      <c r="S36" s="2" t="s">
        <v>86</v>
      </c>
      <c r="V36" s="2" t="s">
        <v>20</v>
      </c>
      <c r="W36" s="2" t="s">
        <v>40</v>
      </c>
      <c r="X36" s="2" t="s">
        <v>86</v>
      </c>
      <c r="AA36" s="2" t="s">
        <v>20</v>
      </c>
      <c r="AB36" s="2" t="s">
        <v>40</v>
      </c>
      <c r="AC36" s="2" t="s">
        <v>86</v>
      </c>
      <c r="AF36" s="2" t="s">
        <v>20</v>
      </c>
      <c r="AG36" s="2" t="s">
        <v>40</v>
      </c>
      <c r="AH36" s="2" t="s">
        <v>86</v>
      </c>
      <c r="AK36" s="2" t="s">
        <v>20</v>
      </c>
      <c r="AL36" s="2" t="s">
        <v>40</v>
      </c>
      <c r="AM36" s="2" t="s">
        <v>86</v>
      </c>
      <c r="AP36" s="2" t="s">
        <v>20</v>
      </c>
      <c r="AQ36" s="2" t="s">
        <v>40</v>
      </c>
      <c r="AR36" s="2" t="s">
        <v>86</v>
      </c>
      <c r="AU36" s="2" t="s">
        <v>20</v>
      </c>
      <c r="AV36" s="2" t="s">
        <v>40</v>
      </c>
      <c r="AW36" s="2" t="s">
        <v>86</v>
      </c>
    </row>
    <row r="37" spans="2:49" s="2" customFormat="1" x14ac:dyDescent="0.2">
      <c r="B37" s="2" t="s">
        <v>22</v>
      </c>
      <c r="C37" s="2" t="s">
        <v>40</v>
      </c>
      <c r="D37" s="2" t="s">
        <v>87</v>
      </c>
      <c r="G37" s="2" t="s">
        <v>22</v>
      </c>
      <c r="H37" s="2" t="s">
        <v>40</v>
      </c>
      <c r="I37" s="2" t="s">
        <v>87</v>
      </c>
      <c r="L37" s="2" t="s">
        <v>22</v>
      </c>
      <c r="M37" s="2" t="s">
        <v>40</v>
      </c>
      <c r="N37" s="2" t="s">
        <v>87</v>
      </c>
      <c r="Q37" s="2" t="s">
        <v>22</v>
      </c>
      <c r="R37" s="2" t="s">
        <v>40</v>
      </c>
      <c r="S37" s="2" t="s">
        <v>87</v>
      </c>
      <c r="V37" s="2" t="s">
        <v>22</v>
      </c>
      <c r="W37" s="2" t="s">
        <v>40</v>
      </c>
      <c r="X37" s="2" t="s">
        <v>87</v>
      </c>
      <c r="AA37" s="2" t="s">
        <v>22</v>
      </c>
      <c r="AB37" s="2" t="s">
        <v>40</v>
      </c>
      <c r="AC37" s="2" t="s">
        <v>87</v>
      </c>
      <c r="AF37" s="2" t="s">
        <v>22</v>
      </c>
      <c r="AG37" s="2" t="s">
        <v>40</v>
      </c>
      <c r="AH37" s="2" t="s">
        <v>87</v>
      </c>
      <c r="AK37" s="2" t="s">
        <v>22</v>
      </c>
      <c r="AL37" s="2" t="s">
        <v>40</v>
      </c>
      <c r="AM37" s="2" t="s">
        <v>87</v>
      </c>
      <c r="AP37" s="2" t="s">
        <v>22</v>
      </c>
      <c r="AQ37" s="2" t="s">
        <v>40</v>
      </c>
      <c r="AR37" s="2" t="s">
        <v>87</v>
      </c>
      <c r="AU37" s="2" t="s">
        <v>22</v>
      </c>
      <c r="AV37" s="2" t="s">
        <v>40</v>
      </c>
      <c r="AW37" s="2" t="s">
        <v>87</v>
      </c>
    </row>
    <row r="38" spans="2:49" s="2" customFormat="1" x14ac:dyDescent="0.2">
      <c r="B38" s="2" t="s">
        <v>23</v>
      </c>
      <c r="C38" s="2" t="s">
        <v>40</v>
      </c>
      <c r="D38" s="2" t="s">
        <v>88</v>
      </c>
      <c r="G38" s="2" t="s">
        <v>23</v>
      </c>
      <c r="H38" s="2" t="s">
        <v>40</v>
      </c>
      <c r="I38" s="2" t="s">
        <v>105</v>
      </c>
      <c r="L38" s="2" t="s">
        <v>23</v>
      </c>
      <c r="M38" s="2" t="s">
        <v>40</v>
      </c>
      <c r="N38" s="2" t="s">
        <v>112</v>
      </c>
      <c r="Q38" s="2" t="s">
        <v>23</v>
      </c>
      <c r="R38" s="2" t="s">
        <v>40</v>
      </c>
      <c r="S38" s="2" t="s">
        <v>118</v>
      </c>
      <c r="V38" s="2" t="s">
        <v>23</v>
      </c>
      <c r="W38" s="2" t="s">
        <v>40</v>
      </c>
      <c r="X38" s="2" t="s">
        <v>127</v>
      </c>
      <c r="AA38" s="2" t="s">
        <v>23</v>
      </c>
      <c r="AB38" s="2" t="s">
        <v>40</v>
      </c>
      <c r="AC38" s="2" t="s">
        <v>130</v>
      </c>
      <c r="AF38" s="2" t="s">
        <v>23</v>
      </c>
      <c r="AG38" s="2" t="s">
        <v>40</v>
      </c>
      <c r="AH38" s="2" t="s">
        <v>136</v>
      </c>
      <c r="AK38" s="2" t="s">
        <v>23</v>
      </c>
      <c r="AL38" s="2" t="s">
        <v>40</v>
      </c>
      <c r="AM38" s="2" t="s">
        <v>141</v>
      </c>
      <c r="AP38" s="2" t="s">
        <v>23</v>
      </c>
      <c r="AQ38" s="2" t="s">
        <v>40</v>
      </c>
      <c r="AR38" s="2" t="s">
        <v>148</v>
      </c>
      <c r="AU38" s="2" t="s">
        <v>23</v>
      </c>
      <c r="AV38" s="2" t="s">
        <v>40</v>
      </c>
      <c r="AW38" s="2" t="s">
        <v>157</v>
      </c>
    </row>
    <row r="39" spans="2:49" s="2" customFormat="1" x14ac:dyDescent="0.2">
      <c r="B39" s="2" t="s">
        <v>24</v>
      </c>
      <c r="C39" s="2" t="s">
        <v>43</v>
      </c>
      <c r="D39" s="2" t="s">
        <v>92</v>
      </c>
      <c r="G39" s="2" t="s">
        <v>24</v>
      </c>
      <c r="H39" s="2" t="s">
        <v>43</v>
      </c>
      <c r="I39" s="2" t="s">
        <v>92</v>
      </c>
      <c r="L39" s="2" t="s">
        <v>24</v>
      </c>
      <c r="M39" s="2" t="s">
        <v>43</v>
      </c>
      <c r="N39" s="2" t="s">
        <v>92</v>
      </c>
      <c r="Q39" s="2" t="s">
        <v>24</v>
      </c>
      <c r="R39" s="2" t="s">
        <v>43</v>
      </c>
      <c r="S39" s="2" t="s">
        <v>92</v>
      </c>
      <c r="V39" s="2" t="s">
        <v>24</v>
      </c>
      <c r="W39" s="2" t="s">
        <v>43</v>
      </c>
      <c r="X39" s="2" t="s">
        <v>92</v>
      </c>
      <c r="AA39" s="2" t="s">
        <v>24</v>
      </c>
      <c r="AB39" s="2" t="s">
        <v>43</v>
      </c>
      <c r="AC39" s="2" t="s">
        <v>92</v>
      </c>
      <c r="AF39" s="2" t="s">
        <v>24</v>
      </c>
      <c r="AG39" s="2" t="s">
        <v>43</v>
      </c>
      <c r="AH39" s="2" t="s">
        <v>92</v>
      </c>
      <c r="AK39" s="2" t="s">
        <v>24</v>
      </c>
      <c r="AL39" s="2" t="s">
        <v>43</v>
      </c>
      <c r="AM39" s="2" t="s">
        <v>92</v>
      </c>
      <c r="AP39" s="2" t="s">
        <v>24</v>
      </c>
      <c r="AQ39" s="2" t="s">
        <v>43</v>
      </c>
      <c r="AR39" s="2" t="s">
        <v>92</v>
      </c>
      <c r="AU39" s="2" t="s">
        <v>24</v>
      </c>
      <c r="AV39" s="2" t="s">
        <v>43</v>
      </c>
      <c r="AW39" s="2" t="s">
        <v>92</v>
      </c>
    </row>
    <row r="40" spans="2:49" s="2" customFormat="1" x14ac:dyDescent="0.2">
      <c r="B40" s="2" t="s">
        <v>61</v>
      </c>
      <c r="C40" s="2" t="s">
        <v>39</v>
      </c>
      <c r="D40" s="2" t="s">
        <v>109</v>
      </c>
      <c r="G40" s="2" t="s">
        <v>61</v>
      </c>
      <c r="H40" s="2" t="s">
        <v>39</v>
      </c>
      <c r="I40" s="2" t="s">
        <v>109</v>
      </c>
      <c r="L40" s="2" t="s">
        <v>61</v>
      </c>
      <c r="M40" s="2" t="s">
        <v>39</v>
      </c>
      <c r="N40" s="2" t="s">
        <v>109</v>
      </c>
      <c r="Q40" s="2" t="s">
        <v>61</v>
      </c>
      <c r="R40" s="2" t="s">
        <v>39</v>
      </c>
      <c r="S40" s="2" t="s">
        <v>109</v>
      </c>
      <c r="V40" s="2" t="s">
        <v>61</v>
      </c>
      <c r="W40" s="2" t="s">
        <v>39</v>
      </c>
      <c r="X40" s="2" t="s">
        <v>109</v>
      </c>
      <c r="AA40" s="2" t="s">
        <v>61</v>
      </c>
      <c r="AB40" s="2" t="s">
        <v>39</v>
      </c>
      <c r="AC40" s="2" t="s">
        <v>109</v>
      </c>
      <c r="AF40" s="2" t="s">
        <v>61</v>
      </c>
      <c r="AG40" s="2" t="s">
        <v>39</v>
      </c>
      <c r="AH40" s="2" t="s">
        <v>109</v>
      </c>
      <c r="AK40" s="2" t="s">
        <v>61</v>
      </c>
      <c r="AL40" s="2" t="s">
        <v>39</v>
      </c>
      <c r="AM40" s="2" t="s">
        <v>109</v>
      </c>
      <c r="AP40" s="2" t="s">
        <v>61</v>
      </c>
      <c r="AQ40" s="2" t="s">
        <v>39</v>
      </c>
      <c r="AR40" s="2" t="s">
        <v>109</v>
      </c>
      <c r="AU40" s="2" t="s">
        <v>61</v>
      </c>
      <c r="AV40" s="2" t="s">
        <v>39</v>
      </c>
      <c r="AW40" s="2" t="s">
        <v>109</v>
      </c>
    </row>
    <row r="41" spans="2:49" s="2" customFormat="1" x14ac:dyDescent="0.2">
      <c r="B41" s="2" t="s">
        <v>62</v>
      </c>
      <c r="C41" s="2" t="s">
        <v>63</v>
      </c>
      <c r="D41" s="2" t="b">
        <v>0</v>
      </c>
      <c r="G41" s="2" t="s">
        <v>62</v>
      </c>
      <c r="H41" s="2" t="s">
        <v>63</v>
      </c>
      <c r="I41" s="2" t="b">
        <v>0</v>
      </c>
      <c r="L41" s="2" t="s">
        <v>62</v>
      </c>
      <c r="M41" s="2" t="s">
        <v>63</v>
      </c>
      <c r="N41" s="2" t="b">
        <v>0</v>
      </c>
      <c r="Q41" s="2" t="s">
        <v>62</v>
      </c>
      <c r="R41" s="2" t="s">
        <v>63</v>
      </c>
      <c r="S41" s="2" t="b">
        <v>0</v>
      </c>
      <c r="V41" s="2" t="s">
        <v>62</v>
      </c>
      <c r="W41" s="2" t="s">
        <v>63</v>
      </c>
      <c r="X41" s="2" t="b">
        <v>0</v>
      </c>
      <c r="AA41" s="2" t="s">
        <v>62</v>
      </c>
      <c r="AB41" s="2" t="s">
        <v>63</v>
      </c>
      <c r="AC41" s="2" t="b">
        <v>0</v>
      </c>
      <c r="AF41" s="2" t="s">
        <v>62</v>
      </c>
      <c r="AG41" s="2" t="s">
        <v>63</v>
      </c>
      <c r="AH41" s="2" t="b">
        <v>0</v>
      </c>
      <c r="AK41" s="2" t="s">
        <v>62</v>
      </c>
      <c r="AL41" s="2" t="s">
        <v>63</v>
      </c>
      <c r="AM41" s="2" t="b">
        <v>0</v>
      </c>
      <c r="AP41" s="2" t="s">
        <v>62</v>
      </c>
      <c r="AQ41" s="2" t="s">
        <v>63</v>
      </c>
      <c r="AR41" s="2" t="b">
        <v>0</v>
      </c>
      <c r="AU41" s="2" t="s">
        <v>62</v>
      </c>
      <c r="AV41" s="2" t="s">
        <v>63</v>
      </c>
      <c r="AW41" s="2" t="b">
        <v>0</v>
      </c>
    </row>
    <row r="42" spans="2:49" s="2" customFormat="1" x14ac:dyDescent="0.2">
      <c r="D42" s="3"/>
      <c r="I42" s="3"/>
      <c r="N42" s="3"/>
      <c r="S42" s="3"/>
      <c r="X42" s="3"/>
      <c r="AC42" s="3"/>
      <c r="AH42" s="3"/>
      <c r="AM42" s="3"/>
      <c r="AR42" s="3"/>
      <c r="AW42" s="3"/>
    </row>
    <row r="43" spans="2:49" x14ac:dyDescent="0.2">
      <c r="G43" s="2"/>
      <c r="H43" s="2"/>
      <c r="I43" s="2"/>
      <c r="L43" s="2"/>
      <c r="M43" s="2"/>
      <c r="N43" s="2"/>
      <c r="O43" s="2"/>
      <c r="Q43" s="2"/>
      <c r="R43" s="2"/>
      <c r="S43" s="2"/>
      <c r="T43" s="2"/>
      <c r="V43" s="2"/>
      <c r="W43" s="2"/>
      <c r="X43" s="2"/>
      <c r="Y43" s="2"/>
      <c r="AA43" s="2"/>
      <c r="AB43" s="2"/>
      <c r="AC43" s="2"/>
      <c r="AD43" s="2"/>
      <c r="AF43" s="2"/>
      <c r="AG43" s="2"/>
      <c r="AH43" s="2"/>
      <c r="AK43" s="2"/>
      <c r="AL43" s="2"/>
      <c r="AM43" s="2"/>
      <c r="AP43" s="2"/>
      <c r="AQ43" s="2"/>
      <c r="AR43" s="2"/>
      <c r="AU43" s="2"/>
      <c r="AV43" s="2"/>
      <c r="AW43" s="2"/>
    </row>
    <row r="44" spans="2:49" ht="15" x14ac:dyDescent="0.25">
      <c r="B44" s="1" t="s">
        <v>28</v>
      </c>
      <c r="D44" s="1" t="s">
        <v>29</v>
      </c>
      <c r="G44" s="1" t="s">
        <v>28</v>
      </c>
      <c r="H44" s="2"/>
      <c r="I44" s="1" t="s">
        <v>29</v>
      </c>
      <c r="L44" s="1" t="s">
        <v>28</v>
      </c>
      <c r="M44" s="2"/>
      <c r="N44" s="1" t="s">
        <v>29</v>
      </c>
      <c r="O44" s="2"/>
      <c r="Q44" s="1" t="s">
        <v>28</v>
      </c>
      <c r="R44" s="2"/>
      <c r="S44" s="1" t="s">
        <v>29</v>
      </c>
      <c r="T44" s="2"/>
      <c r="V44" s="1" t="s">
        <v>28</v>
      </c>
      <c r="W44" s="2"/>
      <c r="X44" s="1" t="s">
        <v>29</v>
      </c>
      <c r="Y44" s="2"/>
      <c r="AA44" s="1" t="s">
        <v>28</v>
      </c>
      <c r="AB44" s="2"/>
      <c r="AC44" s="1" t="s">
        <v>29</v>
      </c>
      <c r="AD44" s="2"/>
      <c r="AF44" s="1" t="s">
        <v>28</v>
      </c>
      <c r="AG44" s="2"/>
      <c r="AH44" s="1" t="s">
        <v>29</v>
      </c>
      <c r="AK44" s="1" t="s">
        <v>28</v>
      </c>
      <c r="AL44" s="2"/>
      <c r="AM44" s="1" t="s">
        <v>29</v>
      </c>
      <c r="AP44" s="1" t="s">
        <v>28</v>
      </c>
      <c r="AQ44" s="2"/>
      <c r="AR44" s="1" t="s">
        <v>29</v>
      </c>
      <c r="AU44" s="1" t="s">
        <v>28</v>
      </c>
      <c r="AV44" s="2"/>
      <c r="AW44" s="1" t="s">
        <v>29</v>
      </c>
    </row>
    <row r="45" spans="2:49" s="2" customFormat="1" x14ac:dyDescent="0.2">
      <c r="B45" s="4" t="s">
        <v>64</v>
      </c>
      <c r="C45" s="2" t="s">
        <v>30</v>
      </c>
      <c r="D45" s="2" t="s">
        <v>71</v>
      </c>
      <c r="E45" s="2" t="s">
        <v>30</v>
      </c>
      <c r="G45" s="4" t="s">
        <v>64</v>
      </c>
      <c r="H45" s="2" t="s">
        <v>30</v>
      </c>
      <c r="I45" s="2" t="s">
        <v>108</v>
      </c>
      <c r="L45" s="4" t="s">
        <v>64</v>
      </c>
      <c r="M45" s="2" t="s">
        <v>30</v>
      </c>
      <c r="N45" s="2" t="s">
        <v>116</v>
      </c>
      <c r="Q45" s="4" t="s">
        <v>64</v>
      </c>
      <c r="R45" s="2" t="s">
        <v>30</v>
      </c>
      <c r="S45" s="2" t="s">
        <v>122</v>
      </c>
      <c r="V45" s="4" t="s">
        <v>64</v>
      </c>
      <c r="W45" s="2" t="s">
        <v>30</v>
      </c>
      <c r="X45" s="2" t="s">
        <v>128</v>
      </c>
      <c r="AA45" s="4" t="s">
        <v>64</v>
      </c>
      <c r="AB45" s="2" t="s">
        <v>30</v>
      </c>
      <c r="AC45" s="2" t="s">
        <v>134</v>
      </c>
      <c r="AF45" s="4" t="s">
        <v>64</v>
      </c>
      <c r="AG45" s="2" t="s">
        <v>30</v>
      </c>
      <c r="AH45" s="2" t="s">
        <v>140</v>
      </c>
      <c r="AK45" s="4" t="s">
        <v>64</v>
      </c>
      <c r="AL45" s="2" t="s">
        <v>30</v>
      </c>
      <c r="AM45" s="2" t="s">
        <v>146</v>
      </c>
      <c r="AP45" s="4" t="s">
        <v>64</v>
      </c>
      <c r="AQ45" s="2" t="s">
        <v>30</v>
      </c>
      <c r="AR45" s="2" t="s">
        <v>152</v>
      </c>
      <c r="AU45" s="4" t="s">
        <v>64</v>
      </c>
      <c r="AV45" s="2" t="s">
        <v>30</v>
      </c>
      <c r="AW45" s="2" t="s">
        <v>158</v>
      </c>
    </row>
    <row r="46" spans="2:49" ht="15" x14ac:dyDescent="0.25">
      <c r="B46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C46" t="s">
        <v>30</v>
      </c>
      <c r="D46" t="str">
        <f>SUBSTITUTE(CONCATENATE("VALUES (","#532af3ae-03c0-4a42-a006-be1edf11874f#,","#mc_MCDEMRecord#,","#mc_dem#,","##,","#2023-03-05T13:02:34Z#,","##,","#srtm30#,","ST_AsText(ST_GeomFromGeoJSON(#{""type"":""Polygon"",""coordinates"":[[[34.999861111,30.999861111],[34.999861111,32.000138889],[36.000138889,32.000138889],[36.000138889,30.999861111],[34.999861111,30.999861111]]]}#)),","#dem:n31_e035_1arc_v3,,WMTS_LAYER,{{MAPSERVER_BASE_URL}}/geoserver/gwc/service/wmts/rest/dem:n31_e035_1arc_v3/raster/EPSG:4326/EPSG:4326:{TileMatrix}/{TileRow}/{TileCol}?format=image/png#,","null,","30,","-500,","9000,","#Israel#,","#ILUM#,","#Int16#,","#-999#,","0.000277,","null,","0.0000009,","0.0000009,","null,","#ext_dem__n31_e035_1arc_v3#,","#dem__n31_e035_1arc_v3#,","#DTM#,","null,","#IDFMU#,","#2023-03-05T13:02:34Z#,","#2000-02-10T19:43:00Z#,","#2000-02-11T19:43:00Z#,","#UNDEFINED#,","#EPSG:4326#,","#WGS84GEO#,","#Israel#,","#6#,","#RECORD_DEM#,","#{""type"":""Polygon"",""coordinates"":[[[34.999861111,30.999861111],[34.999861111,32.000138889],[36.000138889,32.000138889],[36.000138889,30.999861111],[34.999861111,30.999861111]]]}#,","#Israel, DTM, EPSG:4326#,","#PUBLISHED#,","FALSE,",");"),"#","'")</f>
        <v>VALUES ('532af3ae-03c0-4a42-a006-be1edf11874f','mc_MCDEMRecord','mc_dem','','2023-03-05T13:02:34Z','','srtm30',ST_AsText(ST_GeomFromGeoJSON('{"type":"Polygon","coordinates":[[[34.999861111,30.999861111],[34.999861111,32.000138889],[36.000138889,32.000138889],[36.000138889,30.999861111],[34.999861111,30.999861111]]]}')),'dem:n31_e035_1arc_v3,,WMTS_LAYER,{{MAPSERVER_BASE_URL}}/geoserver/gwc/service/wmts/rest/dem:n31_e035_1arc_v3/raster/EPSG:4326/EPSG:4326:{TileMatrix}/{TileRow}/{TileCol}?format=image/png',null,30,-500,9000,'Israel','ILUM','Int16','-999',0.000277,null,0.0000009,0.0000009,null,'ext_dem__n31_e035_1arc_v3','dem__n31_e035_1arc_v3','DTM',null,'IDFMU','2023-03-05T13:02:34Z','2000-02-10T19:43:00Z','2000-02-11T19:43:00Z','UNDEFINED','EPSG:4326','WGS84GEO','Israel','6','RECORD_DEM','{"type":"Polygon","coordinates":[[[34.999861111,30.999861111],[34.999861111,32.000138889],[36.000138889,32.000138889],[36.000138889,30.999861111],[34.999861111,30.999861111]]]}','Israel, DTM, EPSG:4326','PUBLISHED',FALSE,);</v>
      </c>
      <c r="E46" t="s">
        <v>30</v>
      </c>
      <c r="G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H46" s="2" t="s">
        <v>30</v>
      </c>
      <c r="I46" s="2" t="str">
        <f>SUBSTITUTE(CONCATENATE("VALUES (","#532af3ae-03c0-4a42-a006-ce1edf11874f#,","#mc_MCDEMRecord#,","#mc_dem#,","##,","#2023-03-05T13:02:34Z#,","##,","#srtm30#,","ST_AsText(ST_GeomFromGeoJSON(#{""type"":""Polygon"",""coordinates"":[[[33.999861111,31.999861111],[33.999861111,33.000138889],[35.000138889,33.000138889],[35.000138889,31.999861111],[33.999861111,31.999861111]]]}#)),","#dem:n32_e034_1arc_v3,,WMTS_LAYER,{{MAPSERVER_BASE_URL}}/geoserver/gwc/service/wmts/rest/dem:n32_e034_1arc_v3/raster/EPSG:4326/EPSG:4326:{TileMatrix}/{TileRow}/{TileCol}?format=image/png#,","null,","30,","-500,","9000,","#Israel#,","#ILUM#,","#Int16#,","#-999#,","0.000277,","null,","0.0000009,","0.0000009,","null,","#ext_dem__n32_e034_1arc_v3#,","#dem__n32_e034_1arc_v3#,","#DTM#,","null,","#IDFMU#,","#2023-03-05T13:02:34Z#,","#2000-02-10T19:43:00Z#,","#2000-02-11T19:43:00Z#,","#UNDEFINED#,","#EPSG:4326#,","#WGS84GEO#,","#Israel#,","#6#,","#RECORD_DEM#,","#{""type"":""Polygon"",""coordinates"":[[[33.999861111,31.999861111],[33.999861111,33.000138889],[35.000138889,33.000138889],[35.000138889,31.999861111],[33.999861111,31.999861111]]]}#,","#Israel, DTM, EPSG:4326#,","#PUBLISHED#,","FALSE,",");"),"#","'")</f>
        <v>VALUES ('532af3ae-03c0-4a42-a006-ce1edf11874f','mc_MCDEMRecord','mc_dem','','2023-03-05T13:02:34Z','','srtm30',ST_AsText(ST_GeomFromGeoJSON('{"type":"Polygon","coordinates":[[[33.999861111,31.999861111],[33.999861111,33.000138889],[35.000138889,33.000138889],[35.000138889,31.999861111],[33.999861111,31.999861111]]]}')),'dem:n32_e034_1arc_v3,,WMTS_LAYER,{{MAPSERVER_BASE_URL}}/geoserver/gwc/service/wmts/rest/dem:n32_e034_1arc_v3/raster/EPSG:4326/EPSG:4326:{TileMatrix}/{TileRow}/{TileCol}?format=image/png',null,30,-500,9000,'Israel','ILUM','Int16','-999',0.000277,null,0.0000009,0.0000009,null,'ext_dem__n32_e034_1arc_v3','dem__n32_e034_1arc_v3','DTM',null,'IDFMU','2023-03-05T13:02:34Z','2000-02-10T19:43:00Z','2000-02-11T19:43:00Z','UNDEFINED','EPSG:4326','WGS84GEO','Israel','6','RECORD_DEM','{"type":"Polygon","coordinates":[[[33.999861111,31.999861111],[33.999861111,33.000138889],[35.000138889,33.000138889],[35.000138889,31.999861111],[33.999861111,31.999861111]]]}','Israel, DTM, EPSG:4326','PUBLISHED',FALSE,);</v>
      </c>
      <c r="L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M46" s="2" t="s">
        <v>30</v>
      </c>
      <c r="N46" s="2" t="str">
        <f>SUBSTITUTE(CONCATENATE("VALUES (","#532af3ae-03c0-4f42-a006-bd1edf11874f#,","#mc_MCDEMRecord#,","#mc_dem#,","##,","#2023-03-05T13:02:34Z#,","##,","#srtm30#,","ST_AsText(ST_GeomFromGeoJSON(#{""type"":""Polygon"",""coordinates"":[[[35.999861111,31.999861111],[35.999861111,33.000138889],[37.000138889,33.000138889],[37.000138889,31.999861111],[35.999861111,31.999861111]]]}#)),","#dem:n32_e036_1arc_v3,,WMTS_LAYER,{{MAPSERVER_BASE_URL}}/geoserver/gwc/service/wmts/rest/dem:n32_e036_1arc_v3/raster/EPSG:4326/EPSG:4326:{TileMatrix}/{TileRow}/{TileCol}?format=image/png#,","null,","30,","-500,","9000,","#Israel#,","#ILUM#,","#Int16#,","#-999#,","0.000277,","null,","0.0000009,","0.0000009,","null,","#ext_dem__n32_e036_1arc_v3#,","#dem__n32_e036_1arc_v3#,","#DTM#,","null,","#IDFMU#,","#2023-03-05T13:02:34Z#,","#2000-02-10T19:43:00Z#,","#2000-02-11T19:43:00Z#,","#UNDEFINED#,","#EPSG:4326#,","#WGS84GEO#,","#Israel#,","#6#,","#RECORD_DEM#,","#{""type"":""Polygon"",""coordinates"":[[[35.999861111,31.999861111],[35.999861111,33.000138889],[37.000138889,33.000138889],[37.000138889,31.999861111],[35.999861111,31.999861111]]]}#,","#Israel, DTM, EPSG:4326#,","#PUBLISHED#,","FALSE,",");"),"#","'")</f>
        <v>VALUES ('532af3ae-03c0-4f42-a006-bd1edf11874f','mc_MCDEMRecord','mc_dem','','2023-03-05T13:02:34Z','','srtm30',ST_AsText(ST_GeomFromGeoJSON('{"type":"Polygon","coordinates":[[[35.999861111,31.999861111],[35.999861111,33.000138889],[37.000138889,33.000138889],[37.000138889,31.999861111],[35.999861111,31.999861111]]]}')),'dem:n32_e036_1arc_v3,,WMTS_LAYER,{{MAPSERVER_BASE_URL}}/geoserver/gwc/service/wmts/rest/dem:n32_e036_1arc_v3/raster/EPSG:4326/EPSG:4326:{TileMatrix}/{TileRow}/{TileCol}?format=image/png',null,30,-500,9000,'Israel','ILUM','Int16','-999',0.000277,null,0.0000009,0.0000009,null,'ext_dem__n32_e036_1arc_v3','dem__n32_e036_1arc_v3','DTM',null,'IDFMU','2023-03-05T13:02:34Z','2000-02-10T19:43:00Z','2000-02-11T19:43:00Z','UNDEFINED','EPSG:4326','WGS84GEO','Israel','6','RECORD_DEM','{"type":"Polygon","coordinates":[[[35.999861111,31.999861111],[35.999861111,33.000138889],[37.000138889,33.000138889],[37.000138889,31.999861111],[35.999861111,31.999861111]]]}','Israel, DTM, EPSG:4326','PUBLISHED',FALSE,);</v>
      </c>
      <c r="O46" s="2"/>
      <c r="Q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R46" s="2" t="s">
        <v>30</v>
      </c>
      <c r="S46" s="2" t="str">
        <f>SUBSTITUTE(CONCATENATE("VALUES (","#532af3ae-03c0-4f42-a006-be1edf11874f#,","#mc_MCDEMRecord#,","#mc_dem#,","##,","#2023-03-05T13:02:34Z#,","##,","#srtm30#,","ST_AsText(ST_GeomFromGeoJSON(#{""type"":""Polygon"",""coordinates"":[[[35.999861111,30.999861111],[35.999861111,32.000138889],[37.000138889,32.000138889],[37.000138889,30.999861111],[35.999861111,30.999861111]]]}#)),","#dem:n31_e036_1arc_v3,,WMTS_LAYER,{{MAPSERVER_BASE_URL}}/geoserver/gwc/service/wmts/rest/dem:n31_e036_1arc_v3/raster/EPSG:4326/EPSG:4326:{TileMatrix}/{TileRow}/{TileCol}?format=image/png#,","null,","30,","-500,","9000,","#Israel#,","#ILUM#,","#Int16#,","#-999#,","0.000277,","null,","0.0000009,","0.0000009,","null,","#ext_dem__n31_e036_1arc_v3#,","#dem__n31_e036_1arc_v3#,","#DTM#,","null,","#IDFMU#,","#2023-03-05T13:02:34Z#,","#2000-02-10T19:43:00Z#,","#2000-02-11T19:43:00Z#,","#UNDEFINED#,","#EPSG:4326#,","#WGS84GEO#,","#Israel#,","#6#,","#RECORD_DEM#,","#{""type"":""Polygon"",""coordinates"":[[[35.999861111,30.999861111],[35.999861111,32.000138889],[37.000138889,32.000138889],[37.000138889,30.999861111],[35.999861111,30.999861111]]]}#,","#Israel, DTM, EPSG:4326#,","#PUBLISHED#,","FALSE,",");"),"#","'")</f>
        <v>VALUES ('532af3ae-03c0-4f42-a006-be1edf11874f','mc_MCDEMRecord','mc_dem','','2023-03-05T13:02:34Z','','srtm30',ST_AsText(ST_GeomFromGeoJSON('{"type":"Polygon","coordinates":[[[35.999861111,30.999861111],[35.999861111,32.000138889],[37.000138889,32.000138889],[37.000138889,30.999861111],[35.999861111,30.999861111]]]}')),'dem:n31_e036_1arc_v3,,WMTS_LAYER,{{MAPSERVER_BASE_URL}}/geoserver/gwc/service/wmts/rest/dem:n31_e036_1arc_v3/raster/EPSG:4326/EPSG:4326:{TileMatrix}/{TileRow}/{TileCol}?format=image/png',null,30,-500,9000,'Israel','ILUM','Int16','-999',0.000277,null,0.0000009,0.0000009,null,'ext_dem__n31_e036_1arc_v3','dem__n31_e036_1arc_v3','DTM',null,'IDFMU','2023-03-05T13:02:34Z','2000-02-10T19:43:00Z','2000-02-11T19:43:00Z','UNDEFINED','EPSG:4326','WGS84GEO','Israel','6','RECORD_DEM','{"type":"Polygon","coordinates":[[[35.999861111,30.999861111],[35.999861111,32.000138889],[37.000138889,32.000138889],[37.000138889,30.999861111],[35.999861111,30.999861111]]]}','Israel, DTM, EPSG:4326','PUBLISHED',FALSE,);</v>
      </c>
      <c r="T46" s="2"/>
      <c r="V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W46" s="2" t="s">
        <v>30</v>
      </c>
      <c r="X46" s="2" t="str">
        <f>SUBSTITUTE(CONCATENATE("VALUES (","#532af3ae-13c0-4a42-a006-ce1eaf11874f#,","#mc_MCDEMRecord#,","#mc_dem#,","##,","#2023-03-05T13:02:34Z#,","##,","#srtm30#,","ST_AsText(ST_GeomFromGeoJSON(#{""type"":""Polygon"",""coordinates"":[[[20,-10],[20,40],[60,40],[60,-10],[20,-10]]]}#)),","#dem:gt30e020n40,,WMTS_LAYER,{{MAPSERVER_BASE_URL}}/geoserver/gwc/service/wmts/rest/dem:gt30e020n40/raster/EPSG:4326/EPSG:4326:{TileMatrix}/{TileRow}/{TileCol}?format=image/png#,","null,","100,","-500,","9000,","#Israel#,","#ILUM#,","#Int16#,","#-999#,","0.00833,","null,","0.0000009,","0.0000009,","null,","#ext_dem__gt30e020n40#,","#dem__gt30e020n40#,","#DTM#,","null,","#IDFMU#,","#2023-03-05T13:02:34Z#,","#2000-02-10T19:43:00Z#,","#2000-02-11T19:43:00Z#,","#UNDEFINED#,","#EPSG:4326#,","#WGS84GEO#,","#Israel#,","#6#,","#RECORD_DEM#,","#{""type"":""Polygon"",""coordinates"":[[[20,-10],[20,40],[60,40],[60,-10],[20,-10]]]}#,","#Israel, DTM, EPSG:4326#,","#PUBLISHED#,","FALSE,",");"),"#","'")</f>
        <v>VALUES ('532af3ae-13c0-4a42-a006-ce1eaf11874f','mc_MCDEMRecord','mc_dem','','2023-03-05T13:02:34Z','','srtm30',ST_AsText(ST_GeomFromGeoJSON('{"type":"Polygon","coordinates":[[[20,-10],[20,40],[60,40],[60,-10],[20,-10]]]}')),'dem:gt30e020n40,,WMTS_LAYER,{{MAPSERVER_BASE_URL}}/geoserver/gwc/service/wmts/rest/dem:gt30e020n40/raster/EPSG:4326/EPSG:4326:{TileMatrix}/{TileRow}/{TileCol}?format=image/png',null,100,-500,9000,'Israel','ILUM','Int16','-999',0.00833,null,0.0000009,0.0000009,null,'ext_dem__gt30e020n40','dem__gt30e020n40','DTM',null,'IDFMU','2023-03-05T13:02:34Z','2000-02-10T19:43:00Z','2000-02-11T19:43:00Z','UNDEFINED','EPSG:4326','WGS84GEO','Israel','6','RECORD_DEM','{"type":"Polygon","coordinates":[[[20,-10],[20,40],[60,40],[60,-10],[20,-10]]]}','Israel, DTM, EPSG:4326','PUBLISHED',FALSE,);</v>
      </c>
      <c r="Y46" s="1"/>
      <c r="AA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AB46" s="2" t="s">
        <v>30</v>
      </c>
      <c r="AC46" s="2" t="str">
        <f>SUBSTITUTE(CONCATENATE("VALUES (","#532af3ae-13c0-4a42-a006-ce1edf11874f#,","#mc_MCDEMRecord#,","#mc_dem#,","##,","#2023-03-05T13:02:34Z#,","##,","#srtm30#,","ST_AsText(ST_GeomFromGeoJSON(#{""type"":""Polygon"",""coordinates"":[[[33.999861111,30.999861111],[33.999861111,32.000138889],[35.000138889,32.000138889],[35.000138889,30.999861111],[33.999861111,30.999861111]]]}#)),","#dem:n31_e034_1arc_v3,,WMTS_LAYER,{{MAPSERVER_BASE_URL}}/geoserver/gwc/service/wmts/rest/dem:n31_e034_1arc_v3/raster/EPSG:4326/EPSG:4326:{TileMatrix}/{TileRow}/{TileCol}?format=image/png#,","null,","30,","-500,","9000,","#Israel#,","#ILUM#,","#Int16#,","#-999#,","0.000277,","null,","0.0000009,","0.0000009,","null,","#ext_dem__n31_e034_1arc_v3#,","#dem__n31_e034_1arc_v3#,","#DTM#,","null,","#IDFMU#,","#2023-03-05T13:02:34Z#,","#2000-02-10T19:43:00Z#,","#2000-02-11T19:43:00Z#,","#UNDEFINED#,","#EPSG:4326#,","#WGS84GEO#,","#Israel#,","#6#,","#RECORD_DEM#,","#{""type"":""Polygon"",""coordinates"":[[[33.999861111,30.999861111],[33.999861111,32.000138889],[35.000138889,32.000138889],[35.000138889,30.999861111],[33.999861111,30.999861111]]]}#,","#Israel, DTM, EPSG:4326#,","#PUBLISHED#,","FALSE,",");"),"#","'")</f>
        <v>VALUES ('532af3ae-13c0-4a42-a006-ce1edf11874f','mc_MCDEMRecord','mc_dem','','2023-03-05T13:02:34Z','','srtm30',ST_AsText(ST_GeomFromGeoJSON('{"type":"Polygon","coordinates":[[[33.999861111,30.999861111],[33.999861111,32.000138889],[35.000138889,32.000138889],[35.000138889,30.999861111],[33.999861111,30.999861111]]]}')),'dem:n31_e034_1arc_v3,,WMTS_LAYER,{{MAPSERVER_BASE_URL}}/geoserver/gwc/service/wmts/rest/dem:n31_e034_1arc_v3/raster/EPSG:4326/EPSG:4326:{TileMatrix}/{TileRow}/{TileCol}?format=image/png',null,30,-500,9000,'Israel','ILUM','Int16','-999',0.000277,null,0.0000009,0.0000009,null,'ext_dem__n31_e034_1arc_v3','dem__n31_e034_1arc_v3','DTM',null,'IDFMU','2023-03-05T13:02:34Z','2000-02-10T19:43:00Z','2000-02-11T19:43:00Z','UNDEFINED','EPSG:4326','WGS84GEO','Israel','6','RECORD_DEM','{"type":"Polygon","coordinates":[[[33.999861111,30.999861111],[33.999861111,32.000138889],[35.000138889,32.000138889],[35.000138889,30.999861111],[33.999861111,30.999861111]]]}','Israel, DTM, EPSG:4326','PUBLISHED',FALSE,);</v>
      </c>
      <c r="AD46" s="1"/>
      <c r="AF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AG46" s="2" t="s">
        <v>30</v>
      </c>
      <c r="AH46" s="2" t="str">
        <f>SUBSTITUTE(CONCATENATE("VALUES (","#532af3ae-13c0-4a42-a006-ce2edf11874f#,","#mc_MCDEMRecord#,","#mc_dem#,","##,","#2023-03-05T13:02:34Z#,","##,","#srtm30#,","ST_AsText(ST_GeomFromGeoJSON(#{""type"":""Polygon"",""coordinates"":[[[34.999861111,29.999861111],[34.999861111,31.000138889],[36.000138889,31.000138889],[36.000138889,29.999861111],[34.999861111,29.999861111]]]}#)),","#dem:n30_e035_1arc_v3,,WMTS_LAYER,{{MAPSERVER_BASE_URL}}/geoserver/gwc/service/wmts/rest/dem:n30_e035_1arc_v3/raster/EPSG:4326/EPSG:4326:{TileMatrix}/{TileRow}/{TileCol}?format=image/png#,","null,","30,","-500,","9000,","#Israel#,","#ILUM#,","#Int16#,","#-999#,","0.000277,","null,","0.0000009,","0.0000009,","null,","#ext_dem__n30_e035_1arc_v3#,","#dem__n30_e035_1arc_v3#,","#DTM#,","null,","#IDFMU#,","#2023-03-05T13:02:34Z#,","#2000-02-10T19:43:00Z#,","#2000-02-11T19:43:00Z#,","#UNDEFINED#,","#EPSG:4326#,","#WGS84GEO#,","#Israel#,","#6#,","#RECORD_DEM#,","#{""type"":""Polygon"",""coordinates"":[[[34.999861111,29.999861111],[34.999861111,31.000138889],[36.000138889,31.000138889],[36.000138889,29.999861111],[34.999861111,29.999861111]]]}#,","#Israel, DTM, EPSG:4326#,","#PUBLISHED#,","FALSE,",");"),"#","'")</f>
        <v>VALUES ('532af3ae-13c0-4a42-a006-ce2edf11874f','mc_MCDEMRecord','mc_dem','','2023-03-05T13:02:34Z','','srtm30',ST_AsText(ST_GeomFromGeoJSON('{"type":"Polygon","coordinates":[[[34.999861111,29.999861111],[34.999861111,31.000138889],[36.000138889,31.000138889],[36.000138889,29.999861111],[34.999861111,29.999861111]]]}')),'dem:n30_e035_1arc_v3,,WMTS_LAYER,{{MAPSERVER_BASE_URL}}/geoserver/gwc/service/wmts/rest/dem:n30_e035_1arc_v3/raster/EPSG:4326/EPSG:4326:{TileMatrix}/{TileRow}/{TileCol}?format=image/png',null,30,-500,9000,'Israel','ILUM','Int16','-999',0.000277,null,0.0000009,0.0000009,null,'ext_dem__n30_e035_1arc_v3','dem__n30_e035_1arc_v3','DTM',null,'IDFMU','2023-03-05T13:02:34Z','2000-02-10T19:43:00Z','2000-02-11T19:43:00Z','UNDEFINED','EPSG:4326','WGS84GEO','Israel','6','RECORD_DEM','{"type":"Polygon","coordinates":[[[34.999861111,29.999861111],[34.999861111,31.000138889],[36.000138889,31.000138889],[36.000138889,29.999861111],[34.999861111,29.999861111]]]}','Israel, DTM, EPSG:4326','PUBLISHED',FALSE,);</v>
      </c>
      <c r="AK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AL46" s="2" t="s">
        <v>30</v>
      </c>
      <c r="AM46" s="2" t="str">
        <f>SUBSTITUTE(CONCATENATE("VALUES (","#532af3ae-13c0-4a42-a006-ce3edf11874f#,","#mc_MCDEMRecord#,","#mc_dem#,","##,","#2023-03-05T13:02:34Z#,","##,","#srtm30#,","ST_AsText(ST_GeomFromGeoJSON(#{""type"":""Polygon"",""coordinates"":[[[33.999861111,29.999861111],[33.999861111,31.000138889],[35.000138889,31.000138889],[35.000138889,29.999861111],[33.999861111,29.999861111]]]}#)),","#dem:n30_e034_1arc_v3,,WMTS_LAYER,{{MAPSERVER_BASE_URL}}/geoserver/gwc/service/wmts/rest/dem:n30_e034_1arc_v3/raster/EPSG:4326/EPSG:4326:{TileMatrix}/{TileRow}/{TileCol}?format=image/png#,","null,","30,","-500,","9000,","#Israel#,","#ILUM#,","#Int16#,","#-999#,","0.000277,","null,","0.0000009,","0.0000009,","null,","#ext_dem__n30_e034_1arc_v3#,","#dem__n30_e034_1arc_v3#,","#DTM#,","null,","#IDFMU#,","#2023-03-05T13:02:34Z#,","#2000-02-10T19:43:00Z#,","#2000-02-11T19:43:00Z#,","#UNDEFINED#,","#EPSG:4326#,","#WGS84GEO#,","#Israel#,","#6#,","#RECORD_DEM#,","#{""type"":""Polygon"",""coordinates"":[[[33.999861111,29.999861111],[33.999861111,31.000138889],[35.000138889,31.000138889],[35.000138889,29.999861111],[33.999861111,29.999861111]]]}#,","#Israel, DTM, EPSG:4326#,","#PUBLISHED#,","FALSE,",");"),"#","'")</f>
        <v>VALUES ('532af3ae-13c0-4a42-a006-ce3edf11874f','mc_MCDEMRecord','mc_dem','','2023-03-05T13:02:34Z','','srtm30',ST_AsText(ST_GeomFromGeoJSON('{"type":"Polygon","coordinates":[[[33.999861111,29.999861111],[33.999861111,31.000138889],[35.000138889,31.000138889],[35.000138889,29.999861111],[33.999861111,29.999861111]]]}')),'dem:n30_e034_1arc_v3,,WMTS_LAYER,{{MAPSERVER_BASE_URL}}/geoserver/gwc/service/wmts/rest/dem:n30_e034_1arc_v3/raster/EPSG:4326/EPSG:4326:{TileMatrix}/{TileRow}/{TileCol}?format=image/png',null,30,-500,9000,'Israel','ILUM','Int16','-999',0.000277,null,0.0000009,0.0000009,null,'ext_dem__n30_e034_1arc_v3','dem__n30_e034_1arc_v3','DTM',null,'IDFMU','2023-03-05T13:02:34Z','2000-02-10T19:43:00Z','2000-02-11T19:43:00Z','UNDEFINED','EPSG:4326','WGS84GEO','Israel','6','RECORD_DEM','{"type":"Polygon","coordinates":[[[33.999861111,29.999861111],[33.999861111,31.000138889],[35.000138889,31.000138889],[35.000138889,29.999861111],[33.999861111,29.999861111]]]}','Israel, DTM, EPSG:4326','PUBLISHED',FALSE,);</v>
      </c>
      <c r="AP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AQ46" s="2" t="s">
        <v>30</v>
      </c>
      <c r="AR46" s="2" t="str">
        <f>SUBSTITUTE(CONCATENATE("VALUES (","#532afeae-03c0-4f42-a006-bd1edf11874f#,","#mc_MCDEMRecord#,","#mc_dem#,","##,","#2023-03-05T13:02:34Z#,","##,","#srtm30#,","ST_AsText(ST_GeomFromGeoJSON(#{""type"":""Polygon"",""coordinates"":[[[34.999861111,31.999861111],[34.999861111,33.000138889],[36.000138889,33.000138889],[36.000138889,31.999861111],[34.999861111,31.999861111]]]}#)),","#dem:n32_e035_1arc_v3,,WMTS_LAYER,{{MAPSERVER_BASE_URL}}/geoserver/gwc/service/wmts/rest/dem:n32_e035_1arc_v3/raster/EPSG:4326/EPSG:4326:{TileMatrix}/{TileRow}/{TileCol}?format=image/png#,","null,","30,","-500,","9000,","#Israel#,","#ILUM#,","#Int16#,","#-999#,","0.000277,","null,","0.0000009,","0.0000009,","null,","#ext_dem__n32_e035_1arc_v3#,","#dem__n32_e035_1arc_v3#,","#DTM#,","null,","#IDFMU#,","#2023-03-05T13:02:34Z#,","#2000-02-10T19:43:00Z#,","#2000-02-11T19:43:00Z#,","#UNDEFINED#,","#EPSG:4326#,","#WGS84GEO#,","#Israel#,","#6#,","#RECORD_DEM#,","#{""type"":""Polygon"",""coordinates"":[[[34.999861111,31.999861111],[34.999861111,33.000138889],[36.000138889,33.000138889],[36.000138889,31.999861111],[34.999861111,31.999861111]]]}#,","#Israel, DTM, EPSG:4326#,","#PUBLISHED#,","FALSE,",");"),"#","'")</f>
        <v>VALUES ('532afeae-03c0-4f42-a006-bd1edf11874f','mc_MCDEMRecord','mc_dem','','2023-03-05T13:02:34Z','','srtm30',ST_AsText(ST_GeomFromGeoJSON('{"type":"Polygon","coordinates":[[[34.999861111,31.999861111],[34.999861111,33.000138889],[36.000138889,33.000138889],[36.000138889,31.999861111],[34.999861111,31.999861111]]]}')),'dem:n32_e035_1arc_v3,,WMTS_LAYER,{{MAPSERVER_BASE_URL}}/geoserver/gwc/service/wmts/rest/dem:n32_e035_1arc_v3/raster/EPSG:4326/EPSG:4326:{TileMatrix}/{TileRow}/{TileCol}?format=image/png',null,30,-500,9000,'Israel','ILUM','Int16','-999',0.000277,null,0.0000009,0.0000009,null,'ext_dem__n32_e035_1arc_v3','dem__n32_e035_1arc_v3','DTM',null,'IDFMU','2023-03-05T13:02:34Z','2000-02-10T19:43:00Z','2000-02-11T19:43:00Z','UNDEFINED','EPSG:4326','WGS84GEO','Israel','6','RECORD_DEM','{"type":"Polygon","coordinates":[[[34.999861111,31.999861111],[34.999861111,33.000138889],[36.000138889,33.000138889],[36.000138889,31.999861111],[34.999861111,31.999861111]]]}','Israel, DTM, EPSG:4326','PUBLISHED',FALSE,);</v>
      </c>
      <c r="AU46" s="2" t="str">
        <f>CONCATENATE("INSERT INTO public.records (","identifier,","typename,","schema,","mdsource,","insert_date,","xml,","anytext,","wkt_geometry,","links,","imaging_sortie_accuracy_cep_90,","resolution_meter,","height_range_from,","height_range_to,","geographic_area,","undulation_model,","data_type,","no_data_value,","resolution_degree,","layer_polygon_parts,","absolute_accuracy_lep_90,","relative_accuracy_lep_90,","product_bbox,","product_id,","product_name,","product_type,","description,","producer_name,","update_date,","source_start_date,","source_end_date,","sensor_type,","srs,","srs_name,","region,","classification,","type,","footprint_geojson,","keywords,","product_status,","has_terrain,",")")</f>
        <v>INSERT INTO public.records (identifier,typename,schema,mdsource,insert_date,xml,anytext,wkt_geometry,links,imaging_sortie_accuracy_cep_90,resolution_meter,height_range_from,height_range_to,geographic_area,undulation_model,data_type,no_data_value,resolution_degree,layer_polygon_parts,absolute_accuracy_lep_90,relative_accuracy_lep_90,product_bbox,product_id,product_name,product_type,description,producer_name,update_date,source_start_date,source_end_date,sensor_type,srs,srs_name,region,classification,type,footprint_geojson,keywords,product_status,has_terrain,)</v>
      </c>
      <c r="AV46" s="2" t="s">
        <v>30</v>
      </c>
      <c r="AW46" s="2" t="str">
        <f>SUBSTITUTE(CONCATENATE("VALUES (","#632afeae-03c0-4f42-a006-bd1edf11874f#,","#mc_MCDEMRecord#,","#mc_dem#,","##,","#2023-03-05T13:02:34Z#,","##,","#srtm30#,","ST_AsText(ST_GeomFromGeoJSON(#{""type"":""Polygon"",""coordinates"":[[[29.999861111,29.999861111],[29.999861111,49.999861111],[59.999861111,49.999861111],[59.999861111,29.999861111],[29.999861111,29.999861111]]]}#)),","#dem:30n030e_20101117_gmted_min075,,WMTS_LAYER,{{MAPSERVER_BASE_URL}}/geoserver/gwc/service/wmts/rest/dem:30n030e_20101117_gmted_min075/raster/EPSG:4326/EPSG:4326:{TileMatrix}/{TileRow}/{TileCol}?format=image/png#,","null,","250,","-500,","9000,","#Israel#,","#ILUM#,","#Int16#,","#-999#,","0.002,","null,","0.0000009,","0.0000009,","null,","#ext_dem__30n030e_20101117_gmted_min075#,","#dem__30n030e_20101117_gmted_min075#,","#DTM#,","null,","#IDFMU#,","#2023-03-05T13:02:34Z#,","#2000-02-10T19:43:00Z#,","#2000-02-11T19:43:00Z#,","#UNDEFINED#,","#EPSG:4326#,","#WGS84GEO#,","#Israel#,","#6#,","#RECORD_DEM#,","#{""type"":""Polygon"",""coordinates"":[[[29.999861111,29.999861111],[29.999861111,49.999861111],[59.999861111,49.999861111],[59.999861111,29.999861111],[29.999861111,29.999861111]]]}#,","#Israel, DTM, EPSG:4326#,","#PUBLISHED#,","FALSE,",");"),"#","'")</f>
        <v>VALUES ('632afeae-03c0-4f42-a006-bd1edf11874f','mc_MCDEMRecord','mc_dem','','2023-03-05T13:02:34Z','','srtm30',ST_AsText(ST_GeomFromGeoJSON('{"type":"Polygon","coordinates":[[[29.999861111,29.999861111],[29.999861111,49.999861111],[59.999861111,49.999861111],[59.999861111,29.999861111],[29.999861111,29.999861111]]]}')),'dem:30n030e_20101117_gmted_min075,,WMTS_LAYER,{{MAPSERVER_BASE_URL}}/geoserver/gwc/service/wmts/rest/dem:30n030e_20101117_gmted_min075/raster/EPSG:4326/EPSG:4326:{TileMatrix}/{TileRow}/{TileCol}?format=image/png',null,250,-500,9000,'Israel','ILUM','Int16','-999',0.002,null,0.0000009,0.0000009,null,'ext_dem__30n030e_20101117_gmted_min075','dem__30n030e_20101117_gmted_min075','DTM',null,'IDFMU','2023-03-05T13:02:34Z','2000-02-10T19:43:00Z','2000-02-11T19:43:00Z','UNDEFINED','EPSG:4326','WGS84GEO','Israel','6','RECORD_DEM','{"type":"Polygon","coordinates":[[[29.999861111,29.999861111],[29.999861111,49.999861111],[59.999861111,49.999861111],[59.999861111,29.999861111],[29.999861111,29.999861111]]]}','Israel, DTM, EPSG:4326','PUBLISHED',FALSE,);</v>
      </c>
    </row>
    <row r="49" spans="4:4" x14ac:dyDescent="0.2">
      <c r="D49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5" sqref="A15"/>
    </sheetView>
  </sheetViews>
  <sheetFormatPr defaultRowHeight="14.25" x14ac:dyDescent="0.2"/>
  <cols>
    <col min="1" max="1" width="16" bestFit="1" customWidth="1"/>
    <col min="2" max="2" width="43.25" bestFit="1" customWidth="1"/>
  </cols>
  <sheetData>
    <row r="1" spans="1:2" x14ac:dyDescent="0.2">
      <c r="A1" t="s">
        <v>31</v>
      </c>
      <c r="B1" s="5" t="s">
        <v>32</v>
      </c>
    </row>
    <row r="2" spans="1:2" x14ac:dyDescent="0.2">
      <c r="A2" t="s">
        <v>33</v>
      </c>
      <c r="B2" s="5" t="s">
        <v>34</v>
      </c>
    </row>
    <row r="3" spans="1:2" x14ac:dyDescent="0.2">
      <c r="A3" t="s">
        <v>35</v>
      </c>
      <c r="B3" s="5" t="s">
        <v>36</v>
      </c>
    </row>
    <row r="4" spans="1:2" x14ac:dyDescent="0.2">
      <c r="A4" t="s">
        <v>37</v>
      </c>
      <c r="B4" s="5" t="s">
        <v>38</v>
      </c>
    </row>
    <row r="8" spans="1:2" ht="42.75" x14ac:dyDescent="0.2">
      <c r="A8" t="s">
        <v>97</v>
      </c>
      <c r="B8" s="7" t="s">
        <v>96</v>
      </c>
    </row>
    <row r="10" spans="1:2" ht="114" x14ac:dyDescent="0.2">
      <c r="A10" t="s">
        <v>99</v>
      </c>
      <c r="B10" s="7" t="s">
        <v>98</v>
      </c>
    </row>
    <row r="12" spans="1:2" ht="99.75" x14ac:dyDescent="0.2">
      <c r="A12" t="s">
        <v>100</v>
      </c>
      <c r="B12" s="7" t="s">
        <v>101</v>
      </c>
    </row>
    <row r="14" spans="1:2" x14ac:dyDescent="0.2">
      <c r="A14" t="s">
        <v>103</v>
      </c>
      <c r="B14" t="s">
        <v>102</v>
      </c>
    </row>
  </sheetData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E33"/>
  <sheetViews>
    <sheetView topLeftCell="A16" workbookViewId="0">
      <selection activeCell="D33" sqref="D33"/>
    </sheetView>
  </sheetViews>
  <sheetFormatPr defaultRowHeight="14.25" x14ac:dyDescent="0.2"/>
  <sheetData>
    <row r="6" spans="4:5" x14ac:dyDescent="0.2">
      <c r="D6" s="2" t="s">
        <v>94</v>
      </c>
    </row>
    <row r="7" spans="4:5" x14ac:dyDescent="0.2">
      <c r="D7">
        <v>123</v>
      </c>
    </row>
    <row r="10" spans="4:5" x14ac:dyDescent="0.2">
      <c r="D10" t="str">
        <f>CONCATENATE("{""type"":""Polygon"",""coordinates"":[[[34.999861111,30.999861111],[34.999861111,32.000138889],[36.000138889,32.000138889],[36.000138889,30.999861111],[34.999861111,30.999861111]]]}*","123*")</f>
        <v>{"type":"Polygon","coordinates":[[[34.999861111,30.999861111],[34.999861111,32.000138889],[36.000138889,32.000138889],[36.000138889,30.999861111],[34.999861111,30.999861111]]]}*123*</v>
      </c>
      <c r="E10" t="s">
        <v>93</v>
      </c>
    </row>
    <row r="12" spans="4:5" x14ac:dyDescent="0.2">
      <c r="E12" t="str">
        <f>SUBSTITUTE(E10,"*","""")</f>
        <v>VALUES ('532af3ae-03c0-4a42-a006-be1edf11874f','mc:MCDEMRecord','mc_dem','','2023-03-05T13:02:34Z','','srtm30',ST_AsText(
      ST_MakeEnvelope(
        34.99986111111111,
        31.999861111111112,
        36.000138888888884,
        33.00013888888889,
        4326
      )
    ),'dem:n31_e035_1arc_v3,,WMTS_LAYER,{{MAPSERVER_BASE_URL}}/geoserver/gwc/service/wmts/rest/dem:n31_e035_1arc_v3/raster/EPSG:4326/EPSG:4326:{TileMatrix}/{TileRow}/{TileCol}?format=image/png',null,30,-500,9000,'Israel','ILUM','Int16',-999,null,null,0.0000009,0.0000009,null,'ext_dem__n31_e035_1arc_v3','dem__n31_e035_1arc_v3','DTM',null,'IDFMU','2023-03-05T13:02:34Z','2000-02-10T19:43:00Z','2000-02-11T19:43:00Z','UNDEFINED','EPSG:4326','WGS84GEO','Israel','6','RECORD_DEM','{"type":"Polygon","coordinates":[[[34.999861111,30.999861111],[34.999861111,32.000138889],[36.000138889,32.000138889],[36.000138889,30.999861111],[34.999861111,30.999861111]]]}','Israel, DTM, EPSG:4326','UNPUBLISHED',FALSE,);</v>
      </c>
    </row>
    <row r="16" spans="4:5" x14ac:dyDescent="0.2">
      <c r="D16" t="s">
        <v>95</v>
      </c>
    </row>
    <row r="23" spans="4:4" x14ac:dyDescent="0.2">
      <c r="D23" s="2" t="s">
        <v>90</v>
      </c>
    </row>
    <row r="24" spans="4:4" x14ac:dyDescent="0.2">
      <c r="D24" s="2" t="s">
        <v>85</v>
      </c>
    </row>
    <row r="25" spans="4:4" x14ac:dyDescent="0.2">
      <c r="D25" s="2" t="s">
        <v>75</v>
      </c>
    </row>
    <row r="26" spans="4:4" x14ac:dyDescent="0.2">
      <c r="D26" s="2" t="s">
        <v>86</v>
      </c>
    </row>
    <row r="27" spans="4:4" x14ac:dyDescent="0.2">
      <c r="D27" s="2" t="s">
        <v>87</v>
      </c>
    </row>
    <row r="28" spans="4:4" x14ac:dyDescent="0.2">
      <c r="D28" s="2" t="s">
        <v>88</v>
      </c>
    </row>
    <row r="29" spans="4:4" x14ac:dyDescent="0.2">
      <c r="D29" s="2" t="s">
        <v>92</v>
      </c>
    </row>
    <row r="32" spans="4:4" x14ac:dyDescent="0.2">
      <c r="D32" t="s">
        <v>71</v>
      </c>
    </row>
    <row r="33" spans="4:4" x14ac:dyDescent="0.2">
      <c r="D33" t="str">
        <f>SUBSTITUTE(CONCATENATE("VALUES (","#EPSG:4326#,","#WGS84GEO#,","#Israel#,","#6#,","#RECORD_DEM#,","#{""type"":""Polygon"",""coordinates"":[[[34.999861111,30.999861111],[34.999861111,32.000138889],[36.000138889,32.000138889],[36.000138889,30.999861111],[34.999861111,30.999861111]]]}#,","#Israel, DTM, EPSG:4326#,",");"),"#","'")</f>
        <v>VALUES ('EPSG:4326','WGS84GEO','Israel','6','RECORD_DEM','{"type":"Polygon","coordinates":[[[34.999861111,30.999861111],[34.999861111,32.000138889],[36.000138889,32.000138889],[36.000138889,30.999861111],[34.999861111,30.999861111]]]}','Israel, DTM, EPSG:4326',);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9745-7FB9-41A2-8E58-8F331991F827}">
  <dimension ref="B1:D45"/>
  <sheetViews>
    <sheetView topLeftCell="A4" workbookViewId="0">
      <selection activeCell="D9" sqref="D9"/>
    </sheetView>
  </sheetViews>
  <sheetFormatPr defaultRowHeight="14.25" x14ac:dyDescent="0.2"/>
  <cols>
    <col min="2" max="2" width="28.75" bestFit="1" customWidth="1"/>
    <col min="3" max="3" width="41.25" bestFit="1" customWidth="1"/>
    <col min="4" max="4" width="30.875" customWidth="1"/>
  </cols>
  <sheetData>
    <row r="1" spans="2:4" x14ac:dyDescent="0.2">
      <c r="B1" t="s">
        <v>25</v>
      </c>
      <c r="C1" t="s">
        <v>26</v>
      </c>
      <c r="D1" t="s">
        <v>27</v>
      </c>
    </row>
    <row r="2" spans="2:4" x14ac:dyDescent="0.2">
      <c r="B2" t="s">
        <v>0</v>
      </c>
      <c r="C2" t="s">
        <v>39</v>
      </c>
      <c r="D2" t="s">
        <v>72</v>
      </c>
    </row>
    <row r="3" spans="2:4" x14ac:dyDescent="0.2">
      <c r="B3" t="s">
        <v>1</v>
      </c>
      <c r="C3" t="s">
        <v>39</v>
      </c>
      <c r="D3" t="s">
        <v>67</v>
      </c>
    </row>
    <row r="4" spans="2:4" x14ac:dyDescent="0.2">
      <c r="B4" t="s">
        <v>2</v>
      </c>
      <c r="C4" t="s">
        <v>39</v>
      </c>
      <c r="D4" t="s">
        <v>68</v>
      </c>
    </row>
    <row r="5" spans="2:4" x14ac:dyDescent="0.2">
      <c r="B5" t="s">
        <v>3</v>
      </c>
      <c r="C5" t="s">
        <v>40</v>
      </c>
      <c r="D5" t="s">
        <v>73</v>
      </c>
    </row>
    <row r="6" spans="2:4" x14ac:dyDescent="0.2">
      <c r="B6" t="s">
        <v>4</v>
      </c>
      <c r="C6" t="s">
        <v>41</v>
      </c>
      <c r="D6" t="s">
        <v>81</v>
      </c>
    </row>
    <row r="7" spans="2:4" x14ac:dyDescent="0.2">
      <c r="B7" t="s">
        <v>5</v>
      </c>
      <c r="C7" t="s">
        <v>42</v>
      </c>
      <c r="D7" t="s">
        <v>73</v>
      </c>
    </row>
    <row r="8" spans="2:4" x14ac:dyDescent="0.2">
      <c r="B8" t="s">
        <v>6</v>
      </c>
      <c r="C8" t="s">
        <v>40</v>
      </c>
      <c r="D8" t="s">
        <v>74</v>
      </c>
    </row>
    <row r="9" spans="2:4" ht="57" x14ac:dyDescent="0.2">
      <c r="B9" t="s">
        <v>7</v>
      </c>
      <c r="C9" t="s">
        <v>43</v>
      </c>
      <c r="D9" s="7" t="s">
        <v>96</v>
      </c>
    </row>
    <row r="10" spans="2:4" x14ac:dyDescent="0.2">
      <c r="B10" t="s">
        <v>21</v>
      </c>
      <c r="C10" t="s">
        <v>40</v>
      </c>
      <c r="D10" t="s">
        <v>89</v>
      </c>
    </row>
    <row r="11" spans="2:4" x14ac:dyDescent="0.2">
      <c r="B11" t="s">
        <v>44</v>
      </c>
      <c r="C11" t="s">
        <v>45</v>
      </c>
      <c r="D11" t="s">
        <v>91</v>
      </c>
    </row>
    <row r="12" spans="2:4" x14ac:dyDescent="0.2">
      <c r="B12" t="s">
        <v>46</v>
      </c>
      <c r="C12" t="s">
        <v>47</v>
      </c>
      <c r="D12">
        <v>30</v>
      </c>
    </row>
    <row r="13" spans="2:4" x14ac:dyDescent="0.2">
      <c r="B13" t="s">
        <v>48</v>
      </c>
      <c r="C13" t="s">
        <v>47</v>
      </c>
      <c r="D13">
        <v>-500</v>
      </c>
    </row>
    <row r="14" spans="2:4" x14ac:dyDescent="0.2">
      <c r="B14" t="s">
        <v>49</v>
      </c>
      <c r="C14" t="s">
        <v>47</v>
      </c>
      <c r="D14">
        <v>9000</v>
      </c>
    </row>
    <row r="15" spans="2:4" x14ac:dyDescent="0.2">
      <c r="B15" t="s">
        <v>50</v>
      </c>
      <c r="C15" t="s">
        <v>43</v>
      </c>
      <c r="D15" t="s">
        <v>75</v>
      </c>
    </row>
    <row r="16" spans="2:4" x14ac:dyDescent="0.2">
      <c r="B16" t="s">
        <v>51</v>
      </c>
      <c r="C16" t="s">
        <v>40</v>
      </c>
      <c r="D16" t="s">
        <v>76</v>
      </c>
    </row>
    <row r="17" spans="2:4" x14ac:dyDescent="0.2">
      <c r="B17" t="s">
        <v>52</v>
      </c>
      <c r="C17" t="s">
        <v>40</v>
      </c>
      <c r="D17" t="s">
        <v>77</v>
      </c>
    </row>
    <row r="18" spans="2:4" x14ac:dyDescent="0.2">
      <c r="B18" t="s">
        <v>53</v>
      </c>
      <c r="C18" t="s">
        <v>47</v>
      </c>
      <c r="D18">
        <v>-999</v>
      </c>
    </row>
    <row r="19" spans="2:4" x14ac:dyDescent="0.2">
      <c r="B19" t="s">
        <v>54</v>
      </c>
      <c r="C19" t="s">
        <v>45</v>
      </c>
      <c r="D19" t="s">
        <v>91</v>
      </c>
    </row>
    <row r="20" spans="2:4" x14ac:dyDescent="0.2">
      <c r="B20" t="s">
        <v>55</v>
      </c>
      <c r="C20" t="s">
        <v>43</v>
      </c>
      <c r="D20" t="s">
        <v>91</v>
      </c>
    </row>
    <row r="21" spans="2:4" x14ac:dyDescent="0.2">
      <c r="B21" t="s">
        <v>56</v>
      </c>
      <c r="C21" t="s">
        <v>47</v>
      </c>
      <c r="D21">
        <v>8.9999999999999996E-7</v>
      </c>
    </row>
    <row r="22" spans="2:4" x14ac:dyDescent="0.2">
      <c r="B22" t="s">
        <v>57</v>
      </c>
      <c r="C22" t="s">
        <v>47</v>
      </c>
      <c r="D22">
        <v>8.9999999999999996E-7</v>
      </c>
    </row>
    <row r="23" spans="2:4" x14ac:dyDescent="0.2">
      <c r="B23" t="s">
        <v>58</v>
      </c>
      <c r="C23" t="s">
        <v>43</v>
      </c>
      <c r="D23" t="s">
        <v>91</v>
      </c>
    </row>
    <row r="24" spans="2:4" x14ac:dyDescent="0.2">
      <c r="B24" t="s">
        <v>8</v>
      </c>
      <c r="C24" t="s">
        <v>40</v>
      </c>
      <c r="D24" t="s">
        <v>78</v>
      </c>
    </row>
    <row r="25" spans="2:4" x14ac:dyDescent="0.2">
      <c r="B25" t="s">
        <v>9</v>
      </c>
      <c r="C25" t="s">
        <v>40</v>
      </c>
      <c r="D25" t="s">
        <v>79</v>
      </c>
    </row>
    <row r="26" spans="2:4" x14ac:dyDescent="0.2">
      <c r="B26" t="s">
        <v>10</v>
      </c>
      <c r="C26" t="s">
        <v>40</v>
      </c>
      <c r="D26" t="s">
        <v>80</v>
      </c>
    </row>
    <row r="27" spans="2:4" x14ac:dyDescent="0.2">
      <c r="B27" t="s">
        <v>11</v>
      </c>
      <c r="C27" t="s">
        <v>43</v>
      </c>
      <c r="D27" t="s">
        <v>91</v>
      </c>
    </row>
    <row r="28" spans="2:4" x14ac:dyDescent="0.2">
      <c r="B28" t="s">
        <v>12</v>
      </c>
      <c r="C28" t="s">
        <v>59</v>
      </c>
      <c r="D28" t="s">
        <v>69</v>
      </c>
    </row>
    <row r="29" spans="2:4" x14ac:dyDescent="0.2">
      <c r="B29" t="s">
        <v>13</v>
      </c>
      <c r="C29" t="s">
        <v>60</v>
      </c>
      <c r="D29" t="s">
        <v>81</v>
      </c>
    </row>
    <row r="30" spans="2:4" x14ac:dyDescent="0.2">
      <c r="B30" t="s">
        <v>14</v>
      </c>
      <c r="C30" t="s">
        <v>60</v>
      </c>
      <c r="D30" t="s">
        <v>82</v>
      </c>
    </row>
    <row r="31" spans="2:4" x14ac:dyDescent="0.2">
      <c r="B31" t="s">
        <v>15</v>
      </c>
      <c r="C31" t="s">
        <v>60</v>
      </c>
      <c r="D31" t="s">
        <v>83</v>
      </c>
    </row>
    <row r="32" spans="2:4" x14ac:dyDescent="0.2">
      <c r="B32" t="s">
        <v>16</v>
      </c>
      <c r="C32" t="s">
        <v>43</v>
      </c>
      <c r="D32" t="s">
        <v>84</v>
      </c>
    </row>
    <row r="33" spans="2:4" x14ac:dyDescent="0.2">
      <c r="B33" t="s">
        <v>17</v>
      </c>
      <c r="C33" t="s">
        <v>65</v>
      </c>
      <c r="D33" t="s">
        <v>90</v>
      </c>
    </row>
    <row r="34" spans="2:4" x14ac:dyDescent="0.2">
      <c r="B34" t="s">
        <v>18</v>
      </c>
      <c r="C34" t="s">
        <v>66</v>
      </c>
      <c r="D34" t="s">
        <v>85</v>
      </c>
    </row>
    <row r="35" spans="2:4" x14ac:dyDescent="0.2">
      <c r="B35" t="s">
        <v>19</v>
      </c>
      <c r="C35" t="s">
        <v>43</v>
      </c>
      <c r="D35" t="s">
        <v>75</v>
      </c>
    </row>
    <row r="36" spans="2:4" x14ac:dyDescent="0.2">
      <c r="B36" t="s">
        <v>20</v>
      </c>
      <c r="C36" t="s">
        <v>40</v>
      </c>
      <c r="D36" t="s">
        <v>86</v>
      </c>
    </row>
    <row r="37" spans="2:4" x14ac:dyDescent="0.2">
      <c r="B37" t="s">
        <v>22</v>
      </c>
      <c r="C37" t="s">
        <v>40</v>
      </c>
      <c r="D37" t="s">
        <v>87</v>
      </c>
    </row>
    <row r="38" spans="2:4" x14ac:dyDescent="0.2">
      <c r="B38" t="s">
        <v>23</v>
      </c>
      <c r="C38" t="s">
        <v>40</v>
      </c>
      <c r="D38" t="s">
        <v>88</v>
      </c>
    </row>
    <row r="39" spans="2:4" x14ac:dyDescent="0.2">
      <c r="B39" t="s">
        <v>24</v>
      </c>
      <c r="C39" t="s">
        <v>43</v>
      </c>
      <c r="D39" t="s">
        <v>92</v>
      </c>
    </row>
    <row r="40" spans="2:4" x14ac:dyDescent="0.2">
      <c r="B40" t="s">
        <v>61</v>
      </c>
      <c r="C40" t="s">
        <v>39</v>
      </c>
      <c r="D40" t="s">
        <v>70</v>
      </c>
    </row>
    <row r="41" spans="2:4" x14ac:dyDescent="0.2">
      <c r="B41" t="s">
        <v>62</v>
      </c>
      <c r="C41" t="s">
        <v>63</v>
      </c>
      <c r="D41" t="b">
        <v>0</v>
      </c>
    </row>
    <row r="44" spans="2:4" x14ac:dyDescent="0.2">
      <c r="D44" t="s">
        <v>71</v>
      </c>
    </row>
    <row r="45" spans="2:4" x14ac:dyDescent="0.2">
      <c r="D45" t="str">
        <f>SUBSTITUTE(CONCATENATE("VALUES (","#532af3ae-03c0-4a42-a006-be1edf11874f#,","#mc:MCDEMRecord#,","#mc_dem#,","##,","#2023-03-05T13:02:34Z#,","##,","#srtm30#,","ST_AsText(ST_MakeEnvelope(34.99986111111111,31.999861111111112,36.000138888888884,33.00013888888889,4326)),","#dem:n31_e035_1arc_v3,,WMTS_LAYER,{{MAPSERVER_BASE_URL}}/geoserver/gwc/service/wmts/rest/dem:n31_e035_1arc_v3/raster/EPSG:4326/EPSG:4326:{TileMatrix}/{TileRow}/{TileCol}?format=image/png#,","null,","30,","-500,","9000,","#Israel#,","#ILUM#,","#Int16#,","-999,","null,","null,","0.0000009,","0.0000009,","null,","#ext_dem__n31_e035_1arc_v3#,","#dem__n31_e035_1arc_v3#,","#DTM#,","null,","#IDFMU#,","#2023-03-05T13:02:34Z#,","#2000-02-10T19:43:00Z#,","#2000-02-11T19:43:00Z#,","#UNDEFINED#,","#EPSG:4326#,","#WGS84GEO#,","#Israel#,","#6#,","#RECORD_DEM#,","#{""type"":""Polygon"",""coordinates"":[[[34.999861111,30.999861111],[34.999861111,32.000138889],[36.000138889,32.000138889],[36.000138889,30.999861111],[34.999861111,30.999861111]]]}#,","#Israel, DTM, EPSG:4326#,","#UNPUBLISHED#,","FALSE,",");"),"#","'")</f>
        <v>VALUES ('532af3ae-03c0-4a42-a006-be1edf11874f','mc:MCDEMRecord','mc_dem','','2023-03-05T13:02:34Z','','srtm30',ST_AsText(ST_MakeEnvelope(34.99986111111111,31.999861111111112,36.000138888888884,33.00013888888889,4326)),'dem:n31_e035_1arc_v3,,WMTS_LAYER,{{MAPSERVER_BASE_URL}}/geoserver/gwc/service/wmts/rest/dem:n31_e035_1arc_v3/raster/EPSG:4326/EPSG:4326:{TileMatrix}/{TileRow}/{TileCol}?format=image/png',null,30,-500,9000,'Israel','ILUM','Int16',-999,null,null,0.0000009,0.0000009,null,'ext_dem__n31_e035_1arc_v3','dem__n31_e035_1arc_v3','DTM',null,'IDFMU','2023-03-05T13:02:34Z','2000-02-10T19:43:00Z','2000-02-11T19:43:00Z','UNDEFINED','EPSG:4326','WGS84GEO','Israel','6','RECORD_DEM','{"type":"Polygon","coordinates":[[[34.999861111,30.999861111],[34.999861111,32.000138889],[36.000138889,32.000138889],[36.000138889,30.999861111],[34.999861111,30.999861111]]]}','Israel, DTM, EPSG:4326','UNPUBLISHED',FALSE,);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Tools</vt:lpstr>
      <vt:lpstr>Sheet3</vt:lpstr>
      <vt:lpstr>Sheet2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LEBINSON ALEX</dc:creator>
  <cp:lastModifiedBy>ALEXANDER LEVINSON</cp:lastModifiedBy>
  <dcterms:created xsi:type="dcterms:W3CDTF">2021-05-25T05:56:12Z</dcterms:created>
  <dcterms:modified xsi:type="dcterms:W3CDTF">2023-04-13T09:54:47Z</dcterms:modified>
</cp:coreProperties>
</file>